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rikanth\Documents\GitHub\MGT-8813---Financial-Modelling\Case 2\"/>
    </mc:Choice>
  </mc:AlternateContent>
  <xr:revisionPtr revIDLastSave="0" documentId="13_ncr:1_{336A2FE3-8A17-4E72-8397-264CED93028F}" xr6:coauthVersionLast="46" xr6:coauthVersionMax="46" xr10:uidLastSave="{00000000-0000-0000-0000-000000000000}"/>
  <bookViews>
    <workbookView xWindow="-120" yWindow="-120" windowWidth="19440" windowHeight="10440" tabRatio="905" xr2:uid="{00000000-000D-0000-FFFF-FFFF00000000}"/>
  </bookViews>
  <sheets>
    <sheet name="Input_Sheet" sheetId="31" r:id="rId1"/>
    <sheet name="Historicals --&gt;" sheetId="18" r:id="rId2"/>
    <sheet name="Income Statement" sheetId="1" r:id="rId3"/>
    <sheet name="Balance Sheet" sheetId="2" r:id="rId4"/>
    <sheet name="Forecasts --&gt;" sheetId="19" r:id="rId5"/>
    <sheet name="IS Hist Forecast" sheetId="4" r:id="rId6"/>
    <sheet name="CF Statement Forecast" sheetId="3" r:id="rId7"/>
    <sheet name="BAL Hist Forecast" sheetId="5" r:id="rId8"/>
    <sheet name="Valuations --&gt;" sheetId="20" r:id="rId9"/>
    <sheet name="DCF Analysis" sheetId="7" r:id="rId10"/>
    <sheet name="Support --&gt;" sheetId="10" r:id="rId11"/>
    <sheet name="Supporting Schedules" sheetId="6" r:id="rId12"/>
    <sheet name="Football Field" sheetId="17" r:id="rId13"/>
    <sheet name="Multiple Valuation" sheetId="16" r:id="rId14"/>
    <sheet name="WACC and Growth" sheetId="13" r:id="rId15"/>
    <sheet name="MV Debt and Weighted YTM (Rd)" sheetId="9" r:id="rId16"/>
    <sheet name="Debt details" sheetId="30" r:id="rId17"/>
    <sheet name="Required return equity, Re" sheetId="14" r:id="rId18"/>
    <sheet name="Beta computation" sheetId="12" r:id="rId19"/>
    <sheet name="WACC_growth_HARDCODE" sheetId="25" r:id="rId20"/>
  </sheets>
  <definedNames>
    <definedName name="_xlnm._FilterDatabase" localSheetId="18" hidden="1">'Beta computation'!$C$1:$M$1</definedName>
    <definedName name="_xlnm._FilterDatabase" localSheetId="16" hidden="1">'Debt details'!$B$5:$B$737</definedName>
    <definedName name="DCF">'DCF Analysis'!$B$2:$H$24</definedName>
    <definedName name="DCF_analysis_test">#REF!</definedName>
    <definedName name="_xlnm.Extract" localSheetId="16">'Debt details'!$AF$1</definedName>
    <definedName name="_xlnm.Print_Area" localSheetId="7">'BAL Hist Forecast'!$A$1:$K$62</definedName>
    <definedName name="_xlnm.Print_Area" localSheetId="6">'CF Statement Forecast'!$A$1:$G$34</definedName>
    <definedName name="_xlnm.Print_Area" localSheetId="9">'DCF Analysis'!$A$1:$H$24</definedName>
    <definedName name="_xlnm.Print_Area" localSheetId="5">'IS Hist Forecast'!$A$1:$K$33</definedName>
    <definedName name="_xlnm.Print_Area" localSheetId="13">'Multiple Valuation'!$A$1:$H$79</definedName>
    <definedName name="_xlnm.Print_Area" localSheetId="14">'WACC and Growth'!$A$1:$J$20,'WACC and Growth'!$N$5:$T$17</definedName>
  </definedNames>
  <calcPr calcId="191029" calcMode="manual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6" l="1"/>
  <c r="D11" i="6" s="1"/>
  <c r="G8" i="6"/>
  <c r="F8" i="6"/>
  <c r="E8" i="6"/>
  <c r="E13" i="6" s="1"/>
  <c r="D8" i="6"/>
  <c r="D5" i="7"/>
  <c r="D30" i="3"/>
  <c r="F26" i="3"/>
  <c r="E26" i="3"/>
  <c r="D26" i="3"/>
  <c r="F25" i="3"/>
  <c r="E25" i="3"/>
  <c r="D25" i="3"/>
  <c r="F24" i="3"/>
  <c r="E24" i="3"/>
  <c r="F23" i="3"/>
  <c r="E23" i="3"/>
  <c r="D23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F9" i="3"/>
  <c r="E9" i="3"/>
  <c r="F8" i="3"/>
  <c r="E8" i="3"/>
  <c r="D8" i="3"/>
  <c r="H26" i="5"/>
  <c r="J36" i="5"/>
  <c r="I36" i="5"/>
  <c r="H36" i="5"/>
  <c r="H25" i="5"/>
  <c r="J22" i="4"/>
  <c r="I22" i="4"/>
  <c r="H22" i="4"/>
  <c r="H4" i="4"/>
  <c r="I34" i="5"/>
  <c r="J34" i="5" s="1"/>
  <c r="H34" i="5"/>
  <c r="H33" i="5"/>
  <c r="I33" i="5" s="1"/>
  <c r="J33" i="5" s="1"/>
  <c r="H31" i="5"/>
  <c r="H27" i="5"/>
  <c r="I25" i="5"/>
  <c r="J25" i="5" s="1"/>
  <c r="J28" i="5"/>
  <c r="I28" i="5"/>
  <c r="H28" i="5"/>
  <c r="H52" i="5"/>
  <c r="J51" i="5"/>
  <c r="J26" i="5" s="1"/>
  <c r="I51" i="5"/>
  <c r="I26" i="5" s="1"/>
  <c r="H51" i="5"/>
  <c r="D52" i="5"/>
  <c r="J52" i="5" s="1"/>
  <c r="J27" i="5" s="1"/>
  <c r="D51" i="5"/>
  <c r="D49" i="5"/>
  <c r="J49" i="5" s="1"/>
  <c r="J13" i="5" s="1"/>
  <c r="J22" i="5"/>
  <c r="I22" i="5"/>
  <c r="H22" i="5"/>
  <c r="J20" i="5"/>
  <c r="H9" i="5"/>
  <c r="J44" i="5"/>
  <c r="I44" i="5"/>
  <c r="I20" i="5" s="1"/>
  <c r="H44" i="5"/>
  <c r="H20" i="5" s="1"/>
  <c r="D42" i="5"/>
  <c r="J42" i="5" s="1"/>
  <c r="J8" i="5" s="1"/>
  <c r="D41" i="5"/>
  <c r="J41" i="5" s="1"/>
  <c r="J7" i="5" s="1"/>
  <c r="D40" i="5"/>
  <c r="J40" i="5" s="1"/>
  <c r="J6" i="5" s="1"/>
  <c r="D31" i="5"/>
  <c r="D21" i="5"/>
  <c r="D12" i="5"/>
  <c r="F10" i="5"/>
  <c r="E10" i="5"/>
  <c r="D5" i="5"/>
  <c r="D10" i="5" s="1"/>
  <c r="H33" i="4"/>
  <c r="H32" i="4"/>
  <c r="D16" i="5" l="1"/>
  <c r="D13" i="6"/>
  <c r="E15" i="6" s="1"/>
  <c r="I41" i="5"/>
  <c r="I7" i="5" s="1"/>
  <c r="I31" i="5"/>
  <c r="I52" i="5"/>
  <c r="I27" i="5" s="1"/>
  <c r="H42" i="5"/>
  <c r="H8" i="5" s="1"/>
  <c r="H49" i="5"/>
  <c r="H13" i="5" s="1"/>
  <c r="I42" i="5"/>
  <c r="I8" i="5" s="1"/>
  <c r="H40" i="5"/>
  <c r="H6" i="5" s="1"/>
  <c r="I49" i="5"/>
  <c r="I13" i="5" s="1"/>
  <c r="I40" i="5"/>
  <c r="I6" i="5" s="1"/>
  <c r="J31" i="5" l="1"/>
  <c r="F32" i="4" l="1"/>
  <c r="E15" i="4"/>
  <c r="E30" i="4" s="1"/>
  <c r="D18" i="4"/>
  <c r="D19" i="4" s="1"/>
  <c r="D21" i="4" s="1"/>
  <c r="D32" i="4" s="1"/>
  <c r="D5" i="6" l="1"/>
  <c r="E5" i="6"/>
  <c r="F5" i="6"/>
  <c r="G5" i="6"/>
  <c r="D6" i="6"/>
  <c r="F6" i="6"/>
  <c r="G6" i="6"/>
  <c r="D7" i="6"/>
  <c r="E7" i="6"/>
  <c r="F7" i="6"/>
  <c r="G7" i="6"/>
  <c r="D20" i="7"/>
  <c r="E5" i="7"/>
  <c r="F5" i="7"/>
  <c r="E8" i="7"/>
  <c r="D24" i="3"/>
  <c r="D10" i="3"/>
  <c r="F8" i="7"/>
  <c r="D9" i="3"/>
  <c r="D8" i="7" s="1"/>
  <c r="E7" i="7"/>
  <c r="F7" i="7"/>
  <c r="D7" i="7"/>
  <c r="F30" i="4"/>
  <c r="H30" i="4" s="1"/>
  <c r="H14" i="5"/>
  <c r="I14" i="5"/>
  <c r="J14" i="5"/>
  <c r="I9" i="5"/>
  <c r="J9" i="5"/>
  <c r="H41" i="5"/>
  <c r="H7" i="5" s="1"/>
  <c r="E6" i="6" s="1"/>
  <c r="F61" i="5"/>
  <c r="E51" i="5"/>
  <c r="F51" i="5"/>
  <c r="E52" i="5"/>
  <c r="F52" i="5"/>
  <c r="E49" i="5"/>
  <c r="F49" i="5"/>
  <c r="E44" i="5"/>
  <c r="F44" i="5"/>
  <c r="E45" i="5"/>
  <c r="F45" i="5"/>
  <c r="E40" i="5"/>
  <c r="F40" i="5"/>
  <c r="E41" i="5"/>
  <c r="F41" i="5"/>
  <c r="E42" i="5"/>
  <c r="F42" i="5"/>
  <c r="E31" i="5"/>
  <c r="F31" i="5"/>
  <c r="E32" i="5"/>
  <c r="F32" i="5"/>
  <c r="E33" i="5"/>
  <c r="F33" i="5"/>
  <c r="E34" i="5"/>
  <c r="F34" i="5"/>
  <c r="E35" i="5"/>
  <c r="E37" i="5" s="1"/>
  <c r="F35" i="5"/>
  <c r="F37" i="5" s="1"/>
  <c r="E36" i="5"/>
  <c r="F36" i="5"/>
  <c r="E25" i="5"/>
  <c r="F25" i="5"/>
  <c r="E26" i="5"/>
  <c r="F26" i="5"/>
  <c r="E27" i="5"/>
  <c r="F27" i="5"/>
  <c r="E28" i="5"/>
  <c r="F28" i="5"/>
  <c r="E19" i="5"/>
  <c r="F19" i="5"/>
  <c r="F23" i="5" s="1"/>
  <c r="F29" i="5" s="1"/>
  <c r="E20" i="5"/>
  <c r="F20" i="5"/>
  <c r="E21" i="5"/>
  <c r="E23" i="5" s="1"/>
  <c r="E29" i="5" s="1"/>
  <c r="F21" i="5"/>
  <c r="E22" i="5"/>
  <c r="F22" i="5"/>
  <c r="E12" i="5"/>
  <c r="F12" i="5"/>
  <c r="E13" i="5"/>
  <c r="F13" i="5"/>
  <c r="E14" i="5"/>
  <c r="F14" i="5"/>
  <c r="E5" i="5"/>
  <c r="F5" i="5"/>
  <c r="E6" i="5"/>
  <c r="F6" i="5"/>
  <c r="E7" i="5"/>
  <c r="F7" i="5"/>
  <c r="E8" i="5"/>
  <c r="F8" i="5"/>
  <c r="E9" i="5"/>
  <c r="F9" i="5"/>
  <c r="D61" i="5"/>
  <c r="H61" i="5" s="1"/>
  <c r="I61" i="5" s="1"/>
  <c r="J61" i="5" s="1"/>
  <c r="D44" i="5"/>
  <c r="D45" i="5"/>
  <c r="D36" i="5"/>
  <c r="D35" i="5"/>
  <c r="D32" i="5"/>
  <c r="D33" i="5"/>
  <c r="D34" i="5"/>
  <c r="D29" i="5"/>
  <c r="D37" i="5" s="1"/>
  <c r="D28" i="5"/>
  <c r="D25" i="5"/>
  <c r="D26" i="5"/>
  <c r="D27" i="5"/>
  <c r="D23" i="5"/>
  <c r="D22" i="5"/>
  <c r="D19" i="5"/>
  <c r="D20" i="5"/>
  <c r="D14" i="5"/>
  <c r="D13" i="5"/>
  <c r="D9" i="5"/>
  <c r="D6" i="5"/>
  <c r="D7" i="5"/>
  <c r="D8" i="5"/>
  <c r="I32" i="4"/>
  <c r="J32" i="4"/>
  <c r="I33" i="4"/>
  <c r="J33" i="4" s="1"/>
  <c r="H25" i="4"/>
  <c r="I25" i="4"/>
  <c r="J25" i="4"/>
  <c r="H26" i="4"/>
  <c r="I26" i="4"/>
  <c r="J26" i="4"/>
  <c r="H27" i="4"/>
  <c r="I27" i="4"/>
  <c r="J27" i="4"/>
  <c r="H28" i="4"/>
  <c r="H11" i="4" s="1"/>
  <c r="I28" i="4"/>
  <c r="J28" i="4"/>
  <c r="H29" i="4"/>
  <c r="I29" i="4"/>
  <c r="J29" i="4"/>
  <c r="I30" i="4"/>
  <c r="J30" i="4"/>
  <c r="E24" i="4"/>
  <c r="F24" i="4"/>
  <c r="E25" i="4"/>
  <c r="F25" i="4"/>
  <c r="E26" i="4"/>
  <c r="F26" i="4"/>
  <c r="E27" i="4"/>
  <c r="F27" i="4"/>
  <c r="E28" i="4"/>
  <c r="F28" i="4"/>
  <c r="E29" i="4"/>
  <c r="F29" i="4"/>
  <c r="F31" i="4"/>
  <c r="D4" i="4"/>
  <c r="E4" i="4"/>
  <c r="F4" i="4"/>
  <c r="I4" i="4"/>
  <c r="D5" i="4"/>
  <c r="D6" i="4" s="1"/>
  <c r="D13" i="4" s="1"/>
  <c r="D17" i="4" s="1"/>
  <c r="E5" i="4"/>
  <c r="F5" i="4"/>
  <c r="H5" i="4"/>
  <c r="H6" i="4" s="1"/>
  <c r="E6" i="4"/>
  <c r="F6" i="4"/>
  <c r="D9" i="4"/>
  <c r="E9" i="4"/>
  <c r="F9" i="4"/>
  <c r="H9" i="4"/>
  <c r="D10" i="4"/>
  <c r="E10" i="4"/>
  <c r="F10" i="4"/>
  <c r="H10" i="4"/>
  <c r="D11" i="4"/>
  <c r="E11" i="4"/>
  <c r="F11" i="4"/>
  <c r="D12" i="4"/>
  <c r="E12" i="4"/>
  <c r="F12" i="4"/>
  <c r="H12" i="4"/>
  <c r="E13" i="4"/>
  <c r="F13" i="4"/>
  <c r="D15" i="4"/>
  <c r="F15" i="4"/>
  <c r="E17" i="4"/>
  <c r="E31" i="4" s="1"/>
  <c r="F17" i="4"/>
  <c r="E18" i="4"/>
  <c r="F18" i="4"/>
  <c r="E19" i="4"/>
  <c r="E21" i="4" s="1"/>
  <c r="E32" i="4" s="1"/>
  <c r="E61" i="5" s="1"/>
  <c r="F19" i="4"/>
  <c r="F21" i="4" s="1"/>
  <c r="D20" i="4"/>
  <c r="E20" i="4"/>
  <c r="F20" i="4"/>
  <c r="D22" i="4"/>
  <c r="E22" i="4"/>
  <c r="F22" i="4"/>
  <c r="F48" i="5" l="1"/>
  <c r="F16" i="5"/>
  <c r="E16" i="5"/>
  <c r="E48" i="5"/>
  <c r="J45" i="5"/>
  <c r="J21" i="5" s="1"/>
  <c r="I45" i="5"/>
  <c r="I21" i="5" s="1"/>
  <c r="H45" i="5"/>
  <c r="H21" i="5" s="1"/>
  <c r="H13" i="4"/>
  <c r="I5" i="4"/>
  <c r="I6" i="4" s="1"/>
  <c r="I9" i="4"/>
  <c r="I10" i="4"/>
  <c r="I11" i="4"/>
  <c r="I12" i="4"/>
  <c r="J4" i="4"/>
  <c r="E10" i="6" l="1"/>
  <c r="E11" i="6" s="1"/>
  <c r="D11" i="7" s="1"/>
  <c r="F10" i="6"/>
  <c r="F11" i="6" s="1"/>
  <c r="F13" i="6" s="1"/>
  <c r="F15" i="6" s="1"/>
  <c r="G10" i="6"/>
  <c r="G11" i="6" s="1"/>
  <c r="G13" i="6" s="1"/>
  <c r="I13" i="4"/>
  <c r="J5" i="4"/>
  <c r="J6" i="4"/>
  <c r="J9" i="4"/>
  <c r="J10" i="4"/>
  <c r="J11" i="4"/>
  <c r="J12" i="4"/>
  <c r="E11" i="7" l="1"/>
  <c r="G15" i="6"/>
  <c r="F11" i="7" s="1"/>
  <c r="J13" i="4"/>
  <c r="D54" i="9" l="1"/>
  <c r="V15" i="12"/>
  <c r="V14" i="12"/>
  <c r="V13" i="12"/>
  <c r="V12" i="12"/>
  <c r="L247" i="12" l="1"/>
  <c r="K247" i="12"/>
  <c r="J247" i="12"/>
  <c r="X5" i="12"/>
  <c r="I57" i="5"/>
  <c r="I56" i="5"/>
  <c r="I55" i="5"/>
  <c r="I39" i="5"/>
  <c r="J39" i="5" s="1"/>
  <c r="H39" i="5"/>
  <c r="H48" i="9"/>
  <c r="H47" i="9"/>
  <c r="E38" i="9"/>
  <c r="P2108" i="30" l="1"/>
  <c r="P2107" i="30"/>
  <c r="L2894" i="30"/>
  <c r="K2894" i="30"/>
  <c r="J2894" i="30"/>
  <c r="M2894" i="30" s="1"/>
  <c r="N2894" i="30" s="1"/>
  <c r="L2893" i="30"/>
  <c r="K2893" i="30"/>
  <c r="J2893" i="30"/>
  <c r="M2893" i="30" s="1"/>
  <c r="N2893" i="30" s="1"/>
  <c r="L2892" i="30"/>
  <c r="K2892" i="30"/>
  <c r="J2892" i="30"/>
  <c r="L2891" i="30"/>
  <c r="K2891" i="30"/>
  <c r="J2891" i="30"/>
  <c r="M2891" i="30" s="1"/>
  <c r="N2891" i="30" s="1"/>
  <c r="M2890" i="30"/>
  <c r="N2890" i="30" s="1"/>
  <c r="L2890" i="30"/>
  <c r="K2890" i="30"/>
  <c r="J2890" i="30"/>
  <c r="L2889" i="30"/>
  <c r="K2889" i="30"/>
  <c r="J2889" i="30"/>
  <c r="M2889" i="30" s="1"/>
  <c r="N2889" i="30" s="1"/>
  <c r="M2888" i="30"/>
  <c r="N2888" i="30" s="1"/>
  <c r="L2888" i="30"/>
  <c r="K2888" i="30"/>
  <c r="J2888" i="30"/>
  <c r="L2887" i="30"/>
  <c r="K2887" i="30"/>
  <c r="J2887" i="30"/>
  <c r="M2887" i="30" s="1"/>
  <c r="N2887" i="30" s="1"/>
  <c r="L2886" i="30"/>
  <c r="K2886" i="30"/>
  <c r="J2886" i="30"/>
  <c r="M2886" i="30" s="1"/>
  <c r="N2886" i="30" s="1"/>
  <c r="L2885" i="30"/>
  <c r="K2885" i="30"/>
  <c r="J2885" i="30"/>
  <c r="M2885" i="30" s="1"/>
  <c r="N2885" i="30" s="1"/>
  <c r="L2884" i="30"/>
  <c r="K2884" i="30"/>
  <c r="M2884" i="30" s="1"/>
  <c r="N2884" i="30" s="1"/>
  <c r="J2884" i="30"/>
  <c r="L2883" i="30"/>
  <c r="K2883" i="30"/>
  <c r="J2883" i="30"/>
  <c r="M2883" i="30" s="1"/>
  <c r="N2883" i="30" s="1"/>
  <c r="L2882" i="30"/>
  <c r="K2882" i="30"/>
  <c r="M2882" i="30" s="1"/>
  <c r="N2882" i="30" s="1"/>
  <c r="J2882" i="30"/>
  <c r="L2881" i="30"/>
  <c r="K2881" i="30"/>
  <c r="J2881" i="30"/>
  <c r="M2881" i="30" s="1"/>
  <c r="N2881" i="30" s="1"/>
  <c r="M2880" i="30"/>
  <c r="N2880" i="30" s="1"/>
  <c r="L2880" i="30"/>
  <c r="K2880" i="30"/>
  <c r="J2880" i="30"/>
  <c r="L2879" i="30"/>
  <c r="K2879" i="30"/>
  <c r="J2879" i="30"/>
  <c r="M2879" i="30" s="1"/>
  <c r="N2879" i="30" s="1"/>
  <c r="L2878" i="30"/>
  <c r="K2878" i="30"/>
  <c r="J2878" i="30"/>
  <c r="M2878" i="30" s="1"/>
  <c r="N2878" i="30" s="1"/>
  <c r="N2877" i="30"/>
  <c r="L2877" i="30"/>
  <c r="K2877" i="30"/>
  <c r="J2877" i="30"/>
  <c r="M2877" i="30" s="1"/>
  <c r="L2876" i="30"/>
  <c r="K2876" i="30"/>
  <c r="M2876" i="30" s="1"/>
  <c r="N2876" i="30" s="1"/>
  <c r="J2876" i="30"/>
  <c r="N2875" i="30"/>
  <c r="M2875" i="30"/>
  <c r="L2875" i="30"/>
  <c r="K2875" i="30"/>
  <c r="J2875" i="30"/>
  <c r="L2874" i="30"/>
  <c r="K2874" i="30"/>
  <c r="M2874" i="30" s="1"/>
  <c r="N2874" i="30" s="1"/>
  <c r="J2874" i="30"/>
  <c r="L2873" i="30"/>
  <c r="K2873" i="30"/>
  <c r="J2873" i="30"/>
  <c r="M2873" i="30" s="1"/>
  <c r="N2873" i="30" s="1"/>
  <c r="M2872" i="30"/>
  <c r="N2872" i="30" s="1"/>
  <c r="L2872" i="30"/>
  <c r="K2872" i="30"/>
  <c r="J2872" i="30"/>
  <c r="M2871" i="30"/>
  <c r="N2871" i="30" s="1"/>
  <c r="L2871" i="30"/>
  <c r="K2871" i="30"/>
  <c r="J2871" i="30"/>
  <c r="L2870" i="30"/>
  <c r="K2870" i="30"/>
  <c r="J2870" i="30"/>
  <c r="M2870" i="30" s="1"/>
  <c r="N2870" i="30" s="1"/>
  <c r="L2869" i="30"/>
  <c r="K2869" i="30"/>
  <c r="J2869" i="30"/>
  <c r="L2868" i="30"/>
  <c r="K2868" i="30"/>
  <c r="M2868" i="30" s="1"/>
  <c r="N2868" i="30" s="1"/>
  <c r="J2868" i="30"/>
  <c r="N2867" i="30"/>
  <c r="M2867" i="30"/>
  <c r="L2867" i="30"/>
  <c r="K2867" i="30"/>
  <c r="J2867" i="30"/>
  <c r="L2866" i="30"/>
  <c r="K2866" i="30"/>
  <c r="M2866" i="30" s="1"/>
  <c r="N2866" i="30" s="1"/>
  <c r="J2866" i="30"/>
  <c r="L2865" i="30"/>
  <c r="K2865" i="30"/>
  <c r="J2865" i="30"/>
  <c r="M2864" i="30"/>
  <c r="N2864" i="30" s="1"/>
  <c r="L2864" i="30"/>
  <c r="K2864" i="30"/>
  <c r="J2864" i="30"/>
  <c r="M2863" i="30"/>
  <c r="N2863" i="30" s="1"/>
  <c r="L2863" i="30"/>
  <c r="K2863" i="30"/>
  <c r="J2863" i="30"/>
  <c r="L2862" i="30"/>
  <c r="K2862" i="30"/>
  <c r="J2862" i="30"/>
  <c r="M2862" i="30" s="1"/>
  <c r="N2862" i="30" s="1"/>
  <c r="L2861" i="30"/>
  <c r="K2861" i="30"/>
  <c r="J2861" i="30"/>
  <c r="L2860" i="30"/>
  <c r="K2860" i="30"/>
  <c r="M2860" i="30" s="1"/>
  <c r="N2860" i="30" s="1"/>
  <c r="J2860" i="30"/>
  <c r="N2859" i="30"/>
  <c r="M2859" i="30"/>
  <c r="L2859" i="30"/>
  <c r="K2859" i="30"/>
  <c r="J2859" i="30"/>
  <c r="L2858" i="30"/>
  <c r="K2858" i="30"/>
  <c r="M2858" i="30" s="1"/>
  <c r="N2858" i="30" s="1"/>
  <c r="J2858" i="30"/>
  <c r="L2857" i="30"/>
  <c r="K2857" i="30"/>
  <c r="J2857" i="30"/>
  <c r="M2856" i="30"/>
  <c r="N2856" i="30" s="1"/>
  <c r="L2856" i="30"/>
  <c r="K2856" i="30"/>
  <c r="J2856" i="30"/>
  <c r="L2855" i="30"/>
  <c r="M2855" i="30" s="1"/>
  <c r="N2855" i="30" s="1"/>
  <c r="K2855" i="30"/>
  <c r="J2855" i="30"/>
  <c r="L2854" i="30"/>
  <c r="K2854" i="30"/>
  <c r="J2854" i="30"/>
  <c r="M2854" i="30" s="1"/>
  <c r="N2854" i="30" s="1"/>
  <c r="L2853" i="30"/>
  <c r="K2853" i="30"/>
  <c r="J2853" i="30"/>
  <c r="M2853" i="30" s="1"/>
  <c r="N2853" i="30" s="1"/>
  <c r="L2852" i="30"/>
  <c r="K2852" i="30"/>
  <c r="J2852" i="30"/>
  <c r="N2851" i="30"/>
  <c r="M2851" i="30"/>
  <c r="L2851" i="30"/>
  <c r="K2851" i="30"/>
  <c r="J2851" i="30"/>
  <c r="L2850" i="30"/>
  <c r="K2850" i="30"/>
  <c r="M2850" i="30" s="1"/>
  <c r="N2850" i="30" s="1"/>
  <c r="J2850" i="30"/>
  <c r="L2849" i="30"/>
  <c r="K2849" i="30"/>
  <c r="J2849" i="30"/>
  <c r="M2849" i="30" s="1"/>
  <c r="N2849" i="30" s="1"/>
  <c r="M2848" i="30"/>
  <c r="N2848" i="30" s="1"/>
  <c r="L2848" i="30"/>
  <c r="K2848" i="30"/>
  <c r="J2848" i="30"/>
  <c r="L2847" i="30"/>
  <c r="K2847" i="30"/>
  <c r="J2847" i="30"/>
  <c r="M2847" i="30" s="1"/>
  <c r="N2847" i="30" s="1"/>
  <c r="L2846" i="30"/>
  <c r="K2846" i="30"/>
  <c r="J2846" i="30"/>
  <c r="M2846" i="30" s="1"/>
  <c r="N2846" i="30" s="1"/>
  <c r="L2845" i="30"/>
  <c r="K2845" i="30"/>
  <c r="J2845" i="30"/>
  <c r="M2845" i="30" s="1"/>
  <c r="N2845" i="30" s="1"/>
  <c r="L2844" i="30"/>
  <c r="K2844" i="30"/>
  <c r="J2844" i="30"/>
  <c r="N2843" i="30"/>
  <c r="M2843" i="30"/>
  <c r="L2843" i="30"/>
  <c r="K2843" i="30"/>
  <c r="J2843" i="30"/>
  <c r="N2842" i="30"/>
  <c r="L2842" i="30"/>
  <c r="K2842" i="30"/>
  <c r="M2842" i="30" s="1"/>
  <c r="J2842" i="30"/>
  <c r="L2841" i="30"/>
  <c r="K2841" i="30"/>
  <c r="J2841" i="30"/>
  <c r="M2841" i="30" s="1"/>
  <c r="N2841" i="30" s="1"/>
  <c r="M2840" i="30"/>
  <c r="N2840" i="30" s="1"/>
  <c r="L2840" i="30"/>
  <c r="K2840" i="30"/>
  <c r="J2840" i="30"/>
  <c r="L2839" i="30"/>
  <c r="K2839" i="30"/>
  <c r="J2839" i="30"/>
  <c r="M2839" i="30" s="1"/>
  <c r="N2839" i="30" s="1"/>
  <c r="L2838" i="30"/>
  <c r="K2838" i="30"/>
  <c r="J2838" i="30"/>
  <c r="M2838" i="30" s="1"/>
  <c r="N2838" i="30" s="1"/>
  <c r="L2837" i="30"/>
  <c r="K2837" i="30"/>
  <c r="J2837" i="30"/>
  <c r="M2837" i="30" s="1"/>
  <c r="N2837" i="30" s="1"/>
  <c r="L2836" i="30"/>
  <c r="K2836" i="30"/>
  <c r="J2836" i="30"/>
  <c r="N2835" i="30"/>
  <c r="M2835" i="30"/>
  <c r="L2835" i="30"/>
  <c r="K2835" i="30"/>
  <c r="J2835" i="30"/>
  <c r="M2834" i="30"/>
  <c r="N2834" i="30" s="1"/>
  <c r="L2834" i="30"/>
  <c r="K2834" i="30"/>
  <c r="J2834" i="30"/>
  <c r="L2833" i="30"/>
  <c r="K2833" i="30"/>
  <c r="J2833" i="30"/>
  <c r="M2833" i="30" s="1"/>
  <c r="N2833" i="30" s="1"/>
  <c r="M2832" i="30"/>
  <c r="N2832" i="30" s="1"/>
  <c r="L2832" i="30"/>
  <c r="K2832" i="30"/>
  <c r="J2832" i="30"/>
  <c r="L2831" i="30"/>
  <c r="K2831" i="30"/>
  <c r="J2831" i="30"/>
  <c r="M2831" i="30" s="1"/>
  <c r="N2831" i="30" s="1"/>
  <c r="L2830" i="30"/>
  <c r="K2830" i="30"/>
  <c r="J2830" i="30"/>
  <c r="M2830" i="30" s="1"/>
  <c r="N2830" i="30" s="1"/>
  <c r="L2829" i="30"/>
  <c r="K2829" i="30"/>
  <c r="J2829" i="30"/>
  <c r="M2829" i="30" s="1"/>
  <c r="N2829" i="30" s="1"/>
  <c r="L2828" i="30"/>
  <c r="K2828" i="30"/>
  <c r="J2828" i="30"/>
  <c r="M2828" i="30" s="1"/>
  <c r="N2828" i="30" s="1"/>
  <c r="N2827" i="30"/>
  <c r="M2827" i="30"/>
  <c r="L2827" i="30"/>
  <c r="K2827" i="30"/>
  <c r="J2827" i="30"/>
  <c r="M2826" i="30"/>
  <c r="N2826" i="30" s="1"/>
  <c r="L2826" i="30"/>
  <c r="K2826" i="30"/>
  <c r="J2826" i="30"/>
  <c r="L2825" i="30"/>
  <c r="K2825" i="30"/>
  <c r="J2825" i="30"/>
  <c r="M2825" i="30" s="1"/>
  <c r="N2825" i="30" s="1"/>
  <c r="M2824" i="30"/>
  <c r="N2824" i="30" s="1"/>
  <c r="L2824" i="30"/>
  <c r="K2824" i="30"/>
  <c r="J2824" i="30"/>
  <c r="L2823" i="30"/>
  <c r="K2823" i="30"/>
  <c r="J2823" i="30"/>
  <c r="M2823" i="30" s="1"/>
  <c r="N2823" i="30" s="1"/>
  <c r="L2822" i="30"/>
  <c r="K2822" i="30"/>
  <c r="J2822" i="30"/>
  <c r="M2822" i="30" s="1"/>
  <c r="N2822" i="30" s="1"/>
  <c r="L2821" i="30"/>
  <c r="K2821" i="30"/>
  <c r="J2821" i="30"/>
  <c r="M2821" i="30" s="1"/>
  <c r="N2821" i="30" s="1"/>
  <c r="L2820" i="30"/>
  <c r="K2820" i="30"/>
  <c r="J2820" i="30"/>
  <c r="M2820" i="30" s="1"/>
  <c r="N2820" i="30" s="1"/>
  <c r="N2819" i="30"/>
  <c r="M2819" i="30"/>
  <c r="L2819" i="30"/>
  <c r="K2819" i="30"/>
  <c r="J2819" i="30"/>
  <c r="L2818" i="30"/>
  <c r="K2818" i="30"/>
  <c r="M2818" i="30" s="1"/>
  <c r="N2818" i="30" s="1"/>
  <c r="J2818" i="30"/>
  <c r="L2817" i="30"/>
  <c r="K2817" i="30"/>
  <c r="J2817" i="30"/>
  <c r="M2817" i="30" s="1"/>
  <c r="N2817" i="30" s="1"/>
  <c r="M2816" i="30"/>
  <c r="N2816" i="30" s="1"/>
  <c r="L2816" i="30"/>
  <c r="K2816" i="30"/>
  <c r="J2816" i="30"/>
  <c r="L2815" i="30"/>
  <c r="K2815" i="30"/>
  <c r="J2815" i="30"/>
  <c r="M2815" i="30" s="1"/>
  <c r="N2815" i="30" s="1"/>
  <c r="L2814" i="30"/>
  <c r="K2814" i="30"/>
  <c r="J2814" i="30"/>
  <c r="M2814" i="30" s="1"/>
  <c r="N2814" i="30" s="1"/>
  <c r="N2813" i="30"/>
  <c r="L2813" i="30"/>
  <c r="K2813" i="30"/>
  <c r="J2813" i="30"/>
  <c r="M2813" i="30" s="1"/>
  <c r="L2812" i="30"/>
  <c r="K2812" i="30"/>
  <c r="J2812" i="30"/>
  <c r="M2812" i="30" s="1"/>
  <c r="N2812" i="30" s="1"/>
  <c r="N2811" i="30"/>
  <c r="M2811" i="30"/>
  <c r="L2811" i="30"/>
  <c r="K2811" i="30"/>
  <c r="J2811" i="30"/>
  <c r="L2810" i="30"/>
  <c r="K2810" i="30"/>
  <c r="M2810" i="30" s="1"/>
  <c r="N2810" i="30" s="1"/>
  <c r="J2810" i="30"/>
  <c r="L2809" i="30"/>
  <c r="K2809" i="30"/>
  <c r="J2809" i="30"/>
  <c r="M2809" i="30" s="1"/>
  <c r="N2809" i="30" s="1"/>
  <c r="M2808" i="30"/>
  <c r="N2808" i="30" s="1"/>
  <c r="L2808" i="30"/>
  <c r="K2808" i="30"/>
  <c r="J2808" i="30"/>
  <c r="M2807" i="30"/>
  <c r="N2807" i="30" s="1"/>
  <c r="L2807" i="30"/>
  <c r="K2807" i="30"/>
  <c r="J2807" i="30"/>
  <c r="L2806" i="30"/>
  <c r="K2806" i="30"/>
  <c r="J2806" i="30"/>
  <c r="M2806" i="30" s="1"/>
  <c r="N2806" i="30" s="1"/>
  <c r="L2805" i="30"/>
  <c r="K2805" i="30"/>
  <c r="J2805" i="30"/>
  <c r="L2804" i="30"/>
  <c r="K2804" i="30"/>
  <c r="J2804" i="30"/>
  <c r="M2804" i="30" s="1"/>
  <c r="N2804" i="30" s="1"/>
  <c r="N2803" i="30"/>
  <c r="M2803" i="30"/>
  <c r="L2803" i="30"/>
  <c r="K2803" i="30"/>
  <c r="J2803" i="30"/>
  <c r="L2802" i="30"/>
  <c r="K2802" i="30"/>
  <c r="M2802" i="30" s="1"/>
  <c r="N2802" i="30" s="1"/>
  <c r="J2802" i="30"/>
  <c r="L2801" i="30"/>
  <c r="K2801" i="30"/>
  <c r="J2801" i="30"/>
  <c r="M2800" i="30"/>
  <c r="N2800" i="30" s="1"/>
  <c r="L2800" i="30"/>
  <c r="K2800" i="30"/>
  <c r="J2800" i="30"/>
  <c r="M2799" i="30"/>
  <c r="N2799" i="30" s="1"/>
  <c r="L2799" i="30"/>
  <c r="K2799" i="30"/>
  <c r="J2799" i="30"/>
  <c r="L2798" i="30"/>
  <c r="K2798" i="30"/>
  <c r="J2798" i="30"/>
  <c r="M2798" i="30" s="1"/>
  <c r="N2798" i="30" s="1"/>
  <c r="L2797" i="30"/>
  <c r="K2797" i="30"/>
  <c r="M2797" i="30" s="1"/>
  <c r="N2797" i="30" s="1"/>
  <c r="J2797" i="30"/>
  <c r="L2796" i="30"/>
  <c r="K2796" i="30"/>
  <c r="M2796" i="30" s="1"/>
  <c r="N2796" i="30" s="1"/>
  <c r="J2796" i="30"/>
  <c r="N2795" i="30"/>
  <c r="M2795" i="30"/>
  <c r="L2795" i="30"/>
  <c r="K2795" i="30"/>
  <c r="J2795" i="30"/>
  <c r="L2794" i="30"/>
  <c r="K2794" i="30"/>
  <c r="M2794" i="30" s="1"/>
  <c r="N2794" i="30" s="1"/>
  <c r="J2794" i="30"/>
  <c r="L2793" i="30"/>
  <c r="K2793" i="30"/>
  <c r="J2793" i="30"/>
  <c r="M2792" i="30"/>
  <c r="N2792" i="30" s="1"/>
  <c r="L2792" i="30"/>
  <c r="K2792" i="30"/>
  <c r="J2792" i="30"/>
  <c r="L2791" i="30"/>
  <c r="M2791" i="30" s="1"/>
  <c r="N2791" i="30" s="1"/>
  <c r="K2791" i="30"/>
  <c r="J2791" i="30"/>
  <c r="L2790" i="30"/>
  <c r="K2790" i="30"/>
  <c r="J2790" i="30"/>
  <c r="M2790" i="30" s="1"/>
  <c r="N2790" i="30" s="1"/>
  <c r="L2789" i="30"/>
  <c r="K2789" i="30"/>
  <c r="J2789" i="30"/>
  <c r="M2789" i="30" s="1"/>
  <c r="N2789" i="30" s="1"/>
  <c r="L2788" i="30"/>
  <c r="K2788" i="30"/>
  <c r="M2788" i="30" s="1"/>
  <c r="N2788" i="30" s="1"/>
  <c r="J2788" i="30"/>
  <c r="N2787" i="30"/>
  <c r="M2787" i="30"/>
  <c r="L2787" i="30"/>
  <c r="K2787" i="30"/>
  <c r="J2787" i="30"/>
  <c r="L2786" i="30"/>
  <c r="K2786" i="30"/>
  <c r="M2786" i="30" s="1"/>
  <c r="N2786" i="30" s="1"/>
  <c r="J2786" i="30"/>
  <c r="L2785" i="30"/>
  <c r="K2785" i="30"/>
  <c r="J2785" i="30"/>
  <c r="M2785" i="30" s="1"/>
  <c r="N2785" i="30" s="1"/>
  <c r="M2784" i="30"/>
  <c r="N2784" i="30" s="1"/>
  <c r="L2784" i="30"/>
  <c r="K2784" i="30"/>
  <c r="J2784" i="30"/>
  <c r="L2783" i="30"/>
  <c r="K2783" i="30"/>
  <c r="J2783" i="30"/>
  <c r="M2783" i="30" s="1"/>
  <c r="N2783" i="30" s="1"/>
  <c r="L2782" i="30"/>
  <c r="K2782" i="30"/>
  <c r="J2782" i="30"/>
  <c r="M2782" i="30" s="1"/>
  <c r="N2782" i="30" s="1"/>
  <c r="L2781" i="30"/>
  <c r="K2781" i="30"/>
  <c r="J2781" i="30"/>
  <c r="M2781" i="30" s="1"/>
  <c r="N2781" i="30" s="1"/>
  <c r="L2780" i="30"/>
  <c r="K2780" i="30"/>
  <c r="J2780" i="30"/>
  <c r="N2779" i="30"/>
  <c r="M2779" i="30"/>
  <c r="L2779" i="30"/>
  <c r="K2779" i="30"/>
  <c r="J2779" i="30"/>
  <c r="N2778" i="30"/>
  <c r="L2778" i="30"/>
  <c r="K2778" i="30"/>
  <c r="M2778" i="30" s="1"/>
  <c r="J2778" i="30"/>
  <c r="L2777" i="30"/>
  <c r="K2777" i="30"/>
  <c r="J2777" i="30"/>
  <c r="M2777" i="30" s="1"/>
  <c r="N2777" i="30" s="1"/>
  <c r="M2776" i="30"/>
  <c r="N2776" i="30" s="1"/>
  <c r="L2776" i="30"/>
  <c r="K2776" i="30"/>
  <c r="J2776" i="30"/>
  <c r="L2775" i="30"/>
  <c r="K2775" i="30"/>
  <c r="J2775" i="30"/>
  <c r="M2775" i="30" s="1"/>
  <c r="N2775" i="30" s="1"/>
  <c r="L2774" i="30"/>
  <c r="K2774" i="30"/>
  <c r="J2774" i="30"/>
  <c r="M2774" i="30" s="1"/>
  <c r="N2774" i="30" s="1"/>
  <c r="L2773" i="30"/>
  <c r="K2773" i="30"/>
  <c r="M2773" i="30" s="1"/>
  <c r="N2773" i="30" s="1"/>
  <c r="J2773" i="30"/>
  <c r="L2772" i="30"/>
  <c r="K2772" i="30"/>
  <c r="M2772" i="30" s="1"/>
  <c r="N2772" i="30" s="1"/>
  <c r="J2772" i="30"/>
  <c r="N2771" i="30"/>
  <c r="M2771" i="30"/>
  <c r="L2771" i="30"/>
  <c r="K2771" i="30"/>
  <c r="J2771" i="30"/>
  <c r="M2770" i="30"/>
  <c r="N2770" i="30" s="1"/>
  <c r="L2770" i="30"/>
  <c r="K2770" i="30"/>
  <c r="J2770" i="30"/>
  <c r="L2769" i="30"/>
  <c r="K2769" i="30"/>
  <c r="J2769" i="30"/>
  <c r="M2769" i="30" s="1"/>
  <c r="N2769" i="30" s="1"/>
  <c r="M2768" i="30"/>
  <c r="N2768" i="30" s="1"/>
  <c r="L2768" i="30"/>
  <c r="K2768" i="30"/>
  <c r="J2768" i="30"/>
  <c r="L2767" i="30"/>
  <c r="K2767" i="30"/>
  <c r="J2767" i="30"/>
  <c r="M2767" i="30" s="1"/>
  <c r="N2767" i="30" s="1"/>
  <c r="L2766" i="30"/>
  <c r="K2766" i="30"/>
  <c r="J2766" i="30"/>
  <c r="M2766" i="30" s="1"/>
  <c r="N2766" i="30" s="1"/>
  <c r="L2765" i="30"/>
  <c r="K2765" i="30"/>
  <c r="M2765" i="30" s="1"/>
  <c r="N2765" i="30" s="1"/>
  <c r="J2765" i="30"/>
  <c r="L2764" i="30"/>
  <c r="K2764" i="30"/>
  <c r="M2764" i="30" s="1"/>
  <c r="N2764" i="30" s="1"/>
  <c r="J2764" i="30"/>
  <c r="N2763" i="30"/>
  <c r="M2763" i="30"/>
  <c r="L2763" i="30"/>
  <c r="K2763" i="30"/>
  <c r="J2763" i="30"/>
  <c r="M2762" i="30"/>
  <c r="N2762" i="30" s="1"/>
  <c r="L2762" i="30"/>
  <c r="K2762" i="30"/>
  <c r="J2762" i="30"/>
  <c r="L2761" i="30"/>
  <c r="K2761" i="30"/>
  <c r="J2761" i="30"/>
  <c r="M2761" i="30" s="1"/>
  <c r="N2761" i="30" s="1"/>
  <c r="M2760" i="30"/>
  <c r="N2760" i="30" s="1"/>
  <c r="L2760" i="30"/>
  <c r="K2760" i="30"/>
  <c r="J2760" i="30"/>
  <c r="L2759" i="30"/>
  <c r="K2759" i="30"/>
  <c r="J2759" i="30"/>
  <c r="M2759" i="30" s="1"/>
  <c r="N2759" i="30" s="1"/>
  <c r="L2758" i="30"/>
  <c r="K2758" i="30"/>
  <c r="J2758" i="30"/>
  <c r="M2758" i="30" s="1"/>
  <c r="N2758" i="30" s="1"/>
  <c r="L2757" i="30"/>
  <c r="K2757" i="30"/>
  <c r="M2757" i="30" s="1"/>
  <c r="N2757" i="30" s="1"/>
  <c r="J2757" i="30"/>
  <c r="L2756" i="30"/>
  <c r="K2756" i="30"/>
  <c r="M2756" i="30" s="1"/>
  <c r="N2756" i="30" s="1"/>
  <c r="J2756" i="30"/>
  <c r="N2755" i="30"/>
  <c r="M2755" i="30"/>
  <c r="L2755" i="30"/>
  <c r="K2755" i="30"/>
  <c r="J2755" i="30"/>
  <c r="L2754" i="30"/>
  <c r="K2754" i="30"/>
  <c r="M2754" i="30" s="1"/>
  <c r="N2754" i="30" s="1"/>
  <c r="J2754" i="30"/>
  <c r="L2753" i="30"/>
  <c r="K2753" i="30"/>
  <c r="J2753" i="30"/>
  <c r="M2753" i="30" s="1"/>
  <c r="N2753" i="30" s="1"/>
  <c r="M2752" i="30"/>
  <c r="N2752" i="30" s="1"/>
  <c r="L2752" i="30"/>
  <c r="K2752" i="30"/>
  <c r="J2752" i="30"/>
  <c r="L2751" i="30"/>
  <c r="K2751" i="30"/>
  <c r="J2751" i="30"/>
  <c r="M2751" i="30" s="1"/>
  <c r="N2751" i="30" s="1"/>
  <c r="L2750" i="30"/>
  <c r="K2750" i="30"/>
  <c r="J2750" i="30"/>
  <c r="M2750" i="30" s="1"/>
  <c r="N2750" i="30" s="1"/>
  <c r="L2749" i="30"/>
  <c r="K2749" i="30"/>
  <c r="J2749" i="30"/>
  <c r="L2748" i="30"/>
  <c r="K2748" i="30"/>
  <c r="M2748" i="30" s="1"/>
  <c r="N2748" i="30" s="1"/>
  <c r="J2748" i="30"/>
  <c r="N2747" i="30"/>
  <c r="M2747" i="30"/>
  <c r="L2747" i="30"/>
  <c r="K2747" i="30"/>
  <c r="J2747" i="30"/>
  <c r="L2746" i="30"/>
  <c r="K2746" i="30"/>
  <c r="M2746" i="30" s="1"/>
  <c r="N2746" i="30" s="1"/>
  <c r="J2746" i="30"/>
  <c r="L2745" i="30"/>
  <c r="K2745" i="30"/>
  <c r="J2745" i="30"/>
  <c r="M2745" i="30" s="1"/>
  <c r="N2745" i="30" s="1"/>
  <c r="M2744" i="30"/>
  <c r="N2744" i="30" s="1"/>
  <c r="L2744" i="30"/>
  <c r="K2744" i="30"/>
  <c r="J2744" i="30"/>
  <c r="M2743" i="30"/>
  <c r="N2743" i="30" s="1"/>
  <c r="L2743" i="30"/>
  <c r="K2743" i="30"/>
  <c r="J2743" i="30"/>
  <c r="L2742" i="30"/>
  <c r="K2742" i="30"/>
  <c r="J2742" i="30"/>
  <c r="M2742" i="30" s="1"/>
  <c r="N2742" i="30" s="1"/>
  <c r="L2741" i="30"/>
  <c r="K2741" i="30"/>
  <c r="J2741" i="30"/>
  <c r="L2740" i="30"/>
  <c r="K2740" i="30"/>
  <c r="M2740" i="30" s="1"/>
  <c r="N2740" i="30" s="1"/>
  <c r="J2740" i="30"/>
  <c r="N2739" i="30"/>
  <c r="M2739" i="30"/>
  <c r="L2739" i="30"/>
  <c r="K2739" i="30"/>
  <c r="J2739" i="30"/>
  <c r="L2738" i="30"/>
  <c r="K2738" i="30"/>
  <c r="M2738" i="30" s="1"/>
  <c r="N2738" i="30" s="1"/>
  <c r="J2738" i="30"/>
  <c r="L2737" i="30"/>
  <c r="K2737" i="30"/>
  <c r="J2737" i="30"/>
  <c r="M2737" i="30" s="1"/>
  <c r="N2737" i="30" s="1"/>
  <c r="M2736" i="30"/>
  <c r="N2736" i="30" s="1"/>
  <c r="L2736" i="30"/>
  <c r="K2736" i="30"/>
  <c r="J2736" i="30"/>
  <c r="L2735" i="30"/>
  <c r="M2735" i="30" s="1"/>
  <c r="N2735" i="30" s="1"/>
  <c r="K2735" i="30"/>
  <c r="J2735" i="30"/>
  <c r="L2734" i="30"/>
  <c r="K2734" i="30"/>
  <c r="J2734" i="30"/>
  <c r="M2734" i="30" s="1"/>
  <c r="N2734" i="30" s="1"/>
  <c r="L2733" i="30"/>
  <c r="K2733" i="30"/>
  <c r="J2733" i="30"/>
  <c r="L2732" i="30"/>
  <c r="K2732" i="30"/>
  <c r="M2732" i="30" s="1"/>
  <c r="N2732" i="30" s="1"/>
  <c r="J2732" i="30"/>
  <c r="N2731" i="30"/>
  <c r="M2731" i="30"/>
  <c r="L2731" i="30"/>
  <c r="K2731" i="30"/>
  <c r="J2731" i="30"/>
  <c r="L2730" i="30"/>
  <c r="K2730" i="30"/>
  <c r="M2730" i="30" s="1"/>
  <c r="N2730" i="30" s="1"/>
  <c r="J2730" i="30"/>
  <c r="L2729" i="30"/>
  <c r="K2729" i="30"/>
  <c r="J2729" i="30"/>
  <c r="M2728" i="30"/>
  <c r="N2728" i="30" s="1"/>
  <c r="L2728" i="30"/>
  <c r="K2728" i="30"/>
  <c r="J2728" i="30"/>
  <c r="L2727" i="30"/>
  <c r="M2727" i="30" s="1"/>
  <c r="N2727" i="30" s="1"/>
  <c r="K2727" i="30"/>
  <c r="J2727" i="30"/>
  <c r="L2726" i="30"/>
  <c r="K2726" i="30"/>
  <c r="J2726" i="30"/>
  <c r="M2726" i="30" s="1"/>
  <c r="N2726" i="30" s="1"/>
  <c r="L2725" i="30"/>
  <c r="K2725" i="30"/>
  <c r="J2725" i="30"/>
  <c r="M2725" i="30" s="1"/>
  <c r="N2725" i="30" s="1"/>
  <c r="L2724" i="30"/>
  <c r="K2724" i="30"/>
  <c r="M2724" i="30" s="1"/>
  <c r="N2724" i="30" s="1"/>
  <c r="J2724" i="30"/>
  <c r="N2723" i="30"/>
  <c r="M2723" i="30"/>
  <c r="L2723" i="30"/>
  <c r="K2723" i="30"/>
  <c r="J2723" i="30"/>
  <c r="L2722" i="30"/>
  <c r="K2722" i="30"/>
  <c r="M2722" i="30" s="1"/>
  <c r="N2722" i="30" s="1"/>
  <c r="J2722" i="30"/>
  <c r="L2721" i="30"/>
  <c r="K2721" i="30"/>
  <c r="J2721" i="30"/>
  <c r="M2721" i="30" s="1"/>
  <c r="N2721" i="30" s="1"/>
  <c r="M2720" i="30"/>
  <c r="N2720" i="30" s="1"/>
  <c r="L2720" i="30"/>
  <c r="K2720" i="30"/>
  <c r="J2720" i="30"/>
  <c r="L2719" i="30"/>
  <c r="K2719" i="30"/>
  <c r="J2719" i="30"/>
  <c r="M2719" i="30" s="1"/>
  <c r="N2719" i="30" s="1"/>
  <c r="L2718" i="30"/>
  <c r="K2718" i="30"/>
  <c r="J2718" i="30"/>
  <c r="M2718" i="30" s="1"/>
  <c r="N2718" i="30" s="1"/>
  <c r="L2717" i="30"/>
  <c r="K2717" i="30"/>
  <c r="J2717" i="30"/>
  <c r="M2717" i="30" s="1"/>
  <c r="N2717" i="30" s="1"/>
  <c r="L2716" i="30"/>
  <c r="K2716" i="30"/>
  <c r="J2716" i="30"/>
  <c r="N2715" i="30"/>
  <c r="M2715" i="30"/>
  <c r="L2715" i="30"/>
  <c r="K2715" i="30"/>
  <c r="J2715" i="30"/>
  <c r="L2714" i="30"/>
  <c r="K2714" i="30"/>
  <c r="M2714" i="30" s="1"/>
  <c r="N2714" i="30" s="1"/>
  <c r="J2714" i="30"/>
  <c r="L2713" i="30"/>
  <c r="K2713" i="30"/>
  <c r="J2713" i="30"/>
  <c r="M2713" i="30" s="1"/>
  <c r="N2713" i="30" s="1"/>
  <c r="M2712" i="30"/>
  <c r="N2712" i="30" s="1"/>
  <c r="L2712" i="30"/>
  <c r="K2712" i="30"/>
  <c r="J2712" i="30"/>
  <c r="L2711" i="30"/>
  <c r="K2711" i="30"/>
  <c r="J2711" i="30"/>
  <c r="M2711" i="30" s="1"/>
  <c r="N2711" i="30" s="1"/>
  <c r="L2710" i="30"/>
  <c r="K2710" i="30"/>
  <c r="J2710" i="30"/>
  <c r="M2710" i="30" s="1"/>
  <c r="N2710" i="30" s="1"/>
  <c r="L2709" i="30"/>
  <c r="K2709" i="30"/>
  <c r="J2709" i="30"/>
  <c r="M2709" i="30" s="1"/>
  <c r="N2709" i="30" s="1"/>
  <c r="L2708" i="30"/>
  <c r="K2708" i="30"/>
  <c r="M2708" i="30" s="1"/>
  <c r="N2708" i="30" s="1"/>
  <c r="J2708" i="30"/>
  <c r="N2707" i="30"/>
  <c r="M2707" i="30"/>
  <c r="L2707" i="30"/>
  <c r="K2707" i="30"/>
  <c r="J2707" i="30"/>
  <c r="M2706" i="30"/>
  <c r="N2706" i="30" s="1"/>
  <c r="L2706" i="30"/>
  <c r="K2706" i="30"/>
  <c r="J2706" i="30"/>
  <c r="L2705" i="30"/>
  <c r="K2705" i="30"/>
  <c r="J2705" i="30"/>
  <c r="M2705" i="30" s="1"/>
  <c r="N2705" i="30" s="1"/>
  <c r="M2704" i="30"/>
  <c r="N2704" i="30" s="1"/>
  <c r="L2704" i="30"/>
  <c r="K2704" i="30"/>
  <c r="J2704" i="30"/>
  <c r="L2703" i="30"/>
  <c r="K2703" i="30"/>
  <c r="J2703" i="30"/>
  <c r="M2703" i="30" s="1"/>
  <c r="N2703" i="30" s="1"/>
  <c r="L2702" i="30"/>
  <c r="K2702" i="30"/>
  <c r="J2702" i="30"/>
  <c r="M2702" i="30" s="1"/>
  <c r="N2702" i="30" s="1"/>
  <c r="L2701" i="30"/>
  <c r="K2701" i="30"/>
  <c r="J2701" i="30"/>
  <c r="M2701" i="30" s="1"/>
  <c r="N2701" i="30" s="1"/>
  <c r="L2700" i="30"/>
  <c r="K2700" i="30"/>
  <c r="M2700" i="30" s="1"/>
  <c r="N2700" i="30" s="1"/>
  <c r="J2700" i="30"/>
  <c r="L2699" i="30"/>
  <c r="K2699" i="30"/>
  <c r="J2699" i="30"/>
  <c r="M2699" i="30" s="1"/>
  <c r="N2699" i="30" s="1"/>
  <c r="L2698" i="30"/>
  <c r="K2698" i="30"/>
  <c r="M2698" i="30" s="1"/>
  <c r="N2698" i="30" s="1"/>
  <c r="J2698" i="30"/>
  <c r="L2697" i="30"/>
  <c r="K2697" i="30"/>
  <c r="J2697" i="30"/>
  <c r="M2697" i="30" s="1"/>
  <c r="N2697" i="30" s="1"/>
  <c r="M2696" i="30"/>
  <c r="N2696" i="30" s="1"/>
  <c r="L2696" i="30"/>
  <c r="K2696" i="30"/>
  <c r="J2696" i="30"/>
  <c r="L2695" i="30"/>
  <c r="K2695" i="30"/>
  <c r="J2695" i="30"/>
  <c r="M2695" i="30" s="1"/>
  <c r="N2695" i="30" s="1"/>
  <c r="L2694" i="30"/>
  <c r="K2694" i="30"/>
  <c r="J2694" i="30"/>
  <c r="M2694" i="30" s="1"/>
  <c r="N2694" i="30" s="1"/>
  <c r="N2693" i="30"/>
  <c r="L2693" i="30"/>
  <c r="K2693" i="30"/>
  <c r="J2693" i="30"/>
  <c r="M2693" i="30" s="1"/>
  <c r="L2692" i="30"/>
  <c r="K2692" i="30"/>
  <c r="M2692" i="30" s="1"/>
  <c r="N2692" i="30" s="1"/>
  <c r="J2692" i="30"/>
  <c r="N2691" i="30"/>
  <c r="L2691" i="30"/>
  <c r="K2691" i="30"/>
  <c r="J2691" i="30"/>
  <c r="M2691" i="30" s="1"/>
  <c r="L2690" i="30"/>
  <c r="K2690" i="30"/>
  <c r="M2690" i="30" s="1"/>
  <c r="N2690" i="30" s="1"/>
  <c r="J2690" i="30"/>
  <c r="L2689" i="30"/>
  <c r="K2689" i="30"/>
  <c r="J2689" i="30"/>
  <c r="M2689" i="30" s="1"/>
  <c r="N2689" i="30" s="1"/>
  <c r="M2688" i="30"/>
  <c r="N2688" i="30" s="1"/>
  <c r="L2688" i="30"/>
  <c r="K2688" i="30"/>
  <c r="J2688" i="30"/>
  <c r="L2687" i="30"/>
  <c r="M2687" i="30" s="1"/>
  <c r="N2687" i="30" s="1"/>
  <c r="K2687" i="30"/>
  <c r="J2687" i="30"/>
  <c r="L2686" i="30"/>
  <c r="K2686" i="30"/>
  <c r="J2686" i="30"/>
  <c r="M2686" i="30" s="1"/>
  <c r="N2686" i="30" s="1"/>
  <c r="L2685" i="30"/>
  <c r="K2685" i="30"/>
  <c r="J2685" i="30"/>
  <c r="L2684" i="30"/>
  <c r="K2684" i="30"/>
  <c r="M2684" i="30" s="1"/>
  <c r="N2684" i="30" s="1"/>
  <c r="J2684" i="30"/>
  <c r="L2683" i="30"/>
  <c r="K2683" i="30"/>
  <c r="J2683" i="30"/>
  <c r="M2683" i="30" s="1"/>
  <c r="N2683" i="30" s="1"/>
  <c r="L2682" i="30"/>
  <c r="K2682" i="30"/>
  <c r="M2682" i="30" s="1"/>
  <c r="N2682" i="30" s="1"/>
  <c r="J2682" i="30"/>
  <c r="L2681" i="30"/>
  <c r="K2681" i="30"/>
  <c r="J2681" i="30"/>
  <c r="M2681" i="30" s="1"/>
  <c r="N2681" i="30" s="1"/>
  <c r="M2680" i="30"/>
  <c r="N2680" i="30" s="1"/>
  <c r="L2680" i="30"/>
  <c r="K2680" i="30"/>
  <c r="J2680" i="30"/>
  <c r="L2679" i="30"/>
  <c r="K2679" i="30"/>
  <c r="J2679" i="30"/>
  <c r="M2679" i="30" s="1"/>
  <c r="N2679" i="30" s="1"/>
  <c r="L2678" i="30"/>
  <c r="K2678" i="30"/>
  <c r="J2678" i="30"/>
  <c r="M2678" i="30" s="1"/>
  <c r="N2678" i="30" s="1"/>
  <c r="L2677" i="30"/>
  <c r="K2677" i="30"/>
  <c r="J2677" i="30"/>
  <c r="M2677" i="30" s="1"/>
  <c r="N2677" i="30" s="1"/>
  <c r="L2676" i="30"/>
  <c r="K2676" i="30"/>
  <c r="J2676" i="30"/>
  <c r="L2675" i="30"/>
  <c r="K2675" i="30"/>
  <c r="J2675" i="30"/>
  <c r="M2675" i="30" s="1"/>
  <c r="N2675" i="30" s="1"/>
  <c r="N2674" i="30"/>
  <c r="M2674" i="30"/>
  <c r="L2674" i="30"/>
  <c r="K2674" i="30"/>
  <c r="J2674" i="30"/>
  <c r="L2673" i="30"/>
  <c r="K2673" i="30"/>
  <c r="J2673" i="30"/>
  <c r="M2673" i="30" s="1"/>
  <c r="N2673" i="30" s="1"/>
  <c r="M2672" i="30"/>
  <c r="N2672" i="30" s="1"/>
  <c r="L2672" i="30"/>
  <c r="K2672" i="30"/>
  <c r="J2672" i="30"/>
  <c r="L2671" i="30"/>
  <c r="K2671" i="30"/>
  <c r="J2671" i="30"/>
  <c r="M2671" i="30" s="1"/>
  <c r="N2671" i="30" s="1"/>
  <c r="L2670" i="30"/>
  <c r="K2670" i="30"/>
  <c r="J2670" i="30"/>
  <c r="M2670" i="30" s="1"/>
  <c r="N2670" i="30" s="1"/>
  <c r="L2669" i="30"/>
  <c r="K2669" i="30"/>
  <c r="J2669" i="30"/>
  <c r="M2669" i="30" s="1"/>
  <c r="N2669" i="30" s="1"/>
  <c r="L2668" i="30"/>
  <c r="K2668" i="30"/>
  <c r="M2668" i="30" s="1"/>
  <c r="N2668" i="30" s="1"/>
  <c r="J2668" i="30"/>
  <c r="L2667" i="30"/>
  <c r="K2667" i="30"/>
  <c r="J2667" i="30"/>
  <c r="M2667" i="30" s="1"/>
  <c r="N2667" i="30" s="1"/>
  <c r="M2666" i="30"/>
  <c r="N2666" i="30" s="1"/>
  <c r="L2666" i="30"/>
  <c r="K2666" i="30"/>
  <c r="J2666" i="30"/>
  <c r="L2665" i="30"/>
  <c r="K2665" i="30"/>
  <c r="J2665" i="30"/>
  <c r="M2665" i="30" s="1"/>
  <c r="N2665" i="30" s="1"/>
  <c r="M2664" i="30"/>
  <c r="N2664" i="30" s="1"/>
  <c r="L2664" i="30"/>
  <c r="K2664" i="30"/>
  <c r="J2664" i="30"/>
  <c r="L2663" i="30"/>
  <c r="K2663" i="30"/>
  <c r="J2663" i="30"/>
  <c r="M2663" i="30" s="1"/>
  <c r="N2663" i="30" s="1"/>
  <c r="L2662" i="30"/>
  <c r="K2662" i="30"/>
  <c r="J2662" i="30"/>
  <c r="L2661" i="30"/>
  <c r="K2661" i="30"/>
  <c r="J2661" i="30"/>
  <c r="M2661" i="30" s="1"/>
  <c r="N2661" i="30" s="1"/>
  <c r="L2660" i="30"/>
  <c r="K2660" i="30"/>
  <c r="M2660" i="30" s="1"/>
  <c r="N2660" i="30" s="1"/>
  <c r="J2660" i="30"/>
  <c r="L2659" i="30"/>
  <c r="K2659" i="30"/>
  <c r="J2659" i="30"/>
  <c r="M2659" i="30" s="1"/>
  <c r="N2659" i="30" s="1"/>
  <c r="M2658" i="30"/>
  <c r="N2658" i="30" s="1"/>
  <c r="L2658" i="30"/>
  <c r="K2658" i="30"/>
  <c r="J2658" i="30"/>
  <c r="L2657" i="30"/>
  <c r="K2657" i="30"/>
  <c r="J2657" i="30"/>
  <c r="M2657" i="30" s="1"/>
  <c r="N2657" i="30" s="1"/>
  <c r="M2656" i="30"/>
  <c r="N2656" i="30" s="1"/>
  <c r="L2656" i="30"/>
  <c r="K2656" i="30"/>
  <c r="J2656" i="30"/>
  <c r="L2655" i="30"/>
  <c r="K2655" i="30"/>
  <c r="J2655" i="30"/>
  <c r="M2655" i="30" s="1"/>
  <c r="N2655" i="30" s="1"/>
  <c r="L2654" i="30"/>
  <c r="K2654" i="30"/>
  <c r="J2654" i="30"/>
  <c r="L2653" i="30"/>
  <c r="K2653" i="30"/>
  <c r="J2653" i="30"/>
  <c r="M2653" i="30" s="1"/>
  <c r="N2653" i="30" s="1"/>
  <c r="L2652" i="30"/>
  <c r="K2652" i="30"/>
  <c r="J2652" i="30"/>
  <c r="L2651" i="30"/>
  <c r="K2651" i="30"/>
  <c r="J2651" i="30"/>
  <c r="M2651" i="30" s="1"/>
  <c r="N2651" i="30" s="1"/>
  <c r="M2650" i="30"/>
  <c r="N2650" i="30" s="1"/>
  <c r="L2650" i="30"/>
  <c r="K2650" i="30"/>
  <c r="J2650" i="30"/>
  <c r="L2649" i="30"/>
  <c r="K2649" i="30"/>
  <c r="J2649" i="30"/>
  <c r="M2649" i="30" s="1"/>
  <c r="N2649" i="30" s="1"/>
  <c r="L2648" i="30"/>
  <c r="M2648" i="30" s="1"/>
  <c r="N2648" i="30" s="1"/>
  <c r="K2648" i="30"/>
  <c r="J2648" i="30"/>
  <c r="L2647" i="30"/>
  <c r="K2647" i="30"/>
  <c r="J2647" i="30"/>
  <c r="M2647" i="30" s="1"/>
  <c r="N2647" i="30" s="1"/>
  <c r="N2646" i="30"/>
  <c r="L2646" i="30"/>
  <c r="K2646" i="30"/>
  <c r="J2646" i="30"/>
  <c r="M2646" i="30" s="1"/>
  <c r="L2645" i="30"/>
  <c r="K2645" i="30"/>
  <c r="J2645" i="30"/>
  <c r="M2645" i="30" s="1"/>
  <c r="N2645" i="30" s="1"/>
  <c r="M2644" i="30"/>
  <c r="N2644" i="30" s="1"/>
  <c r="L2644" i="30"/>
  <c r="K2644" i="30"/>
  <c r="J2644" i="30"/>
  <c r="L2643" i="30"/>
  <c r="K2643" i="30"/>
  <c r="J2643" i="30"/>
  <c r="M2643" i="30" s="1"/>
  <c r="N2643" i="30" s="1"/>
  <c r="L2642" i="30"/>
  <c r="K2642" i="30"/>
  <c r="J2642" i="30"/>
  <c r="M2642" i="30" s="1"/>
  <c r="N2642" i="30" s="1"/>
  <c r="L2641" i="30"/>
  <c r="K2641" i="30"/>
  <c r="J2641" i="30"/>
  <c r="L2640" i="30"/>
  <c r="M2640" i="30" s="1"/>
  <c r="N2640" i="30" s="1"/>
  <c r="K2640" i="30"/>
  <c r="J2640" i="30"/>
  <c r="L2639" i="30"/>
  <c r="M2639" i="30" s="1"/>
  <c r="N2639" i="30" s="1"/>
  <c r="K2639" i="30"/>
  <c r="J2639" i="30"/>
  <c r="L2638" i="30"/>
  <c r="K2638" i="30"/>
  <c r="J2638" i="30"/>
  <c r="M2638" i="30" s="1"/>
  <c r="N2638" i="30" s="1"/>
  <c r="L2637" i="30"/>
  <c r="K2637" i="30"/>
  <c r="J2637" i="30"/>
  <c r="L2636" i="30"/>
  <c r="K2636" i="30"/>
  <c r="M2636" i="30" s="1"/>
  <c r="N2636" i="30" s="1"/>
  <c r="J2636" i="30"/>
  <c r="M2635" i="30"/>
  <c r="N2635" i="30" s="1"/>
  <c r="L2635" i="30"/>
  <c r="K2635" i="30"/>
  <c r="J2635" i="30"/>
  <c r="L2634" i="30"/>
  <c r="K2634" i="30"/>
  <c r="J2634" i="30"/>
  <c r="L2633" i="30"/>
  <c r="K2633" i="30"/>
  <c r="J2633" i="30"/>
  <c r="L2632" i="30"/>
  <c r="M2632" i="30" s="1"/>
  <c r="N2632" i="30" s="1"/>
  <c r="K2632" i="30"/>
  <c r="J2632" i="30"/>
  <c r="N2631" i="30"/>
  <c r="M2631" i="30"/>
  <c r="L2631" i="30"/>
  <c r="K2631" i="30"/>
  <c r="J2631" i="30"/>
  <c r="L2630" i="30"/>
  <c r="K2630" i="30"/>
  <c r="J2630" i="30"/>
  <c r="M2630" i="30" s="1"/>
  <c r="N2630" i="30" s="1"/>
  <c r="N2629" i="30"/>
  <c r="L2629" i="30"/>
  <c r="K2629" i="30"/>
  <c r="J2629" i="30"/>
  <c r="M2629" i="30" s="1"/>
  <c r="L2628" i="30"/>
  <c r="K2628" i="30"/>
  <c r="M2628" i="30" s="1"/>
  <c r="N2628" i="30" s="1"/>
  <c r="J2628" i="30"/>
  <c r="N2627" i="30"/>
  <c r="L2627" i="30"/>
  <c r="K2627" i="30"/>
  <c r="J2627" i="30"/>
  <c r="M2627" i="30" s="1"/>
  <c r="L2626" i="30"/>
  <c r="K2626" i="30"/>
  <c r="M2626" i="30" s="1"/>
  <c r="N2626" i="30" s="1"/>
  <c r="J2626" i="30"/>
  <c r="L2625" i="30"/>
  <c r="K2625" i="30"/>
  <c r="J2625" i="30"/>
  <c r="L2624" i="30"/>
  <c r="M2624" i="30" s="1"/>
  <c r="N2624" i="30" s="1"/>
  <c r="K2624" i="30"/>
  <c r="J2624" i="30"/>
  <c r="L2623" i="30"/>
  <c r="K2623" i="30"/>
  <c r="J2623" i="30"/>
  <c r="M2623" i="30" s="1"/>
  <c r="N2623" i="30" s="1"/>
  <c r="L2622" i="30"/>
  <c r="K2622" i="30"/>
  <c r="J2622" i="30"/>
  <c r="L2621" i="30"/>
  <c r="K2621" i="30"/>
  <c r="J2621" i="30"/>
  <c r="M2621" i="30" s="1"/>
  <c r="N2621" i="30" s="1"/>
  <c r="M2620" i="30"/>
  <c r="N2620" i="30" s="1"/>
  <c r="L2620" i="30"/>
  <c r="K2620" i="30"/>
  <c r="J2620" i="30"/>
  <c r="L2619" i="30"/>
  <c r="K2619" i="30"/>
  <c r="J2619" i="30"/>
  <c r="M2619" i="30" s="1"/>
  <c r="N2619" i="30" s="1"/>
  <c r="M2618" i="30"/>
  <c r="N2618" i="30" s="1"/>
  <c r="L2618" i="30"/>
  <c r="K2618" i="30"/>
  <c r="J2618" i="30"/>
  <c r="L2617" i="30"/>
  <c r="K2617" i="30"/>
  <c r="J2617" i="30"/>
  <c r="M2617" i="30" s="1"/>
  <c r="N2617" i="30" s="1"/>
  <c r="L2616" i="30"/>
  <c r="M2616" i="30" s="1"/>
  <c r="N2616" i="30" s="1"/>
  <c r="K2616" i="30"/>
  <c r="J2616" i="30"/>
  <c r="L2615" i="30"/>
  <c r="K2615" i="30"/>
  <c r="J2615" i="30"/>
  <c r="M2615" i="30" s="1"/>
  <c r="N2615" i="30" s="1"/>
  <c r="N2614" i="30"/>
  <c r="L2614" i="30"/>
  <c r="K2614" i="30"/>
  <c r="J2614" i="30"/>
  <c r="M2614" i="30" s="1"/>
  <c r="L2613" i="30"/>
  <c r="K2613" i="30"/>
  <c r="J2613" i="30"/>
  <c r="M2613" i="30" s="1"/>
  <c r="N2613" i="30" s="1"/>
  <c r="M2612" i="30"/>
  <c r="N2612" i="30" s="1"/>
  <c r="L2612" i="30"/>
  <c r="K2612" i="30"/>
  <c r="J2612" i="30"/>
  <c r="L2611" i="30"/>
  <c r="K2611" i="30"/>
  <c r="J2611" i="30"/>
  <c r="M2611" i="30" s="1"/>
  <c r="N2611" i="30" s="1"/>
  <c r="L2610" i="30"/>
  <c r="K2610" i="30"/>
  <c r="J2610" i="30"/>
  <c r="M2610" i="30" s="1"/>
  <c r="N2610" i="30" s="1"/>
  <c r="L2609" i="30"/>
  <c r="K2609" i="30"/>
  <c r="J2609" i="30"/>
  <c r="L2608" i="30"/>
  <c r="M2608" i="30" s="1"/>
  <c r="N2608" i="30" s="1"/>
  <c r="K2608" i="30"/>
  <c r="J2608" i="30"/>
  <c r="L2607" i="30"/>
  <c r="M2607" i="30" s="1"/>
  <c r="N2607" i="30" s="1"/>
  <c r="K2607" i="30"/>
  <c r="J2607" i="30"/>
  <c r="L2606" i="30"/>
  <c r="K2606" i="30"/>
  <c r="J2606" i="30"/>
  <c r="M2606" i="30" s="1"/>
  <c r="N2606" i="30" s="1"/>
  <c r="L2605" i="30"/>
  <c r="K2605" i="30"/>
  <c r="J2605" i="30"/>
  <c r="L2604" i="30"/>
  <c r="K2604" i="30"/>
  <c r="M2604" i="30" s="1"/>
  <c r="N2604" i="30" s="1"/>
  <c r="J2604" i="30"/>
  <c r="M2603" i="30"/>
  <c r="N2603" i="30" s="1"/>
  <c r="L2603" i="30"/>
  <c r="K2603" i="30"/>
  <c r="J2603" i="30"/>
  <c r="L2602" i="30"/>
  <c r="K2602" i="30"/>
  <c r="J2602" i="30"/>
  <c r="L2601" i="30"/>
  <c r="K2601" i="30"/>
  <c r="J2601" i="30"/>
  <c r="M2600" i="30"/>
  <c r="N2600" i="30" s="1"/>
  <c r="L2600" i="30"/>
  <c r="K2600" i="30"/>
  <c r="J2600" i="30"/>
  <c r="M2599" i="30"/>
  <c r="N2599" i="30" s="1"/>
  <c r="L2599" i="30"/>
  <c r="K2599" i="30"/>
  <c r="J2599" i="30"/>
  <c r="L2598" i="30"/>
  <c r="K2598" i="30"/>
  <c r="J2598" i="30"/>
  <c r="M2598" i="30" s="1"/>
  <c r="N2598" i="30" s="1"/>
  <c r="N2597" i="30"/>
  <c r="L2597" i="30"/>
  <c r="K2597" i="30"/>
  <c r="J2597" i="30"/>
  <c r="M2597" i="30" s="1"/>
  <c r="L2596" i="30"/>
  <c r="K2596" i="30"/>
  <c r="M2596" i="30" s="1"/>
  <c r="N2596" i="30" s="1"/>
  <c r="J2596" i="30"/>
  <c r="N2595" i="30"/>
  <c r="L2595" i="30"/>
  <c r="K2595" i="30"/>
  <c r="J2595" i="30"/>
  <c r="M2595" i="30" s="1"/>
  <c r="M2594" i="30"/>
  <c r="N2594" i="30" s="1"/>
  <c r="L2594" i="30"/>
  <c r="K2594" i="30"/>
  <c r="J2594" i="30"/>
  <c r="L2593" i="30"/>
  <c r="K2593" i="30"/>
  <c r="J2593" i="30"/>
  <c r="L2592" i="30"/>
  <c r="M2592" i="30" s="1"/>
  <c r="N2592" i="30" s="1"/>
  <c r="K2592" i="30"/>
  <c r="J2592" i="30"/>
  <c r="L2591" i="30"/>
  <c r="K2591" i="30"/>
  <c r="J2591" i="30"/>
  <c r="M2591" i="30" s="1"/>
  <c r="N2591" i="30" s="1"/>
  <c r="L2590" i="30"/>
  <c r="K2590" i="30"/>
  <c r="J2590" i="30"/>
  <c r="L2589" i="30"/>
  <c r="K2589" i="30"/>
  <c r="J2589" i="30"/>
  <c r="M2589" i="30" s="1"/>
  <c r="N2589" i="30" s="1"/>
  <c r="M2588" i="30"/>
  <c r="N2588" i="30" s="1"/>
  <c r="L2588" i="30"/>
  <c r="K2588" i="30"/>
  <c r="J2588" i="30"/>
  <c r="L2587" i="30"/>
  <c r="K2587" i="30"/>
  <c r="J2587" i="30"/>
  <c r="M2587" i="30" s="1"/>
  <c r="N2587" i="30" s="1"/>
  <c r="M2586" i="30"/>
  <c r="N2586" i="30" s="1"/>
  <c r="L2586" i="30"/>
  <c r="K2586" i="30"/>
  <c r="J2586" i="30"/>
  <c r="L2585" i="30"/>
  <c r="K2585" i="30"/>
  <c r="J2585" i="30"/>
  <c r="M2585" i="30" s="1"/>
  <c r="N2585" i="30" s="1"/>
  <c r="L2584" i="30"/>
  <c r="M2584" i="30" s="1"/>
  <c r="N2584" i="30" s="1"/>
  <c r="K2584" i="30"/>
  <c r="J2584" i="30"/>
  <c r="L2583" i="30"/>
  <c r="K2583" i="30"/>
  <c r="J2583" i="30"/>
  <c r="M2583" i="30" s="1"/>
  <c r="N2583" i="30" s="1"/>
  <c r="N2582" i="30"/>
  <c r="L2582" i="30"/>
  <c r="K2582" i="30"/>
  <c r="J2582" i="30"/>
  <c r="M2582" i="30" s="1"/>
  <c r="L2581" i="30"/>
  <c r="K2581" i="30"/>
  <c r="J2581" i="30"/>
  <c r="M2580" i="30"/>
  <c r="N2580" i="30" s="1"/>
  <c r="L2580" i="30"/>
  <c r="K2580" i="30"/>
  <c r="J2580" i="30"/>
  <c r="L2579" i="30"/>
  <c r="K2579" i="30"/>
  <c r="J2579" i="30"/>
  <c r="M2579" i="30" s="1"/>
  <c r="N2579" i="30" s="1"/>
  <c r="L2578" i="30"/>
  <c r="K2578" i="30"/>
  <c r="J2578" i="30"/>
  <c r="M2578" i="30" s="1"/>
  <c r="N2578" i="30" s="1"/>
  <c r="L2577" i="30"/>
  <c r="K2577" i="30"/>
  <c r="J2577" i="30"/>
  <c r="L2576" i="30"/>
  <c r="M2576" i="30" s="1"/>
  <c r="N2576" i="30" s="1"/>
  <c r="K2576" i="30"/>
  <c r="J2576" i="30"/>
  <c r="M2575" i="30"/>
  <c r="N2575" i="30" s="1"/>
  <c r="L2575" i="30"/>
  <c r="K2575" i="30"/>
  <c r="J2575" i="30"/>
  <c r="L2574" i="30"/>
  <c r="K2574" i="30"/>
  <c r="J2574" i="30"/>
  <c r="M2574" i="30" s="1"/>
  <c r="N2574" i="30" s="1"/>
  <c r="L2573" i="30"/>
  <c r="K2573" i="30"/>
  <c r="J2573" i="30"/>
  <c r="L2572" i="30"/>
  <c r="K2572" i="30"/>
  <c r="M2572" i="30" s="1"/>
  <c r="N2572" i="30" s="1"/>
  <c r="J2572" i="30"/>
  <c r="N2571" i="30"/>
  <c r="M2571" i="30"/>
  <c r="L2571" i="30"/>
  <c r="K2571" i="30"/>
  <c r="J2571" i="30"/>
  <c r="L2570" i="30"/>
  <c r="K2570" i="30"/>
  <c r="J2570" i="30"/>
  <c r="M2570" i="30" s="1"/>
  <c r="N2570" i="30" s="1"/>
  <c r="L2569" i="30"/>
  <c r="K2569" i="30"/>
  <c r="J2569" i="30"/>
  <c r="M2568" i="30"/>
  <c r="N2568" i="30" s="1"/>
  <c r="L2568" i="30"/>
  <c r="K2568" i="30"/>
  <c r="J2568" i="30"/>
  <c r="M2567" i="30"/>
  <c r="N2567" i="30" s="1"/>
  <c r="L2567" i="30"/>
  <c r="K2567" i="30"/>
  <c r="J2567" i="30"/>
  <c r="L2566" i="30"/>
  <c r="K2566" i="30"/>
  <c r="J2566" i="30"/>
  <c r="N2565" i="30"/>
  <c r="L2565" i="30"/>
  <c r="K2565" i="30"/>
  <c r="J2565" i="30"/>
  <c r="M2565" i="30" s="1"/>
  <c r="L2564" i="30"/>
  <c r="K2564" i="30"/>
  <c r="M2564" i="30" s="1"/>
  <c r="N2564" i="30" s="1"/>
  <c r="J2564" i="30"/>
  <c r="L2563" i="30"/>
  <c r="K2563" i="30"/>
  <c r="J2563" i="30"/>
  <c r="M2563" i="30" s="1"/>
  <c r="N2563" i="30" s="1"/>
  <c r="M2562" i="30"/>
  <c r="N2562" i="30" s="1"/>
  <c r="L2562" i="30"/>
  <c r="K2562" i="30"/>
  <c r="J2562" i="30"/>
  <c r="L2561" i="30"/>
  <c r="K2561" i="30"/>
  <c r="J2561" i="30"/>
  <c r="L2560" i="30"/>
  <c r="M2560" i="30" s="1"/>
  <c r="N2560" i="30" s="1"/>
  <c r="K2560" i="30"/>
  <c r="J2560" i="30"/>
  <c r="L2559" i="30"/>
  <c r="K2559" i="30"/>
  <c r="J2559" i="30"/>
  <c r="M2559" i="30" s="1"/>
  <c r="N2559" i="30" s="1"/>
  <c r="L2558" i="30"/>
  <c r="K2558" i="30"/>
  <c r="J2558" i="30"/>
  <c r="L2557" i="30"/>
  <c r="K2557" i="30"/>
  <c r="J2557" i="30"/>
  <c r="M2557" i="30" s="1"/>
  <c r="N2557" i="30" s="1"/>
  <c r="L2556" i="30"/>
  <c r="M2556" i="30" s="1"/>
  <c r="N2556" i="30" s="1"/>
  <c r="K2556" i="30"/>
  <c r="J2556" i="30"/>
  <c r="L2555" i="30"/>
  <c r="K2555" i="30"/>
  <c r="J2555" i="30"/>
  <c r="M2555" i="30" s="1"/>
  <c r="N2555" i="30" s="1"/>
  <c r="L2554" i="30"/>
  <c r="K2554" i="30"/>
  <c r="J2554" i="30"/>
  <c r="M2554" i="30" s="1"/>
  <c r="N2554" i="30" s="1"/>
  <c r="M2553" i="30"/>
  <c r="N2553" i="30" s="1"/>
  <c r="L2553" i="30"/>
  <c r="K2553" i="30"/>
  <c r="J2553" i="30"/>
  <c r="L2552" i="30"/>
  <c r="K2552" i="30"/>
  <c r="J2552" i="30"/>
  <c r="M2552" i="30" s="1"/>
  <c r="N2552" i="30" s="1"/>
  <c r="M2551" i="30"/>
  <c r="N2551" i="30" s="1"/>
  <c r="L2551" i="30"/>
  <c r="K2551" i="30"/>
  <c r="J2551" i="30"/>
  <c r="L2550" i="30"/>
  <c r="K2550" i="30"/>
  <c r="J2550" i="30"/>
  <c r="M2550" i="30" s="1"/>
  <c r="N2550" i="30" s="1"/>
  <c r="L2549" i="30"/>
  <c r="K2549" i="30"/>
  <c r="J2549" i="30"/>
  <c r="M2549" i="30" s="1"/>
  <c r="N2549" i="30" s="1"/>
  <c r="M2548" i="30"/>
  <c r="N2548" i="30" s="1"/>
  <c r="L2548" i="30"/>
  <c r="K2548" i="30"/>
  <c r="J2548" i="30"/>
  <c r="L2547" i="30"/>
  <c r="K2547" i="30"/>
  <c r="J2547" i="30"/>
  <c r="N2546" i="30"/>
  <c r="L2546" i="30"/>
  <c r="K2546" i="30"/>
  <c r="J2546" i="30"/>
  <c r="M2546" i="30" s="1"/>
  <c r="L2545" i="30"/>
  <c r="K2545" i="30"/>
  <c r="M2545" i="30" s="1"/>
  <c r="N2545" i="30" s="1"/>
  <c r="J2545" i="30"/>
  <c r="L2544" i="30"/>
  <c r="K2544" i="30"/>
  <c r="J2544" i="30"/>
  <c r="M2544" i="30" s="1"/>
  <c r="N2544" i="30" s="1"/>
  <c r="M2543" i="30"/>
  <c r="N2543" i="30" s="1"/>
  <c r="L2543" i="30"/>
  <c r="K2543" i="30"/>
  <c r="J2543" i="30"/>
  <c r="L2542" i="30"/>
  <c r="K2542" i="30"/>
  <c r="J2542" i="30"/>
  <c r="L2541" i="30"/>
  <c r="K2541" i="30"/>
  <c r="J2541" i="30"/>
  <c r="M2541" i="30" s="1"/>
  <c r="N2541" i="30" s="1"/>
  <c r="L2540" i="30"/>
  <c r="M2540" i="30" s="1"/>
  <c r="N2540" i="30" s="1"/>
  <c r="K2540" i="30"/>
  <c r="J2540" i="30"/>
  <c r="L2539" i="30"/>
  <c r="K2539" i="30"/>
  <c r="J2539" i="30"/>
  <c r="N2538" i="30"/>
  <c r="L2538" i="30"/>
  <c r="K2538" i="30"/>
  <c r="J2538" i="30"/>
  <c r="M2538" i="30" s="1"/>
  <c r="L2537" i="30"/>
  <c r="K2537" i="30"/>
  <c r="M2537" i="30" s="1"/>
  <c r="N2537" i="30" s="1"/>
  <c r="J2537" i="30"/>
  <c r="L2536" i="30"/>
  <c r="K2536" i="30"/>
  <c r="J2536" i="30"/>
  <c r="M2536" i="30" s="1"/>
  <c r="N2536" i="30" s="1"/>
  <c r="N2535" i="30"/>
  <c r="M2535" i="30"/>
  <c r="L2535" i="30"/>
  <c r="K2535" i="30"/>
  <c r="J2535" i="30"/>
  <c r="L2534" i="30"/>
  <c r="K2534" i="30"/>
  <c r="J2534" i="30"/>
  <c r="M2534" i="30" s="1"/>
  <c r="N2534" i="30" s="1"/>
  <c r="L2533" i="30"/>
  <c r="K2533" i="30"/>
  <c r="J2533" i="30"/>
  <c r="M2533" i="30" s="1"/>
  <c r="N2533" i="30" s="1"/>
  <c r="L2532" i="30"/>
  <c r="M2532" i="30" s="1"/>
  <c r="N2532" i="30" s="1"/>
  <c r="K2532" i="30"/>
  <c r="J2532" i="30"/>
  <c r="L2531" i="30"/>
  <c r="K2531" i="30"/>
  <c r="J2531" i="30"/>
  <c r="N2530" i="30"/>
  <c r="L2530" i="30"/>
  <c r="K2530" i="30"/>
  <c r="J2530" i="30"/>
  <c r="M2530" i="30" s="1"/>
  <c r="L2529" i="30"/>
  <c r="M2529" i="30" s="1"/>
  <c r="N2529" i="30" s="1"/>
  <c r="K2529" i="30"/>
  <c r="J2529" i="30"/>
  <c r="L2528" i="30"/>
  <c r="K2528" i="30"/>
  <c r="J2528" i="30"/>
  <c r="M2528" i="30" s="1"/>
  <c r="N2528" i="30" s="1"/>
  <c r="M2527" i="30"/>
  <c r="N2527" i="30" s="1"/>
  <c r="L2527" i="30"/>
  <c r="K2527" i="30"/>
  <c r="J2527" i="30"/>
  <c r="L2526" i="30"/>
  <c r="K2526" i="30"/>
  <c r="J2526" i="30"/>
  <c r="M2526" i="30" s="1"/>
  <c r="N2526" i="30" s="1"/>
  <c r="L2525" i="30"/>
  <c r="K2525" i="30"/>
  <c r="J2525" i="30"/>
  <c r="M2525" i="30" s="1"/>
  <c r="N2525" i="30" s="1"/>
  <c r="L2524" i="30"/>
  <c r="M2524" i="30" s="1"/>
  <c r="N2524" i="30" s="1"/>
  <c r="K2524" i="30"/>
  <c r="J2524" i="30"/>
  <c r="L2523" i="30"/>
  <c r="K2523" i="30"/>
  <c r="J2523" i="30"/>
  <c r="L2522" i="30"/>
  <c r="K2522" i="30"/>
  <c r="J2522" i="30"/>
  <c r="M2522" i="30" s="1"/>
  <c r="N2522" i="30" s="1"/>
  <c r="M2521" i="30"/>
  <c r="N2521" i="30" s="1"/>
  <c r="L2521" i="30"/>
  <c r="K2521" i="30"/>
  <c r="J2521" i="30"/>
  <c r="L2520" i="30"/>
  <c r="K2520" i="30"/>
  <c r="J2520" i="30"/>
  <c r="M2520" i="30" s="1"/>
  <c r="N2520" i="30" s="1"/>
  <c r="M2519" i="30"/>
  <c r="N2519" i="30" s="1"/>
  <c r="L2519" i="30"/>
  <c r="K2519" i="30"/>
  <c r="J2519" i="30"/>
  <c r="L2518" i="30"/>
  <c r="K2518" i="30"/>
  <c r="J2518" i="30"/>
  <c r="M2518" i="30" s="1"/>
  <c r="N2518" i="30" s="1"/>
  <c r="L2517" i="30"/>
  <c r="K2517" i="30"/>
  <c r="J2517" i="30"/>
  <c r="M2517" i="30" s="1"/>
  <c r="N2517" i="30" s="1"/>
  <c r="N2516" i="30"/>
  <c r="M2516" i="30"/>
  <c r="L2516" i="30"/>
  <c r="K2516" i="30"/>
  <c r="J2516" i="30"/>
  <c r="L2515" i="30"/>
  <c r="K2515" i="30"/>
  <c r="J2515" i="30"/>
  <c r="N2514" i="30"/>
  <c r="L2514" i="30"/>
  <c r="K2514" i="30"/>
  <c r="J2514" i="30"/>
  <c r="M2514" i="30" s="1"/>
  <c r="L2513" i="30"/>
  <c r="K2513" i="30"/>
  <c r="M2513" i="30" s="1"/>
  <c r="N2513" i="30" s="1"/>
  <c r="J2513" i="30"/>
  <c r="L2512" i="30"/>
  <c r="K2512" i="30"/>
  <c r="J2512" i="30"/>
  <c r="M2512" i="30" s="1"/>
  <c r="N2512" i="30" s="1"/>
  <c r="M2511" i="30"/>
  <c r="N2511" i="30" s="1"/>
  <c r="L2511" i="30"/>
  <c r="K2511" i="30"/>
  <c r="J2511" i="30"/>
  <c r="L2510" i="30"/>
  <c r="K2510" i="30"/>
  <c r="J2510" i="30"/>
  <c r="L2509" i="30"/>
  <c r="K2509" i="30"/>
  <c r="J2509" i="30"/>
  <c r="M2509" i="30" s="1"/>
  <c r="N2509" i="30" s="1"/>
  <c r="L2508" i="30"/>
  <c r="M2508" i="30" s="1"/>
  <c r="N2508" i="30" s="1"/>
  <c r="K2508" i="30"/>
  <c r="J2508" i="30"/>
  <c r="L2507" i="30"/>
  <c r="K2507" i="30"/>
  <c r="J2507" i="30"/>
  <c r="L2506" i="30"/>
  <c r="K2506" i="30"/>
  <c r="J2506" i="30"/>
  <c r="M2506" i="30" s="1"/>
  <c r="N2506" i="30" s="1"/>
  <c r="L2505" i="30"/>
  <c r="K2505" i="30"/>
  <c r="M2505" i="30" s="1"/>
  <c r="N2505" i="30" s="1"/>
  <c r="J2505" i="30"/>
  <c r="L2504" i="30"/>
  <c r="K2504" i="30"/>
  <c r="J2504" i="30"/>
  <c r="M2504" i="30" s="1"/>
  <c r="N2504" i="30" s="1"/>
  <c r="N2503" i="30"/>
  <c r="M2503" i="30"/>
  <c r="L2503" i="30"/>
  <c r="K2503" i="30"/>
  <c r="J2503" i="30"/>
  <c r="L2502" i="30"/>
  <c r="K2502" i="30"/>
  <c r="J2502" i="30"/>
  <c r="L2501" i="30"/>
  <c r="K2501" i="30"/>
  <c r="J2501" i="30"/>
  <c r="M2501" i="30" s="1"/>
  <c r="N2501" i="30" s="1"/>
  <c r="L2500" i="30"/>
  <c r="M2500" i="30" s="1"/>
  <c r="N2500" i="30" s="1"/>
  <c r="K2500" i="30"/>
  <c r="J2500" i="30"/>
  <c r="L2499" i="30"/>
  <c r="K2499" i="30"/>
  <c r="J2499" i="30"/>
  <c r="N2498" i="30"/>
  <c r="L2498" i="30"/>
  <c r="K2498" i="30"/>
  <c r="J2498" i="30"/>
  <c r="M2498" i="30" s="1"/>
  <c r="M2497" i="30"/>
  <c r="N2497" i="30" s="1"/>
  <c r="L2497" i="30"/>
  <c r="K2497" i="30"/>
  <c r="J2497" i="30"/>
  <c r="L2496" i="30"/>
  <c r="K2496" i="30"/>
  <c r="J2496" i="30"/>
  <c r="M2496" i="30" s="1"/>
  <c r="N2496" i="30" s="1"/>
  <c r="M2495" i="30"/>
  <c r="N2495" i="30" s="1"/>
  <c r="L2495" i="30"/>
  <c r="K2495" i="30"/>
  <c r="J2495" i="30"/>
  <c r="L2494" i="30"/>
  <c r="K2494" i="30"/>
  <c r="J2494" i="30"/>
  <c r="M2494" i="30" s="1"/>
  <c r="N2494" i="30" s="1"/>
  <c r="L2493" i="30"/>
  <c r="K2493" i="30"/>
  <c r="J2493" i="30"/>
  <c r="M2493" i="30" s="1"/>
  <c r="N2493" i="30" s="1"/>
  <c r="L2492" i="30"/>
  <c r="M2492" i="30" s="1"/>
  <c r="N2492" i="30" s="1"/>
  <c r="K2492" i="30"/>
  <c r="J2492" i="30"/>
  <c r="L2491" i="30"/>
  <c r="K2491" i="30"/>
  <c r="J2491" i="30"/>
  <c r="M2491" i="30" s="1"/>
  <c r="N2491" i="30" s="1"/>
  <c r="N2490" i="30"/>
  <c r="L2490" i="30"/>
  <c r="K2490" i="30"/>
  <c r="J2490" i="30"/>
  <c r="M2490" i="30" s="1"/>
  <c r="L2489" i="30"/>
  <c r="K2489" i="30"/>
  <c r="J2489" i="30"/>
  <c r="L2488" i="30"/>
  <c r="K2488" i="30"/>
  <c r="J2488" i="30"/>
  <c r="N2487" i="30"/>
  <c r="M2487" i="30"/>
  <c r="L2487" i="30"/>
  <c r="K2487" i="30"/>
  <c r="J2487" i="30"/>
  <c r="L2486" i="30"/>
  <c r="K2486" i="30"/>
  <c r="J2486" i="30"/>
  <c r="M2486" i="30" s="1"/>
  <c r="N2486" i="30" s="1"/>
  <c r="L2485" i="30"/>
  <c r="K2485" i="30"/>
  <c r="J2485" i="30"/>
  <c r="M2485" i="30" s="1"/>
  <c r="N2485" i="30" s="1"/>
  <c r="L2484" i="30"/>
  <c r="M2484" i="30" s="1"/>
  <c r="N2484" i="30" s="1"/>
  <c r="K2484" i="30"/>
  <c r="J2484" i="30"/>
  <c r="L2483" i="30"/>
  <c r="K2483" i="30"/>
  <c r="J2483" i="30"/>
  <c r="L2482" i="30"/>
  <c r="K2482" i="30"/>
  <c r="J2482" i="30"/>
  <c r="M2482" i="30" s="1"/>
  <c r="N2482" i="30" s="1"/>
  <c r="L2481" i="30"/>
  <c r="K2481" i="30"/>
  <c r="M2481" i="30" s="1"/>
  <c r="N2481" i="30" s="1"/>
  <c r="J2481" i="30"/>
  <c r="L2480" i="30"/>
  <c r="K2480" i="30"/>
  <c r="J2480" i="30"/>
  <c r="N2479" i="30"/>
  <c r="M2479" i="30"/>
  <c r="L2479" i="30"/>
  <c r="K2479" i="30"/>
  <c r="J2479" i="30"/>
  <c r="L2478" i="30"/>
  <c r="K2478" i="30"/>
  <c r="J2478" i="30"/>
  <c r="M2478" i="30" s="1"/>
  <c r="N2478" i="30" s="1"/>
  <c r="L2477" i="30"/>
  <c r="K2477" i="30"/>
  <c r="J2477" i="30"/>
  <c r="M2477" i="30" s="1"/>
  <c r="N2477" i="30" s="1"/>
  <c r="L2476" i="30"/>
  <c r="M2476" i="30" s="1"/>
  <c r="N2476" i="30" s="1"/>
  <c r="K2476" i="30"/>
  <c r="J2476" i="30"/>
  <c r="L2475" i="30"/>
  <c r="K2475" i="30"/>
  <c r="J2475" i="30"/>
  <c r="L2474" i="30"/>
  <c r="K2474" i="30"/>
  <c r="J2474" i="30"/>
  <c r="M2474" i="30" s="1"/>
  <c r="N2474" i="30" s="1"/>
  <c r="L2473" i="30"/>
  <c r="K2473" i="30"/>
  <c r="M2473" i="30" s="1"/>
  <c r="N2473" i="30" s="1"/>
  <c r="J2473" i="30"/>
  <c r="L2472" i="30"/>
  <c r="K2472" i="30"/>
  <c r="J2472" i="30"/>
  <c r="N2471" i="30"/>
  <c r="M2471" i="30"/>
  <c r="L2471" i="30"/>
  <c r="K2471" i="30"/>
  <c r="J2471" i="30"/>
  <c r="L2470" i="30"/>
  <c r="K2470" i="30"/>
  <c r="J2470" i="30"/>
  <c r="L2469" i="30"/>
  <c r="K2469" i="30"/>
  <c r="J2469" i="30"/>
  <c r="M2469" i="30" s="1"/>
  <c r="N2469" i="30" s="1"/>
  <c r="L2468" i="30"/>
  <c r="M2468" i="30" s="1"/>
  <c r="N2468" i="30" s="1"/>
  <c r="K2468" i="30"/>
  <c r="J2468" i="30"/>
  <c r="L2467" i="30"/>
  <c r="K2467" i="30"/>
  <c r="J2467" i="30"/>
  <c r="M2467" i="30" s="1"/>
  <c r="N2467" i="30" s="1"/>
  <c r="L2466" i="30"/>
  <c r="K2466" i="30"/>
  <c r="J2466" i="30"/>
  <c r="M2466" i="30" s="1"/>
  <c r="N2466" i="30" s="1"/>
  <c r="L2465" i="30"/>
  <c r="K2465" i="30"/>
  <c r="M2465" i="30" s="1"/>
  <c r="N2465" i="30" s="1"/>
  <c r="J2465" i="30"/>
  <c r="L2464" i="30"/>
  <c r="K2464" i="30"/>
  <c r="J2464" i="30"/>
  <c r="N2463" i="30"/>
  <c r="M2463" i="30"/>
  <c r="L2463" i="30"/>
  <c r="K2463" i="30"/>
  <c r="J2463" i="30"/>
  <c r="L2462" i="30"/>
  <c r="K2462" i="30"/>
  <c r="J2462" i="30"/>
  <c r="L2461" i="30"/>
  <c r="K2461" i="30"/>
  <c r="J2461" i="30"/>
  <c r="M2461" i="30" s="1"/>
  <c r="N2461" i="30" s="1"/>
  <c r="L2460" i="30"/>
  <c r="M2460" i="30" s="1"/>
  <c r="N2460" i="30" s="1"/>
  <c r="K2460" i="30"/>
  <c r="J2460" i="30"/>
  <c r="L2459" i="30"/>
  <c r="K2459" i="30"/>
  <c r="J2459" i="30"/>
  <c r="M2459" i="30" s="1"/>
  <c r="N2459" i="30" s="1"/>
  <c r="L2458" i="30"/>
  <c r="K2458" i="30"/>
  <c r="J2458" i="30"/>
  <c r="M2458" i="30" s="1"/>
  <c r="N2458" i="30" s="1"/>
  <c r="L2457" i="30"/>
  <c r="K2457" i="30"/>
  <c r="J2457" i="30"/>
  <c r="L2456" i="30"/>
  <c r="K2456" i="30"/>
  <c r="J2456" i="30"/>
  <c r="N2455" i="30"/>
  <c r="M2455" i="30"/>
  <c r="L2455" i="30"/>
  <c r="K2455" i="30"/>
  <c r="J2455" i="30"/>
  <c r="L2454" i="30"/>
  <c r="K2454" i="30"/>
  <c r="J2454" i="30"/>
  <c r="M2454" i="30" s="1"/>
  <c r="N2454" i="30" s="1"/>
  <c r="L2453" i="30"/>
  <c r="K2453" i="30"/>
  <c r="J2453" i="30"/>
  <c r="M2453" i="30" s="1"/>
  <c r="N2453" i="30" s="1"/>
  <c r="L2452" i="30"/>
  <c r="M2452" i="30" s="1"/>
  <c r="N2452" i="30" s="1"/>
  <c r="K2452" i="30"/>
  <c r="J2452" i="30"/>
  <c r="L2451" i="30"/>
  <c r="K2451" i="30"/>
  <c r="J2451" i="30"/>
  <c r="M2451" i="30" s="1"/>
  <c r="N2451" i="30" s="1"/>
  <c r="L2450" i="30"/>
  <c r="K2450" i="30"/>
  <c r="J2450" i="30"/>
  <c r="M2450" i="30" s="1"/>
  <c r="N2450" i="30" s="1"/>
  <c r="L2449" i="30"/>
  <c r="K2449" i="30"/>
  <c r="M2449" i="30" s="1"/>
  <c r="N2449" i="30" s="1"/>
  <c r="J2449" i="30"/>
  <c r="L2448" i="30"/>
  <c r="K2448" i="30"/>
  <c r="J2448" i="30"/>
  <c r="N2447" i="30"/>
  <c r="M2447" i="30"/>
  <c r="L2447" i="30"/>
  <c r="K2447" i="30"/>
  <c r="J2447" i="30"/>
  <c r="L2446" i="30"/>
  <c r="K2446" i="30"/>
  <c r="J2446" i="30"/>
  <c r="M2446" i="30" s="1"/>
  <c r="N2446" i="30" s="1"/>
  <c r="L2445" i="30"/>
  <c r="K2445" i="30"/>
  <c r="J2445" i="30"/>
  <c r="M2445" i="30" s="1"/>
  <c r="N2445" i="30" s="1"/>
  <c r="L2444" i="30"/>
  <c r="M2444" i="30" s="1"/>
  <c r="N2444" i="30" s="1"/>
  <c r="K2444" i="30"/>
  <c r="J2444" i="30"/>
  <c r="L2443" i="30"/>
  <c r="K2443" i="30"/>
  <c r="J2443" i="30"/>
  <c r="L2442" i="30"/>
  <c r="K2442" i="30"/>
  <c r="J2442" i="30"/>
  <c r="M2442" i="30" s="1"/>
  <c r="N2442" i="30" s="1"/>
  <c r="L2441" i="30"/>
  <c r="K2441" i="30"/>
  <c r="J2441" i="30"/>
  <c r="L2440" i="30"/>
  <c r="K2440" i="30"/>
  <c r="J2440" i="30"/>
  <c r="M2440" i="30" s="1"/>
  <c r="N2440" i="30" s="1"/>
  <c r="M2439" i="30"/>
  <c r="N2439" i="30" s="1"/>
  <c r="L2439" i="30"/>
  <c r="K2439" i="30"/>
  <c r="J2439" i="30"/>
  <c r="M2438" i="30"/>
  <c r="N2438" i="30" s="1"/>
  <c r="L2438" i="30"/>
  <c r="K2438" i="30"/>
  <c r="J2438" i="30"/>
  <c r="L2437" i="30"/>
  <c r="K2437" i="30"/>
  <c r="J2437" i="30"/>
  <c r="M2436" i="30"/>
  <c r="N2436" i="30" s="1"/>
  <c r="L2436" i="30"/>
  <c r="K2436" i="30"/>
  <c r="J2436" i="30"/>
  <c r="L2435" i="30"/>
  <c r="K2435" i="30"/>
  <c r="J2435" i="30"/>
  <c r="L2434" i="30"/>
  <c r="K2434" i="30"/>
  <c r="J2434" i="30"/>
  <c r="M2433" i="30"/>
  <c r="N2433" i="30" s="1"/>
  <c r="L2433" i="30"/>
  <c r="K2433" i="30"/>
  <c r="J2433" i="30"/>
  <c r="L2432" i="30"/>
  <c r="K2432" i="30"/>
  <c r="J2432" i="30"/>
  <c r="M2432" i="30" s="1"/>
  <c r="N2432" i="30" s="1"/>
  <c r="L2431" i="30"/>
  <c r="K2431" i="30"/>
  <c r="J2431" i="30"/>
  <c r="M2431" i="30" s="1"/>
  <c r="N2431" i="30" s="1"/>
  <c r="M2430" i="30"/>
  <c r="N2430" i="30" s="1"/>
  <c r="L2430" i="30"/>
  <c r="K2430" i="30"/>
  <c r="J2430" i="30"/>
  <c r="L2429" i="30"/>
  <c r="K2429" i="30"/>
  <c r="J2429" i="30"/>
  <c r="M2429" i="30" s="1"/>
  <c r="N2429" i="30" s="1"/>
  <c r="M2428" i="30"/>
  <c r="N2428" i="30" s="1"/>
  <c r="L2428" i="30"/>
  <c r="K2428" i="30"/>
  <c r="J2428" i="30"/>
  <c r="L2427" i="30"/>
  <c r="K2427" i="30"/>
  <c r="J2427" i="30"/>
  <c r="L2426" i="30"/>
  <c r="K2426" i="30"/>
  <c r="J2426" i="30"/>
  <c r="M2426" i="30" s="1"/>
  <c r="N2426" i="30" s="1"/>
  <c r="L2425" i="30"/>
  <c r="K2425" i="30"/>
  <c r="J2425" i="30"/>
  <c r="L2424" i="30"/>
  <c r="K2424" i="30"/>
  <c r="J2424" i="30"/>
  <c r="M2424" i="30" s="1"/>
  <c r="N2424" i="30" s="1"/>
  <c r="M2423" i="30"/>
  <c r="N2423" i="30" s="1"/>
  <c r="L2423" i="30"/>
  <c r="K2423" i="30"/>
  <c r="J2423" i="30"/>
  <c r="M2422" i="30"/>
  <c r="N2422" i="30" s="1"/>
  <c r="L2422" i="30"/>
  <c r="K2422" i="30"/>
  <c r="J2422" i="30"/>
  <c r="L2421" i="30"/>
  <c r="K2421" i="30"/>
  <c r="J2421" i="30"/>
  <c r="M2420" i="30"/>
  <c r="N2420" i="30" s="1"/>
  <c r="L2420" i="30"/>
  <c r="K2420" i="30"/>
  <c r="J2420" i="30"/>
  <c r="M2419" i="30"/>
  <c r="N2419" i="30" s="1"/>
  <c r="L2419" i="30"/>
  <c r="K2419" i="30"/>
  <c r="J2419" i="30"/>
  <c r="L2418" i="30"/>
  <c r="K2418" i="30"/>
  <c r="J2418" i="30"/>
  <c r="L2417" i="30"/>
  <c r="K2417" i="30"/>
  <c r="J2417" i="30"/>
  <c r="L2416" i="30"/>
  <c r="K2416" i="30"/>
  <c r="J2416" i="30"/>
  <c r="M2416" i="30" s="1"/>
  <c r="N2416" i="30" s="1"/>
  <c r="M2415" i="30"/>
  <c r="N2415" i="30" s="1"/>
  <c r="L2415" i="30"/>
  <c r="K2415" i="30"/>
  <c r="J2415" i="30"/>
  <c r="L2414" i="30"/>
  <c r="K2414" i="30"/>
  <c r="J2414" i="30"/>
  <c r="M2414" i="30" s="1"/>
  <c r="N2414" i="30" s="1"/>
  <c r="L2413" i="30"/>
  <c r="K2413" i="30"/>
  <c r="J2413" i="30"/>
  <c r="N2412" i="30"/>
  <c r="L2412" i="30"/>
  <c r="M2412" i="30" s="1"/>
  <c r="K2412" i="30"/>
  <c r="J2412" i="30"/>
  <c r="L2411" i="30"/>
  <c r="K2411" i="30"/>
  <c r="J2411" i="30"/>
  <c r="M2411" i="30" s="1"/>
  <c r="N2411" i="30" s="1"/>
  <c r="L2410" i="30"/>
  <c r="K2410" i="30"/>
  <c r="J2410" i="30"/>
  <c r="M2410" i="30" s="1"/>
  <c r="N2410" i="30" s="1"/>
  <c r="L2409" i="30"/>
  <c r="K2409" i="30"/>
  <c r="M2409" i="30" s="1"/>
  <c r="N2409" i="30" s="1"/>
  <c r="J2409" i="30"/>
  <c r="L2408" i="30"/>
  <c r="K2408" i="30"/>
  <c r="J2408" i="30"/>
  <c r="M2407" i="30"/>
  <c r="N2407" i="30" s="1"/>
  <c r="L2407" i="30"/>
  <c r="K2407" i="30"/>
  <c r="J2407" i="30"/>
  <c r="M2406" i="30"/>
  <c r="N2406" i="30" s="1"/>
  <c r="L2406" i="30"/>
  <c r="K2406" i="30"/>
  <c r="J2406" i="30"/>
  <c r="L2405" i="30"/>
  <c r="K2405" i="30"/>
  <c r="J2405" i="30"/>
  <c r="M2405" i="30" s="1"/>
  <c r="N2405" i="30" s="1"/>
  <c r="L2404" i="30"/>
  <c r="K2404" i="30"/>
  <c r="J2404" i="30"/>
  <c r="L2403" i="30"/>
  <c r="K2403" i="30"/>
  <c r="J2403" i="30"/>
  <c r="M2402" i="30"/>
  <c r="N2402" i="30" s="1"/>
  <c r="L2402" i="30"/>
  <c r="K2402" i="30"/>
  <c r="J2402" i="30"/>
  <c r="M2401" i="30"/>
  <c r="N2401" i="30" s="1"/>
  <c r="L2401" i="30"/>
  <c r="K2401" i="30"/>
  <c r="J2401" i="30"/>
  <c r="M2400" i="30"/>
  <c r="N2400" i="30" s="1"/>
  <c r="L2400" i="30"/>
  <c r="K2400" i="30"/>
  <c r="J2400" i="30"/>
  <c r="L2399" i="30"/>
  <c r="K2399" i="30"/>
  <c r="J2399" i="30"/>
  <c r="L2398" i="30"/>
  <c r="M2398" i="30" s="1"/>
  <c r="N2398" i="30" s="1"/>
  <c r="K2398" i="30"/>
  <c r="J2398" i="30"/>
  <c r="L2397" i="30"/>
  <c r="K2397" i="30"/>
  <c r="J2397" i="30"/>
  <c r="M2397" i="30" s="1"/>
  <c r="N2397" i="30" s="1"/>
  <c r="L2396" i="30"/>
  <c r="K2396" i="30"/>
  <c r="J2396" i="30"/>
  <c r="L2395" i="30"/>
  <c r="K2395" i="30"/>
  <c r="J2395" i="30"/>
  <c r="M2395" i="30" s="1"/>
  <c r="N2395" i="30" s="1"/>
  <c r="M2394" i="30"/>
  <c r="N2394" i="30" s="1"/>
  <c r="L2394" i="30"/>
  <c r="K2394" i="30"/>
  <c r="J2394" i="30"/>
  <c r="M2393" i="30"/>
  <c r="N2393" i="30" s="1"/>
  <c r="L2393" i="30"/>
  <c r="K2393" i="30"/>
  <c r="J2393" i="30"/>
  <c r="M2392" i="30"/>
  <c r="N2392" i="30" s="1"/>
  <c r="L2392" i="30"/>
  <c r="K2392" i="30"/>
  <c r="J2392" i="30"/>
  <c r="L2391" i="30"/>
  <c r="K2391" i="30"/>
  <c r="J2391" i="30"/>
  <c r="M2391" i="30" s="1"/>
  <c r="N2391" i="30" s="1"/>
  <c r="L2390" i="30"/>
  <c r="M2390" i="30" s="1"/>
  <c r="N2390" i="30" s="1"/>
  <c r="K2390" i="30"/>
  <c r="J2390" i="30"/>
  <c r="L2389" i="30"/>
  <c r="K2389" i="30"/>
  <c r="J2389" i="30"/>
  <c r="L2388" i="30"/>
  <c r="K2388" i="30"/>
  <c r="J2388" i="30"/>
  <c r="L2387" i="30"/>
  <c r="K2387" i="30"/>
  <c r="J2387" i="30"/>
  <c r="M2387" i="30" s="1"/>
  <c r="N2387" i="30" s="1"/>
  <c r="M2386" i="30"/>
  <c r="N2386" i="30" s="1"/>
  <c r="L2386" i="30"/>
  <c r="K2386" i="30"/>
  <c r="J2386" i="30"/>
  <c r="M2385" i="30"/>
  <c r="N2385" i="30" s="1"/>
  <c r="L2385" i="30"/>
  <c r="K2385" i="30"/>
  <c r="J2385" i="30"/>
  <c r="M2384" i="30"/>
  <c r="N2384" i="30" s="1"/>
  <c r="L2384" i="30"/>
  <c r="K2384" i="30"/>
  <c r="J2384" i="30"/>
  <c r="L2383" i="30"/>
  <c r="K2383" i="30"/>
  <c r="J2383" i="30"/>
  <c r="M2383" i="30" s="1"/>
  <c r="N2383" i="30" s="1"/>
  <c r="L2382" i="30"/>
  <c r="M2382" i="30" s="1"/>
  <c r="N2382" i="30" s="1"/>
  <c r="K2382" i="30"/>
  <c r="J2382" i="30"/>
  <c r="L2381" i="30"/>
  <c r="K2381" i="30"/>
  <c r="J2381" i="30"/>
  <c r="M2381" i="30" s="1"/>
  <c r="N2381" i="30" s="1"/>
  <c r="L2380" i="30"/>
  <c r="K2380" i="30"/>
  <c r="J2380" i="30"/>
  <c r="L2379" i="30"/>
  <c r="K2379" i="30"/>
  <c r="J2379" i="30"/>
  <c r="M2379" i="30" s="1"/>
  <c r="N2379" i="30" s="1"/>
  <c r="M2378" i="30"/>
  <c r="N2378" i="30" s="1"/>
  <c r="L2378" i="30"/>
  <c r="K2378" i="30"/>
  <c r="J2378" i="30"/>
  <c r="M2377" i="30"/>
  <c r="N2377" i="30" s="1"/>
  <c r="L2377" i="30"/>
  <c r="K2377" i="30"/>
  <c r="J2377" i="30"/>
  <c r="M2376" i="30"/>
  <c r="N2376" i="30" s="1"/>
  <c r="L2376" i="30"/>
  <c r="K2376" i="30"/>
  <c r="J2376" i="30"/>
  <c r="L2375" i="30"/>
  <c r="K2375" i="30"/>
  <c r="J2375" i="30"/>
  <c r="L2374" i="30"/>
  <c r="M2374" i="30" s="1"/>
  <c r="N2374" i="30" s="1"/>
  <c r="K2374" i="30"/>
  <c r="J2374" i="30"/>
  <c r="L2373" i="30"/>
  <c r="K2373" i="30"/>
  <c r="J2373" i="30"/>
  <c r="M2373" i="30" s="1"/>
  <c r="N2373" i="30" s="1"/>
  <c r="L2372" i="30"/>
  <c r="K2372" i="30"/>
  <c r="J2372" i="30"/>
  <c r="L2371" i="30"/>
  <c r="K2371" i="30"/>
  <c r="J2371" i="30"/>
  <c r="M2371" i="30" s="1"/>
  <c r="N2371" i="30" s="1"/>
  <c r="M2370" i="30"/>
  <c r="N2370" i="30" s="1"/>
  <c r="L2370" i="30"/>
  <c r="K2370" i="30"/>
  <c r="J2370" i="30"/>
  <c r="M2369" i="30"/>
  <c r="N2369" i="30" s="1"/>
  <c r="L2369" i="30"/>
  <c r="K2369" i="30"/>
  <c r="J2369" i="30"/>
  <c r="M2368" i="30"/>
  <c r="N2368" i="30" s="1"/>
  <c r="L2368" i="30"/>
  <c r="K2368" i="30"/>
  <c r="J2368" i="30"/>
  <c r="L2367" i="30"/>
  <c r="K2367" i="30"/>
  <c r="J2367" i="30"/>
  <c r="M2367" i="30" s="1"/>
  <c r="N2367" i="30" s="1"/>
  <c r="L2366" i="30"/>
  <c r="M2366" i="30" s="1"/>
  <c r="N2366" i="30" s="1"/>
  <c r="K2366" i="30"/>
  <c r="J2366" i="30"/>
  <c r="L2365" i="30"/>
  <c r="K2365" i="30"/>
  <c r="J2365" i="30"/>
  <c r="M2365" i="30" s="1"/>
  <c r="N2365" i="30" s="1"/>
  <c r="L2364" i="30"/>
  <c r="K2364" i="30"/>
  <c r="J2364" i="30"/>
  <c r="L2363" i="30"/>
  <c r="K2363" i="30"/>
  <c r="J2363" i="30"/>
  <c r="M2362" i="30"/>
  <c r="N2362" i="30" s="1"/>
  <c r="L2362" i="30"/>
  <c r="K2362" i="30"/>
  <c r="J2362" i="30"/>
  <c r="M2361" i="30"/>
  <c r="N2361" i="30" s="1"/>
  <c r="L2361" i="30"/>
  <c r="K2361" i="30"/>
  <c r="J2361" i="30"/>
  <c r="M2360" i="30"/>
  <c r="N2360" i="30" s="1"/>
  <c r="L2360" i="30"/>
  <c r="K2360" i="30"/>
  <c r="J2360" i="30"/>
  <c r="L2359" i="30"/>
  <c r="K2359" i="30"/>
  <c r="J2359" i="30"/>
  <c r="M2359" i="30" s="1"/>
  <c r="N2359" i="30" s="1"/>
  <c r="L2358" i="30"/>
  <c r="M2358" i="30" s="1"/>
  <c r="N2358" i="30" s="1"/>
  <c r="K2358" i="30"/>
  <c r="J2358" i="30"/>
  <c r="L2357" i="30"/>
  <c r="K2357" i="30"/>
  <c r="J2357" i="30"/>
  <c r="M2357" i="30" s="1"/>
  <c r="N2357" i="30" s="1"/>
  <c r="L2356" i="30"/>
  <c r="K2356" i="30"/>
  <c r="J2356" i="30"/>
  <c r="L2355" i="30"/>
  <c r="K2355" i="30"/>
  <c r="J2355" i="30"/>
  <c r="M2355" i="30" s="1"/>
  <c r="N2355" i="30" s="1"/>
  <c r="M2354" i="30"/>
  <c r="N2354" i="30" s="1"/>
  <c r="L2354" i="30"/>
  <c r="K2354" i="30"/>
  <c r="J2354" i="30"/>
  <c r="M2353" i="30"/>
  <c r="N2353" i="30" s="1"/>
  <c r="L2353" i="30"/>
  <c r="K2353" i="30"/>
  <c r="J2353" i="30"/>
  <c r="M2352" i="30"/>
  <c r="N2352" i="30" s="1"/>
  <c r="L2352" i="30"/>
  <c r="K2352" i="30"/>
  <c r="J2352" i="30"/>
  <c r="L2351" i="30"/>
  <c r="K2351" i="30"/>
  <c r="J2351" i="30"/>
  <c r="M2351" i="30" s="1"/>
  <c r="N2351" i="30" s="1"/>
  <c r="L2350" i="30"/>
  <c r="M2350" i="30" s="1"/>
  <c r="N2350" i="30" s="1"/>
  <c r="K2350" i="30"/>
  <c r="J2350" i="30"/>
  <c r="L2349" i="30"/>
  <c r="K2349" i="30"/>
  <c r="J2349" i="30"/>
  <c r="L2348" i="30"/>
  <c r="K2348" i="30"/>
  <c r="J2348" i="30"/>
  <c r="L2347" i="30"/>
  <c r="K2347" i="30"/>
  <c r="J2347" i="30"/>
  <c r="M2347" i="30" s="1"/>
  <c r="N2347" i="30" s="1"/>
  <c r="M2346" i="30"/>
  <c r="N2346" i="30" s="1"/>
  <c r="L2346" i="30"/>
  <c r="K2346" i="30"/>
  <c r="J2346" i="30"/>
  <c r="M2345" i="30"/>
  <c r="N2345" i="30" s="1"/>
  <c r="L2345" i="30"/>
  <c r="K2345" i="30"/>
  <c r="J2345" i="30"/>
  <c r="M2344" i="30"/>
  <c r="N2344" i="30" s="1"/>
  <c r="L2344" i="30"/>
  <c r="K2344" i="30"/>
  <c r="J2344" i="30"/>
  <c r="L2343" i="30"/>
  <c r="K2343" i="30"/>
  <c r="J2343" i="30"/>
  <c r="M2343" i="30" s="1"/>
  <c r="N2343" i="30" s="1"/>
  <c r="L2342" i="30"/>
  <c r="M2342" i="30" s="1"/>
  <c r="N2342" i="30" s="1"/>
  <c r="K2342" i="30"/>
  <c r="J2342" i="30"/>
  <c r="L2341" i="30"/>
  <c r="K2341" i="30"/>
  <c r="J2341" i="30"/>
  <c r="M2341" i="30" s="1"/>
  <c r="N2341" i="30" s="1"/>
  <c r="L2340" i="30"/>
  <c r="K2340" i="30"/>
  <c r="J2340" i="30"/>
  <c r="L2339" i="30"/>
  <c r="K2339" i="30"/>
  <c r="J2339" i="30"/>
  <c r="M2338" i="30"/>
  <c r="N2338" i="30" s="1"/>
  <c r="L2338" i="30"/>
  <c r="K2338" i="30"/>
  <c r="J2338" i="30"/>
  <c r="M2337" i="30"/>
  <c r="N2337" i="30" s="1"/>
  <c r="L2337" i="30"/>
  <c r="K2337" i="30"/>
  <c r="J2337" i="30"/>
  <c r="M2336" i="30"/>
  <c r="N2336" i="30" s="1"/>
  <c r="L2336" i="30"/>
  <c r="K2336" i="30"/>
  <c r="J2336" i="30"/>
  <c r="L2335" i="30"/>
  <c r="K2335" i="30"/>
  <c r="J2335" i="30"/>
  <c r="L2334" i="30"/>
  <c r="M2334" i="30" s="1"/>
  <c r="N2334" i="30" s="1"/>
  <c r="K2334" i="30"/>
  <c r="J2334" i="30"/>
  <c r="L2333" i="30"/>
  <c r="K2333" i="30"/>
  <c r="J2333" i="30"/>
  <c r="M2333" i="30" s="1"/>
  <c r="N2333" i="30" s="1"/>
  <c r="L2332" i="30"/>
  <c r="K2332" i="30"/>
  <c r="J2332" i="30"/>
  <c r="L2331" i="30"/>
  <c r="K2331" i="30"/>
  <c r="J2331" i="30"/>
  <c r="M2331" i="30" s="1"/>
  <c r="N2331" i="30" s="1"/>
  <c r="M2330" i="30"/>
  <c r="N2330" i="30" s="1"/>
  <c r="L2330" i="30"/>
  <c r="K2330" i="30"/>
  <c r="J2330" i="30"/>
  <c r="M2329" i="30"/>
  <c r="N2329" i="30" s="1"/>
  <c r="L2329" i="30"/>
  <c r="K2329" i="30"/>
  <c r="J2329" i="30"/>
  <c r="M2328" i="30"/>
  <c r="N2328" i="30" s="1"/>
  <c r="L2328" i="30"/>
  <c r="K2328" i="30"/>
  <c r="J2328" i="30"/>
  <c r="L2327" i="30"/>
  <c r="K2327" i="30"/>
  <c r="J2327" i="30"/>
  <c r="M2327" i="30" s="1"/>
  <c r="N2327" i="30" s="1"/>
  <c r="L2326" i="30"/>
  <c r="M2326" i="30" s="1"/>
  <c r="N2326" i="30" s="1"/>
  <c r="K2326" i="30"/>
  <c r="J2326" i="30"/>
  <c r="L2325" i="30"/>
  <c r="K2325" i="30"/>
  <c r="J2325" i="30"/>
  <c r="L2324" i="30"/>
  <c r="K2324" i="30"/>
  <c r="J2324" i="30"/>
  <c r="L2323" i="30"/>
  <c r="K2323" i="30"/>
  <c r="J2323" i="30"/>
  <c r="M2323" i="30" s="1"/>
  <c r="N2323" i="30" s="1"/>
  <c r="M2322" i="30"/>
  <c r="N2322" i="30" s="1"/>
  <c r="L2322" i="30"/>
  <c r="K2322" i="30"/>
  <c r="J2322" i="30"/>
  <c r="M2321" i="30"/>
  <c r="N2321" i="30" s="1"/>
  <c r="L2321" i="30"/>
  <c r="K2321" i="30"/>
  <c r="J2321" i="30"/>
  <c r="M2320" i="30"/>
  <c r="N2320" i="30" s="1"/>
  <c r="L2320" i="30"/>
  <c r="K2320" i="30"/>
  <c r="J2320" i="30"/>
  <c r="L2319" i="30"/>
  <c r="K2319" i="30"/>
  <c r="J2319" i="30"/>
  <c r="M2319" i="30" s="1"/>
  <c r="N2319" i="30" s="1"/>
  <c r="L2318" i="30"/>
  <c r="M2318" i="30" s="1"/>
  <c r="N2318" i="30" s="1"/>
  <c r="K2318" i="30"/>
  <c r="J2318" i="30"/>
  <c r="L2317" i="30"/>
  <c r="K2317" i="30"/>
  <c r="J2317" i="30"/>
  <c r="M2317" i="30" s="1"/>
  <c r="N2317" i="30" s="1"/>
  <c r="L2316" i="30"/>
  <c r="K2316" i="30"/>
  <c r="J2316" i="30"/>
  <c r="L2315" i="30"/>
  <c r="K2315" i="30"/>
  <c r="J2315" i="30"/>
  <c r="M2315" i="30" s="1"/>
  <c r="N2315" i="30" s="1"/>
  <c r="M2314" i="30"/>
  <c r="N2314" i="30" s="1"/>
  <c r="L2314" i="30"/>
  <c r="K2314" i="30"/>
  <c r="J2314" i="30"/>
  <c r="M2313" i="30"/>
  <c r="N2313" i="30" s="1"/>
  <c r="L2313" i="30"/>
  <c r="K2313" i="30"/>
  <c r="J2313" i="30"/>
  <c r="M2312" i="30"/>
  <c r="N2312" i="30" s="1"/>
  <c r="L2312" i="30"/>
  <c r="K2312" i="30"/>
  <c r="J2312" i="30"/>
  <c r="L2311" i="30"/>
  <c r="K2311" i="30"/>
  <c r="J2311" i="30"/>
  <c r="L2310" i="30"/>
  <c r="M2310" i="30" s="1"/>
  <c r="N2310" i="30" s="1"/>
  <c r="K2310" i="30"/>
  <c r="J2310" i="30"/>
  <c r="L2309" i="30"/>
  <c r="K2309" i="30"/>
  <c r="J2309" i="30"/>
  <c r="M2309" i="30" s="1"/>
  <c r="N2309" i="30" s="1"/>
  <c r="L2308" i="30"/>
  <c r="K2308" i="30"/>
  <c r="J2308" i="30"/>
  <c r="L2307" i="30"/>
  <c r="K2307" i="30"/>
  <c r="J2307" i="30"/>
  <c r="M2307" i="30" s="1"/>
  <c r="N2307" i="30" s="1"/>
  <c r="M2306" i="30"/>
  <c r="N2306" i="30" s="1"/>
  <c r="L2306" i="30"/>
  <c r="K2306" i="30"/>
  <c r="J2306" i="30"/>
  <c r="M2305" i="30"/>
  <c r="N2305" i="30" s="1"/>
  <c r="L2305" i="30"/>
  <c r="K2305" i="30"/>
  <c r="J2305" i="30"/>
  <c r="M2304" i="30"/>
  <c r="N2304" i="30" s="1"/>
  <c r="L2304" i="30"/>
  <c r="K2304" i="30"/>
  <c r="J2304" i="30"/>
  <c r="L2303" i="30"/>
  <c r="K2303" i="30"/>
  <c r="J2303" i="30"/>
  <c r="M2303" i="30" s="1"/>
  <c r="N2303" i="30" s="1"/>
  <c r="L2302" i="30"/>
  <c r="M2302" i="30" s="1"/>
  <c r="N2302" i="30" s="1"/>
  <c r="K2302" i="30"/>
  <c r="J2302" i="30"/>
  <c r="L2301" i="30"/>
  <c r="K2301" i="30"/>
  <c r="J2301" i="30"/>
  <c r="M2301" i="30" s="1"/>
  <c r="N2301" i="30" s="1"/>
  <c r="L2300" i="30"/>
  <c r="K2300" i="30"/>
  <c r="J2300" i="30"/>
  <c r="L2299" i="30"/>
  <c r="K2299" i="30"/>
  <c r="J2299" i="30"/>
  <c r="M2298" i="30"/>
  <c r="N2298" i="30" s="1"/>
  <c r="L2298" i="30"/>
  <c r="K2298" i="30"/>
  <c r="J2298" i="30"/>
  <c r="M2297" i="30"/>
  <c r="N2297" i="30" s="1"/>
  <c r="L2297" i="30"/>
  <c r="K2297" i="30"/>
  <c r="J2297" i="30"/>
  <c r="M2296" i="30"/>
  <c r="N2296" i="30" s="1"/>
  <c r="L2296" i="30"/>
  <c r="K2296" i="30"/>
  <c r="J2296" i="30"/>
  <c r="L2295" i="30"/>
  <c r="K2295" i="30"/>
  <c r="J2295" i="30"/>
  <c r="M2295" i="30" s="1"/>
  <c r="N2295" i="30" s="1"/>
  <c r="L2294" i="30"/>
  <c r="M2294" i="30" s="1"/>
  <c r="N2294" i="30" s="1"/>
  <c r="K2294" i="30"/>
  <c r="J2294" i="30"/>
  <c r="L2293" i="30"/>
  <c r="K2293" i="30"/>
  <c r="J2293" i="30"/>
  <c r="M2293" i="30" s="1"/>
  <c r="N2293" i="30" s="1"/>
  <c r="L2292" i="30"/>
  <c r="K2292" i="30"/>
  <c r="J2292" i="30"/>
  <c r="L2291" i="30"/>
  <c r="K2291" i="30"/>
  <c r="J2291" i="30"/>
  <c r="M2291" i="30" s="1"/>
  <c r="N2291" i="30" s="1"/>
  <c r="M2290" i="30"/>
  <c r="N2290" i="30" s="1"/>
  <c r="L2290" i="30"/>
  <c r="K2290" i="30"/>
  <c r="J2290" i="30"/>
  <c r="M2289" i="30"/>
  <c r="N2289" i="30" s="1"/>
  <c r="L2289" i="30"/>
  <c r="K2289" i="30"/>
  <c r="J2289" i="30"/>
  <c r="M2288" i="30"/>
  <c r="N2288" i="30" s="1"/>
  <c r="L2288" i="30"/>
  <c r="K2288" i="30"/>
  <c r="J2288" i="30"/>
  <c r="L2287" i="30"/>
  <c r="K2287" i="30"/>
  <c r="J2287" i="30"/>
  <c r="M2287" i="30" s="1"/>
  <c r="N2287" i="30" s="1"/>
  <c r="L2286" i="30"/>
  <c r="M2286" i="30" s="1"/>
  <c r="N2286" i="30" s="1"/>
  <c r="K2286" i="30"/>
  <c r="J2286" i="30"/>
  <c r="L2285" i="30"/>
  <c r="K2285" i="30"/>
  <c r="J2285" i="30"/>
  <c r="L2284" i="30"/>
  <c r="K2284" i="30"/>
  <c r="J2284" i="30"/>
  <c r="L2283" i="30"/>
  <c r="K2283" i="30"/>
  <c r="J2283" i="30"/>
  <c r="M2283" i="30" s="1"/>
  <c r="N2283" i="30" s="1"/>
  <c r="M2282" i="30"/>
  <c r="N2282" i="30" s="1"/>
  <c r="L2282" i="30"/>
  <c r="K2282" i="30"/>
  <c r="J2282" i="30"/>
  <c r="M2281" i="30"/>
  <c r="N2281" i="30" s="1"/>
  <c r="L2281" i="30"/>
  <c r="K2281" i="30"/>
  <c r="J2281" i="30"/>
  <c r="M2280" i="30"/>
  <c r="N2280" i="30" s="1"/>
  <c r="L2280" i="30"/>
  <c r="K2280" i="30"/>
  <c r="J2280" i="30"/>
  <c r="L2279" i="30"/>
  <c r="K2279" i="30"/>
  <c r="J2279" i="30"/>
  <c r="M2279" i="30" s="1"/>
  <c r="N2279" i="30" s="1"/>
  <c r="L2278" i="30"/>
  <c r="M2278" i="30" s="1"/>
  <c r="N2278" i="30" s="1"/>
  <c r="K2278" i="30"/>
  <c r="J2278" i="30"/>
  <c r="L2277" i="30"/>
  <c r="K2277" i="30"/>
  <c r="J2277" i="30"/>
  <c r="M2277" i="30" s="1"/>
  <c r="N2277" i="30" s="1"/>
  <c r="L2276" i="30"/>
  <c r="K2276" i="30"/>
  <c r="J2276" i="30"/>
  <c r="L2275" i="30"/>
  <c r="K2275" i="30"/>
  <c r="J2275" i="30"/>
  <c r="M2275" i="30" s="1"/>
  <c r="N2275" i="30" s="1"/>
  <c r="M2274" i="30"/>
  <c r="N2274" i="30" s="1"/>
  <c r="L2274" i="30"/>
  <c r="K2274" i="30"/>
  <c r="J2274" i="30"/>
  <c r="N2273" i="30"/>
  <c r="M2273" i="30"/>
  <c r="L2273" i="30"/>
  <c r="K2273" i="30"/>
  <c r="J2273" i="30"/>
  <c r="M2272" i="30"/>
  <c r="N2272" i="30" s="1"/>
  <c r="L2272" i="30"/>
  <c r="K2272" i="30"/>
  <c r="J2272" i="30"/>
  <c r="L2271" i="30"/>
  <c r="K2271" i="30"/>
  <c r="J2271" i="30"/>
  <c r="M2271" i="30" s="1"/>
  <c r="N2271" i="30" s="1"/>
  <c r="L2270" i="30"/>
  <c r="M2270" i="30" s="1"/>
  <c r="N2270" i="30" s="1"/>
  <c r="K2270" i="30"/>
  <c r="J2270" i="30"/>
  <c r="N2269" i="30"/>
  <c r="L2269" i="30"/>
  <c r="K2269" i="30"/>
  <c r="J2269" i="30"/>
  <c r="M2269" i="30" s="1"/>
  <c r="L2268" i="30"/>
  <c r="K2268" i="30"/>
  <c r="J2268" i="30"/>
  <c r="L2267" i="30"/>
  <c r="K2267" i="30"/>
  <c r="J2267" i="30"/>
  <c r="M2266" i="30"/>
  <c r="N2266" i="30" s="1"/>
  <c r="L2266" i="30"/>
  <c r="K2266" i="30"/>
  <c r="J2266" i="30"/>
  <c r="M2265" i="30"/>
  <c r="N2265" i="30" s="1"/>
  <c r="L2265" i="30"/>
  <c r="K2265" i="30"/>
  <c r="J2265" i="30"/>
  <c r="L2264" i="30"/>
  <c r="K2264" i="30"/>
  <c r="J2264" i="30"/>
  <c r="M2264" i="30" s="1"/>
  <c r="N2264" i="30" s="1"/>
  <c r="L2263" i="30"/>
  <c r="K2263" i="30"/>
  <c r="J2263" i="30"/>
  <c r="L2262" i="30"/>
  <c r="M2262" i="30" s="1"/>
  <c r="N2262" i="30" s="1"/>
  <c r="K2262" i="30"/>
  <c r="J2262" i="30"/>
  <c r="L2261" i="30"/>
  <c r="K2261" i="30"/>
  <c r="J2261" i="30"/>
  <c r="L2260" i="30"/>
  <c r="K2260" i="30"/>
  <c r="J2260" i="30"/>
  <c r="L2259" i="30"/>
  <c r="K2259" i="30"/>
  <c r="J2259" i="30"/>
  <c r="M2258" i="30"/>
  <c r="N2258" i="30" s="1"/>
  <c r="L2258" i="30"/>
  <c r="K2258" i="30"/>
  <c r="J2258" i="30"/>
  <c r="M2257" i="30"/>
  <c r="N2257" i="30" s="1"/>
  <c r="L2257" i="30"/>
  <c r="K2257" i="30"/>
  <c r="J2257" i="30"/>
  <c r="L2256" i="30"/>
  <c r="K2256" i="30"/>
  <c r="J2256" i="30"/>
  <c r="M2256" i="30" s="1"/>
  <c r="N2256" i="30" s="1"/>
  <c r="L2255" i="30"/>
  <c r="K2255" i="30"/>
  <c r="J2255" i="30"/>
  <c r="M2255" i="30" s="1"/>
  <c r="N2255" i="30" s="1"/>
  <c r="L2254" i="30"/>
  <c r="M2254" i="30" s="1"/>
  <c r="N2254" i="30" s="1"/>
  <c r="K2254" i="30"/>
  <c r="J2254" i="30"/>
  <c r="L2253" i="30"/>
  <c r="K2253" i="30"/>
  <c r="J2253" i="30"/>
  <c r="M2253" i="30" s="1"/>
  <c r="N2253" i="30" s="1"/>
  <c r="L2252" i="30"/>
  <c r="K2252" i="30"/>
  <c r="J2252" i="30"/>
  <c r="L2251" i="30"/>
  <c r="K2251" i="30"/>
  <c r="J2251" i="30"/>
  <c r="M2251" i="30" s="1"/>
  <c r="N2251" i="30" s="1"/>
  <c r="M2250" i="30"/>
  <c r="N2250" i="30" s="1"/>
  <c r="L2250" i="30"/>
  <c r="K2250" i="30"/>
  <c r="J2250" i="30"/>
  <c r="M2249" i="30"/>
  <c r="N2249" i="30" s="1"/>
  <c r="L2249" i="30"/>
  <c r="K2249" i="30"/>
  <c r="J2249" i="30"/>
  <c r="M2248" i="30"/>
  <c r="N2248" i="30" s="1"/>
  <c r="L2248" i="30"/>
  <c r="K2248" i="30"/>
  <c r="J2248" i="30"/>
  <c r="L2247" i="30"/>
  <c r="K2247" i="30"/>
  <c r="J2247" i="30"/>
  <c r="M2247" i="30" s="1"/>
  <c r="N2247" i="30" s="1"/>
  <c r="L2246" i="30"/>
  <c r="M2246" i="30" s="1"/>
  <c r="N2246" i="30" s="1"/>
  <c r="K2246" i="30"/>
  <c r="J2246" i="30"/>
  <c r="L2245" i="30"/>
  <c r="K2245" i="30"/>
  <c r="J2245" i="30"/>
  <c r="M2245" i="30" s="1"/>
  <c r="N2245" i="30" s="1"/>
  <c r="L2244" i="30"/>
  <c r="K2244" i="30"/>
  <c r="J2244" i="30"/>
  <c r="L2243" i="30"/>
  <c r="K2243" i="30"/>
  <c r="J2243" i="30"/>
  <c r="M2243" i="30" s="1"/>
  <c r="N2243" i="30" s="1"/>
  <c r="M2242" i="30"/>
  <c r="N2242" i="30" s="1"/>
  <c r="L2242" i="30"/>
  <c r="K2242" i="30"/>
  <c r="J2242" i="30"/>
  <c r="N2241" i="30"/>
  <c r="M2241" i="30"/>
  <c r="L2241" i="30"/>
  <c r="K2241" i="30"/>
  <c r="J2241" i="30"/>
  <c r="M2240" i="30"/>
  <c r="N2240" i="30" s="1"/>
  <c r="L2240" i="30"/>
  <c r="K2240" i="30"/>
  <c r="J2240" i="30"/>
  <c r="L2239" i="30"/>
  <c r="K2239" i="30"/>
  <c r="J2239" i="30"/>
  <c r="M2239" i="30" s="1"/>
  <c r="N2239" i="30" s="1"/>
  <c r="L2238" i="30"/>
  <c r="M2238" i="30" s="1"/>
  <c r="N2238" i="30" s="1"/>
  <c r="K2238" i="30"/>
  <c r="J2238" i="30"/>
  <c r="N2237" i="30"/>
  <c r="L2237" i="30"/>
  <c r="K2237" i="30"/>
  <c r="J2237" i="30"/>
  <c r="M2237" i="30" s="1"/>
  <c r="L2236" i="30"/>
  <c r="K2236" i="30"/>
  <c r="J2236" i="30"/>
  <c r="L2235" i="30"/>
  <c r="K2235" i="30"/>
  <c r="J2235" i="30"/>
  <c r="M2234" i="30"/>
  <c r="N2234" i="30" s="1"/>
  <c r="L2234" i="30"/>
  <c r="K2234" i="30"/>
  <c r="J2234" i="30"/>
  <c r="M2233" i="30"/>
  <c r="N2233" i="30" s="1"/>
  <c r="L2233" i="30"/>
  <c r="K2233" i="30"/>
  <c r="J2233" i="30"/>
  <c r="L2232" i="30"/>
  <c r="K2232" i="30"/>
  <c r="J2232" i="30"/>
  <c r="M2232" i="30" s="1"/>
  <c r="N2232" i="30" s="1"/>
  <c r="L2231" i="30"/>
  <c r="K2231" i="30"/>
  <c r="J2231" i="30"/>
  <c r="L2230" i="30"/>
  <c r="M2230" i="30" s="1"/>
  <c r="N2230" i="30" s="1"/>
  <c r="K2230" i="30"/>
  <c r="J2230" i="30"/>
  <c r="L2229" i="30"/>
  <c r="K2229" i="30"/>
  <c r="J2229" i="30"/>
  <c r="L2228" i="30"/>
  <c r="K2228" i="30"/>
  <c r="J2228" i="30"/>
  <c r="L2227" i="30"/>
  <c r="K2227" i="30"/>
  <c r="J2227" i="30"/>
  <c r="M2227" i="30" s="1"/>
  <c r="N2227" i="30" s="1"/>
  <c r="M2226" i="30"/>
  <c r="N2226" i="30" s="1"/>
  <c r="L2226" i="30"/>
  <c r="K2226" i="30"/>
  <c r="J2226" i="30"/>
  <c r="M2225" i="30"/>
  <c r="N2225" i="30" s="1"/>
  <c r="L2225" i="30"/>
  <c r="K2225" i="30"/>
  <c r="J2225" i="30"/>
  <c r="L2224" i="30"/>
  <c r="K2224" i="30"/>
  <c r="J2224" i="30"/>
  <c r="M2224" i="30" s="1"/>
  <c r="N2224" i="30" s="1"/>
  <c r="L2223" i="30"/>
  <c r="K2223" i="30"/>
  <c r="J2223" i="30"/>
  <c r="M2223" i="30" s="1"/>
  <c r="N2223" i="30" s="1"/>
  <c r="L2222" i="30"/>
  <c r="M2222" i="30" s="1"/>
  <c r="N2222" i="30" s="1"/>
  <c r="K2222" i="30"/>
  <c r="J2222" i="30"/>
  <c r="L2221" i="30"/>
  <c r="K2221" i="30"/>
  <c r="J2221" i="30"/>
  <c r="M2221" i="30" s="1"/>
  <c r="N2221" i="30" s="1"/>
  <c r="L2220" i="30"/>
  <c r="K2220" i="30"/>
  <c r="J2220" i="30"/>
  <c r="L2219" i="30"/>
  <c r="K2219" i="30"/>
  <c r="J2219" i="30"/>
  <c r="M2219" i="30" s="1"/>
  <c r="N2219" i="30" s="1"/>
  <c r="L2218" i="30"/>
  <c r="M2218" i="30" s="1"/>
  <c r="N2218" i="30" s="1"/>
  <c r="K2218" i="30"/>
  <c r="J2218" i="30"/>
  <c r="M2217" i="30"/>
  <c r="N2217" i="30" s="1"/>
  <c r="L2217" i="30"/>
  <c r="K2217" i="30"/>
  <c r="J2217" i="30"/>
  <c r="L2216" i="30"/>
  <c r="K2216" i="30"/>
  <c r="J2216" i="30"/>
  <c r="L2215" i="30"/>
  <c r="K2215" i="30"/>
  <c r="J2215" i="30"/>
  <c r="M2214" i="30"/>
  <c r="N2214" i="30" s="1"/>
  <c r="L2214" i="30"/>
  <c r="K2214" i="30"/>
  <c r="J2214" i="30"/>
  <c r="L2213" i="30"/>
  <c r="K2213" i="30"/>
  <c r="J2213" i="30"/>
  <c r="M2213" i="30" s="1"/>
  <c r="N2213" i="30" s="1"/>
  <c r="L2212" i="30"/>
  <c r="K2212" i="30"/>
  <c r="J2212" i="30"/>
  <c r="M2212" i="30" s="1"/>
  <c r="N2212" i="30" s="1"/>
  <c r="L2211" i="30"/>
  <c r="K2211" i="30"/>
  <c r="J2211" i="30"/>
  <c r="M2211" i="30" s="1"/>
  <c r="N2211" i="30" s="1"/>
  <c r="L2210" i="30"/>
  <c r="K2210" i="30"/>
  <c r="M2210" i="30" s="1"/>
  <c r="N2210" i="30" s="1"/>
  <c r="J2210" i="30"/>
  <c r="M2209" i="30"/>
  <c r="N2209" i="30" s="1"/>
  <c r="L2209" i="30"/>
  <c r="K2209" i="30"/>
  <c r="J2209" i="30"/>
  <c r="L2208" i="30"/>
  <c r="K2208" i="30"/>
  <c r="J2208" i="30"/>
  <c r="M2208" i="30" s="1"/>
  <c r="N2208" i="30" s="1"/>
  <c r="L2207" i="30"/>
  <c r="K2207" i="30"/>
  <c r="J2207" i="30"/>
  <c r="L2206" i="30"/>
  <c r="M2206" i="30" s="1"/>
  <c r="N2206" i="30" s="1"/>
  <c r="K2206" i="30"/>
  <c r="J2206" i="30"/>
  <c r="L2205" i="30"/>
  <c r="M2205" i="30" s="1"/>
  <c r="N2205" i="30" s="1"/>
  <c r="K2205" i="30"/>
  <c r="J2205" i="30"/>
  <c r="L2204" i="30"/>
  <c r="K2204" i="30"/>
  <c r="M2204" i="30" s="1"/>
  <c r="N2204" i="30" s="1"/>
  <c r="J2204" i="30"/>
  <c r="N2203" i="30"/>
  <c r="L2203" i="30"/>
  <c r="K2203" i="30"/>
  <c r="J2203" i="30"/>
  <c r="M2203" i="30" s="1"/>
  <c r="L2202" i="30"/>
  <c r="K2202" i="30"/>
  <c r="M2202" i="30" s="1"/>
  <c r="N2202" i="30" s="1"/>
  <c r="J2202" i="30"/>
  <c r="L2201" i="30"/>
  <c r="K2201" i="30"/>
  <c r="J2201" i="30"/>
  <c r="L2200" i="30"/>
  <c r="K2200" i="30"/>
  <c r="M2200" i="30" s="1"/>
  <c r="N2200" i="30" s="1"/>
  <c r="J2200" i="30"/>
  <c r="L2199" i="30"/>
  <c r="M2199" i="30" s="1"/>
  <c r="N2199" i="30" s="1"/>
  <c r="K2199" i="30"/>
  <c r="J2199" i="30"/>
  <c r="L2198" i="30"/>
  <c r="M2198" i="30" s="1"/>
  <c r="N2198" i="30" s="1"/>
  <c r="K2198" i="30"/>
  <c r="J2198" i="30"/>
  <c r="L2197" i="30"/>
  <c r="M2197" i="30" s="1"/>
  <c r="N2197" i="30" s="1"/>
  <c r="K2197" i="30"/>
  <c r="J2197" i="30"/>
  <c r="L2196" i="30"/>
  <c r="K2196" i="30"/>
  <c r="J2196" i="30"/>
  <c r="M2196" i="30" s="1"/>
  <c r="N2196" i="30" s="1"/>
  <c r="L2195" i="30"/>
  <c r="K2195" i="30"/>
  <c r="J2195" i="30"/>
  <c r="L2194" i="30"/>
  <c r="K2194" i="30"/>
  <c r="M2194" i="30" s="1"/>
  <c r="N2194" i="30" s="1"/>
  <c r="J2194" i="30"/>
  <c r="N2193" i="30"/>
  <c r="L2193" i="30"/>
  <c r="M2193" i="30" s="1"/>
  <c r="K2193" i="30"/>
  <c r="J2193" i="30"/>
  <c r="L2192" i="30"/>
  <c r="K2192" i="30"/>
  <c r="M2192" i="30" s="1"/>
  <c r="N2192" i="30" s="1"/>
  <c r="J2192" i="30"/>
  <c r="L2191" i="30"/>
  <c r="K2191" i="30"/>
  <c r="J2191" i="30"/>
  <c r="L2190" i="30"/>
  <c r="K2190" i="30"/>
  <c r="J2190" i="30"/>
  <c r="M2190" i="30" s="1"/>
  <c r="N2190" i="30" s="1"/>
  <c r="L2189" i="30"/>
  <c r="K2189" i="30"/>
  <c r="J2189" i="30"/>
  <c r="L2188" i="30"/>
  <c r="M2188" i="30" s="1"/>
  <c r="N2188" i="30" s="1"/>
  <c r="K2188" i="30"/>
  <c r="J2188" i="30"/>
  <c r="L2187" i="30"/>
  <c r="K2187" i="30"/>
  <c r="J2187" i="30"/>
  <c r="M2186" i="30"/>
  <c r="N2186" i="30" s="1"/>
  <c r="L2186" i="30"/>
  <c r="K2186" i="30"/>
  <c r="J2186" i="30"/>
  <c r="M2185" i="30"/>
  <c r="N2185" i="30" s="1"/>
  <c r="L2185" i="30"/>
  <c r="K2185" i="30"/>
  <c r="J2185" i="30"/>
  <c r="L2184" i="30"/>
  <c r="K2184" i="30"/>
  <c r="J2184" i="30"/>
  <c r="L2183" i="30"/>
  <c r="M2183" i="30" s="1"/>
  <c r="N2183" i="30" s="1"/>
  <c r="K2183" i="30"/>
  <c r="J2183" i="30"/>
  <c r="L2182" i="30"/>
  <c r="K2182" i="30"/>
  <c r="J2182" i="30"/>
  <c r="M2182" i="30" s="1"/>
  <c r="N2182" i="30" s="1"/>
  <c r="M2181" i="30"/>
  <c r="N2181" i="30" s="1"/>
  <c r="L2181" i="30"/>
  <c r="K2181" i="30"/>
  <c r="J2181" i="30"/>
  <c r="L2180" i="30"/>
  <c r="K2180" i="30"/>
  <c r="J2180" i="30"/>
  <c r="M2180" i="30" s="1"/>
  <c r="N2180" i="30" s="1"/>
  <c r="L2179" i="30"/>
  <c r="K2179" i="30"/>
  <c r="J2179" i="30"/>
  <c r="L2178" i="30"/>
  <c r="K2178" i="30"/>
  <c r="M2178" i="30" s="1"/>
  <c r="N2178" i="30" s="1"/>
  <c r="J2178" i="30"/>
  <c r="M2177" i="30"/>
  <c r="N2177" i="30" s="1"/>
  <c r="L2177" i="30"/>
  <c r="K2177" i="30"/>
  <c r="J2177" i="30"/>
  <c r="L2176" i="30"/>
  <c r="K2176" i="30"/>
  <c r="J2176" i="30"/>
  <c r="M2176" i="30" s="1"/>
  <c r="N2176" i="30" s="1"/>
  <c r="M2175" i="30"/>
  <c r="N2175" i="30" s="1"/>
  <c r="L2175" i="30"/>
  <c r="K2175" i="30"/>
  <c r="J2175" i="30"/>
  <c r="L2174" i="30"/>
  <c r="K2174" i="30"/>
  <c r="J2174" i="30"/>
  <c r="M2174" i="30" s="1"/>
  <c r="N2174" i="30" s="1"/>
  <c r="L2173" i="30"/>
  <c r="M2173" i="30" s="1"/>
  <c r="N2173" i="30" s="1"/>
  <c r="K2173" i="30"/>
  <c r="J2173" i="30"/>
  <c r="L2172" i="30"/>
  <c r="K2172" i="30"/>
  <c r="M2172" i="30" s="1"/>
  <c r="N2172" i="30" s="1"/>
  <c r="J2172" i="30"/>
  <c r="N2171" i="30"/>
  <c r="L2171" i="30"/>
  <c r="K2171" i="30"/>
  <c r="J2171" i="30"/>
  <c r="M2171" i="30" s="1"/>
  <c r="L2170" i="30"/>
  <c r="K2170" i="30"/>
  <c r="M2170" i="30" s="1"/>
  <c r="N2170" i="30" s="1"/>
  <c r="J2170" i="30"/>
  <c r="L2169" i="30"/>
  <c r="K2169" i="30"/>
  <c r="J2169" i="30"/>
  <c r="M2169" i="30" s="1"/>
  <c r="N2169" i="30" s="1"/>
  <c r="L2168" i="30"/>
  <c r="K2168" i="30"/>
  <c r="J2168" i="30"/>
  <c r="M2168" i="30" s="1"/>
  <c r="N2168" i="30" s="1"/>
  <c r="L2167" i="30"/>
  <c r="K2167" i="30"/>
  <c r="J2167" i="30"/>
  <c r="M2167" i="30" s="1"/>
  <c r="N2167" i="30" s="1"/>
  <c r="L2166" i="30"/>
  <c r="K2166" i="30"/>
  <c r="J2166" i="30"/>
  <c r="M2166" i="30" s="1"/>
  <c r="N2166" i="30" s="1"/>
  <c r="N2165" i="30"/>
  <c r="L2165" i="30"/>
  <c r="M2165" i="30" s="1"/>
  <c r="K2165" i="30"/>
  <c r="J2165" i="30"/>
  <c r="L2164" i="30"/>
  <c r="K2164" i="30"/>
  <c r="M2164" i="30" s="1"/>
  <c r="N2164" i="30" s="1"/>
  <c r="J2164" i="30"/>
  <c r="L2163" i="30"/>
  <c r="K2163" i="30"/>
  <c r="J2163" i="30"/>
  <c r="M2162" i="30"/>
  <c r="N2162" i="30" s="1"/>
  <c r="L2162" i="30"/>
  <c r="K2162" i="30"/>
  <c r="J2162" i="30"/>
  <c r="L2161" i="30"/>
  <c r="K2161" i="30"/>
  <c r="J2161" i="30"/>
  <c r="M2161" i="30" s="1"/>
  <c r="N2161" i="30" s="1"/>
  <c r="M2160" i="30"/>
  <c r="N2160" i="30" s="1"/>
  <c r="L2160" i="30"/>
  <c r="K2160" i="30"/>
  <c r="J2160" i="30"/>
  <c r="L2159" i="30"/>
  <c r="K2159" i="30"/>
  <c r="J2159" i="30"/>
  <c r="M2159" i="30" s="1"/>
  <c r="N2159" i="30" s="1"/>
  <c r="L2158" i="30"/>
  <c r="K2158" i="30"/>
  <c r="J2158" i="30"/>
  <c r="L2157" i="30"/>
  <c r="M2157" i="30" s="1"/>
  <c r="N2157" i="30" s="1"/>
  <c r="K2157" i="30"/>
  <c r="J2157" i="30"/>
  <c r="M2156" i="30"/>
  <c r="N2156" i="30" s="1"/>
  <c r="L2156" i="30"/>
  <c r="K2156" i="30"/>
  <c r="J2156" i="30"/>
  <c r="L2155" i="30"/>
  <c r="K2155" i="30"/>
  <c r="J2155" i="30"/>
  <c r="M2155" i="30" s="1"/>
  <c r="N2155" i="30" s="1"/>
  <c r="L2154" i="30"/>
  <c r="K2154" i="30"/>
  <c r="M2154" i="30" s="1"/>
  <c r="N2154" i="30" s="1"/>
  <c r="J2154" i="30"/>
  <c r="L2153" i="30"/>
  <c r="K2153" i="30"/>
  <c r="J2153" i="30"/>
  <c r="L2152" i="30"/>
  <c r="K2152" i="30"/>
  <c r="J2152" i="30"/>
  <c r="M2152" i="30" s="1"/>
  <c r="N2152" i="30" s="1"/>
  <c r="M2151" i="30"/>
  <c r="N2151" i="30" s="1"/>
  <c r="L2151" i="30"/>
  <c r="K2151" i="30"/>
  <c r="J2151" i="30"/>
  <c r="L2150" i="30"/>
  <c r="K2150" i="30"/>
  <c r="J2150" i="30"/>
  <c r="M2150" i="30" s="1"/>
  <c r="N2150" i="30" s="1"/>
  <c r="L2149" i="30"/>
  <c r="M2149" i="30" s="1"/>
  <c r="N2149" i="30" s="1"/>
  <c r="K2149" i="30"/>
  <c r="J2149" i="30"/>
  <c r="L2148" i="30"/>
  <c r="K2148" i="30"/>
  <c r="M2148" i="30" s="1"/>
  <c r="N2148" i="30" s="1"/>
  <c r="J2148" i="30"/>
  <c r="L2147" i="30"/>
  <c r="K2147" i="30"/>
  <c r="J2147" i="30"/>
  <c r="L2146" i="30"/>
  <c r="K2146" i="30"/>
  <c r="M2146" i="30" s="1"/>
  <c r="N2146" i="30" s="1"/>
  <c r="J2146" i="30"/>
  <c r="M2145" i="30"/>
  <c r="N2145" i="30" s="1"/>
  <c r="L2145" i="30"/>
  <c r="K2145" i="30"/>
  <c r="J2145" i="30"/>
  <c r="L2144" i="30"/>
  <c r="K2144" i="30"/>
  <c r="J2144" i="30"/>
  <c r="M2144" i="30" s="1"/>
  <c r="N2144" i="30" s="1"/>
  <c r="M2143" i="30"/>
  <c r="N2143" i="30" s="1"/>
  <c r="L2143" i="30"/>
  <c r="K2143" i="30"/>
  <c r="J2143" i="30"/>
  <c r="L2142" i="30"/>
  <c r="K2142" i="30"/>
  <c r="J2142" i="30"/>
  <c r="M2142" i="30" s="1"/>
  <c r="N2142" i="30" s="1"/>
  <c r="L2141" i="30"/>
  <c r="M2141" i="30" s="1"/>
  <c r="N2141" i="30" s="1"/>
  <c r="K2141" i="30"/>
  <c r="J2141" i="30"/>
  <c r="L2140" i="30"/>
  <c r="K2140" i="30"/>
  <c r="M2140" i="30" s="1"/>
  <c r="N2140" i="30" s="1"/>
  <c r="J2140" i="30"/>
  <c r="N2139" i="30"/>
  <c r="L2139" i="30"/>
  <c r="K2139" i="30"/>
  <c r="J2139" i="30"/>
  <c r="M2139" i="30" s="1"/>
  <c r="L2138" i="30"/>
  <c r="K2138" i="30"/>
  <c r="M2138" i="30" s="1"/>
  <c r="N2138" i="30" s="1"/>
  <c r="J2138" i="30"/>
  <c r="L2137" i="30"/>
  <c r="K2137" i="30"/>
  <c r="J2137" i="30"/>
  <c r="M2137" i="30" s="1"/>
  <c r="N2137" i="30" s="1"/>
  <c r="L2136" i="30"/>
  <c r="K2136" i="30"/>
  <c r="J2136" i="30"/>
  <c r="M2136" i="30" s="1"/>
  <c r="N2136" i="30" s="1"/>
  <c r="L2135" i="30"/>
  <c r="K2135" i="30"/>
  <c r="J2135" i="30"/>
  <c r="M2135" i="30" s="1"/>
  <c r="N2135" i="30" s="1"/>
  <c r="L2134" i="30"/>
  <c r="K2134" i="30"/>
  <c r="J2134" i="30"/>
  <c r="M2134" i="30" s="1"/>
  <c r="N2134" i="30" s="1"/>
  <c r="N2133" i="30"/>
  <c r="L2133" i="30"/>
  <c r="M2133" i="30" s="1"/>
  <c r="K2133" i="30"/>
  <c r="J2133" i="30"/>
  <c r="L2132" i="30"/>
  <c r="K2132" i="30"/>
  <c r="M2132" i="30" s="1"/>
  <c r="N2132" i="30" s="1"/>
  <c r="J2132" i="30"/>
  <c r="L2131" i="30"/>
  <c r="K2131" i="30"/>
  <c r="J2131" i="30"/>
  <c r="N2130" i="30"/>
  <c r="M2130" i="30"/>
  <c r="L2130" i="30"/>
  <c r="K2130" i="30"/>
  <c r="J2130" i="30"/>
  <c r="L2129" i="30"/>
  <c r="K2129" i="30"/>
  <c r="J2129" i="30"/>
  <c r="M2129" i="30" s="1"/>
  <c r="N2129" i="30" s="1"/>
  <c r="M2128" i="30"/>
  <c r="N2128" i="30" s="1"/>
  <c r="L2128" i="30"/>
  <c r="K2128" i="30"/>
  <c r="J2128" i="30"/>
  <c r="L2127" i="30"/>
  <c r="K2127" i="30"/>
  <c r="J2127" i="30"/>
  <c r="M2127" i="30" s="1"/>
  <c r="N2127" i="30" s="1"/>
  <c r="L2126" i="30"/>
  <c r="K2126" i="30"/>
  <c r="J2126" i="30"/>
  <c r="L2125" i="30"/>
  <c r="M2125" i="30" s="1"/>
  <c r="N2125" i="30" s="1"/>
  <c r="K2125" i="30"/>
  <c r="J2125" i="30"/>
  <c r="N2124" i="30"/>
  <c r="M2124" i="30"/>
  <c r="L2124" i="30"/>
  <c r="K2124" i="30"/>
  <c r="J2124" i="30"/>
  <c r="L2123" i="30"/>
  <c r="K2123" i="30"/>
  <c r="J2123" i="30"/>
  <c r="N2122" i="30"/>
  <c r="L2122" i="30"/>
  <c r="K2122" i="30"/>
  <c r="M2122" i="30" s="1"/>
  <c r="J2122" i="30"/>
  <c r="L2121" i="30"/>
  <c r="K2121" i="30"/>
  <c r="J2121" i="30"/>
  <c r="M2121" i="30" s="1"/>
  <c r="N2121" i="30" s="1"/>
  <c r="L2120" i="30"/>
  <c r="K2120" i="30"/>
  <c r="J2120" i="30"/>
  <c r="M2120" i="30" s="1"/>
  <c r="N2120" i="30" s="1"/>
  <c r="L2119" i="30"/>
  <c r="M2119" i="30" s="1"/>
  <c r="N2119" i="30" s="1"/>
  <c r="K2119" i="30"/>
  <c r="J2119" i="30"/>
  <c r="L2118" i="30"/>
  <c r="K2118" i="30"/>
  <c r="J2118" i="30"/>
  <c r="M2118" i="30" s="1"/>
  <c r="N2118" i="30" s="1"/>
  <c r="L2117" i="30"/>
  <c r="M2117" i="30" s="1"/>
  <c r="N2117" i="30" s="1"/>
  <c r="K2117" i="30"/>
  <c r="J2117" i="30"/>
  <c r="L2116" i="30"/>
  <c r="K2116" i="30"/>
  <c r="M2116" i="30" s="1"/>
  <c r="N2116" i="30" s="1"/>
  <c r="J2116" i="30"/>
  <c r="L2115" i="30"/>
  <c r="K2115" i="30"/>
  <c r="J2115" i="30"/>
  <c r="L2114" i="30"/>
  <c r="K2114" i="30"/>
  <c r="M2114" i="30" s="1"/>
  <c r="N2114" i="30" s="1"/>
  <c r="J2114" i="30"/>
  <c r="L2113" i="30"/>
  <c r="M2113" i="30" s="1"/>
  <c r="N2113" i="30" s="1"/>
  <c r="K2113" i="30"/>
  <c r="J2113" i="30"/>
  <c r="L2112" i="30"/>
  <c r="K2112" i="30"/>
  <c r="J2112" i="30"/>
  <c r="M2112" i="30" s="1"/>
  <c r="N2112" i="30" s="1"/>
  <c r="N2111" i="30"/>
  <c r="M2111" i="30"/>
  <c r="L2111" i="30"/>
  <c r="K2111" i="30"/>
  <c r="J2111" i="30"/>
  <c r="L2110" i="30"/>
  <c r="K2110" i="30"/>
  <c r="J2110" i="30"/>
  <c r="M2110" i="30" s="1"/>
  <c r="N2110" i="30" s="1"/>
  <c r="N2109" i="30"/>
  <c r="L2109" i="30"/>
  <c r="M2109" i="30" s="1"/>
  <c r="K2109" i="30"/>
  <c r="J2109" i="30"/>
  <c r="L2108" i="30"/>
  <c r="K2108" i="30"/>
  <c r="M2108" i="30" s="1"/>
  <c r="N2108" i="30" s="1"/>
  <c r="J2108" i="30"/>
  <c r="N2107" i="30"/>
  <c r="L2107" i="30"/>
  <c r="K2107" i="30"/>
  <c r="J2107" i="30"/>
  <c r="M2107" i="30" s="1"/>
  <c r="L2106" i="30"/>
  <c r="K2106" i="30"/>
  <c r="M2106" i="30" s="1"/>
  <c r="N2106" i="30" s="1"/>
  <c r="J2106" i="30"/>
  <c r="L2105" i="30"/>
  <c r="K2105" i="30"/>
  <c r="J2105" i="30"/>
  <c r="M2105" i="30" s="1"/>
  <c r="N2105" i="30" s="1"/>
  <c r="L2104" i="30"/>
  <c r="K2104" i="30"/>
  <c r="J2104" i="30"/>
  <c r="M2104" i="30" s="1"/>
  <c r="N2104" i="30" s="1"/>
  <c r="L2103" i="30"/>
  <c r="K2103" i="30"/>
  <c r="J2103" i="30"/>
  <c r="M2103" i="30" s="1"/>
  <c r="N2103" i="30" s="1"/>
  <c r="L2102" i="30"/>
  <c r="K2102" i="30"/>
  <c r="J2102" i="30"/>
  <c r="N2101" i="30"/>
  <c r="L2101" i="30"/>
  <c r="M2101" i="30" s="1"/>
  <c r="K2101" i="30"/>
  <c r="J2101" i="30"/>
  <c r="L2100" i="30"/>
  <c r="K2100" i="30"/>
  <c r="M2100" i="30" s="1"/>
  <c r="N2100" i="30" s="1"/>
  <c r="J2100" i="30"/>
  <c r="L2099" i="30"/>
  <c r="K2099" i="30"/>
  <c r="J2099" i="30"/>
  <c r="M2098" i="30"/>
  <c r="N2098" i="30" s="1"/>
  <c r="L2098" i="30"/>
  <c r="K2098" i="30"/>
  <c r="J2098" i="30"/>
  <c r="L2097" i="30"/>
  <c r="K2097" i="30"/>
  <c r="J2097" i="30"/>
  <c r="M2097" i="30" s="1"/>
  <c r="N2097" i="30" s="1"/>
  <c r="M2096" i="30"/>
  <c r="N2096" i="30" s="1"/>
  <c r="L2096" i="30"/>
  <c r="K2096" i="30"/>
  <c r="J2096" i="30"/>
  <c r="L2095" i="30"/>
  <c r="K2095" i="30"/>
  <c r="J2095" i="30"/>
  <c r="M2095" i="30" s="1"/>
  <c r="N2095" i="30" s="1"/>
  <c r="L2094" i="30"/>
  <c r="K2094" i="30"/>
  <c r="J2094" i="30"/>
  <c r="L2093" i="30"/>
  <c r="M2093" i="30" s="1"/>
  <c r="N2093" i="30" s="1"/>
  <c r="K2093" i="30"/>
  <c r="J2093" i="30"/>
  <c r="N2092" i="30"/>
  <c r="M2092" i="30"/>
  <c r="L2092" i="30"/>
  <c r="K2092" i="30"/>
  <c r="J2092" i="30"/>
  <c r="L2091" i="30"/>
  <c r="K2091" i="30"/>
  <c r="J2091" i="30"/>
  <c r="N2090" i="30"/>
  <c r="L2090" i="30"/>
  <c r="K2090" i="30"/>
  <c r="M2090" i="30" s="1"/>
  <c r="J2090" i="30"/>
  <c r="L2089" i="30"/>
  <c r="K2089" i="30"/>
  <c r="J2089" i="30"/>
  <c r="M2089" i="30" s="1"/>
  <c r="N2089" i="30" s="1"/>
  <c r="L2088" i="30"/>
  <c r="K2088" i="30"/>
  <c r="J2088" i="30"/>
  <c r="M2088" i="30" s="1"/>
  <c r="N2088" i="30" s="1"/>
  <c r="L2087" i="30"/>
  <c r="M2087" i="30" s="1"/>
  <c r="N2087" i="30" s="1"/>
  <c r="K2087" i="30"/>
  <c r="J2087" i="30"/>
  <c r="L2086" i="30"/>
  <c r="K2086" i="30"/>
  <c r="J2086" i="30"/>
  <c r="L2085" i="30"/>
  <c r="M2085" i="30" s="1"/>
  <c r="N2085" i="30" s="1"/>
  <c r="K2085" i="30"/>
  <c r="J2085" i="30"/>
  <c r="M2084" i="30"/>
  <c r="N2084" i="30" s="1"/>
  <c r="L2084" i="30"/>
  <c r="K2084" i="30"/>
  <c r="J2084" i="30"/>
  <c r="N2083" i="30"/>
  <c r="L2083" i="30"/>
  <c r="K2083" i="30"/>
  <c r="J2083" i="30"/>
  <c r="M2083" i="30" s="1"/>
  <c r="L2082" i="30"/>
  <c r="K2082" i="30"/>
  <c r="J2082" i="30"/>
  <c r="L2081" i="30"/>
  <c r="K2081" i="30"/>
  <c r="J2081" i="30"/>
  <c r="M2081" i="30" s="1"/>
  <c r="N2081" i="30" s="1"/>
  <c r="M2080" i="30"/>
  <c r="N2080" i="30" s="1"/>
  <c r="L2080" i="30"/>
  <c r="K2080" i="30"/>
  <c r="J2080" i="30"/>
  <c r="L2079" i="30"/>
  <c r="K2079" i="30"/>
  <c r="J2079" i="30"/>
  <c r="M2079" i="30" s="1"/>
  <c r="N2079" i="30" s="1"/>
  <c r="L2078" i="30"/>
  <c r="K2078" i="30"/>
  <c r="J2078" i="30"/>
  <c r="L2077" i="30"/>
  <c r="M2077" i="30" s="1"/>
  <c r="N2077" i="30" s="1"/>
  <c r="K2077" i="30"/>
  <c r="J2077" i="30"/>
  <c r="M2076" i="30"/>
  <c r="N2076" i="30" s="1"/>
  <c r="L2076" i="30"/>
  <c r="K2076" i="30"/>
  <c r="J2076" i="30"/>
  <c r="N2075" i="30"/>
  <c r="L2075" i="30"/>
  <c r="K2075" i="30"/>
  <c r="J2075" i="30"/>
  <c r="M2075" i="30" s="1"/>
  <c r="L2074" i="30"/>
  <c r="K2074" i="30"/>
  <c r="M2074" i="30" s="1"/>
  <c r="N2074" i="30" s="1"/>
  <c r="J2074" i="30"/>
  <c r="L2073" i="30"/>
  <c r="K2073" i="30"/>
  <c r="J2073" i="30"/>
  <c r="L2072" i="30"/>
  <c r="K2072" i="30"/>
  <c r="J2072" i="30"/>
  <c r="M2072" i="30" s="1"/>
  <c r="N2072" i="30" s="1"/>
  <c r="L2071" i="30"/>
  <c r="M2071" i="30" s="1"/>
  <c r="N2071" i="30" s="1"/>
  <c r="K2071" i="30"/>
  <c r="J2071" i="30"/>
  <c r="L2070" i="30"/>
  <c r="K2070" i="30"/>
  <c r="J2070" i="30"/>
  <c r="L2069" i="30"/>
  <c r="M2069" i="30" s="1"/>
  <c r="N2069" i="30" s="1"/>
  <c r="K2069" i="30"/>
  <c r="J2069" i="30"/>
  <c r="L2068" i="30"/>
  <c r="K2068" i="30"/>
  <c r="J2068" i="30"/>
  <c r="N2067" i="30"/>
  <c r="L2067" i="30"/>
  <c r="K2067" i="30"/>
  <c r="J2067" i="30"/>
  <c r="M2067" i="30" s="1"/>
  <c r="L2066" i="30"/>
  <c r="K2066" i="30"/>
  <c r="M2066" i="30" s="1"/>
  <c r="N2066" i="30" s="1"/>
  <c r="J2066" i="30"/>
  <c r="L2065" i="30"/>
  <c r="K2065" i="30"/>
  <c r="J2065" i="30"/>
  <c r="M2065" i="30" s="1"/>
  <c r="N2065" i="30" s="1"/>
  <c r="M2064" i="30"/>
  <c r="N2064" i="30" s="1"/>
  <c r="L2064" i="30"/>
  <c r="K2064" i="30"/>
  <c r="J2064" i="30"/>
  <c r="L2063" i="30"/>
  <c r="K2063" i="30"/>
  <c r="J2063" i="30"/>
  <c r="M2063" i="30" s="1"/>
  <c r="N2063" i="30" s="1"/>
  <c r="L2062" i="30"/>
  <c r="K2062" i="30"/>
  <c r="J2062" i="30"/>
  <c r="L2061" i="30"/>
  <c r="M2061" i="30" s="1"/>
  <c r="N2061" i="30" s="1"/>
  <c r="K2061" i="30"/>
  <c r="J2061" i="30"/>
  <c r="M2060" i="30"/>
  <c r="N2060" i="30" s="1"/>
  <c r="L2060" i="30"/>
  <c r="K2060" i="30"/>
  <c r="J2060" i="30"/>
  <c r="L2059" i="30"/>
  <c r="K2059" i="30"/>
  <c r="J2059" i="30"/>
  <c r="M2059" i="30" s="1"/>
  <c r="N2059" i="30" s="1"/>
  <c r="N2058" i="30"/>
  <c r="L2058" i="30"/>
  <c r="K2058" i="30"/>
  <c r="M2058" i="30" s="1"/>
  <c r="J2058" i="30"/>
  <c r="L2057" i="30"/>
  <c r="K2057" i="30"/>
  <c r="J2057" i="30"/>
  <c r="L2056" i="30"/>
  <c r="K2056" i="30"/>
  <c r="J2056" i="30"/>
  <c r="M2056" i="30" s="1"/>
  <c r="N2056" i="30" s="1"/>
  <c r="L2055" i="30"/>
  <c r="M2055" i="30" s="1"/>
  <c r="N2055" i="30" s="1"/>
  <c r="K2055" i="30"/>
  <c r="J2055" i="30"/>
  <c r="L2054" i="30"/>
  <c r="K2054" i="30"/>
  <c r="J2054" i="30"/>
  <c r="L2053" i="30"/>
  <c r="M2053" i="30" s="1"/>
  <c r="N2053" i="30" s="1"/>
  <c r="K2053" i="30"/>
  <c r="J2053" i="30"/>
  <c r="M2052" i="30"/>
  <c r="N2052" i="30" s="1"/>
  <c r="L2052" i="30"/>
  <c r="K2052" i="30"/>
  <c r="J2052" i="30"/>
  <c r="N2051" i="30"/>
  <c r="L2051" i="30"/>
  <c r="K2051" i="30"/>
  <c r="J2051" i="30"/>
  <c r="M2051" i="30" s="1"/>
  <c r="L2050" i="30"/>
  <c r="K2050" i="30"/>
  <c r="J2050" i="30"/>
  <c r="L2049" i="30"/>
  <c r="K2049" i="30"/>
  <c r="J2049" i="30"/>
  <c r="M2049" i="30" s="1"/>
  <c r="N2049" i="30" s="1"/>
  <c r="M2048" i="30"/>
  <c r="N2048" i="30" s="1"/>
  <c r="L2048" i="30"/>
  <c r="K2048" i="30"/>
  <c r="J2048" i="30"/>
  <c r="L2047" i="30"/>
  <c r="K2047" i="30"/>
  <c r="J2047" i="30"/>
  <c r="M2047" i="30" s="1"/>
  <c r="N2047" i="30" s="1"/>
  <c r="L2046" i="30"/>
  <c r="K2046" i="30"/>
  <c r="J2046" i="30"/>
  <c r="L2045" i="30"/>
  <c r="M2045" i="30" s="1"/>
  <c r="N2045" i="30" s="1"/>
  <c r="K2045" i="30"/>
  <c r="J2045" i="30"/>
  <c r="M2044" i="30"/>
  <c r="N2044" i="30" s="1"/>
  <c r="L2044" i="30"/>
  <c r="K2044" i="30"/>
  <c r="J2044" i="30"/>
  <c r="N2043" i="30"/>
  <c r="L2043" i="30"/>
  <c r="K2043" i="30"/>
  <c r="J2043" i="30"/>
  <c r="M2043" i="30" s="1"/>
  <c r="L2042" i="30"/>
  <c r="K2042" i="30"/>
  <c r="M2042" i="30" s="1"/>
  <c r="N2042" i="30" s="1"/>
  <c r="J2042" i="30"/>
  <c r="L2041" i="30"/>
  <c r="K2041" i="30"/>
  <c r="J2041" i="30"/>
  <c r="L2040" i="30"/>
  <c r="K2040" i="30"/>
  <c r="J2040" i="30"/>
  <c r="M2040" i="30" s="1"/>
  <c r="N2040" i="30" s="1"/>
  <c r="M2039" i="30"/>
  <c r="N2039" i="30" s="1"/>
  <c r="L2039" i="30"/>
  <c r="K2039" i="30"/>
  <c r="J2039" i="30"/>
  <c r="L2038" i="30"/>
  <c r="K2038" i="30"/>
  <c r="J2038" i="30"/>
  <c r="M2037" i="30"/>
  <c r="N2037" i="30" s="1"/>
  <c r="L2037" i="30"/>
  <c r="K2037" i="30"/>
  <c r="J2037" i="30"/>
  <c r="L2036" i="30"/>
  <c r="K2036" i="30"/>
  <c r="J2036" i="30"/>
  <c r="M2036" i="30" s="1"/>
  <c r="N2036" i="30" s="1"/>
  <c r="N2035" i="30"/>
  <c r="L2035" i="30"/>
  <c r="K2035" i="30"/>
  <c r="J2035" i="30"/>
  <c r="M2035" i="30" s="1"/>
  <c r="L2034" i="30"/>
  <c r="K2034" i="30"/>
  <c r="M2034" i="30" s="1"/>
  <c r="N2034" i="30" s="1"/>
  <c r="J2034" i="30"/>
  <c r="L2033" i="30"/>
  <c r="K2033" i="30"/>
  <c r="J2033" i="30"/>
  <c r="M2033" i="30" s="1"/>
  <c r="N2033" i="30" s="1"/>
  <c r="M2032" i="30"/>
  <c r="N2032" i="30" s="1"/>
  <c r="L2032" i="30"/>
  <c r="K2032" i="30"/>
  <c r="J2032" i="30"/>
  <c r="L2031" i="30"/>
  <c r="K2031" i="30"/>
  <c r="J2031" i="30"/>
  <c r="M2031" i="30" s="1"/>
  <c r="N2031" i="30" s="1"/>
  <c r="L2030" i="30"/>
  <c r="K2030" i="30"/>
  <c r="J2030" i="30"/>
  <c r="L2029" i="30"/>
  <c r="M2029" i="30" s="1"/>
  <c r="N2029" i="30" s="1"/>
  <c r="K2029" i="30"/>
  <c r="J2029" i="30"/>
  <c r="N2028" i="30"/>
  <c r="M2028" i="30"/>
  <c r="L2028" i="30"/>
  <c r="K2028" i="30"/>
  <c r="J2028" i="30"/>
  <c r="L2027" i="30"/>
  <c r="K2027" i="30"/>
  <c r="J2027" i="30"/>
  <c r="N2026" i="30"/>
  <c r="L2026" i="30"/>
  <c r="K2026" i="30"/>
  <c r="M2026" i="30" s="1"/>
  <c r="J2026" i="30"/>
  <c r="L2025" i="30"/>
  <c r="K2025" i="30"/>
  <c r="J2025" i="30"/>
  <c r="M2025" i="30" s="1"/>
  <c r="N2025" i="30" s="1"/>
  <c r="L2024" i="30"/>
  <c r="K2024" i="30"/>
  <c r="J2024" i="30"/>
  <c r="M2024" i="30" s="1"/>
  <c r="N2024" i="30" s="1"/>
  <c r="L2023" i="30"/>
  <c r="M2023" i="30" s="1"/>
  <c r="N2023" i="30" s="1"/>
  <c r="K2023" i="30"/>
  <c r="J2023" i="30"/>
  <c r="L2022" i="30"/>
  <c r="K2022" i="30"/>
  <c r="J2022" i="30"/>
  <c r="L2021" i="30"/>
  <c r="M2021" i="30" s="1"/>
  <c r="N2021" i="30" s="1"/>
  <c r="K2021" i="30"/>
  <c r="J2021" i="30"/>
  <c r="M2020" i="30"/>
  <c r="N2020" i="30" s="1"/>
  <c r="L2020" i="30"/>
  <c r="K2020" i="30"/>
  <c r="J2020" i="30"/>
  <c r="N2019" i="30"/>
  <c r="L2019" i="30"/>
  <c r="K2019" i="30"/>
  <c r="J2019" i="30"/>
  <c r="M2019" i="30" s="1"/>
  <c r="L2018" i="30"/>
  <c r="K2018" i="30"/>
  <c r="J2018" i="30"/>
  <c r="L2017" i="30"/>
  <c r="K2017" i="30"/>
  <c r="J2017" i="30"/>
  <c r="M2017" i="30" s="1"/>
  <c r="N2017" i="30" s="1"/>
  <c r="M2016" i="30"/>
  <c r="N2016" i="30" s="1"/>
  <c r="L2016" i="30"/>
  <c r="K2016" i="30"/>
  <c r="J2016" i="30"/>
  <c r="L2015" i="30"/>
  <c r="K2015" i="30"/>
  <c r="J2015" i="30"/>
  <c r="M2015" i="30" s="1"/>
  <c r="N2015" i="30" s="1"/>
  <c r="L2014" i="30"/>
  <c r="K2014" i="30"/>
  <c r="J2014" i="30"/>
  <c r="L2013" i="30"/>
  <c r="M2013" i="30" s="1"/>
  <c r="N2013" i="30" s="1"/>
  <c r="K2013" i="30"/>
  <c r="J2013" i="30"/>
  <c r="M2012" i="30"/>
  <c r="N2012" i="30" s="1"/>
  <c r="L2012" i="30"/>
  <c r="K2012" i="30"/>
  <c r="J2012" i="30"/>
  <c r="N2011" i="30"/>
  <c r="L2011" i="30"/>
  <c r="K2011" i="30"/>
  <c r="J2011" i="30"/>
  <c r="M2011" i="30" s="1"/>
  <c r="L2010" i="30"/>
  <c r="K2010" i="30"/>
  <c r="M2010" i="30" s="1"/>
  <c r="N2010" i="30" s="1"/>
  <c r="J2010" i="30"/>
  <c r="L2009" i="30"/>
  <c r="K2009" i="30"/>
  <c r="J2009" i="30"/>
  <c r="L2008" i="30"/>
  <c r="K2008" i="30"/>
  <c r="J2008" i="30"/>
  <c r="M2008" i="30" s="1"/>
  <c r="N2008" i="30" s="1"/>
  <c r="L2007" i="30"/>
  <c r="M2007" i="30" s="1"/>
  <c r="N2007" i="30" s="1"/>
  <c r="K2007" i="30"/>
  <c r="J2007" i="30"/>
  <c r="L2006" i="30"/>
  <c r="K2006" i="30"/>
  <c r="J2006" i="30"/>
  <c r="L2005" i="30"/>
  <c r="M2005" i="30" s="1"/>
  <c r="N2005" i="30" s="1"/>
  <c r="K2005" i="30"/>
  <c r="J2005" i="30"/>
  <c r="L2004" i="30"/>
  <c r="K2004" i="30"/>
  <c r="J2004" i="30"/>
  <c r="N2003" i="30"/>
  <c r="L2003" i="30"/>
  <c r="K2003" i="30"/>
  <c r="J2003" i="30"/>
  <c r="M2003" i="30" s="1"/>
  <c r="L2002" i="30"/>
  <c r="K2002" i="30"/>
  <c r="M2002" i="30" s="1"/>
  <c r="N2002" i="30" s="1"/>
  <c r="J2002" i="30"/>
  <c r="L2001" i="30"/>
  <c r="K2001" i="30"/>
  <c r="J2001" i="30"/>
  <c r="M2001" i="30" s="1"/>
  <c r="N2001" i="30" s="1"/>
  <c r="M2000" i="30"/>
  <c r="N2000" i="30" s="1"/>
  <c r="L2000" i="30"/>
  <c r="K2000" i="30"/>
  <c r="J2000" i="30"/>
  <c r="L1999" i="30"/>
  <c r="K1999" i="30"/>
  <c r="J1999" i="30"/>
  <c r="L1998" i="30"/>
  <c r="K1998" i="30"/>
  <c r="J1998" i="30"/>
  <c r="L1997" i="30"/>
  <c r="M1997" i="30" s="1"/>
  <c r="N1997" i="30" s="1"/>
  <c r="K1997" i="30"/>
  <c r="J1997" i="30"/>
  <c r="M1996" i="30"/>
  <c r="N1996" i="30" s="1"/>
  <c r="L1996" i="30"/>
  <c r="K1996" i="30"/>
  <c r="J1996" i="30"/>
  <c r="L1995" i="30"/>
  <c r="K1995" i="30"/>
  <c r="J1995" i="30"/>
  <c r="M1995" i="30" s="1"/>
  <c r="N1995" i="30" s="1"/>
  <c r="N1994" i="30"/>
  <c r="L1994" i="30"/>
  <c r="K1994" i="30"/>
  <c r="M1994" i="30" s="1"/>
  <c r="J1994" i="30"/>
  <c r="L1993" i="30"/>
  <c r="K1993" i="30"/>
  <c r="J1993" i="30"/>
  <c r="L1992" i="30"/>
  <c r="K1992" i="30"/>
  <c r="J1992" i="30"/>
  <c r="M1992" i="30" s="1"/>
  <c r="N1992" i="30" s="1"/>
  <c r="L1991" i="30"/>
  <c r="M1991" i="30" s="1"/>
  <c r="N1991" i="30" s="1"/>
  <c r="K1991" i="30"/>
  <c r="J1991" i="30"/>
  <c r="L1990" i="30"/>
  <c r="K1990" i="30"/>
  <c r="J1990" i="30"/>
  <c r="L1989" i="30"/>
  <c r="M1989" i="30" s="1"/>
  <c r="N1989" i="30" s="1"/>
  <c r="K1989" i="30"/>
  <c r="J1989" i="30"/>
  <c r="M1988" i="30"/>
  <c r="N1988" i="30" s="1"/>
  <c r="L1988" i="30"/>
  <c r="K1988" i="30"/>
  <c r="J1988" i="30"/>
  <c r="N1987" i="30"/>
  <c r="L1987" i="30"/>
  <c r="K1987" i="30"/>
  <c r="J1987" i="30"/>
  <c r="M1987" i="30" s="1"/>
  <c r="L1986" i="30"/>
  <c r="K1986" i="30"/>
  <c r="J1986" i="30"/>
  <c r="L1985" i="30"/>
  <c r="K1985" i="30"/>
  <c r="J1985" i="30"/>
  <c r="M1985" i="30" s="1"/>
  <c r="N1985" i="30" s="1"/>
  <c r="M1984" i="30"/>
  <c r="N1984" i="30" s="1"/>
  <c r="L1984" i="30"/>
  <c r="K1984" i="30"/>
  <c r="J1984" i="30"/>
  <c r="L1983" i="30"/>
  <c r="K1983" i="30"/>
  <c r="J1983" i="30"/>
  <c r="M1983" i="30" s="1"/>
  <c r="N1983" i="30" s="1"/>
  <c r="L1982" i="30"/>
  <c r="K1982" i="30"/>
  <c r="J1982" i="30"/>
  <c r="L1981" i="30"/>
  <c r="M1981" i="30" s="1"/>
  <c r="N1981" i="30" s="1"/>
  <c r="K1981" i="30"/>
  <c r="J1981" i="30"/>
  <c r="M1980" i="30"/>
  <c r="N1980" i="30" s="1"/>
  <c r="L1980" i="30"/>
  <c r="K1980" i="30"/>
  <c r="J1980" i="30"/>
  <c r="N1979" i="30"/>
  <c r="L1979" i="30"/>
  <c r="K1979" i="30"/>
  <c r="J1979" i="30"/>
  <c r="M1979" i="30" s="1"/>
  <c r="L1978" i="30"/>
  <c r="K1978" i="30"/>
  <c r="M1978" i="30" s="1"/>
  <c r="N1978" i="30" s="1"/>
  <c r="J1978" i="30"/>
  <c r="L1977" i="30"/>
  <c r="K1977" i="30"/>
  <c r="J1977" i="30"/>
  <c r="L1976" i="30"/>
  <c r="K1976" i="30"/>
  <c r="J1976" i="30"/>
  <c r="M1976" i="30" s="1"/>
  <c r="N1976" i="30" s="1"/>
  <c r="M1975" i="30"/>
  <c r="N1975" i="30" s="1"/>
  <c r="L1975" i="30"/>
  <c r="K1975" i="30"/>
  <c r="J1975" i="30"/>
  <c r="L1974" i="30"/>
  <c r="K1974" i="30"/>
  <c r="J1974" i="30"/>
  <c r="M1973" i="30"/>
  <c r="N1973" i="30" s="1"/>
  <c r="L1973" i="30"/>
  <c r="K1973" i="30"/>
  <c r="J1973" i="30"/>
  <c r="L1972" i="30"/>
  <c r="K1972" i="30"/>
  <c r="J1972" i="30"/>
  <c r="N1971" i="30"/>
  <c r="L1971" i="30"/>
  <c r="K1971" i="30"/>
  <c r="J1971" i="30"/>
  <c r="M1971" i="30" s="1"/>
  <c r="L1970" i="30"/>
  <c r="K1970" i="30"/>
  <c r="M1970" i="30" s="1"/>
  <c r="N1970" i="30" s="1"/>
  <c r="J1970" i="30"/>
  <c r="L1969" i="30"/>
  <c r="K1969" i="30"/>
  <c r="J1969" i="30"/>
  <c r="M1969" i="30" s="1"/>
  <c r="N1969" i="30" s="1"/>
  <c r="M1968" i="30"/>
  <c r="N1968" i="30" s="1"/>
  <c r="L1968" i="30"/>
  <c r="K1968" i="30"/>
  <c r="J1968" i="30"/>
  <c r="L1967" i="30"/>
  <c r="K1967" i="30"/>
  <c r="J1967" i="30"/>
  <c r="L1966" i="30"/>
  <c r="K1966" i="30"/>
  <c r="J1966" i="30"/>
  <c r="L1965" i="30"/>
  <c r="M1965" i="30" s="1"/>
  <c r="N1965" i="30" s="1"/>
  <c r="K1965" i="30"/>
  <c r="J1965" i="30"/>
  <c r="N1964" i="30"/>
  <c r="M1964" i="30"/>
  <c r="L1964" i="30"/>
  <c r="K1964" i="30"/>
  <c r="J1964" i="30"/>
  <c r="L1963" i="30"/>
  <c r="K1963" i="30"/>
  <c r="J1963" i="30"/>
  <c r="N1962" i="30"/>
  <c r="L1962" i="30"/>
  <c r="K1962" i="30"/>
  <c r="M1962" i="30" s="1"/>
  <c r="J1962" i="30"/>
  <c r="L1961" i="30"/>
  <c r="K1961" i="30"/>
  <c r="J1961" i="30"/>
  <c r="M1961" i="30" s="1"/>
  <c r="N1961" i="30" s="1"/>
  <c r="L1960" i="30"/>
  <c r="K1960" i="30"/>
  <c r="J1960" i="30"/>
  <c r="M1960" i="30" s="1"/>
  <c r="N1960" i="30" s="1"/>
  <c r="L1959" i="30"/>
  <c r="M1959" i="30" s="1"/>
  <c r="N1959" i="30" s="1"/>
  <c r="K1959" i="30"/>
  <c r="J1959" i="30"/>
  <c r="L1958" i="30"/>
  <c r="K1958" i="30"/>
  <c r="J1958" i="30"/>
  <c r="L1957" i="30"/>
  <c r="M1957" i="30" s="1"/>
  <c r="N1957" i="30" s="1"/>
  <c r="K1957" i="30"/>
  <c r="J1957" i="30"/>
  <c r="L1956" i="30"/>
  <c r="M1956" i="30" s="1"/>
  <c r="N1956" i="30" s="1"/>
  <c r="K1956" i="30"/>
  <c r="J1956" i="30"/>
  <c r="N1955" i="30"/>
  <c r="L1955" i="30"/>
  <c r="K1955" i="30"/>
  <c r="J1955" i="30"/>
  <c r="M1955" i="30" s="1"/>
  <c r="M1954" i="30"/>
  <c r="N1954" i="30" s="1"/>
  <c r="L1954" i="30"/>
  <c r="K1954" i="30"/>
  <c r="J1954" i="30"/>
  <c r="L1953" i="30"/>
  <c r="K1953" i="30"/>
  <c r="J1953" i="30"/>
  <c r="M1953" i="30" s="1"/>
  <c r="N1953" i="30" s="1"/>
  <c r="M1952" i="30"/>
  <c r="N1952" i="30" s="1"/>
  <c r="L1952" i="30"/>
  <c r="K1952" i="30"/>
  <c r="J1952" i="30"/>
  <c r="L1951" i="30"/>
  <c r="K1951" i="30"/>
  <c r="J1951" i="30"/>
  <c r="M1951" i="30" s="1"/>
  <c r="N1951" i="30" s="1"/>
  <c r="M1950" i="30"/>
  <c r="N1950" i="30" s="1"/>
  <c r="L1950" i="30"/>
  <c r="K1950" i="30"/>
  <c r="J1950" i="30"/>
  <c r="M1949" i="30"/>
  <c r="N1949" i="30" s="1"/>
  <c r="L1949" i="30"/>
  <c r="K1949" i="30"/>
  <c r="J1949" i="30"/>
  <c r="L1948" i="30"/>
  <c r="K1948" i="30"/>
  <c r="J1948" i="30"/>
  <c r="M1948" i="30" s="1"/>
  <c r="N1948" i="30" s="1"/>
  <c r="L1947" i="30"/>
  <c r="M1947" i="30" s="1"/>
  <c r="N1947" i="30" s="1"/>
  <c r="K1947" i="30"/>
  <c r="J1947" i="30"/>
  <c r="L1946" i="30"/>
  <c r="K1946" i="30"/>
  <c r="J1946" i="30"/>
  <c r="M1946" i="30" s="1"/>
  <c r="N1946" i="30" s="1"/>
  <c r="N1945" i="30"/>
  <c r="L1945" i="30"/>
  <c r="K1945" i="30"/>
  <c r="J1945" i="30"/>
  <c r="M1945" i="30" s="1"/>
  <c r="L1944" i="30"/>
  <c r="K1944" i="30"/>
  <c r="M1944" i="30" s="1"/>
  <c r="N1944" i="30" s="1"/>
  <c r="J1944" i="30"/>
  <c r="L1943" i="30"/>
  <c r="K1943" i="30"/>
  <c r="J1943" i="30"/>
  <c r="M1943" i="30" s="1"/>
  <c r="N1943" i="30" s="1"/>
  <c r="M1942" i="30"/>
  <c r="N1942" i="30" s="1"/>
  <c r="L1942" i="30"/>
  <c r="K1942" i="30"/>
  <c r="J1942" i="30"/>
  <c r="L1941" i="30"/>
  <c r="M1941" i="30" s="1"/>
  <c r="N1941" i="30" s="1"/>
  <c r="K1941" i="30"/>
  <c r="J1941" i="30"/>
  <c r="L1940" i="30"/>
  <c r="K1940" i="30"/>
  <c r="J1940" i="30"/>
  <c r="M1940" i="30" s="1"/>
  <c r="N1940" i="30" s="1"/>
  <c r="L1939" i="30"/>
  <c r="M1939" i="30" s="1"/>
  <c r="N1939" i="30" s="1"/>
  <c r="K1939" i="30"/>
  <c r="J1939" i="30"/>
  <c r="L1938" i="30"/>
  <c r="K1938" i="30"/>
  <c r="J1938" i="30"/>
  <c r="N1937" i="30"/>
  <c r="L1937" i="30"/>
  <c r="K1937" i="30"/>
  <c r="J1937" i="30"/>
  <c r="M1937" i="30" s="1"/>
  <c r="L1936" i="30"/>
  <c r="K1936" i="30"/>
  <c r="J1936" i="30"/>
  <c r="L1935" i="30"/>
  <c r="K1935" i="30"/>
  <c r="J1935" i="30"/>
  <c r="M1934" i="30"/>
  <c r="N1934" i="30" s="1"/>
  <c r="L1934" i="30"/>
  <c r="K1934" i="30"/>
  <c r="J1934" i="30"/>
  <c r="N1933" i="30"/>
  <c r="L1933" i="30"/>
  <c r="K1933" i="30"/>
  <c r="J1933" i="30"/>
  <c r="M1933" i="30" s="1"/>
  <c r="L1932" i="30"/>
  <c r="K1932" i="30"/>
  <c r="J1932" i="30"/>
  <c r="L1931" i="30"/>
  <c r="M1931" i="30" s="1"/>
  <c r="N1931" i="30" s="1"/>
  <c r="K1931" i="30"/>
  <c r="J1931" i="30"/>
  <c r="L1930" i="30"/>
  <c r="K1930" i="30"/>
  <c r="J1930" i="30"/>
  <c r="M1930" i="30" s="1"/>
  <c r="N1930" i="30" s="1"/>
  <c r="L1929" i="30"/>
  <c r="K1929" i="30"/>
  <c r="J1929" i="30"/>
  <c r="M1929" i="30" s="1"/>
  <c r="N1929" i="30" s="1"/>
  <c r="L1928" i="30"/>
  <c r="K1928" i="30"/>
  <c r="M1928" i="30" s="1"/>
  <c r="N1928" i="30" s="1"/>
  <c r="J1928" i="30"/>
  <c r="L1927" i="30"/>
  <c r="K1927" i="30"/>
  <c r="J1927" i="30"/>
  <c r="M1927" i="30" s="1"/>
  <c r="N1927" i="30" s="1"/>
  <c r="N1926" i="30"/>
  <c r="M1926" i="30"/>
  <c r="L1926" i="30"/>
  <c r="K1926" i="30"/>
  <c r="J1926" i="30"/>
  <c r="L1925" i="30"/>
  <c r="K1925" i="30"/>
  <c r="J1925" i="30"/>
  <c r="L1924" i="30"/>
  <c r="K1924" i="30"/>
  <c r="J1924" i="30"/>
  <c r="L1923" i="30"/>
  <c r="M1923" i="30" s="1"/>
  <c r="N1923" i="30" s="1"/>
  <c r="K1923" i="30"/>
  <c r="J1923" i="30"/>
  <c r="M1922" i="30"/>
  <c r="N1922" i="30" s="1"/>
  <c r="L1922" i="30"/>
  <c r="K1922" i="30"/>
  <c r="J1922" i="30"/>
  <c r="L1921" i="30"/>
  <c r="K1921" i="30"/>
  <c r="J1921" i="30"/>
  <c r="M1921" i="30" s="1"/>
  <c r="N1921" i="30" s="1"/>
  <c r="M1920" i="30"/>
  <c r="N1920" i="30" s="1"/>
  <c r="L1920" i="30"/>
  <c r="K1920" i="30"/>
  <c r="J1920" i="30"/>
  <c r="L1919" i="30"/>
  <c r="K1919" i="30"/>
  <c r="J1919" i="30"/>
  <c r="M1919" i="30" s="1"/>
  <c r="N1919" i="30" s="1"/>
  <c r="M1918" i="30"/>
  <c r="N1918" i="30" s="1"/>
  <c r="L1918" i="30"/>
  <c r="K1918" i="30"/>
  <c r="J1918" i="30"/>
  <c r="L1917" i="30"/>
  <c r="K1917" i="30"/>
  <c r="M1917" i="30" s="1"/>
  <c r="N1917" i="30" s="1"/>
  <c r="J1917" i="30"/>
  <c r="L1916" i="30"/>
  <c r="K1916" i="30"/>
  <c r="J1916" i="30"/>
  <c r="M1916" i="30" s="1"/>
  <c r="N1916" i="30" s="1"/>
  <c r="L1915" i="30"/>
  <c r="M1915" i="30" s="1"/>
  <c r="N1915" i="30" s="1"/>
  <c r="K1915" i="30"/>
  <c r="J1915" i="30"/>
  <c r="L1914" i="30"/>
  <c r="K1914" i="30"/>
  <c r="J1914" i="30"/>
  <c r="M1914" i="30" s="1"/>
  <c r="N1914" i="30" s="1"/>
  <c r="L1913" i="30"/>
  <c r="K1913" i="30"/>
  <c r="J1913" i="30"/>
  <c r="M1913" i="30" s="1"/>
  <c r="N1913" i="30" s="1"/>
  <c r="L1912" i="30"/>
  <c r="K1912" i="30"/>
  <c r="M1912" i="30" s="1"/>
  <c r="N1912" i="30" s="1"/>
  <c r="J1912" i="30"/>
  <c r="L1911" i="30"/>
  <c r="K1911" i="30"/>
  <c r="J1911" i="30"/>
  <c r="M1910" i="30"/>
  <c r="N1910" i="30" s="1"/>
  <c r="L1910" i="30"/>
  <c r="K1910" i="30"/>
  <c r="J1910" i="30"/>
  <c r="L1909" i="30"/>
  <c r="M1909" i="30" s="1"/>
  <c r="N1909" i="30" s="1"/>
  <c r="K1909" i="30"/>
  <c r="J1909" i="30"/>
  <c r="L1908" i="30"/>
  <c r="K1908" i="30"/>
  <c r="J1908" i="30"/>
  <c r="M1908" i="30" s="1"/>
  <c r="N1908" i="30" s="1"/>
  <c r="L1907" i="30"/>
  <c r="M1907" i="30" s="1"/>
  <c r="N1907" i="30" s="1"/>
  <c r="K1907" i="30"/>
  <c r="J1907" i="30"/>
  <c r="L1906" i="30"/>
  <c r="K1906" i="30"/>
  <c r="J1906" i="30"/>
  <c r="N1905" i="30"/>
  <c r="L1905" i="30"/>
  <c r="K1905" i="30"/>
  <c r="J1905" i="30"/>
  <c r="M1905" i="30" s="1"/>
  <c r="L1904" i="30"/>
  <c r="K1904" i="30"/>
  <c r="M1904" i="30" s="1"/>
  <c r="N1904" i="30" s="1"/>
  <c r="J1904" i="30"/>
  <c r="L1903" i="30"/>
  <c r="K1903" i="30"/>
  <c r="J1903" i="30"/>
  <c r="M1902" i="30"/>
  <c r="N1902" i="30" s="1"/>
  <c r="L1902" i="30"/>
  <c r="K1902" i="30"/>
  <c r="J1902" i="30"/>
  <c r="N1901" i="30"/>
  <c r="L1901" i="30"/>
  <c r="K1901" i="30"/>
  <c r="J1901" i="30"/>
  <c r="M1901" i="30" s="1"/>
  <c r="L1900" i="30"/>
  <c r="K1900" i="30"/>
  <c r="J1900" i="30"/>
  <c r="M1900" i="30" s="1"/>
  <c r="N1900" i="30" s="1"/>
  <c r="L1899" i="30"/>
  <c r="M1899" i="30" s="1"/>
  <c r="N1899" i="30" s="1"/>
  <c r="K1899" i="30"/>
  <c r="J1899" i="30"/>
  <c r="L1898" i="30"/>
  <c r="K1898" i="30"/>
  <c r="J1898" i="30"/>
  <c r="M1898" i="30" s="1"/>
  <c r="N1898" i="30" s="1"/>
  <c r="L1897" i="30"/>
  <c r="K1897" i="30"/>
  <c r="J1897" i="30"/>
  <c r="M1897" i="30" s="1"/>
  <c r="N1897" i="30" s="1"/>
  <c r="L1896" i="30"/>
  <c r="K1896" i="30"/>
  <c r="M1896" i="30" s="1"/>
  <c r="N1896" i="30" s="1"/>
  <c r="J1896" i="30"/>
  <c r="L1895" i="30"/>
  <c r="K1895" i="30"/>
  <c r="J1895" i="30"/>
  <c r="M1895" i="30" s="1"/>
  <c r="N1895" i="30" s="1"/>
  <c r="N1894" i="30"/>
  <c r="M1894" i="30"/>
  <c r="L1894" i="30"/>
  <c r="K1894" i="30"/>
  <c r="J1894" i="30"/>
  <c r="L1893" i="30"/>
  <c r="K1893" i="30"/>
  <c r="J1893" i="30"/>
  <c r="L1892" i="30"/>
  <c r="K1892" i="30"/>
  <c r="J1892" i="30"/>
  <c r="L1891" i="30"/>
  <c r="M1891" i="30" s="1"/>
  <c r="N1891" i="30" s="1"/>
  <c r="K1891" i="30"/>
  <c r="J1891" i="30"/>
  <c r="M1890" i="30"/>
  <c r="N1890" i="30" s="1"/>
  <c r="L1890" i="30"/>
  <c r="K1890" i="30"/>
  <c r="J1890" i="30"/>
  <c r="L1889" i="30"/>
  <c r="K1889" i="30"/>
  <c r="J1889" i="30"/>
  <c r="M1889" i="30" s="1"/>
  <c r="N1889" i="30" s="1"/>
  <c r="M1888" i="30"/>
  <c r="N1888" i="30" s="1"/>
  <c r="L1888" i="30"/>
  <c r="K1888" i="30"/>
  <c r="J1888" i="30"/>
  <c r="L1887" i="30"/>
  <c r="K1887" i="30"/>
  <c r="J1887" i="30"/>
  <c r="M1887" i="30" s="1"/>
  <c r="N1887" i="30" s="1"/>
  <c r="M1886" i="30"/>
  <c r="N1886" i="30" s="1"/>
  <c r="L1886" i="30"/>
  <c r="K1886" i="30"/>
  <c r="J1886" i="30"/>
  <c r="L1885" i="30"/>
  <c r="K1885" i="30"/>
  <c r="J1885" i="30"/>
  <c r="L1884" i="30"/>
  <c r="K1884" i="30"/>
  <c r="J1884" i="30"/>
  <c r="M1884" i="30" s="1"/>
  <c r="N1884" i="30" s="1"/>
  <c r="L1883" i="30"/>
  <c r="M1883" i="30" s="1"/>
  <c r="N1883" i="30" s="1"/>
  <c r="K1883" i="30"/>
  <c r="J1883" i="30"/>
  <c r="L1882" i="30"/>
  <c r="K1882" i="30"/>
  <c r="J1882" i="30"/>
  <c r="M1882" i="30" s="1"/>
  <c r="N1882" i="30" s="1"/>
  <c r="L1881" i="30"/>
  <c r="K1881" i="30"/>
  <c r="J1881" i="30"/>
  <c r="M1881" i="30" s="1"/>
  <c r="N1881" i="30" s="1"/>
  <c r="L1880" i="30"/>
  <c r="K1880" i="30"/>
  <c r="M1880" i="30" s="1"/>
  <c r="N1880" i="30" s="1"/>
  <c r="J1880" i="30"/>
  <c r="L1879" i="30"/>
  <c r="K1879" i="30"/>
  <c r="J1879" i="30"/>
  <c r="M1878" i="30"/>
  <c r="N1878" i="30" s="1"/>
  <c r="L1878" i="30"/>
  <c r="K1878" i="30"/>
  <c r="J1878" i="30"/>
  <c r="N1877" i="30"/>
  <c r="L1877" i="30"/>
  <c r="M1877" i="30" s="1"/>
  <c r="K1877" i="30"/>
  <c r="J1877" i="30"/>
  <c r="L1876" i="30"/>
  <c r="K1876" i="30"/>
  <c r="J1876" i="30"/>
  <c r="M1876" i="30" s="1"/>
  <c r="N1876" i="30" s="1"/>
  <c r="L1875" i="30"/>
  <c r="M1875" i="30" s="1"/>
  <c r="N1875" i="30" s="1"/>
  <c r="K1875" i="30"/>
  <c r="J1875" i="30"/>
  <c r="L1874" i="30"/>
  <c r="K1874" i="30"/>
  <c r="J1874" i="30"/>
  <c r="M1874" i="30" s="1"/>
  <c r="N1874" i="30" s="1"/>
  <c r="N1873" i="30"/>
  <c r="L1873" i="30"/>
  <c r="K1873" i="30"/>
  <c r="J1873" i="30"/>
  <c r="M1873" i="30" s="1"/>
  <c r="L1872" i="30"/>
  <c r="K1872" i="30"/>
  <c r="J1872" i="30"/>
  <c r="L1871" i="30"/>
  <c r="K1871" i="30"/>
  <c r="J1871" i="30"/>
  <c r="M1870" i="30"/>
  <c r="N1870" i="30" s="1"/>
  <c r="L1870" i="30"/>
  <c r="K1870" i="30"/>
  <c r="J1870" i="30"/>
  <c r="N1869" i="30"/>
  <c r="L1869" i="30"/>
  <c r="K1869" i="30"/>
  <c r="J1869" i="30"/>
  <c r="M1869" i="30" s="1"/>
  <c r="L1868" i="30"/>
  <c r="K1868" i="30"/>
  <c r="J1868" i="30"/>
  <c r="M1868" i="30" s="1"/>
  <c r="N1868" i="30" s="1"/>
  <c r="L1867" i="30"/>
  <c r="M1867" i="30" s="1"/>
  <c r="N1867" i="30" s="1"/>
  <c r="K1867" i="30"/>
  <c r="J1867" i="30"/>
  <c r="L1866" i="30"/>
  <c r="K1866" i="30"/>
  <c r="J1866" i="30"/>
  <c r="M1866" i="30" s="1"/>
  <c r="N1866" i="30" s="1"/>
  <c r="L1865" i="30"/>
  <c r="K1865" i="30"/>
  <c r="J1865" i="30"/>
  <c r="M1865" i="30" s="1"/>
  <c r="N1865" i="30" s="1"/>
  <c r="L1864" i="30"/>
  <c r="K1864" i="30"/>
  <c r="M1864" i="30" s="1"/>
  <c r="N1864" i="30" s="1"/>
  <c r="J1864" i="30"/>
  <c r="L1863" i="30"/>
  <c r="K1863" i="30"/>
  <c r="J1863" i="30"/>
  <c r="M1863" i="30" s="1"/>
  <c r="N1863" i="30" s="1"/>
  <c r="N1862" i="30"/>
  <c r="M1862" i="30"/>
  <c r="L1862" i="30"/>
  <c r="K1862" i="30"/>
  <c r="J1862" i="30"/>
  <c r="L1861" i="30"/>
  <c r="K1861" i="30"/>
  <c r="J1861" i="30"/>
  <c r="L1860" i="30"/>
  <c r="K1860" i="30"/>
  <c r="J1860" i="30"/>
  <c r="L1859" i="30"/>
  <c r="M1859" i="30" s="1"/>
  <c r="N1859" i="30" s="1"/>
  <c r="K1859" i="30"/>
  <c r="J1859" i="30"/>
  <c r="M1858" i="30"/>
  <c r="N1858" i="30" s="1"/>
  <c r="L1858" i="30"/>
  <c r="K1858" i="30"/>
  <c r="J1858" i="30"/>
  <c r="L1857" i="30"/>
  <c r="K1857" i="30"/>
  <c r="J1857" i="30"/>
  <c r="M1857" i="30" s="1"/>
  <c r="N1857" i="30" s="1"/>
  <c r="M1856" i="30"/>
  <c r="N1856" i="30" s="1"/>
  <c r="L1856" i="30"/>
  <c r="K1856" i="30"/>
  <c r="J1856" i="30"/>
  <c r="L1855" i="30"/>
  <c r="K1855" i="30"/>
  <c r="J1855" i="30"/>
  <c r="M1855" i="30" s="1"/>
  <c r="N1855" i="30" s="1"/>
  <c r="M1854" i="30"/>
  <c r="N1854" i="30" s="1"/>
  <c r="L1854" i="30"/>
  <c r="K1854" i="30"/>
  <c r="J1854" i="30"/>
  <c r="L1853" i="30"/>
  <c r="K1853" i="30"/>
  <c r="M1853" i="30" s="1"/>
  <c r="N1853" i="30" s="1"/>
  <c r="J1853" i="30"/>
  <c r="L1852" i="30"/>
  <c r="K1852" i="30"/>
  <c r="J1852" i="30"/>
  <c r="L1851" i="30"/>
  <c r="M1851" i="30" s="1"/>
  <c r="N1851" i="30" s="1"/>
  <c r="K1851" i="30"/>
  <c r="J1851" i="30"/>
  <c r="L1850" i="30"/>
  <c r="K1850" i="30"/>
  <c r="J1850" i="30"/>
  <c r="M1850" i="30" s="1"/>
  <c r="N1850" i="30" s="1"/>
  <c r="N1849" i="30"/>
  <c r="L1849" i="30"/>
  <c r="K1849" i="30"/>
  <c r="J1849" i="30"/>
  <c r="M1849" i="30" s="1"/>
  <c r="L1848" i="30"/>
  <c r="K1848" i="30"/>
  <c r="M1848" i="30" s="1"/>
  <c r="N1848" i="30" s="1"/>
  <c r="J1848" i="30"/>
  <c r="L1847" i="30"/>
  <c r="K1847" i="30"/>
  <c r="J1847" i="30"/>
  <c r="M1846" i="30"/>
  <c r="N1846" i="30" s="1"/>
  <c r="L1846" i="30"/>
  <c r="K1846" i="30"/>
  <c r="J1846" i="30"/>
  <c r="M1845" i="30"/>
  <c r="N1845" i="30" s="1"/>
  <c r="L1845" i="30"/>
  <c r="K1845" i="30"/>
  <c r="J1845" i="30"/>
  <c r="L1844" i="30"/>
  <c r="K1844" i="30"/>
  <c r="J1844" i="30"/>
  <c r="M1844" i="30" s="1"/>
  <c r="N1844" i="30" s="1"/>
  <c r="M1843" i="30"/>
  <c r="N1843" i="30" s="1"/>
  <c r="L1843" i="30"/>
  <c r="K1843" i="30"/>
  <c r="J1843" i="30"/>
  <c r="L1842" i="30"/>
  <c r="K1842" i="30"/>
  <c r="J1842" i="30"/>
  <c r="N1841" i="30"/>
  <c r="L1841" i="30"/>
  <c r="K1841" i="30"/>
  <c r="J1841" i="30"/>
  <c r="M1841" i="30" s="1"/>
  <c r="L1840" i="30"/>
  <c r="K1840" i="30"/>
  <c r="J1840" i="30"/>
  <c r="L1839" i="30"/>
  <c r="K1839" i="30"/>
  <c r="J1839" i="30"/>
  <c r="M1838" i="30"/>
  <c r="N1838" i="30" s="1"/>
  <c r="L1838" i="30"/>
  <c r="K1838" i="30"/>
  <c r="J1838" i="30"/>
  <c r="L1837" i="30"/>
  <c r="K1837" i="30"/>
  <c r="J1837" i="30"/>
  <c r="M1837" i="30" s="1"/>
  <c r="N1837" i="30" s="1"/>
  <c r="L1836" i="30"/>
  <c r="K1836" i="30"/>
  <c r="J1836" i="30"/>
  <c r="M1836" i="30" s="1"/>
  <c r="N1836" i="30" s="1"/>
  <c r="L1835" i="30"/>
  <c r="M1835" i="30" s="1"/>
  <c r="N1835" i="30" s="1"/>
  <c r="K1835" i="30"/>
  <c r="J1835" i="30"/>
  <c r="L1834" i="30"/>
  <c r="M1834" i="30" s="1"/>
  <c r="N1834" i="30" s="1"/>
  <c r="K1834" i="30"/>
  <c r="J1834" i="30"/>
  <c r="L1833" i="30"/>
  <c r="K1833" i="30"/>
  <c r="J1833" i="30"/>
  <c r="M1833" i="30" s="1"/>
  <c r="N1833" i="30" s="1"/>
  <c r="L1832" i="30"/>
  <c r="M1832" i="30" s="1"/>
  <c r="N1832" i="30" s="1"/>
  <c r="K1832" i="30"/>
  <c r="J1832" i="30"/>
  <c r="L1831" i="30"/>
  <c r="K1831" i="30"/>
  <c r="J1831" i="30"/>
  <c r="M1831" i="30" s="1"/>
  <c r="N1831" i="30" s="1"/>
  <c r="N1830" i="30"/>
  <c r="M1830" i="30"/>
  <c r="L1830" i="30"/>
  <c r="K1830" i="30"/>
  <c r="J1830" i="30"/>
  <c r="L1829" i="30"/>
  <c r="K1829" i="30"/>
  <c r="J1829" i="30"/>
  <c r="L1828" i="30"/>
  <c r="K1828" i="30"/>
  <c r="J1828" i="30"/>
  <c r="L1827" i="30"/>
  <c r="M1827" i="30" s="1"/>
  <c r="N1827" i="30" s="1"/>
  <c r="K1827" i="30"/>
  <c r="J1827" i="30"/>
  <c r="M1826" i="30"/>
  <c r="N1826" i="30" s="1"/>
  <c r="L1826" i="30"/>
  <c r="K1826" i="30"/>
  <c r="J1826" i="30"/>
  <c r="L1825" i="30"/>
  <c r="K1825" i="30"/>
  <c r="J1825" i="30"/>
  <c r="M1825" i="30" s="1"/>
  <c r="N1825" i="30" s="1"/>
  <c r="M1824" i="30"/>
  <c r="N1824" i="30" s="1"/>
  <c r="L1824" i="30"/>
  <c r="K1824" i="30"/>
  <c r="J1824" i="30"/>
  <c r="L1823" i="30"/>
  <c r="K1823" i="30"/>
  <c r="J1823" i="30"/>
  <c r="M1822" i="30"/>
  <c r="N1822" i="30" s="1"/>
  <c r="L1822" i="30"/>
  <c r="K1822" i="30"/>
  <c r="J1822" i="30"/>
  <c r="L1821" i="30"/>
  <c r="K1821" i="30"/>
  <c r="J1821" i="30"/>
  <c r="M1821" i="30" s="1"/>
  <c r="N1821" i="30" s="1"/>
  <c r="L1820" i="30"/>
  <c r="K1820" i="30"/>
  <c r="J1820" i="30"/>
  <c r="L1819" i="30"/>
  <c r="M1819" i="30" s="1"/>
  <c r="N1819" i="30" s="1"/>
  <c r="K1819" i="30"/>
  <c r="J1819" i="30"/>
  <c r="L1818" i="30"/>
  <c r="K1818" i="30"/>
  <c r="J1818" i="30"/>
  <c r="M1818" i="30" s="1"/>
  <c r="N1818" i="30" s="1"/>
  <c r="N1817" i="30"/>
  <c r="L1817" i="30"/>
  <c r="K1817" i="30"/>
  <c r="J1817" i="30"/>
  <c r="M1817" i="30" s="1"/>
  <c r="L1816" i="30"/>
  <c r="K1816" i="30"/>
  <c r="M1816" i="30" s="1"/>
  <c r="N1816" i="30" s="1"/>
  <c r="J1816" i="30"/>
  <c r="L1815" i="30"/>
  <c r="K1815" i="30"/>
  <c r="J1815" i="30"/>
  <c r="M1814" i="30"/>
  <c r="N1814" i="30" s="1"/>
  <c r="L1814" i="30"/>
  <c r="K1814" i="30"/>
  <c r="J1814" i="30"/>
  <c r="M1813" i="30"/>
  <c r="N1813" i="30" s="1"/>
  <c r="L1813" i="30"/>
  <c r="K1813" i="30"/>
  <c r="J1813" i="30"/>
  <c r="L1812" i="30"/>
  <c r="K1812" i="30"/>
  <c r="J1812" i="30"/>
  <c r="M1811" i="30"/>
  <c r="N1811" i="30" s="1"/>
  <c r="L1811" i="30"/>
  <c r="K1811" i="30"/>
  <c r="J1811" i="30"/>
  <c r="L1810" i="30"/>
  <c r="K1810" i="30"/>
  <c r="J1810" i="30"/>
  <c r="N1809" i="30"/>
  <c r="L1809" i="30"/>
  <c r="K1809" i="30"/>
  <c r="J1809" i="30"/>
  <c r="M1809" i="30" s="1"/>
  <c r="L1808" i="30"/>
  <c r="K1808" i="30"/>
  <c r="M1808" i="30" s="1"/>
  <c r="N1808" i="30" s="1"/>
  <c r="J1808" i="30"/>
  <c r="L1807" i="30"/>
  <c r="K1807" i="30"/>
  <c r="J1807" i="30"/>
  <c r="M1806" i="30"/>
  <c r="N1806" i="30" s="1"/>
  <c r="L1806" i="30"/>
  <c r="K1806" i="30"/>
  <c r="J1806" i="30"/>
  <c r="L1805" i="30"/>
  <c r="K1805" i="30"/>
  <c r="J1805" i="30"/>
  <c r="M1805" i="30" s="1"/>
  <c r="N1805" i="30" s="1"/>
  <c r="L1804" i="30"/>
  <c r="K1804" i="30"/>
  <c r="J1804" i="30"/>
  <c r="N1803" i="30"/>
  <c r="L1803" i="30"/>
  <c r="M1803" i="30" s="1"/>
  <c r="K1803" i="30"/>
  <c r="J1803" i="30"/>
  <c r="M1802" i="30"/>
  <c r="N1802" i="30" s="1"/>
  <c r="L1802" i="30"/>
  <c r="K1802" i="30"/>
  <c r="J1802" i="30"/>
  <c r="L1801" i="30"/>
  <c r="K1801" i="30"/>
  <c r="J1801" i="30"/>
  <c r="M1801" i="30" s="1"/>
  <c r="N1801" i="30" s="1"/>
  <c r="N1800" i="30"/>
  <c r="M1800" i="30"/>
  <c r="L1800" i="30"/>
  <c r="K1800" i="30"/>
  <c r="J1800" i="30"/>
  <c r="L1799" i="30"/>
  <c r="K1799" i="30"/>
  <c r="J1799" i="30"/>
  <c r="M1799" i="30" s="1"/>
  <c r="N1799" i="30" s="1"/>
  <c r="N1798" i="30"/>
  <c r="M1798" i="30"/>
  <c r="L1798" i="30"/>
  <c r="K1798" i="30"/>
  <c r="J1798" i="30"/>
  <c r="L1797" i="30"/>
  <c r="K1797" i="30"/>
  <c r="J1797" i="30"/>
  <c r="M1797" i="30" s="1"/>
  <c r="N1797" i="30" s="1"/>
  <c r="L1796" i="30"/>
  <c r="K1796" i="30"/>
  <c r="J1796" i="30"/>
  <c r="L1795" i="30"/>
  <c r="M1795" i="30" s="1"/>
  <c r="N1795" i="30" s="1"/>
  <c r="K1795" i="30"/>
  <c r="J1795" i="30"/>
  <c r="L1794" i="30"/>
  <c r="M1794" i="30" s="1"/>
  <c r="N1794" i="30" s="1"/>
  <c r="K1794" i="30"/>
  <c r="J1794" i="30"/>
  <c r="L1793" i="30"/>
  <c r="K1793" i="30"/>
  <c r="J1793" i="30"/>
  <c r="M1793" i="30" s="1"/>
  <c r="N1793" i="30" s="1"/>
  <c r="N1792" i="30"/>
  <c r="M1792" i="30"/>
  <c r="L1792" i="30"/>
  <c r="K1792" i="30"/>
  <c r="J1792" i="30"/>
  <c r="L1791" i="30"/>
  <c r="K1791" i="30"/>
  <c r="J1791" i="30"/>
  <c r="N1790" i="30"/>
  <c r="M1790" i="30"/>
  <c r="L1790" i="30"/>
  <c r="K1790" i="30"/>
  <c r="J1790" i="30"/>
  <c r="L1789" i="30"/>
  <c r="K1789" i="30"/>
  <c r="J1789" i="30"/>
  <c r="L1788" i="30"/>
  <c r="K1788" i="30"/>
  <c r="J1788" i="30"/>
  <c r="M1787" i="30"/>
  <c r="N1787" i="30" s="1"/>
  <c r="L1787" i="30"/>
  <c r="K1787" i="30"/>
  <c r="J1787" i="30"/>
  <c r="L1786" i="30"/>
  <c r="K1786" i="30"/>
  <c r="J1786" i="30"/>
  <c r="M1786" i="30" s="1"/>
  <c r="N1786" i="30" s="1"/>
  <c r="L1785" i="30"/>
  <c r="K1785" i="30"/>
  <c r="J1785" i="30"/>
  <c r="M1785" i="30" s="1"/>
  <c r="N1785" i="30" s="1"/>
  <c r="L1784" i="30"/>
  <c r="K1784" i="30"/>
  <c r="M1784" i="30" s="1"/>
  <c r="N1784" i="30" s="1"/>
  <c r="J1784" i="30"/>
  <c r="L1783" i="30"/>
  <c r="K1783" i="30"/>
  <c r="J1783" i="30"/>
  <c r="M1782" i="30"/>
  <c r="N1782" i="30" s="1"/>
  <c r="L1782" i="30"/>
  <c r="K1782" i="30"/>
  <c r="J1782" i="30"/>
  <c r="N1781" i="30"/>
  <c r="M1781" i="30"/>
  <c r="L1781" i="30"/>
  <c r="K1781" i="30"/>
  <c r="J1781" i="30"/>
  <c r="L1780" i="30"/>
  <c r="K1780" i="30"/>
  <c r="J1780" i="30"/>
  <c r="M1780" i="30" s="1"/>
  <c r="N1780" i="30" s="1"/>
  <c r="N1779" i="30"/>
  <c r="M1779" i="30"/>
  <c r="L1779" i="30"/>
  <c r="K1779" i="30"/>
  <c r="J1779" i="30"/>
  <c r="L1778" i="30"/>
  <c r="K1778" i="30"/>
  <c r="J1778" i="30"/>
  <c r="N1777" i="30"/>
  <c r="L1777" i="30"/>
  <c r="K1777" i="30"/>
  <c r="J1777" i="30"/>
  <c r="M1777" i="30" s="1"/>
  <c r="L1776" i="30"/>
  <c r="K1776" i="30"/>
  <c r="M1776" i="30" s="1"/>
  <c r="N1776" i="30" s="1"/>
  <c r="J1776" i="30"/>
  <c r="L1775" i="30"/>
  <c r="K1775" i="30"/>
  <c r="J1775" i="30"/>
  <c r="M1774" i="30"/>
  <c r="N1774" i="30" s="1"/>
  <c r="L1774" i="30"/>
  <c r="K1774" i="30"/>
  <c r="J1774" i="30"/>
  <c r="N1773" i="30"/>
  <c r="L1773" i="30"/>
  <c r="K1773" i="30"/>
  <c r="J1773" i="30"/>
  <c r="M1773" i="30" s="1"/>
  <c r="L1772" i="30"/>
  <c r="K1772" i="30"/>
  <c r="J1772" i="30"/>
  <c r="M1772" i="30" s="1"/>
  <c r="N1772" i="30" s="1"/>
  <c r="L1771" i="30"/>
  <c r="M1771" i="30" s="1"/>
  <c r="N1771" i="30" s="1"/>
  <c r="K1771" i="30"/>
  <c r="J1771" i="30"/>
  <c r="L1770" i="30"/>
  <c r="K1770" i="30"/>
  <c r="J1770" i="30"/>
  <c r="M1770" i="30" s="1"/>
  <c r="N1770" i="30" s="1"/>
  <c r="L1769" i="30"/>
  <c r="K1769" i="30"/>
  <c r="J1769" i="30"/>
  <c r="M1769" i="30" s="1"/>
  <c r="N1769" i="30" s="1"/>
  <c r="L1768" i="30"/>
  <c r="K1768" i="30"/>
  <c r="M1768" i="30" s="1"/>
  <c r="N1768" i="30" s="1"/>
  <c r="J1768" i="30"/>
  <c r="L1767" i="30"/>
  <c r="K1767" i="30"/>
  <c r="J1767" i="30"/>
  <c r="M1767" i="30" s="1"/>
  <c r="N1767" i="30" s="1"/>
  <c r="N1766" i="30"/>
  <c r="M1766" i="30"/>
  <c r="L1766" i="30"/>
  <c r="K1766" i="30"/>
  <c r="J1766" i="30"/>
  <c r="L1765" i="30"/>
  <c r="K1765" i="30"/>
  <c r="J1765" i="30"/>
  <c r="M1765" i="30" s="1"/>
  <c r="N1765" i="30" s="1"/>
  <c r="L1764" i="30"/>
  <c r="K1764" i="30"/>
  <c r="J1764" i="30"/>
  <c r="L1763" i="30"/>
  <c r="M1763" i="30" s="1"/>
  <c r="N1763" i="30" s="1"/>
  <c r="K1763" i="30"/>
  <c r="J1763" i="30"/>
  <c r="L1762" i="30"/>
  <c r="M1762" i="30" s="1"/>
  <c r="N1762" i="30" s="1"/>
  <c r="K1762" i="30"/>
  <c r="J1762" i="30"/>
  <c r="L1761" i="30"/>
  <c r="K1761" i="30"/>
  <c r="J1761" i="30"/>
  <c r="M1761" i="30" s="1"/>
  <c r="N1761" i="30" s="1"/>
  <c r="M1760" i="30"/>
  <c r="N1760" i="30" s="1"/>
  <c r="L1760" i="30"/>
  <c r="K1760" i="30"/>
  <c r="J1760" i="30"/>
  <c r="L1759" i="30"/>
  <c r="K1759" i="30"/>
  <c r="J1759" i="30"/>
  <c r="M1759" i="30" s="1"/>
  <c r="N1759" i="30" s="1"/>
  <c r="M1758" i="30"/>
  <c r="N1758" i="30" s="1"/>
  <c r="L1758" i="30"/>
  <c r="K1758" i="30"/>
  <c r="J1758" i="30"/>
  <c r="L1757" i="30"/>
  <c r="K1757" i="30"/>
  <c r="J1757" i="30"/>
  <c r="M1757" i="30" s="1"/>
  <c r="N1757" i="30" s="1"/>
  <c r="L1756" i="30"/>
  <c r="K1756" i="30"/>
  <c r="J1756" i="30"/>
  <c r="L1755" i="30"/>
  <c r="M1755" i="30" s="1"/>
  <c r="N1755" i="30" s="1"/>
  <c r="K1755" i="30"/>
  <c r="J1755" i="30"/>
  <c r="L1754" i="30"/>
  <c r="K1754" i="30"/>
  <c r="J1754" i="30"/>
  <c r="M1754" i="30" s="1"/>
  <c r="N1754" i="30" s="1"/>
  <c r="L1753" i="30"/>
  <c r="K1753" i="30"/>
  <c r="J1753" i="30"/>
  <c r="M1753" i="30" s="1"/>
  <c r="N1753" i="30" s="1"/>
  <c r="L1752" i="30"/>
  <c r="K1752" i="30"/>
  <c r="M1752" i="30" s="1"/>
  <c r="N1752" i="30" s="1"/>
  <c r="J1752" i="30"/>
  <c r="L1751" i="30"/>
  <c r="K1751" i="30"/>
  <c r="J1751" i="30"/>
  <c r="M1750" i="30"/>
  <c r="N1750" i="30" s="1"/>
  <c r="L1750" i="30"/>
  <c r="K1750" i="30"/>
  <c r="J1750" i="30"/>
  <c r="L1749" i="30"/>
  <c r="M1749" i="30" s="1"/>
  <c r="N1749" i="30" s="1"/>
  <c r="K1749" i="30"/>
  <c r="J1749" i="30"/>
  <c r="L1748" i="30"/>
  <c r="K1748" i="30"/>
  <c r="J1748" i="30"/>
  <c r="M1748" i="30" s="1"/>
  <c r="N1748" i="30" s="1"/>
  <c r="N1747" i="30"/>
  <c r="L1747" i="30"/>
  <c r="M1747" i="30" s="1"/>
  <c r="K1747" i="30"/>
  <c r="J1747" i="30"/>
  <c r="L1746" i="30"/>
  <c r="K1746" i="30"/>
  <c r="J1746" i="30"/>
  <c r="N1745" i="30"/>
  <c r="L1745" i="30"/>
  <c r="K1745" i="30"/>
  <c r="J1745" i="30"/>
  <c r="M1745" i="30" s="1"/>
  <c r="L1744" i="30"/>
  <c r="K1744" i="30"/>
  <c r="M1744" i="30" s="1"/>
  <c r="N1744" i="30" s="1"/>
  <c r="J1744" i="30"/>
  <c r="L1743" i="30"/>
  <c r="K1743" i="30"/>
  <c r="J1743" i="30"/>
  <c r="M1742" i="30"/>
  <c r="N1742" i="30" s="1"/>
  <c r="L1742" i="30"/>
  <c r="K1742" i="30"/>
  <c r="J1742" i="30"/>
  <c r="N1741" i="30"/>
  <c r="L1741" i="30"/>
  <c r="K1741" i="30"/>
  <c r="J1741" i="30"/>
  <c r="M1741" i="30" s="1"/>
  <c r="L1740" i="30"/>
  <c r="K1740" i="30"/>
  <c r="J1740" i="30"/>
  <c r="N1739" i="30"/>
  <c r="L1739" i="30"/>
  <c r="M1739" i="30" s="1"/>
  <c r="K1739" i="30"/>
  <c r="J1739" i="30"/>
  <c r="L1738" i="30"/>
  <c r="K1738" i="30"/>
  <c r="J1738" i="30"/>
  <c r="L1737" i="30"/>
  <c r="K1737" i="30"/>
  <c r="J1737" i="30"/>
  <c r="M1737" i="30" s="1"/>
  <c r="N1737" i="30" s="1"/>
  <c r="L1736" i="30"/>
  <c r="K1736" i="30"/>
  <c r="M1736" i="30" s="1"/>
  <c r="N1736" i="30" s="1"/>
  <c r="J1736" i="30"/>
  <c r="L1735" i="30"/>
  <c r="K1735" i="30"/>
  <c r="J1735" i="30"/>
  <c r="M1735" i="30" s="1"/>
  <c r="N1735" i="30" s="1"/>
  <c r="M1734" i="30"/>
  <c r="N1734" i="30" s="1"/>
  <c r="L1734" i="30"/>
  <c r="K1734" i="30"/>
  <c r="J1734" i="30"/>
  <c r="L1733" i="30"/>
  <c r="K1733" i="30"/>
  <c r="J1733" i="30"/>
  <c r="L1732" i="30"/>
  <c r="K1732" i="30"/>
  <c r="J1732" i="30"/>
  <c r="L1731" i="30"/>
  <c r="M1731" i="30" s="1"/>
  <c r="N1731" i="30" s="1"/>
  <c r="K1731" i="30"/>
  <c r="J1731" i="30"/>
  <c r="M1730" i="30"/>
  <c r="N1730" i="30" s="1"/>
  <c r="L1730" i="30"/>
  <c r="K1730" i="30"/>
  <c r="J1730" i="30"/>
  <c r="L1729" i="30"/>
  <c r="K1729" i="30"/>
  <c r="J1729" i="30"/>
  <c r="M1729" i="30" s="1"/>
  <c r="N1729" i="30" s="1"/>
  <c r="M1728" i="30"/>
  <c r="N1728" i="30" s="1"/>
  <c r="L1728" i="30"/>
  <c r="K1728" i="30"/>
  <c r="J1728" i="30"/>
  <c r="L1727" i="30"/>
  <c r="K1727" i="30"/>
  <c r="J1727" i="30"/>
  <c r="M1726" i="30"/>
  <c r="N1726" i="30" s="1"/>
  <c r="L1726" i="30"/>
  <c r="K1726" i="30"/>
  <c r="J1726" i="30"/>
  <c r="L1725" i="30"/>
  <c r="K1725" i="30"/>
  <c r="M1725" i="30" s="1"/>
  <c r="N1725" i="30" s="1"/>
  <c r="J1725" i="30"/>
  <c r="L1724" i="30"/>
  <c r="K1724" i="30"/>
  <c r="J1724" i="30"/>
  <c r="M1723" i="30"/>
  <c r="N1723" i="30" s="1"/>
  <c r="L1723" i="30"/>
  <c r="K1723" i="30"/>
  <c r="J1723" i="30"/>
  <c r="L1722" i="30"/>
  <c r="K1722" i="30"/>
  <c r="J1722" i="30"/>
  <c r="L1721" i="30"/>
  <c r="K1721" i="30"/>
  <c r="J1721" i="30"/>
  <c r="M1721" i="30" s="1"/>
  <c r="N1721" i="30" s="1"/>
  <c r="M1720" i="30"/>
  <c r="N1720" i="30" s="1"/>
  <c r="L1720" i="30"/>
  <c r="K1720" i="30"/>
  <c r="J1720" i="30"/>
  <c r="L1719" i="30"/>
  <c r="K1719" i="30"/>
  <c r="J1719" i="30"/>
  <c r="M1718" i="30"/>
  <c r="N1718" i="30" s="1"/>
  <c r="L1718" i="30"/>
  <c r="K1718" i="30"/>
  <c r="J1718" i="30"/>
  <c r="L1717" i="30"/>
  <c r="K1717" i="30"/>
  <c r="J1717" i="30"/>
  <c r="L1716" i="30"/>
  <c r="K1716" i="30"/>
  <c r="J1716" i="30"/>
  <c r="L1715" i="30"/>
  <c r="M1715" i="30" s="1"/>
  <c r="N1715" i="30" s="1"/>
  <c r="K1715" i="30"/>
  <c r="J1715" i="30"/>
  <c r="L1714" i="30"/>
  <c r="K1714" i="30"/>
  <c r="J1714" i="30"/>
  <c r="L1713" i="30"/>
  <c r="K1713" i="30"/>
  <c r="J1713" i="30"/>
  <c r="M1713" i="30" s="1"/>
  <c r="N1713" i="30" s="1"/>
  <c r="L1712" i="30"/>
  <c r="K1712" i="30"/>
  <c r="M1712" i="30" s="1"/>
  <c r="N1712" i="30" s="1"/>
  <c r="J1712" i="30"/>
  <c r="L1711" i="30"/>
  <c r="K1711" i="30"/>
  <c r="J1711" i="30"/>
  <c r="M1711" i="30" s="1"/>
  <c r="N1711" i="30" s="1"/>
  <c r="M1710" i="30"/>
  <c r="N1710" i="30" s="1"/>
  <c r="L1710" i="30"/>
  <c r="K1710" i="30"/>
  <c r="J1710" i="30"/>
  <c r="L1709" i="30"/>
  <c r="K1709" i="30"/>
  <c r="J1709" i="30"/>
  <c r="M1709" i="30" s="1"/>
  <c r="N1709" i="30" s="1"/>
  <c r="L1708" i="30"/>
  <c r="K1708" i="30"/>
  <c r="J1708" i="30"/>
  <c r="N1707" i="30"/>
  <c r="L1707" i="30"/>
  <c r="M1707" i="30" s="1"/>
  <c r="K1707" i="30"/>
  <c r="J1707" i="30"/>
  <c r="L1706" i="30"/>
  <c r="K1706" i="30"/>
  <c r="M1706" i="30" s="1"/>
  <c r="N1706" i="30" s="1"/>
  <c r="J1706" i="30"/>
  <c r="L1705" i="30"/>
  <c r="K1705" i="30"/>
  <c r="J1705" i="30"/>
  <c r="M1705" i="30" s="1"/>
  <c r="N1705" i="30" s="1"/>
  <c r="L1704" i="30"/>
  <c r="K1704" i="30"/>
  <c r="M1704" i="30" s="1"/>
  <c r="N1704" i="30" s="1"/>
  <c r="J1704" i="30"/>
  <c r="L1703" i="30"/>
  <c r="K1703" i="30"/>
  <c r="J1703" i="30"/>
  <c r="M1702" i="30"/>
  <c r="N1702" i="30" s="1"/>
  <c r="L1702" i="30"/>
  <c r="K1702" i="30"/>
  <c r="J1702" i="30"/>
  <c r="L1701" i="30"/>
  <c r="K1701" i="30"/>
  <c r="J1701" i="30"/>
  <c r="L1700" i="30"/>
  <c r="K1700" i="30"/>
  <c r="J1700" i="30"/>
  <c r="L1699" i="30"/>
  <c r="M1699" i="30" s="1"/>
  <c r="N1699" i="30" s="1"/>
  <c r="K1699" i="30"/>
  <c r="J1699" i="30"/>
  <c r="L1698" i="30"/>
  <c r="K1698" i="30"/>
  <c r="J1698" i="30"/>
  <c r="M1698" i="30" s="1"/>
  <c r="N1698" i="30" s="1"/>
  <c r="L1697" i="30"/>
  <c r="K1697" i="30"/>
  <c r="J1697" i="30"/>
  <c r="M1697" i="30" s="1"/>
  <c r="N1697" i="30" s="1"/>
  <c r="L1696" i="30"/>
  <c r="K1696" i="30"/>
  <c r="M1696" i="30" s="1"/>
  <c r="N1696" i="30" s="1"/>
  <c r="J1696" i="30"/>
  <c r="L1695" i="30"/>
  <c r="K1695" i="30"/>
  <c r="J1695" i="30"/>
  <c r="N1694" i="30"/>
  <c r="M1694" i="30"/>
  <c r="L1694" i="30"/>
  <c r="K1694" i="30"/>
  <c r="J1694" i="30"/>
  <c r="M1693" i="30"/>
  <c r="N1693" i="30" s="1"/>
  <c r="L1693" i="30"/>
  <c r="K1693" i="30"/>
  <c r="J1693" i="30"/>
  <c r="L1692" i="30"/>
  <c r="K1692" i="30"/>
  <c r="J1692" i="30"/>
  <c r="M1691" i="30"/>
  <c r="N1691" i="30" s="1"/>
  <c r="L1691" i="30"/>
  <c r="K1691" i="30"/>
  <c r="J1691" i="30"/>
  <c r="L1690" i="30"/>
  <c r="K1690" i="30"/>
  <c r="J1690" i="30"/>
  <c r="M1690" i="30" s="1"/>
  <c r="N1690" i="30" s="1"/>
  <c r="N1689" i="30"/>
  <c r="L1689" i="30"/>
  <c r="K1689" i="30"/>
  <c r="J1689" i="30"/>
  <c r="M1689" i="30" s="1"/>
  <c r="L1688" i="30"/>
  <c r="K1688" i="30"/>
  <c r="M1688" i="30" s="1"/>
  <c r="N1688" i="30" s="1"/>
  <c r="J1688" i="30"/>
  <c r="L1687" i="30"/>
  <c r="K1687" i="30"/>
  <c r="J1687" i="30"/>
  <c r="M1686" i="30"/>
  <c r="N1686" i="30" s="1"/>
  <c r="L1686" i="30"/>
  <c r="K1686" i="30"/>
  <c r="J1686" i="30"/>
  <c r="N1685" i="30"/>
  <c r="M1685" i="30"/>
  <c r="L1685" i="30"/>
  <c r="K1685" i="30"/>
  <c r="J1685" i="30"/>
  <c r="L1684" i="30"/>
  <c r="K1684" i="30"/>
  <c r="J1684" i="30"/>
  <c r="N1683" i="30"/>
  <c r="M1683" i="30"/>
  <c r="L1683" i="30"/>
  <c r="K1683" i="30"/>
  <c r="J1683" i="30"/>
  <c r="L1682" i="30"/>
  <c r="K1682" i="30"/>
  <c r="J1682" i="30"/>
  <c r="N1681" i="30"/>
  <c r="L1681" i="30"/>
  <c r="K1681" i="30"/>
  <c r="J1681" i="30"/>
  <c r="M1681" i="30" s="1"/>
  <c r="L1680" i="30"/>
  <c r="K1680" i="30"/>
  <c r="M1680" i="30" s="1"/>
  <c r="N1680" i="30" s="1"/>
  <c r="J1680" i="30"/>
  <c r="L1679" i="30"/>
  <c r="K1679" i="30"/>
  <c r="J1679" i="30"/>
  <c r="M1679" i="30" s="1"/>
  <c r="N1679" i="30" s="1"/>
  <c r="M1678" i="30"/>
  <c r="N1678" i="30" s="1"/>
  <c r="L1678" i="30"/>
  <c r="K1678" i="30"/>
  <c r="J1678" i="30"/>
  <c r="L1677" i="30"/>
  <c r="K1677" i="30"/>
  <c r="J1677" i="30"/>
  <c r="L1676" i="30"/>
  <c r="K1676" i="30"/>
  <c r="J1676" i="30"/>
  <c r="N1675" i="30"/>
  <c r="L1675" i="30"/>
  <c r="M1675" i="30" s="1"/>
  <c r="K1675" i="30"/>
  <c r="J1675" i="30"/>
  <c r="M1674" i="30"/>
  <c r="N1674" i="30" s="1"/>
  <c r="L1674" i="30"/>
  <c r="K1674" i="30"/>
  <c r="J1674" i="30"/>
  <c r="L1673" i="30"/>
  <c r="K1673" i="30"/>
  <c r="J1673" i="30"/>
  <c r="M1673" i="30" s="1"/>
  <c r="N1673" i="30" s="1"/>
  <c r="M1672" i="30"/>
  <c r="N1672" i="30" s="1"/>
  <c r="L1672" i="30"/>
  <c r="K1672" i="30"/>
  <c r="J1672" i="30"/>
  <c r="L1671" i="30"/>
  <c r="K1671" i="30"/>
  <c r="J1671" i="30"/>
  <c r="M1671" i="30" s="1"/>
  <c r="N1671" i="30" s="1"/>
  <c r="M1670" i="30"/>
  <c r="N1670" i="30" s="1"/>
  <c r="L1670" i="30"/>
  <c r="K1670" i="30"/>
  <c r="J1670" i="30"/>
  <c r="L1669" i="30"/>
  <c r="K1669" i="30"/>
  <c r="J1669" i="30"/>
  <c r="L1668" i="30"/>
  <c r="K1668" i="30"/>
  <c r="J1668" i="30"/>
  <c r="L1667" i="30"/>
  <c r="M1667" i="30" s="1"/>
  <c r="N1667" i="30" s="1"/>
  <c r="K1667" i="30"/>
  <c r="J1667" i="30"/>
  <c r="M1666" i="30"/>
  <c r="N1666" i="30" s="1"/>
  <c r="L1666" i="30"/>
  <c r="K1666" i="30"/>
  <c r="J1666" i="30"/>
  <c r="L1665" i="30"/>
  <c r="K1665" i="30"/>
  <c r="J1665" i="30"/>
  <c r="M1665" i="30" s="1"/>
  <c r="N1665" i="30" s="1"/>
  <c r="M1664" i="30"/>
  <c r="N1664" i="30" s="1"/>
  <c r="L1664" i="30"/>
  <c r="K1664" i="30"/>
  <c r="J1664" i="30"/>
  <c r="L1663" i="30"/>
  <c r="K1663" i="30"/>
  <c r="J1663" i="30"/>
  <c r="M1662" i="30"/>
  <c r="N1662" i="30" s="1"/>
  <c r="L1662" i="30"/>
  <c r="K1662" i="30"/>
  <c r="J1662" i="30"/>
  <c r="L1661" i="30"/>
  <c r="K1661" i="30"/>
  <c r="J1661" i="30"/>
  <c r="M1661" i="30" s="1"/>
  <c r="N1661" i="30" s="1"/>
  <c r="L1660" i="30"/>
  <c r="K1660" i="30"/>
  <c r="J1660" i="30"/>
  <c r="M1659" i="30"/>
  <c r="N1659" i="30" s="1"/>
  <c r="L1659" i="30"/>
  <c r="K1659" i="30"/>
  <c r="J1659" i="30"/>
  <c r="L1658" i="30"/>
  <c r="K1658" i="30"/>
  <c r="J1658" i="30"/>
  <c r="L1657" i="30"/>
  <c r="K1657" i="30"/>
  <c r="J1657" i="30"/>
  <c r="M1657" i="30" s="1"/>
  <c r="N1657" i="30" s="1"/>
  <c r="M1656" i="30"/>
  <c r="N1656" i="30" s="1"/>
  <c r="L1656" i="30"/>
  <c r="K1656" i="30"/>
  <c r="J1656" i="30"/>
  <c r="L1655" i="30"/>
  <c r="K1655" i="30"/>
  <c r="M1655" i="30" s="1"/>
  <c r="N1655" i="30" s="1"/>
  <c r="J1655" i="30"/>
  <c r="M1654" i="30"/>
  <c r="N1654" i="30" s="1"/>
  <c r="L1654" i="30"/>
  <c r="K1654" i="30"/>
  <c r="J1654" i="30"/>
  <c r="L1653" i="30"/>
  <c r="K1653" i="30"/>
  <c r="J1653" i="30"/>
  <c r="L1652" i="30"/>
  <c r="K1652" i="30"/>
  <c r="J1652" i="30"/>
  <c r="N1651" i="30"/>
  <c r="M1651" i="30"/>
  <c r="L1651" i="30"/>
  <c r="K1651" i="30"/>
  <c r="J1651" i="30"/>
  <c r="L1650" i="30"/>
  <c r="K1650" i="30"/>
  <c r="J1650" i="30"/>
  <c r="M1650" i="30" s="1"/>
  <c r="N1650" i="30" s="1"/>
  <c r="L1649" i="30"/>
  <c r="K1649" i="30"/>
  <c r="J1649" i="30"/>
  <c r="M1649" i="30" s="1"/>
  <c r="N1649" i="30" s="1"/>
  <c r="L1648" i="30"/>
  <c r="K1648" i="30"/>
  <c r="M1648" i="30" s="1"/>
  <c r="N1648" i="30" s="1"/>
  <c r="J1648" i="30"/>
  <c r="L1647" i="30"/>
  <c r="K1647" i="30"/>
  <c r="M1647" i="30" s="1"/>
  <c r="N1647" i="30" s="1"/>
  <c r="J1647" i="30"/>
  <c r="L1646" i="30"/>
  <c r="K1646" i="30"/>
  <c r="J1646" i="30"/>
  <c r="M1646" i="30" s="1"/>
  <c r="N1646" i="30" s="1"/>
  <c r="N1645" i="30"/>
  <c r="M1645" i="30"/>
  <c r="L1645" i="30"/>
  <c r="K1645" i="30"/>
  <c r="J1645" i="30"/>
  <c r="L1644" i="30"/>
  <c r="K1644" i="30"/>
  <c r="J1644" i="30"/>
  <c r="N1643" i="30"/>
  <c r="M1643" i="30"/>
  <c r="L1643" i="30"/>
  <c r="K1643" i="30"/>
  <c r="J1643" i="30"/>
  <c r="N1642" i="30"/>
  <c r="L1642" i="30"/>
  <c r="K1642" i="30"/>
  <c r="J1642" i="30"/>
  <c r="M1642" i="30" s="1"/>
  <c r="L1641" i="30"/>
  <c r="K1641" i="30"/>
  <c r="J1641" i="30"/>
  <c r="M1640" i="30"/>
  <c r="N1640" i="30" s="1"/>
  <c r="L1640" i="30"/>
  <c r="K1640" i="30"/>
  <c r="J1640" i="30"/>
  <c r="M1639" i="30"/>
  <c r="N1639" i="30" s="1"/>
  <c r="L1639" i="30"/>
  <c r="K1639" i="30"/>
  <c r="J1639" i="30"/>
  <c r="N1638" i="30"/>
  <c r="L1638" i="30"/>
  <c r="K1638" i="30"/>
  <c r="J1638" i="30"/>
  <c r="M1638" i="30" s="1"/>
  <c r="L1637" i="30"/>
  <c r="K1637" i="30"/>
  <c r="J1637" i="30"/>
  <c r="M1637" i="30" s="1"/>
  <c r="N1637" i="30" s="1"/>
  <c r="L1636" i="30"/>
  <c r="K1636" i="30"/>
  <c r="J1636" i="30"/>
  <c r="M1635" i="30"/>
  <c r="N1635" i="30" s="1"/>
  <c r="L1635" i="30"/>
  <c r="K1635" i="30"/>
  <c r="J1635" i="30"/>
  <c r="N1634" i="30"/>
  <c r="L1634" i="30"/>
  <c r="M1634" i="30" s="1"/>
  <c r="K1634" i="30"/>
  <c r="J1634" i="30"/>
  <c r="L1633" i="30"/>
  <c r="K1633" i="30"/>
  <c r="J1633" i="30"/>
  <c r="L1632" i="30"/>
  <c r="M1632" i="30" s="1"/>
  <c r="N1632" i="30" s="1"/>
  <c r="K1632" i="30"/>
  <c r="J1632" i="30"/>
  <c r="L1631" i="30"/>
  <c r="K1631" i="30"/>
  <c r="J1631" i="30"/>
  <c r="M1631" i="30" s="1"/>
  <c r="N1631" i="30" s="1"/>
  <c r="N1630" i="30"/>
  <c r="M1630" i="30"/>
  <c r="L1630" i="30"/>
  <c r="K1630" i="30"/>
  <c r="J1630" i="30"/>
  <c r="L1629" i="30"/>
  <c r="K1629" i="30"/>
  <c r="J1629" i="30"/>
  <c r="M1629" i="30" s="1"/>
  <c r="N1629" i="30" s="1"/>
  <c r="L1628" i="30"/>
  <c r="K1628" i="30"/>
  <c r="J1628" i="30"/>
  <c r="L1627" i="30"/>
  <c r="M1627" i="30" s="1"/>
  <c r="N1627" i="30" s="1"/>
  <c r="K1627" i="30"/>
  <c r="J1627" i="30"/>
  <c r="L1626" i="30"/>
  <c r="K1626" i="30"/>
  <c r="J1626" i="30"/>
  <c r="M1626" i="30" s="1"/>
  <c r="N1626" i="30" s="1"/>
  <c r="L1625" i="30"/>
  <c r="K1625" i="30"/>
  <c r="J1625" i="30"/>
  <c r="M1625" i="30" s="1"/>
  <c r="N1625" i="30" s="1"/>
  <c r="L1624" i="30"/>
  <c r="K1624" i="30"/>
  <c r="M1624" i="30" s="1"/>
  <c r="N1624" i="30" s="1"/>
  <c r="J1624" i="30"/>
  <c r="L1623" i="30"/>
  <c r="K1623" i="30"/>
  <c r="M1623" i="30" s="1"/>
  <c r="N1623" i="30" s="1"/>
  <c r="J1623" i="30"/>
  <c r="L1622" i="30"/>
  <c r="K1622" i="30"/>
  <c r="J1622" i="30"/>
  <c r="M1622" i="30" s="1"/>
  <c r="N1622" i="30" s="1"/>
  <c r="M1621" i="30"/>
  <c r="N1621" i="30" s="1"/>
  <c r="L1621" i="30"/>
  <c r="K1621" i="30"/>
  <c r="J1621" i="30"/>
  <c r="L1620" i="30"/>
  <c r="K1620" i="30"/>
  <c r="J1620" i="30"/>
  <c r="M1619" i="30"/>
  <c r="N1619" i="30" s="1"/>
  <c r="L1619" i="30"/>
  <c r="K1619" i="30"/>
  <c r="J1619" i="30"/>
  <c r="L1618" i="30"/>
  <c r="K1618" i="30"/>
  <c r="J1618" i="30"/>
  <c r="M1618" i="30" s="1"/>
  <c r="N1618" i="30" s="1"/>
  <c r="L1617" i="30"/>
  <c r="K1617" i="30"/>
  <c r="J1617" i="30"/>
  <c r="M1617" i="30" s="1"/>
  <c r="N1617" i="30" s="1"/>
  <c r="L1616" i="30"/>
  <c r="K1616" i="30"/>
  <c r="M1616" i="30" s="1"/>
  <c r="N1616" i="30" s="1"/>
  <c r="J1616" i="30"/>
  <c r="M1615" i="30"/>
  <c r="N1615" i="30" s="1"/>
  <c r="L1615" i="30"/>
  <c r="K1615" i="30"/>
  <c r="J1615" i="30"/>
  <c r="L1614" i="30"/>
  <c r="K1614" i="30"/>
  <c r="J1614" i="30"/>
  <c r="M1614" i="30" s="1"/>
  <c r="N1614" i="30" s="1"/>
  <c r="L1613" i="30"/>
  <c r="K1613" i="30"/>
  <c r="J1613" i="30"/>
  <c r="L1612" i="30"/>
  <c r="K1612" i="30"/>
  <c r="J1612" i="30"/>
  <c r="M1611" i="30"/>
  <c r="N1611" i="30" s="1"/>
  <c r="L1611" i="30"/>
  <c r="K1611" i="30"/>
  <c r="J1611" i="30"/>
  <c r="L1610" i="30"/>
  <c r="K1610" i="30"/>
  <c r="J1610" i="30"/>
  <c r="L1609" i="30"/>
  <c r="K1609" i="30"/>
  <c r="J1609" i="30"/>
  <c r="L1608" i="30"/>
  <c r="K1608" i="30"/>
  <c r="M1608" i="30" s="1"/>
  <c r="N1608" i="30" s="1"/>
  <c r="J1608" i="30"/>
  <c r="L1607" i="30"/>
  <c r="K1607" i="30"/>
  <c r="M1607" i="30" s="1"/>
  <c r="N1607" i="30" s="1"/>
  <c r="J1607" i="30"/>
  <c r="M1606" i="30"/>
  <c r="N1606" i="30" s="1"/>
  <c r="L1606" i="30"/>
  <c r="K1606" i="30"/>
  <c r="J1606" i="30"/>
  <c r="L1605" i="30"/>
  <c r="K1605" i="30"/>
  <c r="J1605" i="30"/>
  <c r="M1605" i="30" s="1"/>
  <c r="N1605" i="30" s="1"/>
  <c r="L1604" i="30"/>
  <c r="K1604" i="30"/>
  <c r="J1604" i="30"/>
  <c r="M1603" i="30"/>
  <c r="N1603" i="30" s="1"/>
  <c r="L1603" i="30"/>
  <c r="K1603" i="30"/>
  <c r="J1603" i="30"/>
  <c r="L1602" i="30"/>
  <c r="K1602" i="30"/>
  <c r="J1602" i="30"/>
  <c r="M1602" i="30" s="1"/>
  <c r="N1602" i="30" s="1"/>
  <c r="L1601" i="30"/>
  <c r="K1601" i="30"/>
  <c r="J1601" i="30"/>
  <c r="M1601" i="30" s="1"/>
  <c r="N1601" i="30" s="1"/>
  <c r="L1600" i="30"/>
  <c r="K1600" i="30"/>
  <c r="M1600" i="30" s="1"/>
  <c r="N1600" i="30" s="1"/>
  <c r="J1600" i="30"/>
  <c r="L1599" i="30"/>
  <c r="K1599" i="30"/>
  <c r="J1599" i="30"/>
  <c r="L1598" i="30"/>
  <c r="K1598" i="30"/>
  <c r="J1598" i="30"/>
  <c r="M1598" i="30" s="1"/>
  <c r="N1598" i="30" s="1"/>
  <c r="N1597" i="30"/>
  <c r="L1597" i="30"/>
  <c r="M1597" i="30" s="1"/>
  <c r="K1597" i="30"/>
  <c r="J1597" i="30"/>
  <c r="L1596" i="30"/>
  <c r="K1596" i="30"/>
  <c r="J1596" i="30"/>
  <c r="M1596" i="30" s="1"/>
  <c r="N1596" i="30" s="1"/>
  <c r="L1595" i="30"/>
  <c r="M1595" i="30" s="1"/>
  <c r="N1595" i="30" s="1"/>
  <c r="K1595" i="30"/>
  <c r="J1595" i="30"/>
  <c r="L1594" i="30"/>
  <c r="K1594" i="30"/>
  <c r="J1594" i="30"/>
  <c r="M1594" i="30" s="1"/>
  <c r="N1594" i="30" s="1"/>
  <c r="N1593" i="30"/>
  <c r="L1593" i="30"/>
  <c r="K1593" i="30"/>
  <c r="J1593" i="30"/>
  <c r="M1593" i="30" s="1"/>
  <c r="L1592" i="30"/>
  <c r="K1592" i="30"/>
  <c r="M1592" i="30" s="1"/>
  <c r="N1592" i="30" s="1"/>
  <c r="J1592" i="30"/>
  <c r="L1591" i="30"/>
  <c r="M1591" i="30" s="1"/>
  <c r="N1591" i="30" s="1"/>
  <c r="K1591" i="30"/>
  <c r="J1591" i="30"/>
  <c r="L1590" i="30"/>
  <c r="K1590" i="30"/>
  <c r="J1590" i="30"/>
  <c r="M1590" i="30" s="1"/>
  <c r="N1590" i="30" s="1"/>
  <c r="L1589" i="30"/>
  <c r="K1589" i="30"/>
  <c r="J1589" i="30"/>
  <c r="M1589" i="30" s="1"/>
  <c r="N1589" i="30" s="1"/>
  <c r="L1588" i="30"/>
  <c r="K1588" i="30"/>
  <c r="J1588" i="30"/>
  <c r="M1588" i="30" s="1"/>
  <c r="N1588" i="30" s="1"/>
  <c r="L1587" i="30"/>
  <c r="M1587" i="30" s="1"/>
  <c r="N1587" i="30" s="1"/>
  <c r="K1587" i="30"/>
  <c r="J1587" i="30"/>
  <c r="M1586" i="30"/>
  <c r="N1586" i="30" s="1"/>
  <c r="L1586" i="30"/>
  <c r="K1586" i="30"/>
  <c r="J1586" i="30"/>
  <c r="L1585" i="30"/>
  <c r="K1585" i="30"/>
  <c r="J1585" i="30"/>
  <c r="M1584" i="30"/>
  <c r="N1584" i="30" s="1"/>
  <c r="L1584" i="30"/>
  <c r="K1584" i="30"/>
  <c r="J1584" i="30"/>
  <c r="L1583" i="30"/>
  <c r="K1583" i="30"/>
  <c r="J1583" i="30"/>
  <c r="M1583" i="30" s="1"/>
  <c r="N1583" i="30" s="1"/>
  <c r="M1582" i="30"/>
  <c r="N1582" i="30" s="1"/>
  <c r="L1582" i="30"/>
  <c r="K1582" i="30"/>
  <c r="J1582" i="30"/>
  <c r="L1581" i="30"/>
  <c r="K1581" i="30"/>
  <c r="J1581" i="30"/>
  <c r="L1580" i="30"/>
  <c r="K1580" i="30"/>
  <c r="J1580" i="30"/>
  <c r="N1579" i="30"/>
  <c r="L1579" i="30"/>
  <c r="M1579" i="30" s="1"/>
  <c r="K1579" i="30"/>
  <c r="J1579" i="30"/>
  <c r="L1578" i="30"/>
  <c r="K1578" i="30"/>
  <c r="J1578" i="30"/>
  <c r="L1577" i="30"/>
  <c r="K1577" i="30"/>
  <c r="J1577" i="30"/>
  <c r="L1576" i="30"/>
  <c r="K1576" i="30"/>
  <c r="J1576" i="30"/>
  <c r="M1575" i="30"/>
  <c r="N1575" i="30" s="1"/>
  <c r="L1575" i="30"/>
  <c r="K1575" i="30"/>
  <c r="J1575" i="30"/>
  <c r="L1574" i="30"/>
  <c r="K1574" i="30"/>
  <c r="J1574" i="30"/>
  <c r="M1574" i="30" s="1"/>
  <c r="N1574" i="30" s="1"/>
  <c r="L1573" i="30"/>
  <c r="K1573" i="30"/>
  <c r="J1573" i="30"/>
  <c r="M1573" i="30" s="1"/>
  <c r="N1573" i="30" s="1"/>
  <c r="L1572" i="30"/>
  <c r="K1572" i="30"/>
  <c r="J1572" i="30"/>
  <c r="N1571" i="30"/>
  <c r="L1571" i="30"/>
  <c r="M1571" i="30" s="1"/>
  <c r="K1571" i="30"/>
  <c r="J1571" i="30"/>
  <c r="L1570" i="30"/>
  <c r="K1570" i="30"/>
  <c r="M1570" i="30" s="1"/>
  <c r="N1570" i="30" s="1"/>
  <c r="J1570" i="30"/>
  <c r="L1569" i="30"/>
  <c r="K1569" i="30"/>
  <c r="J1569" i="30"/>
  <c r="L1568" i="30"/>
  <c r="M1568" i="30" s="1"/>
  <c r="N1568" i="30" s="1"/>
  <c r="K1568" i="30"/>
  <c r="J1568" i="30"/>
  <c r="L1567" i="30"/>
  <c r="K1567" i="30"/>
  <c r="J1567" i="30"/>
  <c r="N1566" i="30"/>
  <c r="M1566" i="30"/>
  <c r="L1566" i="30"/>
  <c r="K1566" i="30"/>
  <c r="J1566" i="30"/>
  <c r="N1565" i="30"/>
  <c r="L1565" i="30"/>
  <c r="K1565" i="30"/>
  <c r="J1565" i="30"/>
  <c r="M1565" i="30" s="1"/>
  <c r="L1564" i="30"/>
  <c r="K1564" i="30"/>
  <c r="J1564" i="30"/>
  <c r="L1563" i="30"/>
  <c r="M1563" i="30" s="1"/>
  <c r="N1563" i="30" s="1"/>
  <c r="K1563" i="30"/>
  <c r="J1563" i="30"/>
  <c r="L1562" i="30"/>
  <c r="K1562" i="30"/>
  <c r="J1562" i="30"/>
  <c r="M1562" i="30" s="1"/>
  <c r="N1562" i="30" s="1"/>
  <c r="L1561" i="30"/>
  <c r="K1561" i="30"/>
  <c r="J1561" i="30"/>
  <c r="L1560" i="30"/>
  <c r="K1560" i="30"/>
  <c r="M1560" i="30" s="1"/>
  <c r="N1560" i="30" s="1"/>
  <c r="J1560" i="30"/>
  <c r="L1559" i="30"/>
  <c r="M1559" i="30" s="1"/>
  <c r="N1559" i="30" s="1"/>
  <c r="K1559" i="30"/>
  <c r="J1559" i="30"/>
  <c r="L1558" i="30"/>
  <c r="K1558" i="30"/>
  <c r="J1558" i="30"/>
  <c r="M1558" i="30" s="1"/>
  <c r="N1558" i="30" s="1"/>
  <c r="L1557" i="30"/>
  <c r="K1557" i="30"/>
  <c r="J1557" i="30"/>
  <c r="M1557" i="30" s="1"/>
  <c r="N1557" i="30" s="1"/>
  <c r="L1556" i="30"/>
  <c r="K1556" i="30"/>
  <c r="J1556" i="30"/>
  <c r="M1556" i="30" s="1"/>
  <c r="N1556" i="30" s="1"/>
  <c r="L1555" i="30"/>
  <c r="M1555" i="30" s="1"/>
  <c r="N1555" i="30" s="1"/>
  <c r="K1555" i="30"/>
  <c r="J1555" i="30"/>
  <c r="M1554" i="30"/>
  <c r="N1554" i="30" s="1"/>
  <c r="L1554" i="30"/>
  <c r="K1554" i="30"/>
  <c r="J1554" i="30"/>
  <c r="L1553" i="30"/>
  <c r="K1553" i="30"/>
  <c r="J1553" i="30"/>
  <c r="M1552" i="30"/>
  <c r="N1552" i="30" s="1"/>
  <c r="L1552" i="30"/>
  <c r="K1552" i="30"/>
  <c r="J1552" i="30"/>
  <c r="L1551" i="30"/>
  <c r="K1551" i="30"/>
  <c r="J1551" i="30"/>
  <c r="M1551" i="30" s="1"/>
  <c r="N1551" i="30" s="1"/>
  <c r="M1550" i="30"/>
  <c r="N1550" i="30" s="1"/>
  <c r="L1550" i="30"/>
  <c r="K1550" i="30"/>
  <c r="J1550" i="30"/>
  <c r="L1549" i="30"/>
  <c r="K1549" i="30"/>
  <c r="J1549" i="30"/>
  <c r="L1548" i="30"/>
  <c r="K1548" i="30"/>
  <c r="J1548" i="30"/>
  <c r="N1547" i="30"/>
  <c r="L1547" i="30"/>
  <c r="M1547" i="30" s="1"/>
  <c r="K1547" i="30"/>
  <c r="J1547" i="30"/>
  <c r="L1546" i="30"/>
  <c r="K1546" i="30"/>
  <c r="J1546" i="30"/>
  <c r="L1545" i="30"/>
  <c r="K1545" i="30"/>
  <c r="J1545" i="30"/>
  <c r="L1544" i="30"/>
  <c r="K1544" i="30"/>
  <c r="J1544" i="30"/>
  <c r="M1543" i="30"/>
  <c r="N1543" i="30" s="1"/>
  <c r="L1543" i="30"/>
  <c r="K1543" i="30"/>
  <c r="J1543" i="30"/>
  <c r="L1542" i="30"/>
  <c r="K1542" i="30"/>
  <c r="J1542" i="30"/>
  <c r="M1542" i="30" s="1"/>
  <c r="N1542" i="30" s="1"/>
  <c r="L1541" i="30"/>
  <c r="K1541" i="30"/>
  <c r="J1541" i="30"/>
  <c r="M1541" i="30" s="1"/>
  <c r="N1541" i="30" s="1"/>
  <c r="L1540" i="30"/>
  <c r="K1540" i="30"/>
  <c r="J1540" i="30"/>
  <c r="N1539" i="30"/>
  <c r="L1539" i="30"/>
  <c r="M1539" i="30" s="1"/>
  <c r="K1539" i="30"/>
  <c r="J1539" i="30"/>
  <c r="L1538" i="30"/>
  <c r="K1538" i="30"/>
  <c r="M1538" i="30" s="1"/>
  <c r="N1538" i="30" s="1"/>
  <c r="J1538" i="30"/>
  <c r="L1537" i="30"/>
  <c r="K1537" i="30"/>
  <c r="J1537" i="30"/>
  <c r="L1536" i="30"/>
  <c r="M1536" i="30" s="1"/>
  <c r="N1536" i="30" s="1"/>
  <c r="K1536" i="30"/>
  <c r="J1536" i="30"/>
  <c r="L1535" i="30"/>
  <c r="K1535" i="30"/>
  <c r="J1535" i="30"/>
  <c r="N1534" i="30"/>
  <c r="M1534" i="30"/>
  <c r="L1534" i="30"/>
  <c r="K1534" i="30"/>
  <c r="J1534" i="30"/>
  <c r="N1533" i="30"/>
  <c r="L1533" i="30"/>
  <c r="K1533" i="30"/>
  <c r="J1533" i="30"/>
  <c r="M1533" i="30" s="1"/>
  <c r="L1532" i="30"/>
  <c r="K1532" i="30"/>
  <c r="J1532" i="30"/>
  <c r="M1532" i="30" s="1"/>
  <c r="N1532" i="30" s="1"/>
  <c r="M1531" i="30"/>
  <c r="N1531" i="30" s="1"/>
  <c r="L1531" i="30"/>
  <c r="K1531" i="30"/>
  <c r="J1531" i="30"/>
  <c r="L1530" i="30"/>
  <c r="K1530" i="30"/>
  <c r="M1530" i="30" s="1"/>
  <c r="N1530" i="30" s="1"/>
  <c r="J1530" i="30"/>
  <c r="N1529" i="30"/>
  <c r="L1529" i="30"/>
  <c r="K1529" i="30"/>
  <c r="J1529" i="30"/>
  <c r="M1529" i="30" s="1"/>
  <c r="L1528" i="30"/>
  <c r="K1528" i="30"/>
  <c r="M1528" i="30" s="1"/>
  <c r="N1528" i="30" s="1"/>
  <c r="J1528" i="30"/>
  <c r="L1527" i="30"/>
  <c r="K1527" i="30"/>
  <c r="J1527" i="30"/>
  <c r="N1526" i="30"/>
  <c r="M1526" i="30"/>
  <c r="L1526" i="30"/>
  <c r="K1526" i="30"/>
  <c r="J1526" i="30"/>
  <c r="N1525" i="30"/>
  <c r="L1525" i="30"/>
  <c r="K1525" i="30"/>
  <c r="J1525" i="30"/>
  <c r="M1525" i="30" s="1"/>
  <c r="L1524" i="30"/>
  <c r="K1524" i="30"/>
  <c r="J1524" i="30"/>
  <c r="M1524" i="30" s="1"/>
  <c r="N1524" i="30" s="1"/>
  <c r="M1523" i="30"/>
  <c r="N1523" i="30" s="1"/>
  <c r="L1523" i="30"/>
  <c r="K1523" i="30"/>
  <c r="J1523" i="30"/>
  <c r="L1522" i="30"/>
  <c r="K1522" i="30"/>
  <c r="M1522" i="30" s="1"/>
  <c r="N1522" i="30" s="1"/>
  <c r="J1522" i="30"/>
  <c r="N1521" i="30"/>
  <c r="L1521" i="30"/>
  <c r="K1521" i="30"/>
  <c r="J1521" i="30"/>
  <c r="M1521" i="30" s="1"/>
  <c r="L1520" i="30"/>
  <c r="K1520" i="30"/>
  <c r="M1520" i="30" s="1"/>
  <c r="N1520" i="30" s="1"/>
  <c r="J1520" i="30"/>
  <c r="L1519" i="30"/>
  <c r="K1519" i="30"/>
  <c r="J1519" i="30"/>
  <c r="N1518" i="30"/>
  <c r="M1518" i="30"/>
  <c r="L1518" i="30"/>
  <c r="K1518" i="30"/>
  <c r="J1518" i="30"/>
  <c r="N1517" i="30"/>
  <c r="L1517" i="30"/>
  <c r="K1517" i="30"/>
  <c r="J1517" i="30"/>
  <c r="M1517" i="30" s="1"/>
  <c r="L1516" i="30"/>
  <c r="K1516" i="30"/>
  <c r="J1516" i="30"/>
  <c r="M1516" i="30" s="1"/>
  <c r="N1516" i="30" s="1"/>
  <c r="M1515" i="30"/>
  <c r="N1515" i="30" s="1"/>
  <c r="L1515" i="30"/>
  <c r="K1515" i="30"/>
  <c r="J1515" i="30"/>
  <c r="L1514" i="30"/>
  <c r="K1514" i="30"/>
  <c r="M1514" i="30" s="1"/>
  <c r="N1514" i="30" s="1"/>
  <c r="J1514" i="30"/>
  <c r="N1513" i="30"/>
  <c r="L1513" i="30"/>
  <c r="K1513" i="30"/>
  <c r="J1513" i="30"/>
  <c r="M1513" i="30" s="1"/>
  <c r="L1512" i="30"/>
  <c r="K1512" i="30"/>
  <c r="M1512" i="30" s="1"/>
  <c r="N1512" i="30" s="1"/>
  <c r="J1512" i="30"/>
  <c r="L1511" i="30"/>
  <c r="K1511" i="30"/>
  <c r="J1511" i="30"/>
  <c r="N1510" i="30"/>
  <c r="M1510" i="30"/>
  <c r="L1510" i="30"/>
  <c r="K1510" i="30"/>
  <c r="J1510" i="30"/>
  <c r="N1509" i="30"/>
  <c r="L1509" i="30"/>
  <c r="K1509" i="30"/>
  <c r="J1509" i="30"/>
  <c r="M1509" i="30" s="1"/>
  <c r="L1508" i="30"/>
  <c r="K1508" i="30"/>
  <c r="J1508" i="30"/>
  <c r="M1508" i="30" s="1"/>
  <c r="N1508" i="30" s="1"/>
  <c r="M1507" i="30"/>
  <c r="N1507" i="30" s="1"/>
  <c r="L1507" i="30"/>
  <c r="K1507" i="30"/>
  <c r="J1507" i="30"/>
  <c r="L1506" i="30"/>
  <c r="K1506" i="30"/>
  <c r="M1506" i="30" s="1"/>
  <c r="N1506" i="30" s="1"/>
  <c r="J1506" i="30"/>
  <c r="N1505" i="30"/>
  <c r="L1505" i="30"/>
  <c r="K1505" i="30"/>
  <c r="J1505" i="30"/>
  <c r="M1505" i="30" s="1"/>
  <c r="L1504" i="30"/>
  <c r="K1504" i="30"/>
  <c r="M1504" i="30" s="1"/>
  <c r="N1504" i="30" s="1"/>
  <c r="J1504" i="30"/>
  <c r="L1503" i="30"/>
  <c r="K1503" i="30"/>
  <c r="J1503" i="30"/>
  <c r="N1502" i="30"/>
  <c r="M1502" i="30"/>
  <c r="L1502" i="30"/>
  <c r="K1502" i="30"/>
  <c r="J1502" i="30"/>
  <c r="N1501" i="30"/>
  <c r="L1501" i="30"/>
  <c r="K1501" i="30"/>
  <c r="J1501" i="30"/>
  <c r="M1501" i="30" s="1"/>
  <c r="L1500" i="30"/>
  <c r="K1500" i="30"/>
  <c r="J1500" i="30"/>
  <c r="M1500" i="30" s="1"/>
  <c r="N1500" i="30" s="1"/>
  <c r="M1499" i="30"/>
  <c r="N1499" i="30" s="1"/>
  <c r="L1499" i="30"/>
  <c r="K1499" i="30"/>
  <c r="J1499" i="30"/>
  <c r="L1498" i="30"/>
  <c r="K1498" i="30"/>
  <c r="M1498" i="30" s="1"/>
  <c r="N1498" i="30" s="1"/>
  <c r="J1498" i="30"/>
  <c r="N1497" i="30"/>
  <c r="L1497" i="30"/>
  <c r="K1497" i="30"/>
  <c r="J1497" i="30"/>
  <c r="M1497" i="30" s="1"/>
  <c r="L1496" i="30"/>
  <c r="K1496" i="30"/>
  <c r="M1496" i="30" s="1"/>
  <c r="N1496" i="30" s="1"/>
  <c r="J1496" i="30"/>
  <c r="L1495" i="30"/>
  <c r="K1495" i="30"/>
  <c r="J1495" i="30"/>
  <c r="N1494" i="30"/>
  <c r="M1494" i="30"/>
  <c r="L1494" i="30"/>
  <c r="K1494" i="30"/>
  <c r="J1494" i="30"/>
  <c r="N1493" i="30"/>
  <c r="L1493" i="30"/>
  <c r="K1493" i="30"/>
  <c r="J1493" i="30"/>
  <c r="M1493" i="30" s="1"/>
  <c r="L1492" i="30"/>
  <c r="K1492" i="30"/>
  <c r="J1492" i="30"/>
  <c r="M1492" i="30" s="1"/>
  <c r="N1492" i="30" s="1"/>
  <c r="M1491" i="30"/>
  <c r="N1491" i="30" s="1"/>
  <c r="L1491" i="30"/>
  <c r="K1491" i="30"/>
  <c r="J1491" i="30"/>
  <c r="L1490" i="30"/>
  <c r="K1490" i="30"/>
  <c r="M1490" i="30" s="1"/>
  <c r="N1490" i="30" s="1"/>
  <c r="J1490" i="30"/>
  <c r="N1489" i="30"/>
  <c r="L1489" i="30"/>
  <c r="K1489" i="30"/>
  <c r="J1489" i="30"/>
  <c r="M1489" i="30" s="1"/>
  <c r="L1488" i="30"/>
  <c r="K1488" i="30"/>
  <c r="M1488" i="30" s="1"/>
  <c r="N1488" i="30" s="1"/>
  <c r="J1488" i="30"/>
  <c r="L1487" i="30"/>
  <c r="K1487" i="30"/>
  <c r="J1487" i="30"/>
  <c r="N1486" i="30"/>
  <c r="M1486" i="30"/>
  <c r="L1486" i="30"/>
  <c r="K1486" i="30"/>
  <c r="J1486" i="30"/>
  <c r="N1485" i="30"/>
  <c r="L1485" i="30"/>
  <c r="K1485" i="30"/>
  <c r="J1485" i="30"/>
  <c r="M1485" i="30" s="1"/>
  <c r="L1484" i="30"/>
  <c r="K1484" i="30"/>
  <c r="J1484" i="30"/>
  <c r="M1484" i="30" s="1"/>
  <c r="N1484" i="30" s="1"/>
  <c r="M1483" i="30"/>
  <c r="N1483" i="30" s="1"/>
  <c r="L1483" i="30"/>
  <c r="K1483" i="30"/>
  <c r="J1483" i="30"/>
  <c r="L1482" i="30"/>
  <c r="K1482" i="30"/>
  <c r="M1482" i="30" s="1"/>
  <c r="N1482" i="30" s="1"/>
  <c r="J1482" i="30"/>
  <c r="N1481" i="30"/>
  <c r="L1481" i="30"/>
  <c r="K1481" i="30"/>
  <c r="J1481" i="30"/>
  <c r="M1481" i="30" s="1"/>
  <c r="L1480" i="30"/>
  <c r="K1480" i="30"/>
  <c r="M1480" i="30" s="1"/>
  <c r="N1480" i="30" s="1"/>
  <c r="J1480" i="30"/>
  <c r="L1479" i="30"/>
  <c r="K1479" i="30"/>
  <c r="J1479" i="30"/>
  <c r="N1478" i="30"/>
  <c r="M1478" i="30"/>
  <c r="L1478" i="30"/>
  <c r="K1478" i="30"/>
  <c r="J1478" i="30"/>
  <c r="N1477" i="30"/>
  <c r="L1477" i="30"/>
  <c r="K1477" i="30"/>
  <c r="J1477" i="30"/>
  <c r="M1477" i="30" s="1"/>
  <c r="L1476" i="30"/>
  <c r="K1476" i="30"/>
  <c r="J1476" i="30"/>
  <c r="M1476" i="30" s="1"/>
  <c r="N1476" i="30" s="1"/>
  <c r="M1475" i="30"/>
  <c r="N1475" i="30" s="1"/>
  <c r="L1475" i="30"/>
  <c r="K1475" i="30"/>
  <c r="J1475" i="30"/>
  <c r="L1474" i="30"/>
  <c r="K1474" i="30"/>
  <c r="M1474" i="30" s="1"/>
  <c r="N1474" i="30" s="1"/>
  <c r="J1474" i="30"/>
  <c r="N1473" i="30"/>
  <c r="L1473" i="30"/>
  <c r="K1473" i="30"/>
  <c r="J1473" i="30"/>
  <c r="M1473" i="30" s="1"/>
  <c r="L1472" i="30"/>
  <c r="K1472" i="30"/>
  <c r="M1472" i="30" s="1"/>
  <c r="N1472" i="30" s="1"/>
  <c r="J1472" i="30"/>
  <c r="L1471" i="30"/>
  <c r="K1471" i="30"/>
  <c r="J1471" i="30"/>
  <c r="N1470" i="30"/>
  <c r="M1470" i="30"/>
  <c r="L1470" i="30"/>
  <c r="K1470" i="30"/>
  <c r="J1470" i="30"/>
  <c r="N1469" i="30"/>
  <c r="L1469" i="30"/>
  <c r="K1469" i="30"/>
  <c r="J1469" i="30"/>
  <c r="M1469" i="30" s="1"/>
  <c r="L1468" i="30"/>
  <c r="K1468" i="30"/>
  <c r="J1468" i="30"/>
  <c r="M1468" i="30" s="1"/>
  <c r="N1468" i="30" s="1"/>
  <c r="M1467" i="30"/>
  <c r="N1467" i="30" s="1"/>
  <c r="L1467" i="30"/>
  <c r="K1467" i="30"/>
  <c r="J1467" i="30"/>
  <c r="L1466" i="30"/>
  <c r="K1466" i="30"/>
  <c r="M1466" i="30" s="1"/>
  <c r="N1466" i="30" s="1"/>
  <c r="J1466" i="30"/>
  <c r="N1465" i="30"/>
  <c r="L1465" i="30"/>
  <c r="K1465" i="30"/>
  <c r="J1465" i="30"/>
  <c r="M1465" i="30" s="1"/>
  <c r="L1464" i="30"/>
  <c r="K1464" i="30"/>
  <c r="M1464" i="30" s="1"/>
  <c r="N1464" i="30" s="1"/>
  <c r="J1464" i="30"/>
  <c r="L1463" i="30"/>
  <c r="K1463" i="30"/>
  <c r="J1463" i="30"/>
  <c r="N1462" i="30"/>
  <c r="M1462" i="30"/>
  <c r="L1462" i="30"/>
  <c r="K1462" i="30"/>
  <c r="J1462" i="30"/>
  <c r="N1461" i="30"/>
  <c r="L1461" i="30"/>
  <c r="K1461" i="30"/>
  <c r="J1461" i="30"/>
  <c r="M1461" i="30" s="1"/>
  <c r="L1460" i="30"/>
  <c r="K1460" i="30"/>
  <c r="J1460" i="30"/>
  <c r="M1460" i="30" s="1"/>
  <c r="N1460" i="30" s="1"/>
  <c r="M1459" i="30"/>
  <c r="N1459" i="30" s="1"/>
  <c r="L1459" i="30"/>
  <c r="K1459" i="30"/>
  <c r="J1459" i="30"/>
  <c r="L1458" i="30"/>
  <c r="K1458" i="30"/>
  <c r="M1458" i="30" s="1"/>
  <c r="N1458" i="30" s="1"/>
  <c r="J1458" i="30"/>
  <c r="N1457" i="30"/>
  <c r="L1457" i="30"/>
  <c r="K1457" i="30"/>
  <c r="J1457" i="30"/>
  <c r="M1457" i="30" s="1"/>
  <c r="L1456" i="30"/>
  <c r="K1456" i="30"/>
  <c r="M1456" i="30" s="1"/>
  <c r="N1456" i="30" s="1"/>
  <c r="J1456" i="30"/>
  <c r="L1455" i="30"/>
  <c r="K1455" i="30"/>
  <c r="J1455" i="30"/>
  <c r="N1454" i="30"/>
  <c r="M1454" i="30"/>
  <c r="L1454" i="30"/>
  <c r="K1454" i="30"/>
  <c r="J1454" i="30"/>
  <c r="N1453" i="30"/>
  <c r="L1453" i="30"/>
  <c r="K1453" i="30"/>
  <c r="J1453" i="30"/>
  <c r="M1453" i="30" s="1"/>
  <c r="L1452" i="30"/>
  <c r="K1452" i="30"/>
  <c r="J1452" i="30"/>
  <c r="M1452" i="30" s="1"/>
  <c r="N1452" i="30" s="1"/>
  <c r="M1451" i="30"/>
  <c r="N1451" i="30" s="1"/>
  <c r="L1451" i="30"/>
  <c r="K1451" i="30"/>
  <c r="J1451" i="30"/>
  <c r="L1450" i="30"/>
  <c r="K1450" i="30"/>
  <c r="M1450" i="30" s="1"/>
  <c r="N1450" i="30" s="1"/>
  <c r="J1450" i="30"/>
  <c r="N1449" i="30"/>
  <c r="L1449" i="30"/>
  <c r="K1449" i="30"/>
  <c r="J1449" i="30"/>
  <c r="M1449" i="30" s="1"/>
  <c r="L1448" i="30"/>
  <c r="K1448" i="30"/>
  <c r="M1448" i="30" s="1"/>
  <c r="N1448" i="30" s="1"/>
  <c r="J1448" i="30"/>
  <c r="L1447" i="30"/>
  <c r="K1447" i="30"/>
  <c r="J1447" i="30"/>
  <c r="N1446" i="30"/>
  <c r="M1446" i="30"/>
  <c r="L1446" i="30"/>
  <c r="K1446" i="30"/>
  <c r="J1446" i="30"/>
  <c r="N1445" i="30"/>
  <c r="L1445" i="30"/>
  <c r="K1445" i="30"/>
  <c r="J1445" i="30"/>
  <c r="M1445" i="30" s="1"/>
  <c r="L1444" i="30"/>
  <c r="K1444" i="30"/>
  <c r="J1444" i="30"/>
  <c r="M1444" i="30" s="1"/>
  <c r="N1444" i="30" s="1"/>
  <c r="M1443" i="30"/>
  <c r="N1443" i="30" s="1"/>
  <c r="L1443" i="30"/>
  <c r="K1443" i="30"/>
  <c r="J1443" i="30"/>
  <c r="L1442" i="30"/>
  <c r="K1442" i="30"/>
  <c r="M1442" i="30" s="1"/>
  <c r="N1442" i="30" s="1"/>
  <c r="J1442" i="30"/>
  <c r="N1441" i="30"/>
  <c r="L1441" i="30"/>
  <c r="K1441" i="30"/>
  <c r="J1441" i="30"/>
  <c r="M1441" i="30" s="1"/>
  <c r="L1440" i="30"/>
  <c r="K1440" i="30"/>
  <c r="M1440" i="30" s="1"/>
  <c r="N1440" i="30" s="1"/>
  <c r="J1440" i="30"/>
  <c r="L1439" i="30"/>
  <c r="K1439" i="30"/>
  <c r="J1439" i="30"/>
  <c r="N1438" i="30"/>
  <c r="M1438" i="30"/>
  <c r="L1438" i="30"/>
  <c r="K1438" i="30"/>
  <c r="J1438" i="30"/>
  <c r="N1437" i="30"/>
  <c r="L1437" i="30"/>
  <c r="K1437" i="30"/>
  <c r="J1437" i="30"/>
  <c r="M1437" i="30" s="1"/>
  <c r="L1436" i="30"/>
  <c r="K1436" i="30"/>
  <c r="J1436" i="30"/>
  <c r="M1436" i="30" s="1"/>
  <c r="N1436" i="30" s="1"/>
  <c r="M1435" i="30"/>
  <c r="N1435" i="30" s="1"/>
  <c r="L1435" i="30"/>
  <c r="K1435" i="30"/>
  <c r="J1435" i="30"/>
  <c r="L1434" i="30"/>
  <c r="K1434" i="30"/>
  <c r="M1434" i="30" s="1"/>
  <c r="N1434" i="30" s="1"/>
  <c r="J1434" i="30"/>
  <c r="N1433" i="30"/>
  <c r="L1433" i="30"/>
  <c r="K1433" i="30"/>
  <c r="J1433" i="30"/>
  <c r="M1433" i="30" s="1"/>
  <c r="L1432" i="30"/>
  <c r="K1432" i="30"/>
  <c r="M1432" i="30" s="1"/>
  <c r="N1432" i="30" s="1"/>
  <c r="J1432" i="30"/>
  <c r="L1431" i="30"/>
  <c r="K1431" i="30"/>
  <c r="J1431" i="30"/>
  <c r="N1430" i="30"/>
  <c r="M1430" i="30"/>
  <c r="L1430" i="30"/>
  <c r="K1430" i="30"/>
  <c r="J1430" i="30"/>
  <c r="N1429" i="30"/>
  <c r="L1429" i="30"/>
  <c r="K1429" i="30"/>
  <c r="J1429" i="30"/>
  <c r="M1429" i="30" s="1"/>
  <c r="L1428" i="30"/>
  <c r="K1428" i="30"/>
  <c r="J1428" i="30"/>
  <c r="M1428" i="30" s="1"/>
  <c r="N1428" i="30" s="1"/>
  <c r="M1427" i="30"/>
  <c r="N1427" i="30" s="1"/>
  <c r="L1427" i="30"/>
  <c r="K1427" i="30"/>
  <c r="J1427" i="30"/>
  <c r="L1426" i="30"/>
  <c r="K1426" i="30"/>
  <c r="M1426" i="30" s="1"/>
  <c r="N1426" i="30" s="1"/>
  <c r="J1426" i="30"/>
  <c r="N1425" i="30"/>
  <c r="L1425" i="30"/>
  <c r="K1425" i="30"/>
  <c r="J1425" i="30"/>
  <c r="M1425" i="30" s="1"/>
  <c r="L1424" i="30"/>
  <c r="K1424" i="30"/>
  <c r="J1424" i="30"/>
  <c r="L1423" i="30"/>
  <c r="K1423" i="30"/>
  <c r="J1423" i="30"/>
  <c r="N1422" i="30"/>
  <c r="M1422" i="30"/>
  <c r="L1422" i="30"/>
  <c r="K1422" i="30"/>
  <c r="J1422" i="30"/>
  <c r="N1421" i="30"/>
  <c r="L1421" i="30"/>
  <c r="K1421" i="30"/>
  <c r="J1421" i="30"/>
  <c r="M1421" i="30" s="1"/>
  <c r="L1420" i="30"/>
  <c r="K1420" i="30"/>
  <c r="J1420" i="30"/>
  <c r="M1419" i="30"/>
  <c r="N1419" i="30" s="1"/>
  <c r="L1419" i="30"/>
  <c r="K1419" i="30"/>
  <c r="J1419" i="30"/>
  <c r="L1418" i="30"/>
  <c r="K1418" i="30"/>
  <c r="J1418" i="30"/>
  <c r="N1417" i="30"/>
  <c r="L1417" i="30"/>
  <c r="K1417" i="30"/>
  <c r="J1417" i="30"/>
  <c r="M1417" i="30" s="1"/>
  <c r="L1416" i="30"/>
  <c r="M1416" i="30" s="1"/>
  <c r="N1416" i="30" s="1"/>
  <c r="K1416" i="30"/>
  <c r="J1416" i="30"/>
  <c r="L1415" i="30"/>
  <c r="K1415" i="30"/>
  <c r="J1415" i="30"/>
  <c r="M1415" i="30" s="1"/>
  <c r="N1415" i="30" s="1"/>
  <c r="M1414" i="30"/>
  <c r="N1414" i="30" s="1"/>
  <c r="L1414" i="30"/>
  <c r="K1414" i="30"/>
  <c r="J1414" i="30"/>
  <c r="L1413" i="30"/>
  <c r="K1413" i="30"/>
  <c r="J1413" i="30"/>
  <c r="M1413" i="30" s="1"/>
  <c r="N1413" i="30" s="1"/>
  <c r="L1412" i="30"/>
  <c r="K1412" i="30"/>
  <c r="J1412" i="30"/>
  <c r="M1412" i="30" s="1"/>
  <c r="N1412" i="30" s="1"/>
  <c r="L1411" i="30"/>
  <c r="M1411" i="30" s="1"/>
  <c r="N1411" i="30" s="1"/>
  <c r="K1411" i="30"/>
  <c r="J1411" i="30"/>
  <c r="L1410" i="30"/>
  <c r="K1410" i="30"/>
  <c r="M1410" i="30" s="1"/>
  <c r="N1410" i="30" s="1"/>
  <c r="J1410" i="30"/>
  <c r="L1409" i="30"/>
  <c r="K1409" i="30"/>
  <c r="J1409" i="30"/>
  <c r="M1409" i="30" s="1"/>
  <c r="N1409" i="30" s="1"/>
  <c r="L1408" i="30"/>
  <c r="K1408" i="30"/>
  <c r="J1408" i="30"/>
  <c r="L1407" i="30"/>
  <c r="K1407" i="30"/>
  <c r="J1407" i="30"/>
  <c r="M1407" i="30" s="1"/>
  <c r="N1407" i="30" s="1"/>
  <c r="N1406" i="30"/>
  <c r="M1406" i="30"/>
  <c r="L1406" i="30"/>
  <c r="K1406" i="30"/>
  <c r="J1406" i="30"/>
  <c r="L1405" i="30"/>
  <c r="K1405" i="30"/>
  <c r="M1405" i="30" s="1"/>
  <c r="N1405" i="30" s="1"/>
  <c r="J1405" i="30"/>
  <c r="L1404" i="30"/>
  <c r="K1404" i="30"/>
  <c r="J1404" i="30"/>
  <c r="L1403" i="30"/>
  <c r="M1403" i="30" s="1"/>
  <c r="N1403" i="30" s="1"/>
  <c r="K1403" i="30"/>
  <c r="J1403" i="30"/>
  <c r="M1402" i="30"/>
  <c r="N1402" i="30" s="1"/>
  <c r="L1402" i="30"/>
  <c r="K1402" i="30"/>
  <c r="J1402" i="30"/>
  <c r="N1401" i="30"/>
  <c r="L1401" i="30"/>
  <c r="K1401" i="30"/>
  <c r="J1401" i="30"/>
  <c r="M1401" i="30" s="1"/>
  <c r="N1400" i="30"/>
  <c r="L1400" i="30"/>
  <c r="K1400" i="30"/>
  <c r="M1400" i="30" s="1"/>
  <c r="J1400" i="30"/>
  <c r="L1399" i="30"/>
  <c r="K1399" i="30"/>
  <c r="J1399" i="30"/>
  <c r="L1398" i="30"/>
  <c r="K1398" i="30"/>
  <c r="M1398" i="30" s="1"/>
  <c r="N1398" i="30" s="1"/>
  <c r="J1398" i="30"/>
  <c r="L1397" i="30"/>
  <c r="K1397" i="30"/>
  <c r="M1397" i="30" s="1"/>
  <c r="N1397" i="30" s="1"/>
  <c r="J1397" i="30"/>
  <c r="L1396" i="30"/>
  <c r="K1396" i="30"/>
  <c r="J1396" i="30"/>
  <c r="M1396" i="30" s="1"/>
  <c r="N1396" i="30" s="1"/>
  <c r="N1395" i="30"/>
  <c r="L1395" i="30"/>
  <c r="M1395" i="30" s="1"/>
  <c r="K1395" i="30"/>
  <c r="J1395" i="30"/>
  <c r="L1394" i="30"/>
  <c r="K1394" i="30"/>
  <c r="J1394" i="30"/>
  <c r="M1394" i="30" s="1"/>
  <c r="N1394" i="30" s="1"/>
  <c r="L1393" i="30"/>
  <c r="K1393" i="30"/>
  <c r="J1393" i="30"/>
  <c r="L1392" i="30"/>
  <c r="K1392" i="30"/>
  <c r="M1392" i="30" s="1"/>
  <c r="N1392" i="30" s="1"/>
  <c r="J1392" i="30"/>
  <c r="N1391" i="30"/>
  <c r="L1391" i="30"/>
  <c r="K1391" i="30"/>
  <c r="J1391" i="30"/>
  <c r="M1391" i="30" s="1"/>
  <c r="M1390" i="30"/>
  <c r="N1390" i="30" s="1"/>
  <c r="L1390" i="30"/>
  <c r="K1390" i="30"/>
  <c r="J1390" i="30"/>
  <c r="L1389" i="30"/>
  <c r="K1389" i="30"/>
  <c r="J1389" i="30"/>
  <c r="M1389" i="30" s="1"/>
  <c r="N1389" i="30" s="1"/>
  <c r="M1388" i="30"/>
  <c r="N1388" i="30" s="1"/>
  <c r="L1388" i="30"/>
  <c r="K1388" i="30"/>
  <c r="J1388" i="30"/>
  <c r="L1387" i="30"/>
  <c r="K1387" i="30"/>
  <c r="J1387" i="30"/>
  <c r="M1387" i="30" s="1"/>
  <c r="N1387" i="30" s="1"/>
  <c r="L1386" i="30"/>
  <c r="K1386" i="30"/>
  <c r="J1386" i="30"/>
  <c r="L1385" i="30"/>
  <c r="K1385" i="30"/>
  <c r="J1385" i="30"/>
  <c r="M1385" i="30" s="1"/>
  <c r="N1385" i="30" s="1"/>
  <c r="M1384" i="30"/>
  <c r="N1384" i="30" s="1"/>
  <c r="L1384" i="30"/>
  <c r="K1384" i="30"/>
  <c r="J1384" i="30"/>
  <c r="L1383" i="30"/>
  <c r="K1383" i="30"/>
  <c r="J1383" i="30"/>
  <c r="L1382" i="30"/>
  <c r="K1382" i="30"/>
  <c r="M1382" i="30" s="1"/>
  <c r="N1382" i="30" s="1"/>
  <c r="J1382" i="30"/>
  <c r="L1381" i="30"/>
  <c r="K1381" i="30"/>
  <c r="M1381" i="30" s="1"/>
  <c r="N1381" i="30" s="1"/>
  <c r="J1381" i="30"/>
  <c r="L1380" i="30"/>
  <c r="K1380" i="30"/>
  <c r="J1380" i="30"/>
  <c r="M1380" i="30" s="1"/>
  <c r="N1380" i="30" s="1"/>
  <c r="N1379" i="30"/>
  <c r="L1379" i="30"/>
  <c r="K1379" i="30"/>
  <c r="J1379" i="30"/>
  <c r="M1379" i="30" s="1"/>
  <c r="L1378" i="30"/>
  <c r="K1378" i="30"/>
  <c r="J1378" i="30"/>
  <c r="M1378" i="30" s="1"/>
  <c r="N1378" i="30" s="1"/>
  <c r="L1377" i="30"/>
  <c r="K1377" i="30"/>
  <c r="J1377" i="30"/>
  <c r="L1376" i="30"/>
  <c r="K1376" i="30"/>
  <c r="M1376" i="30" s="1"/>
  <c r="N1376" i="30" s="1"/>
  <c r="J1376" i="30"/>
  <c r="N1375" i="30"/>
  <c r="L1375" i="30"/>
  <c r="K1375" i="30"/>
  <c r="J1375" i="30"/>
  <c r="M1375" i="30" s="1"/>
  <c r="M1374" i="30"/>
  <c r="N1374" i="30" s="1"/>
  <c r="L1374" i="30"/>
  <c r="K1374" i="30"/>
  <c r="J1374" i="30"/>
  <c r="L1373" i="30"/>
  <c r="K1373" i="30"/>
  <c r="J1373" i="30"/>
  <c r="M1373" i="30" s="1"/>
  <c r="N1373" i="30" s="1"/>
  <c r="M1372" i="30"/>
  <c r="N1372" i="30" s="1"/>
  <c r="L1372" i="30"/>
  <c r="K1372" i="30"/>
  <c r="J1372" i="30"/>
  <c r="L1371" i="30"/>
  <c r="K1371" i="30"/>
  <c r="J1371" i="30"/>
  <c r="M1371" i="30" s="1"/>
  <c r="N1371" i="30" s="1"/>
  <c r="L1370" i="30"/>
  <c r="K1370" i="30"/>
  <c r="J1370" i="30"/>
  <c r="L1369" i="30"/>
  <c r="K1369" i="30"/>
  <c r="J1369" i="30"/>
  <c r="M1369" i="30" s="1"/>
  <c r="N1369" i="30" s="1"/>
  <c r="M1368" i="30"/>
  <c r="N1368" i="30" s="1"/>
  <c r="L1368" i="30"/>
  <c r="K1368" i="30"/>
  <c r="J1368" i="30"/>
  <c r="L1367" i="30"/>
  <c r="K1367" i="30"/>
  <c r="J1367" i="30"/>
  <c r="L1366" i="30"/>
  <c r="K1366" i="30"/>
  <c r="M1366" i="30" s="1"/>
  <c r="N1366" i="30" s="1"/>
  <c r="J1366" i="30"/>
  <c r="L1365" i="30"/>
  <c r="K1365" i="30"/>
  <c r="M1365" i="30" s="1"/>
  <c r="N1365" i="30" s="1"/>
  <c r="J1365" i="30"/>
  <c r="L1364" i="30"/>
  <c r="K1364" i="30"/>
  <c r="J1364" i="30"/>
  <c r="M1364" i="30" s="1"/>
  <c r="N1364" i="30" s="1"/>
  <c r="N1363" i="30"/>
  <c r="L1363" i="30"/>
  <c r="K1363" i="30"/>
  <c r="J1363" i="30"/>
  <c r="M1363" i="30" s="1"/>
  <c r="L1362" i="30"/>
  <c r="K1362" i="30"/>
  <c r="J1362" i="30"/>
  <c r="L1361" i="30"/>
  <c r="K1361" i="30"/>
  <c r="J1361" i="30"/>
  <c r="L1360" i="30"/>
  <c r="K1360" i="30"/>
  <c r="M1360" i="30" s="1"/>
  <c r="N1360" i="30" s="1"/>
  <c r="J1360" i="30"/>
  <c r="N1359" i="30"/>
  <c r="L1359" i="30"/>
  <c r="K1359" i="30"/>
  <c r="J1359" i="30"/>
  <c r="M1359" i="30" s="1"/>
  <c r="M1358" i="30"/>
  <c r="N1358" i="30" s="1"/>
  <c r="L1358" i="30"/>
  <c r="K1358" i="30"/>
  <c r="J1358" i="30"/>
  <c r="L1357" i="30"/>
  <c r="K1357" i="30"/>
  <c r="J1357" i="30"/>
  <c r="M1357" i="30" s="1"/>
  <c r="N1357" i="30" s="1"/>
  <c r="M1356" i="30"/>
  <c r="N1356" i="30" s="1"/>
  <c r="L1356" i="30"/>
  <c r="K1356" i="30"/>
  <c r="J1356" i="30"/>
  <c r="L1355" i="30"/>
  <c r="K1355" i="30"/>
  <c r="J1355" i="30"/>
  <c r="M1355" i="30" s="1"/>
  <c r="N1355" i="30" s="1"/>
  <c r="L1354" i="30"/>
  <c r="K1354" i="30"/>
  <c r="J1354" i="30"/>
  <c r="L1353" i="30"/>
  <c r="K1353" i="30"/>
  <c r="J1353" i="30"/>
  <c r="M1353" i="30" s="1"/>
  <c r="N1353" i="30" s="1"/>
  <c r="M1352" i="30"/>
  <c r="N1352" i="30" s="1"/>
  <c r="L1352" i="30"/>
  <c r="K1352" i="30"/>
  <c r="J1352" i="30"/>
  <c r="L1351" i="30"/>
  <c r="K1351" i="30"/>
  <c r="J1351" i="30"/>
  <c r="M1351" i="30" s="1"/>
  <c r="N1351" i="30" s="1"/>
  <c r="L1350" i="30"/>
  <c r="K1350" i="30"/>
  <c r="J1350" i="30"/>
  <c r="M1350" i="30" s="1"/>
  <c r="N1350" i="30" s="1"/>
  <c r="N1349" i="30"/>
  <c r="L1349" i="30"/>
  <c r="K1349" i="30"/>
  <c r="J1349" i="30"/>
  <c r="M1349" i="30" s="1"/>
  <c r="L1348" i="30"/>
  <c r="K1348" i="30"/>
  <c r="M1348" i="30" s="1"/>
  <c r="N1348" i="30" s="1"/>
  <c r="J1348" i="30"/>
  <c r="N1347" i="30"/>
  <c r="L1347" i="30"/>
  <c r="K1347" i="30"/>
  <c r="J1347" i="30"/>
  <c r="M1347" i="30" s="1"/>
  <c r="L1346" i="30"/>
  <c r="K1346" i="30"/>
  <c r="M1346" i="30" s="1"/>
  <c r="N1346" i="30" s="1"/>
  <c r="J1346" i="30"/>
  <c r="L1345" i="30"/>
  <c r="K1345" i="30"/>
  <c r="J1345" i="30"/>
  <c r="M1344" i="30"/>
  <c r="N1344" i="30" s="1"/>
  <c r="L1344" i="30"/>
  <c r="K1344" i="30"/>
  <c r="J1344" i="30"/>
  <c r="M1343" i="30"/>
  <c r="N1343" i="30" s="1"/>
  <c r="L1343" i="30"/>
  <c r="K1343" i="30"/>
  <c r="J1343" i="30"/>
  <c r="L1342" i="30"/>
  <c r="K1342" i="30"/>
  <c r="J1342" i="30"/>
  <c r="M1342" i="30" s="1"/>
  <c r="N1342" i="30" s="1"/>
  <c r="L1341" i="30"/>
  <c r="K1341" i="30"/>
  <c r="J1341" i="30"/>
  <c r="L1340" i="30"/>
  <c r="K1340" i="30"/>
  <c r="M1340" i="30" s="1"/>
  <c r="N1340" i="30" s="1"/>
  <c r="J1340" i="30"/>
  <c r="L1339" i="30"/>
  <c r="K1339" i="30"/>
  <c r="J1339" i="30"/>
  <c r="L1338" i="30"/>
  <c r="K1338" i="30"/>
  <c r="M1338" i="30" s="1"/>
  <c r="N1338" i="30" s="1"/>
  <c r="J1338" i="30"/>
  <c r="M1337" i="30"/>
  <c r="N1337" i="30" s="1"/>
  <c r="L1337" i="30"/>
  <c r="K1337" i="30"/>
  <c r="J1337" i="30"/>
  <c r="L1336" i="30"/>
  <c r="K1336" i="30"/>
  <c r="J1336" i="30"/>
  <c r="M1336" i="30" s="1"/>
  <c r="N1336" i="30" s="1"/>
  <c r="M1335" i="30"/>
  <c r="N1335" i="30" s="1"/>
  <c r="L1335" i="30"/>
  <c r="K1335" i="30"/>
  <c r="J1335" i="30"/>
  <c r="L1334" i="30"/>
  <c r="K1334" i="30"/>
  <c r="J1334" i="30"/>
  <c r="M1334" i="30" s="1"/>
  <c r="N1334" i="30" s="1"/>
  <c r="L1333" i="30"/>
  <c r="K1333" i="30"/>
  <c r="J1333" i="30"/>
  <c r="L1332" i="30"/>
  <c r="K1332" i="30"/>
  <c r="M1332" i="30" s="1"/>
  <c r="N1332" i="30" s="1"/>
  <c r="J1332" i="30"/>
  <c r="L1331" i="30"/>
  <c r="K1331" i="30"/>
  <c r="J1331" i="30"/>
  <c r="L1330" i="30"/>
  <c r="K1330" i="30"/>
  <c r="M1330" i="30" s="1"/>
  <c r="N1330" i="30" s="1"/>
  <c r="J1330" i="30"/>
  <c r="M1329" i="30"/>
  <c r="N1329" i="30" s="1"/>
  <c r="L1329" i="30"/>
  <c r="K1329" i="30"/>
  <c r="J1329" i="30"/>
  <c r="L1328" i="30"/>
  <c r="K1328" i="30"/>
  <c r="J1328" i="30"/>
  <c r="M1328" i="30" s="1"/>
  <c r="N1328" i="30" s="1"/>
  <c r="M1327" i="30"/>
  <c r="N1327" i="30" s="1"/>
  <c r="L1327" i="30"/>
  <c r="K1327" i="30"/>
  <c r="J1327" i="30"/>
  <c r="L1326" i="30"/>
  <c r="K1326" i="30"/>
  <c r="J1326" i="30"/>
  <c r="M1326" i="30" s="1"/>
  <c r="N1326" i="30" s="1"/>
  <c r="L1325" i="30"/>
  <c r="K1325" i="30"/>
  <c r="J1325" i="30"/>
  <c r="L1324" i="30"/>
  <c r="K1324" i="30"/>
  <c r="M1324" i="30" s="1"/>
  <c r="N1324" i="30" s="1"/>
  <c r="J1324" i="30"/>
  <c r="L1323" i="30"/>
  <c r="K1323" i="30"/>
  <c r="J1323" i="30"/>
  <c r="L1322" i="30"/>
  <c r="K1322" i="30"/>
  <c r="M1322" i="30" s="1"/>
  <c r="N1322" i="30" s="1"/>
  <c r="J1322" i="30"/>
  <c r="M1321" i="30"/>
  <c r="N1321" i="30" s="1"/>
  <c r="L1321" i="30"/>
  <c r="K1321" i="30"/>
  <c r="J1321" i="30"/>
  <c r="L1320" i="30"/>
  <c r="K1320" i="30"/>
  <c r="J1320" i="30"/>
  <c r="M1320" i="30" s="1"/>
  <c r="N1320" i="30" s="1"/>
  <c r="M1319" i="30"/>
  <c r="N1319" i="30" s="1"/>
  <c r="L1319" i="30"/>
  <c r="K1319" i="30"/>
  <c r="J1319" i="30"/>
  <c r="L1318" i="30"/>
  <c r="K1318" i="30"/>
  <c r="J1318" i="30"/>
  <c r="M1318" i="30" s="1"/>
  <c r="N1318" i="30" s="1"/>
  <c r="L1317" i="30"/>
  <c r="K1317" i="30"/>
  <c r="J1317" i="30"/>
  <c r="L1316" i="30"/>
  <c r="K1316" i="30"/>
  <c r="M1316" i="30" s="1"/>
  <c r="N1316" i="30" s="1"/>
  <c r="J1316" i="30"/>
  <c r="L1315" i="30"/>
  <c r="K1315" i="30"/>
  <c r="J1315" i="30"/>
  <c r="L1314" i="30"/>
  <c r="K1314" i="30"/>
  <c r="M1314" i="30" s="1"/>
  <c r="N1314" i="30" s="1"/>
  <c r="J1314" i="30"/>
  <c r="M1313" i="30"/>
  <c r="N1313" i="30" s="1"/>
  <c r="L1313" i="30"/>
  <c r="K1313" i="30"/>
  <c r="J1313" i="30"/>
  <c r="L1312" i="30"/>
  <c r="K1312" i="30"/>
  <c r="J1312" i="30"/>
  <c r="M1312" i="30" s="1"/>
  <c r="N1312" i="30" s="1"/>
  <c r="M1311" i="30"/>
  <c r="N1311" i="30" s="1"/>
  <c r="L1311" i="30"/>
  <c r="K1311" i="30"/>
  <c r="J1311" i="30"/>
  <c r="L1310" i="30"/>
  <c r="K1310" i="30"/>
  <c r="J1310" i="30"/>
  <c r="M1310" i="30" s="1"/>
  <c r="N1310" i="30" s="1"/>
  <c r="L1309" i="30"/>
  <c r="K1309" i="30"/>
  <c r="J1309" i="30"/>
  <c r="L1308" i="30"/>
  <c r="K1308" i="30"/>
  <c r="M1308" i="30" s="1"/>
  <c r="N1308" i="30" s="1"/>
  <c r="J1308" i="30"/>
  <c r="L1307" i="30"/>
  <c r="K1307" i="30"/>
  <c r="J1307" i="30"/>
  <c r="L1306" i="30"/>
  <c r="K1306" i="30"/>
  <c r="M1306" i="30" s="1"/>
  <c r="N1306" i="30" s="1"/>
  <c r="J1306" i="30"/>
  <c r="M1305" i="30"/>
  <c r="N1305" i="30" s="1"/>
  <c r="L1305" i="30"/>
  <c r="K1305" i="30"/>
  <c r="J1305" i="30"/>
  <c r="L1304" i="30"/>
  <c r="K1304" i="30"/>
  <c r="J1304" i="30"/>
  <c r="M1304" i="30" s="1"/>
  <c r="N1304" i="30" s="1"/>
  <c r="M1303" i="30"/>
  <c r="N1303" i="30" s="1"/>
  <c r="L1303" i="30"/>
  <c r="K1303" i="30"/>
  <c r="J1303" i="30"/>
  <c r="L1302" i="30"/>
  <c r="K1302" i="30"/>
  <c r="J1302" i="30"/>
  <c r="M1302" i="30" s="1"/>
  <c r="N1302" i="30" s="1"/>
  <c r="L1301" i="30"/>
  <c r="K1301" i="30"/>
  <c r="J1301" i="30"/>
  <c r="L1300" i="30"/>
  <c r="K1300" i="30"/>
  <c r="M1300" i="30" s="1"/>
  <c r="N1300" i="30" s="1"/>
  <c r="J1300" i="30"/>
  <c r="L1299" i="30"/>
  <c r="K1299" i="30"/>
  <c r="J1299" i="30"/>
  <c r="L1298" i="30"/>
  <c r="K1298" i="30"/>
  <c r="M1298" i="30" s="1"/>
  <c r="N1298" i="30" s="1"/>
  <c r="J1298" i="30"/>
  <c r="M1297" i="30"/>
  <c r="N1297" i="30" s="1"/>
  <c r="L1297" i="30"/>
  <c r="K1297" i="30"/>
  <c r="J1297" i="30"/>
  <c r="L1296" i="30"/>
  <c r="K1296" i="30"/>
  <c r="J1296" i="30"/>
  <c r="M1296" i="30" s="1"/>
  <c r="N1296" i="30" s="1"/>
  <c r="M1295" i="30"/>
  <c r="N1295" i="30" s="1"/>
  <c r="L1295" i="30"/>
  <c r="K1295" i="30"/>
  <c r="J1295" i="30"/>
  <c r="L1294" i="30"/>
  <c r="K1294" i="30"/>
  <c r="J1294" i="30"/>
  <c r="M1294" i="30" s="1"/>
  <c r="N1294" i="30" s="1"/>
  <c r="L1293" i="30"/>
  <c r="K1293" i="30"/>
  <c r="J1293" i="30"/>
  <c r="L1292" i="30"/>
  <c r="K1292" i="30"/>
  <c r="M1292" i="30" s="1"/>
  <c r="N1292" i="30" s="1"/>
  <c r="J1292" i="30"/>
  <c r="L1291" i="30"/>
  <c r="K1291" i="30"/>
  <c r="J1291" i="30"/>
  <c r="L1290" i="30"/>
  <c r="K1290" i="30"/>
  <c r="M1290" i="30" s="1"/>
  <c r="N1290" i="30" s="1"/>
  <c r="J1290" i="30"/>
  <c r="M1289" i="30"/>
  <c r="N1289" i="30" s="1"/>
  <c r="L1289" i="30"/>
  <c r="K1289" i="30"/>
  <c r="J1289" i="30"/>
  <c r="L1288" i="30"/>
  <c r="K1288" i="30"/>
  <c r="J1288" i="30"/>
  <c r="M1288" i="30" s="1"/>
  <c r="N1288" i="30" s="1"/>
  <c r="M1287" i="30"/>
  <c r="N1287" i="30" s="1"/>
  <c r="L1287" i="30"/>
  <c r="K1287" i="30"/>
  <c r="J1287" i="30"/>
  <c r="L1286" i="30"/>
  <c r="K1286" i="30"/>
  <c r="J1286" i="30"/>
  <c r="M1286" i="30" s="1"/>
  <c r="N1286" i="30" s="1"/>
  <c r="L1285" i="30"/>
  <c r="K1285" i="30"/>
  <c r="J1285" i="30"/>
  <c r="L1284" i="30"/>
  <c r="K1284" i="30"/>
  <c r="M1284" i="30" s="1"/>
  <c r="N1284" i="30" s="1"/>
  <c r="J1284" i="30"/>
  <c r="L1283" i="30"/>
  <c r="K1283" i="30"/>
  <c r="J1283" i="30"/>
  <c r="L1282" i="30"/>
  <c r="K1282" i="30"/>
  <c r="M1282" i="30" s="1"/>
  <c r="N1282" i="30" s="1"/>
  <c r="J1282" i="30"/>
  <c r="M1281" i="30"/>
  <c r="N1281" i="30" s="1"/>
  <c r="L1281" i="30"/>
  <c r="K1281" i="30"/>
  <c r="J1281" i="30"/>
  <c r="L1280" i="30"/>
  <c r="K1280" i="30"/>
  <c r="J1280" i="30"/>
  <c r="M1280" i="30" s="1"/>
  <c r="N1280" i="30" s="1"/>
  <c r="M1279" i="30"/>
  <c r="N1279" i="30" s="1"/>
  <c r="L1279" i="30"/>
  <c r="K1279" i="30"/>
  <c r="J1279" i="30"/>
  <c r="L1278" i="30"/>
  <c r="K1278" i="30"/>
  <c r="J1278" i="30"/>
  <c r="M1278" i="30" s="1"/>
  <c r="N1278" i="30" s="1"/>
  <c r="L1277" i="30"/>
  <c r="K1277" i="30"/>
  <c r="J1277" i="30"/>
  <c r="L1276" i="30"/>
  <c r="K1276" i="30"/>
  <c r="M1276" i="30" s="1"/>
  <c r="N1276" i="30" s="1"/>
  <c r="J1276" i="30"/>
  <c r="L1275" i="30"/>
  <c r="K1275" i="30"/>
  <c r="J1275" i="30"/>
  <c r="L1274" i="30"/>
  <c r="K1274" i="30"/>
  <c r="M1274" i="30" s="1"/>
  <c r="N1274" i="30" s="1"/>
  <c r="J1274" i="30"/>
  <c r="M1273" i="30"/>
  <c r="N1273" i="30" s="1"/>
  <c r="L1273" i="30"/>
  <c r="K1273" i="30"/>
  <c r="J1273" i="30"/>
  <c r="L1272" i="30"/>
  <c r="K1272" i="30"/>
  <c r="J1272" i="30"/>
  <c r="M1272" i="30" s="1"/>
  <c r="N1272" i="30" s="1"/>
  <c r="M1271" i="30"/>
  <c r="N1271" i="30" s="1"/>
  <c r="L1271" i="30"/>
  <c r="K1271" i="30"/>
  <c r="J1271" i="30"/>
  <c r="L1270" i="30"/>
  <c r="K1270" i="30"/>
  <c r="J1270" i="30"/>
  <c r="M1270" i="30" s="1"/>
  <c r="N1270" i="30" s="1"/>
  <c r="L1269" i="30"/>
  <c r="K1269" i="30"/>
  <c r="J1269" i="30"/>
  <c r="L1268" i="30"/>
  <c r="K1268" i="30"/>
  <c r="M1268" i="30" s="1"/>
  <c r="N1268" i="30" s="1"/>
  <c r="J1268" i="30"/>
  <c r="L1267" i="30"/>
  <c r="K1267" i="30"/>
  <c r="J1267" i="30"/>
  <c r="L1266" i="30"/>
  <c r="K1266" i="30"/>
  <c r="M1266" i="30" s="1"/>
  <c r="N1266" i="30" s="1"/>
  <c r="J1266" i="30"/>
  <c r="M1265" i="30"/>
  <c r="N1265" i="30" s="1"/>
  <c r="L1265" i="30"/>
  <c r="K1265" i="30"/>
  <c r="J1265" i="30"/>
  <c r="L1264" i="30"/>
  <c r="K1264" i="30"/>
  <c r="J1264" i="30"/>
  <c r="M1264" i="30" s="1"/>
  <c r="N1264" i="30" s="1"/>
  <c r="M1263" i="30"/>
  <c r="N1263" i="30" s="1"/>
  <c r="L1263" i="30"/>
  <c r="K1263" i="30"/>
  <c r="J1263" i="30"/>
  <c r="L1262" i="30"/>
  <c r="K1262" i="30"/>
  <c r="J1262" i="30"/>
  <c r="M1262" i="30" s="1"/>
  <c r="N1262" i="30" s="1"/>
  <c r="L1261" i="30"/>
  <c r="K1261" i="30"/>
  <c r="J1261" i="30"/>
  <c r="L1260" i="30"/>
  <c r="K1260" i="30"/>
  <c r="M1260" i="30" s="1"/>
  <c r="N1260" i="30" s="1"/>
  <c r="J1260" i="30"/>
  <c r="L1259" i="30"/>
  <c r="K1259" i="30"/>
  <c r="J1259" i="30"/>
  <c r="L1258" i="30"/>
  <c r="K1258" i="30"/>
  <c r="M1258" i="30" s="1"/>
  <c r="N1258" i="30" s="1"/>
  <c r="J1258" i="30"/>
  <c r="M1257" i="30"/>
  <c r="N1257" i="30" s="1"/>
  <c r="L1257" i="30"/>
  <c r="K1257" i="30"/>
  <c r="J1257" i="30"/>
  <c r="L1256" i="30"/>
  <c r="K1256" i="30"/>
  <c r="J1256" i="30"/>
  <c r="M1256" i="30" s="1"/>
  <c r="N1256" i="30" s="1"/>
  <c r="M1255" i="30"/>
  <c r="N1255" i="30" s="1"/>
  <c r="L1255" i="30"/>
  <c r="K1255" i="30"/>
  <c r="J1255" i="30"/>
  <c r="L1254" i="30"/>
  <c r="K1254" i="30"/>
  <c r="J1254" i="30"/>
  <c r="M1254" i="30" s="1"/>
  <c r="N1254" i="30" s="1"/>
  <c r="L1253" i="30"/>
  <c r="K1253" i="30"/>
  <c r="J1253" i="30"/>
  <c r="L1252" i="30"/>
  <c r="K1252" i="30"/>
  <c r="M1252" i="30" s="1"/>
  <c r="N1252" i="30" s="1"/>
  <c r="J1252" i="30"/>
  <c r="L1251" i="30"/>
  <c r="K1251" i="30"/>
  <c r="J1251" i="30"/>
  <c r="L1250" i="30"/>
  <c r="K1250" i="30"/>
  <c r="M1250" i="30" s="1"/>
  <c r="N1250" i="30" s="1"/>
  <c r="J1250" i="30"/>
  <c r="M1249" i="30"/>
  <c r="N1249" i="30" s="1"/>
  <c r="L1249" i="30"/>
  <c r="K1249" i="30"/>
  <c r="J1249" i="30"/>
  <c r="L1248" i="30"/>
  <c r="K1248" i="30"/>
  <c r="J1248" i="30"/>
  <c r="M1248" i="30" s="1"/>
  <c r="N1248" i="30" s="1"/>
  <c r="M1247" i="30"/>
  <c r="N1247" i="30" s="1"/>
  <c r="L1247" i="30"/>
  <c r="K1247" i="30"/>
  <c r="J1247" i="30"/>
  <c r="L1246" i="30"/>
  <c r="K1246" i="30"/>
  <c r="J1246" i="30"/>
  <c r="M1246" i="30" s="1"/>
  <c r="N1246" i="30" s="1"/>
  <c r="L1245" i="30"/>
  <c r="K1245" i="30"/>
  <c r="J1245" i="30"/>
  <c r="L1244" i="30"/>
  <c r="K1244" i="30"/>
  <c r="M1244" i="30" s="1"/>
  <c r="N1244" i="30" s="1"/>
  <c r="J1244" i="30"/>
  <c r="L1243" i="30"/>
  <c r="K1243" i="30"/>
  <c r="J1243" i="30"/>
  <c r="L1242" i="30"/>
  <c r="K1242" i="30"/>
  <c r="M1242" i="30" s="1"/>
  <c r="N1242" i="30" s="1"/>
  <c r="J1242" i="30"/>
  <c r="M1241" i="30"/>
  <c r="N1241" i="30" s="1"/>
  <c r="L1241" i="30"/>
  <c r="K1241" i="30"/>
  <c r="J1241" i="30"/>
  <c r="L1240" i="30"/>
  <c r="K1240" i="30"/>
  <c r="J1240" i="30"/>
  <c r="M1240" i="30" s="1"/>
  <c r="N1240" i="30" s="1"/>
  <c r="M1239" i="30"/>
  <c r="N1239" i="30" s="1"/>
  <c r="L1239" i="30"/>
  <c r="K1239" i="30"/>
  <c r="J1239" i="30"/>
  <c r="L1238" i="30"/>
  <c r="K1238" i="30"/>
  <c r="J1238" i="30"/>
  <c r="M1238" i="30" s="1"/>
  <c r="N1238" i="30" s="1"/>
  <c r="L1237" i="30"/>
  <c r="K1237" i="30"/>
  <c r="J1237" i="30"/>
  <c r="L1236" i="30"/>
  <c r="K1236" i="30"/>
  <c r="M1236" i="30" s="1"/>
  <c r="N1236" i="30" s="1"/>
  <c r="J1236" i="30"/>
  <c r="L1235" i="30"/>
  <c r="K1235" i="30"/>
  <c r="J1235" i="30"/>
  <c r="L1234" i="30"/>
  <c r="K1234" i="30"/>
  <c r="M1234" i="30" s="1"/>
  <c r="N1234" i="30" s="1"/>
  <c r="J1234" i="30"/>
  <c r="M1233" i="30"/>
  <c r="N1233" i="30" s="1"/>
  <c r="L1233" i="30"/>
  <c r="K1233" i="30"/>
  <c r="J1233" i="30"/>
  <c r="L1232" i="30"/>
  <c r="K1232" i="30"/>
  <c r="J1232" i="30"/>
  <c r="M1232" i="30" s="1"/>
  <c r="N1232" i="30" s="1"/>
  <c r="M1231" i="30"/>
  <c r="N1231" i="30" s="1"/>
  <c r="L1231" i="30"/>
  <c r="K1231" i="30"/>
  <c r="J1231" i="30"/>
  <c r="L1230" i="30"/>
  <c r="K1230" i="30"/>
  <c r="J1230" i="30"/>
  <c r="M1230" i="30" s="1"/>
  <c r="N1230" i="30" s="1"/>
  <c r="L1229" i="30"/>
  <c r="K1229" i="30"/>
  <c r="J1229" i="30"/>
  <c r="L1228" i="30"/>
  <c r="K1228" i="30"/>
  <c r="M1228" i="30" s="1"/>
  <c r="N1228" i="30" s="1"/>
  <c r="J1228" i="30"/>
  <c r="L1227" i="30"/>
  <c r="K1227" i="30"/>
  <c r="J1227" i="30"/>
  <c r="L1226" i="30"/>
  <c r="K1226" i="30"/>
  <c r="M1226" i="30" s="1"/>
  <c r="N1226" i="30" s="1"/>
  <c r="J1226" i="30"/>
  <c r="M1225" i="30"/>
  <c r="N1225" i="30" s="1"/>
  <c r="L1225" i="30"/>
  <c r="K1225" i="30"/>
  <c r="J1225" i="30"/>
  <c r="L1224" i="30"/>
  <c r="K1224" i="30"/>
  <c r="J1224" i="30"/>
  <c r="M1224" i="30" s="1"/>
  <c r="N1224" i="30" s="1"/>
  <c r="M1223" i="30"/>
  <c r="N1223" i="30" s="1"/>
  <c r="L1223" i="30"/>
  <c r="K1223" i="30"/>
  <c r="J1223" i="30"/>
  <c r="L1222" i="30"/>
  <c r="K1222" i="30"/>
  <c r="J1222" i="30"/>
  <c r="M1222" i="30" s="1"/>
  <c r="N1222" i="30" s="1"/>
  <c r="L1221" i="30"/>
  <c r="K1221" i="30"/>
  <c r="J1221" i="30"/>
  <c r="L1220" i="30"/>
  <c r="K1220" i="30"/>
  <c r="M1220" i="30" s="1"/>
  <c r="N1220" i="30" s="1"/>
  <c r="J1220" i="30"/>
  <c r="L1219" i="30"/>
  <c r="K1219" i="30"/>
  <c r="J1219" i="30"/>
  <c r="L1218" i="30"/>
  <c r="K1218" i="30"/>
  <c r="M1218" i="30" s="1"/>
  <c r="N1218" i="30" s="1"/>
  <c r="J1218" i="30"/>
  <c r="M1217" i="30"/>
  <c r="N1217" i="30" s="1"/>
  <c r="L1217" i="30"/>
  <c r="K1217" i="30"/>
  <c r="J1217" i="30"/>
  <c r="L1216" i="30"/>
  <c r="K1216" i="30"/>
  <c r="J1216" i="30"/>
  <c r="M1216" i="30" s="1"/>
  <c r="N1216" i="30" s="1"/>
  <c r="M1215" i="30"/>
  <c r="N1215" i="30" s="1"/>
  <c r="L1215" i="30"/>
  <c r="K1215" i="30"/>
  <c r="J1215" i="30"/>
  <c r="L1214" i="30"/>
  <c r="K1214" i="30"/>
  <c r="J1214" i="30"/>
  <c r="M1214" i="30" s="1"/>
  <c r="N1214" i="30" s="1"/>
  <c r="L1213" i="30"/>
  <c r="K1213" i="30"/>
  <c r="J1213" i="30"/>
  <c r="L1212" i="30"/>
  <c r="K1212" i="30"/>
  <c r="M1212" i="30" s="1"/>
  <c r="N1212" i="30" s="1"/>
  <c r="J1212" i="30"/>
  <c r="L1211" i="30"/>
  <c r="K1211" i="30"/>
  <c r="J1211" i="30"/>
  <c r="L1210" i="30"/>
  <c r="K1210" i="30"/>
  <c r="M1210" i="30" s="1"/>
  <c r="N1210" i="30" s="1"/>
  <c r="J1210" i="30"/>
  <c r="M1209" i="30"/>
  <c r="N1209" i="30" s="1"/>
  <c r="L1209" i="30"/>
  <c r="K1209" i="30"/>
  <c r="J1209" i="30"/>
  <c r="L1208" i="30"/>
  <c r="K1208" i="30"/>
  <c r="J1208" i="30"/>
  <c r="M1208" i="30" s="1"/>
  <c r="N1208" i="30" s="1"/>
  <c r="M1207" i="30"/>
  <c r="N1207" i="30" s="1"/>
  <c r="L1207" i="30"/>
  <c r="K1207" i="30"/>
  <c r="J1207" i="30"/>
  <c r="L1206" i="30"/>
  <c r="K1206" i="30"/>
  <c r="J1206" i="30"/>
  <c r="M1206" i="30" s="1"/>
  <c r="N1206" i="30" s="1"/>
  <c r="L1205" i="30"/>
  <c r="K1205" i="30"/>
  <c r="J1205" i="30"/>
  <c r="L1204" i="30"/>
  <c r="K1204" i="30"/>
  <c r="M1204" i="30" s="1"/>
  <c r="N1204" i="30" s="1"/>
  <c r="J1204" i="30"/>
  <c r="L1203" i="30"/>
  <c r="K1203" i="30"/>
  <c r="J1203" i="30"/>
  <c r="L1202" i="30"/>
  <c r="K1202" i="30"/>
  <c r="M1202" i="30" s="1"/>
  <c r="N1202" i="30" s="1"/>
  <c r="J1202" i="30"/>
  <c r="M1201" i="30"/>
  <c r="N1201" i="30" s="1"/>
  <c r="L1201" i="30"/>
  <c r="K1201" i="30"/>
  <c r="J1201" i="30"/>
  <c r="L1200" i="30"/>
  <c r="K1200" i="30"/>
  <c r="J1200" i="30"/>
  <c r="M1200" i="30" s="1"/>
  <c r="N1200" i="30" s="1"/>
  <c r="M1199" i="30"/>
  <c r="N1199" i="30" s="1"/>
  <c r="L1199" i="30"/>
  <c r="K1199" i="30"/>
  <c r="J1199" i="30"/>
  <c r="L1198" i="30"/>
  <c r="K1198" i="30"/>
  <c r="J1198" i="30"/>
  <c r="M1198" i="30" s="1"/>
  <c r="N1198" i="30" s="1"/>
  <c r="L1197" i="30"/>
  <c r="K1197" i="30"/>
  <c r="J1197" i="30"/>
  <c r="L1196" i="30"/>
  <c r="K1196" i="30"/>
  <c r="M1196" i="30" s="1"/>
  <c r="N1196" i="30" s="1"/>
  <c r="J1196" i="30"/>
  <c r="L1195" i="30"/>
  <c r="K1195" i="30"/>
  <c r="J1195" i="30"/>
  <c r="L1194" i="30"/>
  <c r="K1194" i="30"/>
  <c r="M1194" i="30" s="1"/>
  <c r="N1194" i="30" s="1"/>
  <c r="J1194" i="30"/>
  <c r="M1193" i="30"/>
  <c r="N1193" i="30" s="1"/>
  <c r="L1193" i="30"/>
  <c r="K1193" i="30"/>
  <c r="J1193" i="30"/>
  <c r="L1192" i="30"/>
  <c r="K1192" i="30"/>
  <c r="J1192" i="30"/>
  <c r="M1192" i="30" s="1"/>
  <c r="N1192" i="30" s="1"/>
  <c r="M1191" i="30"/>
  <c r="N1191" i="30" s="1"/>
  <c r="L1191" i="30"/>
  <c r="K1191" i="30"/>
  <c r="J1191" i="30"/>
  <c r="L1190" i="30"/>
  <c r="K1190" i="30"/>
  <c r="J1190" i="30"/>
  <c r="M1190" i="30" s="1"/>
  <c r="N1190" i="30" s="1"/>
  <c r="L1189" i="30"/>
  <c r="K1189" i="30"/>
  <c r="J1189" i="30"/>
  <c r="L1188" i="30"/>
  <c r="K1188" i="30"/>
  <c r="M1188" i="30" s="1"/>
  <c r="N1188" i="30" s="1"/>
  <c r="J1188" i="30"/>
  <c r="L1187" i="30"/>
  <c r="K1187" i="30"/>
  <c r="J1187" i="30"/>
  <c r="L1186" i="30"/>
  <c r="K1186" i="30"/>
  <c r="M1186" i="30" s="1"/>
  <c r="N1186" i="30" s="1"/>
  <c r="J1186" i="30"/>
  <c r="M1185" i="30"/>
  <c r="N1185" i="30" s="1"/>
  <c r="L1185" i="30"/>
  <c r="K1185" i="30"/>
  <c r="J1185" i="30"/>
  <c r="L1184" i="30"/>
  <c r="K1184" i="30"/>
  <c r="J1184" i="30"/>
  <c r="M1184" i="30" s="1"/>
  <c r="N1184" i="30" s="1"/>
  <c r="M1183" i="30"/>
  <c r="N1183" i="30" s="1"/>
  <c r="L1183" i="30"/>
  <c r="K1183" i="30"/>
  <c r="J1183" i="30"/>
  <c r="L1182" i="30"/>
  <c r="K1182" i="30"/>
  <c r="J1182" i="30"/>
  <c r="M1182" i="30" s="1"/>
  <c r="N1182" i="30" s="1"/>
  <c r="L1181" i="30"/>
  <c r="K1181" i="30"/>
  <c r="J1181" i="30"/>
  <c r="L1180" i="30"/>
  <c r="K1180" i="30"/>
  <c r="M1180" i="30" s="1"/>
  <c r="N1180" i="30" s="1"/>
  <c r="J1180" i="30"/>
  <c r="L1179" i="30"/>
  <c r="K1179" i="30"/>
  <c r="J1179" i="30"/>
  <c r="L1178" i="30"/>
  <c r="K1178" i="30"/>
  <c r="M1178" i="30" s="1"/>
  <c r="N1178" i="30" s="1"/>
  <c r="J1178" i="30"/>
  <c r="M1177" i="30"/>
  <c r="N1177" i="30" s="1"/>
  <c r="L1177" i="30"/>
  <c r="K1177" i="30"/>
  <c r="J1177" i="30"/>
  <c r="L1176" i="30"/>
  <c r="K1176" i="30"/>
  <c r="J1176" i="30"/>
  <c r="M1176" i="30" s="1"/>
  <c r="N1176" i="30" s="1"/>
  <c r="M1175" i="30"/>
  <c r="N1175" i="30" s="1"/>
  <c r="L1175" i="30"/>
  <c r="K1175" i="30"/>
  <c r="J1175" i="30"/>
  <c r="L1174" i="30"/>
  <c r="K1174" i="30"/>
  <c r="J1174" i="30"/>
  <c r="M1174" i="30" s="1"/>
  <c r="N1174" i="30" s="1"/>
  <c r="L1173" i="30"/>
  <c r="K1173" i="30"/>
  <c r="J1173" i="30"/>
  <c r="L1172" i="30"/>
  <c r="K1172" i="30"/>
  <c r="M1172" i="30" s="1"/>
  <c r="N1172" i="30" s="1"/>
  <c r="J1172" i="30"/>
  <c r="L1171" i="30"/>
  <c r="K1171" i="30"/>
  <c r="J1171" i="30"/>
  <c r="L1170" i="30"/>
  <c r="K1170" i="30"/>
  <c r="M1170" i="30" s="1"/>
  <c r="N1170" i="30" s="1"/>
  <c r="J1170" i="30"/>
  <c r="M1169" i="30"/>
  <c r="N1169" i="30" s="1"/>
  <c r="L1169" i="30"/>
  <c r="K1169" i="30"/>
  <c r="J1169" i="30"/>
  <c r="L1168" i="30"/>
  <c r="K1168" i="30"/>
  <c r="J1168" i="30"/>
  <c r="M1168" i="30" s="1"/>
  <c r="N1168" i="30" s="1"/>
  <c r="M1167" i="30"/>
  <c r="N1167" i="30" s="1"/>
  <c r="L1167" i="30"/>
  <c r="K1167" i="30"/>
  <c r="J1167" i="30"/>
  <c r="L1166" i="30"/>
  <c r="K1166" i="30"/>
  <c r="J1166" i="30"/>
  <c r="M1166" i="30" s="1"/>
  <c r="N1166" i="30" s="1"/>
  <c r="L1165" i="30"/>
  <c r="K1165" i="30"/>
  <c r="J1165" i="30"/>
  <c r="L1164" i="30"/>
  <c r="K1164" i="30"/>
  <c r="M1164" i="30" s="1"/>
  <c r="N1164" i="30" s="1"/>
  <c r="J1164" i="30"/>
  <c r="L1163" i="30"/>
  <c r="K1163" i="30"/>
  <c r="J1163" i="30"/>
  <c r="L1162" i="30"/>
  <c r="K1162" i="30"/>
  <c r="M1162" i="30" s="1"/>
  <c r="N1162" i="30" s="1"/>
  <c r="J1162" i="30"/>
  <c r="M1161" i="30"/>
  <c r="N1161" i="30" s="1"/>
  <c r="L1161" i="30"/>
  <c r="K1161" i="30"/>
  <c r="J1161" i="30"/>
  <c r="L1160" i="30"/>
  <c r="K1160" i="30"/>
  <c r="J1160" i="30"/>
  <c r="M1160" i="30" s="1"/>
  <c r="N1160" i="30" s="1"/>
  <c r="M1159" i="30"/>
  <c r="N1159" i="30" s="1"/>
  <c r="L1159" i="30"/>
  <c r="K1159" i="30"/>
  <c r="J1159" i="30"/>
  <c r="L1158" i="30"/>
  <c r="K1158" i="30"/>
  <c r="J1158" i="30"/>
  <c r="M1158" i="30" s="1"/>
  <c r="N1158" i="30" s="1"/>
  <c r="L1157" i="30"/>
  <c r="K1157" i="30"/>
  <c r="J1157" i="30"/>
  <c r="L1156" i="30"/>
  <c r="K1156" i="30"/>
  <c r="M1156" i="30" s="1"/>
  <c r="N1156" i="30" s="1"/>
  <c r="J1156" i="30"/>
  <c r="L1155" i="30"/>
  <c r="K1155" i="30"/>
  <c r="J1155" i="30"/>
  <c r="L1154" i="30"/>
  <c r="K1154" i="30"/>
  <c r="M1154" i="30" s="1"/>
  <c r="N1154" i="30" s="1"/>
  <c r="J1154" i="30"/>
  <c r="M1153" i="30"/>
  <c r="N1153" i="30" s="1"/>
  <c r="L1153" i="30"/>
  <c r="K1153" i="30"/>
  <c r="J1153" i="30"/>
  <c r="L1152" i="30"/>
  <c r="K1152" i="30"/>
  <c r="J1152" i="30"/>
  <c r="M1152" i="30" s="1"/>
  <c r="N1152" i="30" s="1"/>
  <c r="M1151" i="30"/>
  <c r="N1151" i="30" s="1"/>
  <c r="L1151" i="30"/>
  <c r="K1151" i="30"/>
  <c r="J1151" i="30"/>
  <c r="L1150" i="30"/>
  <c r="K1150" i="30"/>
  <c r="J1150" i="30"/>
  <c r="M1150" i="30" s="1"/>
  <c r="N1150" i="30" s="1"/>
  <c r="L1149" i="30"/>
  <c r="K1149" i="30"/>
  <c r="J1149" i="30"/>
  <c r="L1148" i="30"/>
  <c r="K1148" i="30"/>
  <c r="M1148" i="30" s="1"/>
  <c r="N1148" i="30" s="1"/>
  <c r="J1148" i="30"/>
  <c r="L1147" i="30"/>
  <c r="K1147" i="30"/>
  <c r="J1147" i="30"/>
  <c r="L1146" i="30"/>
  <c r="K1146" i="30"/>
  <c r="M1146" i="30" s="1"/>
  <c r="N1146" i="30" s="1"/>
  <c r="J1146" i="30"/>
  <c r="M1145" i="30"/>
  <c r="N1145" i="30" s="1"/>
  <c r="L1145" i="30"/>
  <c r="K1145" i="30"/>
  <c r="J1145" i="30"/>
  <c r="L1144" i="30"/>
  <c r="K1144" i="30"/>
  <c r="J1144" i="30"/>
  <c r="M1144" i="30" s="1"/>
  <c r="N1144" i="30" s="1"/>
  <c r="M1143" i="30"/>
  <c r="N1143" i="30" s="1"/>
  <c r="L1143" i="30"/>
  <c r="K1143" i="30"/>
  <c r="J1143" i="30"/>
  <c r="L1142" i="30"/>
  <c r="K1142" i="30"/>
  <c r="J1142" i="30"/>
  <c r="M1142" i="30" s="1"/>
  <c r="N1142" i="30" s="1"/>
  <c r="L1141" i="30"/>
  <c r="K1141" i="30"/>
  <c r="J1141" i="30"/>
  <c r="L1140" i="30"/>
  <c r="K1140" i="30"/>
  <c r="M1140" i="30" s="1"/>
  <c r="N1140" i="30" s="1"/>
  <c r="J1140" i="30"/>
  <c r="L1139" i="30"/>
  <c r="K1139" i="30"/>
  <c r="J1139" i="30"/>
  <c r="L1138" i="30"/>
  <c r="K1138" i="30"/>
  <c r="M1138" i="30" s="1"/>
  <c r="N1138" i="30" s="1"/>
  <c r="J1138" i="30"/>
  <c r="M1137" i="30"/>
  <c r="N1137" i="30" s="1"/>
  <c r="L1137" i="30"/>
  <c r="K1137" i="30"/>
  <c r="J1137" i="30"/>
  <c r="L1136" i="30"/>
  <c r="K1136" i="30"/>
  <c r="J1136" i="30"/>
  <c r="M1136" i="30" s="1"/>
  <c r="N1136" i="30" s="1"/>
  <c r="M1135" i="30"/>
  <c r="N1135" i="30" s="1"/>
  <c r="L1135" i="30"/>
  <c r="K1135" i="30"/>
  <c r="J1135" i="30"/>
  <c r="L1134" i="30"/>
  <c r="K1134" i="30"/>
  <c r="J1134" i="30"/>
  <c r="M1134" i="30" s="1"/>
  <c r="N1134" i="30" s="1"/>
  <c r="L1133" i="30"/>
  <c r="K1133" i="30"/>
  <c r="J1133" i="30"/>
  <c r="L1132" i="30"/>
  <c r="K1132" i="30"/>
  <c r="M1132" i="30" s="1"/>
  <c r="N1132" i="30" s="1"/>
  <c r="J1132" i="30"/>
  <c r="L1131" i="30"/>
  <c r="K1131" i="30"/>
  <c r="J1131" i="30"/>
  <c r="L1130" i="30"/>
  <c r="K1130" i="30"/>
  <c r="M1130" i="30" s="1"/>
  <c r="N1130" i="30" s="1"/>
  <c r="J1130" i="30"/>
  <c r="M1129" i="30"/>
  <c r="N1129" i="30" s="1"/>
  <c r="L1129" i="30"/>
  <c r="K1129" i="30"/>
  <c r="J1129" i="30"/>
  <c r="L1128" i="30"/>
  <c r="K1128" i="30"/>
  <c r="J1128" i="30"/>
  <c r="M1128" i="30" s="1"/>
  <c r="N1128" i="30" s="1"/>
  <c r="M1127" i="30"/>
  <c r="N1127" i="30" s="1"/>
  <c r="L1127" i="30"/>
  <c r="K1127" i="30"/>
  <c r="J1127" i="30"/>
  <c r="L1126" i="30"/>
  <c r="K1126" i="30"/>
  <c r="J1126" i="30"/>
  <c r="M1126" i="30" s="1"/>
  <c r="N1126" i="30" s="1"/>
  <c r="L1125" i="30"/>
  <c r="K1125" i="30"/>
  <c r="J1125" i="30"/>
  <c r="L1124" i="30"/>
  <c r="K1124" i="30"/>
  <c r="M1124" i="30" s="1"/>
  <c r="N1124" i="30" s="1"/>
  <c r="J1124" i="30"/>
  <c r="L1123" i="30"/>
  <c r="K1123" i="30"/>
  <c r="J1123" i="30"/>
  <c r="L1122" i="30"/>
  <c r="K1122" i="30"/>
  <c r="M1122" i="30" s="1"/>
  <c r="N1122" i="30" s="1"/>
  <c r="J1122" i="30"/>
  <c r="M1121" i="30"/>
  <c r="N1121" i="30" s="1"/>
  <c r="L1121" i="30"/>
  <c r="K1121" i="30"/>
  <c r="J1121" i="30"/>
  <c r="L1120" i="30"/>
  <c r="K1120" i="30"/>
  <c r="J1120" i="30"/>
  <c r="M1120" i="30" s="1"/>
  <c r="N1120" i="30" s="1"/>
  <c r="M1119" i="30"/>
  <c r="N1119" i="30" s="1"/>
  <c r="L1119" i="30"/>
  <c r="K1119" i="30"/>
  <c r="J1119" i="30"/>
  <c r="L1118" i="30"/>
  <c r="K1118" i="30"/>
  <c r="J1118" i="30"/>
  <c r="M1118" i="30" s="1"/>
  <c r="N1118" i="30" s="1"/>
  <c r="L1117" i="30"/>
  <c r="K1117" i="30"/>
  <c r="J1117" i="30"/>
  <c r="L1116" i="30"/>
  <c r="K1116" i="30"/>
  <c r="M1116" i="30" s="1"/>
  <c r="N1116" i="30" s="1"/>
  <c r="J1116" i="30"/>
  <c r="L1115" i="30"/>
  <c r="K1115" i="30"/>
  <c r="J1115" i="30"/>
  <c r="L1114" i="30"/>
  <c r="K1114" i="30"/>
  <c r="M1114" i="30" s="1"/>
  <c r="N1114" i="30" s="1"/>
  <c r="J1114" i="30"/>
  <c r="M1113" i="30"/>
  <c r="N1113" i="30" s="1"/>
  <c r="L1113" i="30"/>
  <c r="K1113" i="30"/>
  <c r="J1113" i="30"/>
  <c r="L1112" i="30"/>
  <c r="K1112" i="30"/>
  <c r="J1112" i="30"/>
  <c r="M1112" i="30" s="1"/>
  <c r="N1112" i="30" s="1"/>
  <c r="M1111" i="30"/>
  <c r="N1111" i="30" s="1"/>
  <c r="L1111" i="30"/>
  <c r="K1111" i="30"/>
  <c r="J1111" i="30"/>
  <c r="L1110" i="30"/>
  <c r="K1110" i="30"/>
  <c r="J1110" i="30"/>
  <c r="M1110" i="30" s="1"/>
  <c r="N1110" i="30" s="1"/>
  <c r="L1109" i="30"/>
  <c r="K1109" i="30"/>
  <c r="J1109" i="30"/>
  <c r="L1108" i="30"/>
  <c r="K1108" i="30"/>
  <c r="J1108" i="30"/>
  <c r="L1107" i="30"/>
  <c r="K1107" i="30"/>
  <c r="J1107" i="30"/>
  <c r="M1107" i="30" s="1"/>
  <c r="N1107" i="30" s="1"/>
  <c r="N1106" i="30"/>
  <c r="M1106" i="30"/>
  <c r="L1106" i="30"/>
  <c r="K1106" i="30"/>
  <c r="J1106" i="30"/>
  <c r="L1105" i="30"/>
  <c r="K1105" i="30"/>
  <c r="J1105" i="30"/>
  <c r="M1105" i="30" s="1"/>
  <c r="N1105" i="30" s="1"/>
  <c r="M1104" i="30"/>
  <c r="N1104" i="30" s="1"/>
  <c r="L1104" i="30"/>
  <c r="K1104" i="30"/>
  <c r="J1104" i="30"/>
  <c r="L1103" i="30"/>
  <c r="K1103" i="30"/>
  <c r="J1103" i="30"/>
  <c r="M1103" i="30" s="1"/>
  <c r="N1103" i="30" s="1"/>
  <c r="L1102" i="30"/>
  <c r="K1102" i="30"/>
  <c r="J1102" i="30"/>
  <c r="L1101" i="30"/>
  <c r="K1101" i="30"/>
  <c r="J1101" i="30"/>
  <c r="M1101" i="30" s="1"/>
  <c r="N1101" i="30" s="1"/>
  <c r="N1100" i="30"/>
  <c r="M1100" i="30"/>
  <c r="L1100" i="30"/>
  <c r="K1100" i="30"/>
  <c r="J1100" i="30"/>
  <c r="L1099" i="30"/>
  <c r="K1099" i="30"/>
  <c r="M1099" i="30" s="1"/>
  <c r="N1099" i="30" s="1"/>
  <c r="J1099" i="30"/>
  <c r="L1098" i="30"/>
  <c r="K1098" i="30"/>
  <c r="J1098" i="30"/>
  <c r="M1098" i="30" s="1"/>
  <c r="N1098" i="30" s="1"/>
  <c r="M1097" i="30"/>
  <c r="N1097" i="30" s="1"/>
  <c r="L1097" i="30"/>
  <c r="K1097" i="30"/>
  <c r="J1097" i="30"/>
  <c r="L1096" i="30"/>
  <c r="K1096" i="30"/>
  <c r="J1096" i="30"/>
  <c r="M1096" i="30" s="1"/>
  <c r="N1096" i="30" s="1"/>
  <c r="M1095" i="30"/>
  <c r="N1095" i="30" s="1"/>
  <c r="L1095" i="30"/>
  <c r="K1095" i="30"/>
  <c r="J1095" i="30"/>
  <c r="L1094" i="30"/>
  <c r="K1094" i="30"/>
  <c r="J1094" i="30"/>
  <c r="M1094" i="30" s="1"/>
  <c r="N1094" i="30" s="1"/>
  <c r="L1093" i="30"/>
  <c r="K1093" i="30"/>
  <c r="J1093" i="30"/>
  <c r="L1092" i="30"/>
  <c r="K1092" i="30"/>
  <c r="J1092" i="30"/>
  <c r="L1091" i="30"/>
  <c r="K1091" i="30"/>
  <c r="J1091" i="30"/>
  <c r="M1091" i="30" s="1"/>
  <c r="N1091" i="30" s="1"/>
  <c r="N1090" i="30"/>
  <c r="M1090" i="30"/>
  <c r="L1090" i="30"/>
  <c r="K1090" i="30"/>
  <c r="J1090" i="30"/>
  <c r="L1089" i="30"/>
  <c r="K1089" i="30"/>
  <c r="J1089" i="30"/>
  <c r="M1089" i="30" s="1"/>
  <c r="N1089" i="30" s="1"/>
  <c r="M1088" i="30"/>
  <c r="N1088" i="30" s="1"/>
  <c r="L1088" i="30"/>
  <c r="K1088" i="30"/>
  <c r="J1088" i="30"/>
  <c r="L1087" i="30"/>
  <c r="K1087" i="30"/>
  <c r="J1087" i="30"/>
  <c r="M1087" i="30" s="1"/>
  <c r="N1087" i="30" s="1"/>
  <c r="L1086" i="30"/>
  <c r="K1086" i="30"/>
  <c r="J1086" i="30"/>
  <c r="L1085" i="30"/>
  <c r="K1085" i="30"/>
  <c r="J1085" i="30"/>
  <c r="M1085" i="30" s="1"/>
  <c r="N1085" i="30" s="1"/>
  <c r="N1084" i="30"/>
  <c r="M1084" i="30"/>
  <c r="L1084" i="30"/>
  <c r="K1084" i="30"/>
  <c r="J1084" i="30"/>
  <c r="L1083" i="30"/>
  <c r="K1083" i="30"/>
  <c r="M1083" i="30" s="1"/>
  <c r="N1083" i="30" s="1"/>
  <c r="J1083" i="30"/>
  <c r="L1082" i="30"/>
  <c r="K1082" i="30"/>
  <c r="J1082" i="30"/>
  <c r="M1082" i="30" s="1"/>
  <c r="N1082" i="30" s="1"/>
  <c r="M1081" i="30"/>
  <c r="N1081" i="30" s="1"/>
  <c r="L1081" i="30"/>
  <c r="K1081" i="30"/>
  <c r="J1081" i="30"/>
  <c r="L1080" i="30"/>
  <c r="K1080" i="30"/>
  <c r="J1080" i="30"/>
  <c r="M1080" i="30" s="1"/>
  <c r="N1080" i="30" s="1"/>
  <c r="M1079" i="30"/>
  <c r="N1079" i="30" s="1"/>
  <c r="L1079" i="30"/>
  <c r="K1079" i="30"/>
  <c r="J1079" i="30"/>
  <c r="L1078" i="30"/>
  <c r="K1078" i="30"/>
  <c r="J1078" i="30"/>
  <c r="L1077" i="30"/>
  <c r="K1077" i="30"/>
  <c r="J1077" i="30"/>
  <c r="L1076" i="30"/>
  <c r="K1076" i="30"/>
  <c r="J1076" i="30"/>
  <c r="L1075" i="30"/>
  <c r="K1075" i="30"/>
  <c r="J1075" i="30"/>
  <c r="M1075" i="30" s="1"/>
  <c r="N1075" i="30" s="1"/>
  <c r="N1074" i="30"/>
  <c r="M1074" i="30"/>
  <c r="L1074" i="30"/>
  <c r="K1074" i="30"/>
  <c r="J1074" i="30"/>
  <c r="L1073" i="30"/>
  <c r="K1073" i="30"/>
  <c r="J1073" i="30"/>
  <c r="M1073" i="30" s="1"/>
  <c r="N1073" i="30" s="1"/>
  <c r="M1072" i="30"/>
  <c r="N1072" i="30" s="1"/>
  <c r="L1072" i="30"/>
  <c r="K1072" i="30"/>
  <c r="J1072" i="30"/>
  <c r="L1071" i="30"/>
  <c r="K1071" i="30"/>
  <c r="J1071" i="30"/>
  <c r="M1071" i="30" s="1"/>
  <c r="N1071" i="30" s="1"/>
  <c r="L1070" i="30"/>
  <c r="K1070" i="30"/>
  <c r="J1070" i="30"/>
  <c r="L1069" i="30"/>
  <c r="K1069" i="30"/>
  <c r="J1069" i="30"/>
  <c r="N1068" i="30"/>
  <c r="M1068" i="30"/>
  <c r="L1068" i="30"/>
  <c r="K1068" i="30"/>
  <c r="J1068" i="30"/>
  <c r="M1067" i="30"/>
  <c r="N1067" i="30" s="1"/>
  <c r="L1067" i="30"/>
  <c r="K1067" i="30"/>
  <c r="J1067" i="30"/>
  <c r="L1066" i="30"/>
  <c r="K1066" i="30"/>
  <c r="J1066" i="30"/>
  <c r="M1066" i="30" s="1"/>
  <c r="N1066" i="30" s="1"/>
  <c r="M1065" i="30"/>
  <c r="N1065" i="30" s="1"/>
  <c r="L1065" i="30"/>
  <c r="K1065" i="30"/>
  <c r="J1065" i="30"/>
  <c r="L1064" i="30"/>
  <c r="K1064" i="30"/>
  <c r="J1064" i="30"/>
  <c r="M1064" i="30" s="1"/>
  <c r="N1064" i="30" s="1"/>
  <c r="M1063" i="30"/>
  <c r="N1063" i="30" s="1"/>
  <c r="L1063" i="30"/>
  <c r="K1063" i="30"/>
  <c r="J1063" i="30"/>
  <c r="L1062" i="30"/>
  <c r="K1062" i="30"/>
  <c r="J1062" i="30"/>
  <c r="L1061" i="30"/>
  <c r="K1061" i="30"/>
  <c r="J1061" i="30"/>
  <c r="L1060" i="30"/>
  <c r="K1060" i="30"/>
  <c r="J1060" i="30"/>
  <c r="L1059" i="30"/>
  <c r="K1059" i="30"/>
  <c r="J1059" i="30"/>
  <c r="M1059" i="30" s="1"/>
  <c r="N1059" i="30" s="1"/>
  <c r="M1058" i="30"/>
  <c r="N1058" i="30" s="1"/>
  <c r="L1058" i="30"/>
  <c r="K1058" i="30"/>
  <c r="J1058" i="30"/>
  <c r="L1057" i="30"/>
  <c r="K1057" i="30"/>
  <c r="J1057" i="30"/>
  <c r="M1057" i="30" s="1"/>
  <c r="N1057" i="30" s="1"/>
  <c r="L1056" i="30"/>
  <c r="M1056" i="30" s="1"/>
  <c r="N1056" i="30" s="1"/>
  <c r="K1056" i="30"/>
  <c r="J1056" i="30"/>
  <c r="L1055" i="30"/>
  <c r="K1055" i="30"/>
  <c r="J1055" i="30"/>
  <c r="M1055" i="30" s="1"/>
  <c r="N1055" i="30" s="1"/>
  <c r="L1054" i="30"/>
  <c r="K1054" i="30"/>
  <c r="J1054" i="30"/>
  <c r="L1053" i="30"/>
  <c r="K1053" i="30"/>
  <c r="J1053" i="30"/>
  <c r="N1052" i="30"/>
  <c r="M1052" i="30"/>
  <c r="L1052" i="30"/>
  <c r="K1052" i="30"/>
  <c r="J1052" i="30"/>
  <c r="L1051" i="30"/>
  <c r="K1051" i="30"/>
  <c r="M1051" i="30" s="1"/>
  <c r="N1051" i="30" s="1"/>
  <c r="J1051" i="30"/>
  <c r="L1050" i="30"/>
  <c r="K1050" i="30"/>
  <c r="J1050" i="30"/>
  <c r="M1050" i="30" s="1"/>
  <c r="N1050" i="30" s="1"/>
  <c r="M1049" i="30"/>
  <c r="N1049" i="30" s="1"/>
  <c r="L1049" i="30"/>
  <c r="K1049" i="30"/>
  <c r="J1049" i="30"/>
  <c r="L1048" i="30"/>
  <c r="K1048" i="30"/>
  <c r="J1048" i="30"/>
  <c r="M1048" i="30" s="1"/>
  <c r="N1048" i="30" s="1"/>
  <c r="N1047" i="30"/>
  <c r="M1047" i="30"/>
  <c r="L1047" i="30"/>
  <c r="K1047" i="30"/>
  <c r="J1047" i="30"/>
  <c r="L1046" i="30"/>
  <c r="K1046" i="30"/>
  <c r="J1046" i="30"/>
  <c r="L1045" i="30"/>
  <c r="K1045" i="30"/>
  <c r="J1045" i="30"/>
  <c r="L1044" i="30"/>
  <c r="K1044" i="30"/>
  <c r="J1044" i="30"/>
  <c r="L1043" i="30"/>
  <c r="K1043" i="30"/>
  <c r="J1043" i="30"/>
  <c r="M1043" i="30" s="1"/>
  <c r="N1043" i="30" s="1"/>
  <c r="M1042" i="30"/>
  <c r="N1042" i="30" s="1"/>
  <c r="L1042" i="30"/>
  <c r="K1042" i="30"/>
  <c r="J1042" i="30"/>
  <c r="L1041" i="30"/>
  <c r="K1041" i="30"/>
  <c r="J1041" i="30"/>
  <c r="M1041" i="30" s="1"/>
  <c r="N1041" i="30" s="1"/>
  <c r="L1040" i="30"/>
  <c r="M1040" i="30" s="1"/>
  <c r="N1040" i="30" s="1"/>
  <c r="K1040" i="30"/>
  <c r="J1040" i="30"/>
  <c r="L1039" i="30"/>
  <c r="K1039" i="30"/>
  <c r="J1039" i="30"/>
  <c r="M1039" i="30" s="1"/>
  <c r="N1039" i="30" s="1"/>
  <c r="L1038" i="30"/>
  <c r="K1038" i="30"/>
  <c r="J1038" i="30"/>
  <c r="L1037" i="30"/>
  <c r="K1037" i="30"/>
  <c r="J1037" i="30"/>
  <c r="N1036" i="30"/>
  <c r="M1036" i="30"/>
  <c r="L1036" i="30"/>
  <c r="K1036" i="30"/>
  <c r="J1036" i="30"/>
  <c r="L1035" i="30"/>
  <c r="K1035" i="30"/>
  <c r="M1035" i="30" s="1"/>
  <c r="N1035" i="30" s="1"/>
  <c r="J1035" i="30"/>
  <c r="L1034" i="30"/>
  <c r="K1034" i="30"/>
  <c r="J1034" i="30"/>
  <c r="M1034" i="30" s="1"/>
  <c r="N1034" i="30" s="1"/>
  <c r="M1033" i="30"/>
  <c r="N1033" i="30" s="1"/>
  <c r="L1033" i="30"/>
  <c r="K1033" i="30"/>
  <c r="J1033" i="30"/>
  <c r="L1032" i="30"/>
  <c r="K1032" i="30"/>
  <c r="J1032" i="30"/>
  <c r="M1032" i="30" s="1"/>
  <c r="N1032" i="30" s="1"/>
  <c r="N1031" i="30"/>
  <c r="M1031" i="30"/>
  <c r="L1031" i="30"/>
  <c r="K1031" i="30"/>
  <c r="J1031" i="30"/>
  <c r="L1030" i="30"/>
  <c r="K1030" i="30"/>
  <c r="J1030" i="30"/>
  <c r="L1029" i="30"/>
  <c r="K1029" i="30"/>
  <c r="J1029" i="30"/>
  <c r="L1028" i="30"/>
  <c r="K1028" i="30"/>
  <c r="M1028" i="30" s="1"/>
  <c r="N1028" i="30" s="1"/>
  <c r="J1028" i="30"/>
  <c r="L1027" i="30"/>
  <c r="K1027" i="30"/>
  <c r="J1027" i="30"/>
  <c r="M1027" i="30" s="1"/>
  <c r="N1027" i="30" s="1"/>
  <c r="M1026" i="30"/>
  <c r="N1026" i="30" s="1"/>
  <c r="L1026" i="30"/>
  <c r="K1026" i="30"/>
  <c r="J1026" i="30"/>
  <c r="L1025" i="30"/>
  <c r="K1025" i="30"/>
  <c r="J1025" i="30"/>
  <c r="M1025" i="30" s="1"/>
  <c r="N1025" i="30" s="1"/>
  <c r="L1024" i="30"/>
  <c r="M1024" i="30" s="1"/>
  <c r="N1024" i="30" s="1"/>
  <c r="K1024" i="30"/>
  <c r="J1024" i="30"/>
  <c r="L1023" i="30"/>
  <c r="K1023" i="30"/>
  <c r="J1023" i="30"/>
  <c r="M1023" i="30" s="1"/>
  <c r="N1023" i="30" s="1"/>
  <c r="L1022" i="30"/>
  <c r="K1022" i="30"/>
  <c r="J1022" i="30"/>
  <c r="L1021" i="30"/>
  <c r="K1021" i="30"/>
  <c r="J1021" i="30"/>
  <c r="N1020" i="30"/>
  <c r="M1020" i="30"/>
  <c r="L1020" i="30"/>
  <c r="K1020" i="30"/>
  <c r="J1020" i="30"/>
  <c r="M1019" i="30"/>
  <c r="N1019" i="30" s="1"/>
  <c r="L1019" i="30"/>
  <c r="K1019" i="30"/>
  <c r="J1019" i="30"/>
  <c r="L1018" i="30"/>
  <c r="K1018" i="30"/>
  <c r="J1018" i="30"/>
  <c r="M1018" i="30" s="1"/>
  <c r="N1018" i="30" s="1"/>
  <c r="L1017" i="30"/>
  <c r="M1017" i="30" s="1"/>
  <c r="N1017" i="30" s="1"/>
  <c r="K1017" i="30"/>
  <c r="J1017" i="30"/>
  <c r="L1016" i="30"/>
  <c r="K1016" i="30"/>
  <c r="J1016" i="30"/>
  <c r="M1016" i="30" s="1"/>
  <c r="N1016" i="30" s="1"/>
  <c r="N1015" i="30"/>
  <c r="M1015" i="30"/>
  <c r="L1015" i="30"/>
  <c r="K1015" i="30"/>
  <c r="J1015" i="30"/>
  <c r="L1014" i="30"/>
  <c r="K1014" i="30"/>
  <c r="J1014" i="30"/>
  <c r="L1013" i="30"/>
  <c r="K1013" i="30"/>
  <c r="J1013" i="30"/>
  <c r="L1012" i="30"/>
  <c r="K1012" i="30"/>
  <c r="M1012" i="30" s="1"/>
  <c r="N1012" i="30" s="1"/>
  <c r="J1012" i="30"/>
  <c r="L1011" i="30"/>
  <c r="K1011" i="30"/>
  <c r="J1011" i="30"/>
  <c r="M1011" i="30" s="1"/>
  <c r="N1011" i="30" s="1"/>
  <c r="N1010" i="30"/>
  <c r="M1010" i="30"/>
  <c r="L1010" i="30"/>
  <c r="K1010" i="30"/>
  <c r="J1010" i="30"/>
  <c r="L1009" i="30"/>
  <c r="K1009" i="30"/>
  <c r="J1009" i="30"/>
  <c r="M1009" i="30" s="1"/>
  <c r="N1009" i="30" s="1"/>
  <c r="M1008" i="30"/>
  <c r="N1008" i="30" s="1"/>
  <c r="L1008" i="30"/>
  <c r="K1008" i="30"/>
  <c r="J1008" i="30"/>
  <c r="L1007" i="30"/>
  <c r="K1007" i="30"/>
  <c r="J1007" i="30"/>
  <c r="M1007" i="30" s="1"/>
  <c r="N1007" i="30" s="1"/>
  <c r="L1006" i="30"/>
  <c r="K1006" i="30"/>
  <c r="J1006" i="30"/>
  <c r="L1005" i="30"/>
  <c r="K1005" i="30"/>
  <c r="J1005" i="30"/>
  <c r="N1004" i="30"/>
  <c r="M1004" i="30"/>
  <c r="L1004" i="30"/>
  <c r="K1004" i="30"/>
  <c r="J1004" i="30"/>
  <c r="M1003" i="30"/>
  <c r="N1003" i="30" s="1"/>
  <c r="L1003" i="30"/>
  <c r="K1003" i="30"/>
  <c r="J1003" i="30"/>
  <c r="L1002" i="30"/>
  <c r="K1002" i="30"/>
  <c r="J1002" i="30"/>
  <c r="M1002" i="30" s="1"/>
  <c r="N1002" i="30" s="1"/>
  <c r="L1001" i="30"/>
  <c r="M1001" i="30" s="1"/>
  <c r="N1001" i="30" s="1"/>
  <c r="K1001" i="30"/>
  <c r="J1001" i="30"/>
  <c r="L1000" i="30"/>
  <c r="K1000" i="30"/>
  <c r="J1000" i="30"/>
  <c r="M1000" i="30" s="1"/>
  <c r="N1000" i="30" s="1"/>
  <c r="N999" i="30"/>
  <c r="M999" i="30"/>
  <c r="L999" i="30"/>
  <c r="K999" i="30"/>
  <c r="J999" i="30"/>
  <c r="L998" i="30"/>
  <c r="K998" i="30"/>
  <c r="J998" i="30"/>
  <c r="M998" i="30" s="1"/>
  <c r="N998" i="30" s="1"/>
  <c r="L997" i="30"/>
  <c r="K997" i="30"/>
  <c r="J997" i="30"/>
  <c r="L996" i="30"/>
  <c r="K996" i="30"/>
  <c r="M996" i="30" s="1"/>
  <c r="N996" i="30" s="1"/>
  <c r="J996" i="30"/>
  <c r="N995" i="30"/>
  <c r="L995" i="30"/>
  <c r="K995" i="30"/>
  <c r="J995" i="30"/>
  <c r="M995" i="30" s="1"/>
  <c r="L994" i="30"/>
  <c r="K994" i="30"/>
  <c r="M994" i="30" s="1"/>
  <c r="N994" i="30" s="1"/>
  <c r="J994" i="30"/>
  <c r="L993" i="30"/>
  <c r="K993" i="30"/>
  <c r="J993" i="30"/>
  <c r="M993" i="30" s="1"/>
  <c r="N993" i="30" s="1"/>
  <c r="M992" i="30"/>
  <c r="N992" i="30" s="1"/>
  <c r="L992" i="30"/>
  <c r="K992" i="30"/>
  <c r="J992" i="30"/>
  <c r="L991" i="30"/>
  <c r="K991" i="30"/>
  <c r="J991" i="30"/>
  <c r="M991" i="30" s="1"/>
  <c r="N991" i="30" s="1"/>
  <c r="L990" i="30"/>
  <c r="K990" i="30"/>
  <c r="J990" i="30"/>
  <c r="L989" i="30"/>
  <c r="K989" i="30"/>
  <c r="J989" i="30"/>
  <c r="M988" i="30"/>
  <c r="N988" i="30" s="1"/>
  <c r="L988" i="30"/>
  <c r="K988" i="30"/>
  <c r="J988" i="30"/>
  <c r="M987" i="30"/>
  <c r="N987" i="30" s="1"/>
  <c r="L987" i="30"/>
  <c r="K987" i="30"/>
  <c r="J987" i="30"/>
  <c r="L986" i="30"/>
  <c r="K986" i="30"/>
  <c r="J986" i="30"/>
  <c r="M986" i="30" s="1"/>
  <c r="N986" i="30" s="1"/>
  <c r="M985" i="30"/>
  <c r="N985" i="30" s="1"/>
  <c r="L985" i="30"/>
  <c r="K985" i="30"/>
  <c r="J985" i="30"/>
  <c r="L984" i="30"/>
  <c r="K984" i="30"/>
  <c r="J984" i="30"/>
  <c r="M984" i="30" s="1"/>
  <c r="N984" i="30" s="1"/>
  <c r="M983" i="30"/>
  <c r="N983" i="30" s="1"/>
  <c r="L983" i="30"/>
  <c r="K983" i="30"/>
  <c r="J983" i="30"/>
  <c r="L982" i="30"/>
  <c r="K982" i="30"/>
  <c r="J982" i="30"/>
  <c r="L981" i="30"/>
  <c r="K981" i="30"/>
  <c r="J981" i="30"/>
  <c r="L980" i="30"/>
  <c r="K980" i="30"/>
  <c r="J980" i="30"/>
  <c r="L979" i="30"/>
  <c r="K979" i="30"/>
  <c r="J979" i="30"/>
  <c r="M979" i="30" s="1"/>
  <c r="N979" i="30" s="1"/>
  <c r="L978" i="30"/>
  <c r="K978" i="30"/>
  <c r="M978" i="30" s="1"/>
  <c r="N978" i="30" s="1"/>
  <c r="J978" i="30"/>
  <c r="L977" i="30"/>
  <c r="K977" i="30"/>
  <c r="J977" i="30"/>
  <c r="M977" i="30" s="1"/>
  <c r="N977" i="30" s="1"/>
  <c r="M976" i="30"/>
  <c r="N976" i="30" s="1"/>
  <c r="L976" i="30"/>
  <c r="K976" i="30"/>
  <c r="J976" i="30"/>
  <c r="L975" i="30"/>
  <c r="K975" i="30"/>
  <c r="J975" i="30"/>
  <c r="M975" i="30" s="1"/>
  <c r="N975" i="30" s="1"/>
  <c r="L974" i="30"/>
  <c r="K974" i="30"/>
  <c r="J974" i="30"/>
  <c r="L973" i="30"/>
  <c r="K973" i="30"/>
  <c r="J973" i="30"/>
  <c r="N972" i="30"/>
  <c r="M972" i="30"/>
  <c r="L972" i="30"/>
  <c r="K972" i="30"/>
  <c r="J972" i="30"/>
  <c r="L971" i="30"/>
  <c r="K971" i="30"/>
  <c r="J971" i="30"/>
  <c r="M971" i="30" s="1"/>
  <c r="N971" i="30" s="1"/>
  <c r="L970" i="30"/>
  <c r="K970" i="30"/>
  <c r="J970" i="30"/>
  <c r="M970" i="30" s="1"/>
  <c r="N970" i="30" s="1"/>
  <c r="L969" i="30"/>
  <c r="K969" i="30"/>
  <c r="M969" i="30" s="1"/>
  <c r="N969" i="30" s="1"/>
  <c r="J969" i="30"/>
  <c r="L968" i="30"/>
  <c r="K968" i="30"/>
  <c r="J968" i="30"/>
  <c r="M968" i="30" s="1"/>
  <c r="N968" i="30" s="1"/>
  <c r="L967" i="30"/>
  <c r="M967" i="30" s="1"/>
  <c r="N967" i="30" s="1"/>
  <c r="K967" i="30"/>
  <c r="J967" i="30"/>
  <c r="L966" i="30"/>
  <c r="K966" i="30"/>
  <c r="J966" i="30"/>
  <c r="M966" i="30" s="1"/>
  <c r="N966" i="30" s="1"/>
  <c r="L965" i="30"/>
  <c r="K965" i="30"/>
  <c r="J965" i="30"/>
  <c r="L964" i="30"/>
  <c r="K964" i="30"/>
  <c r="M964" i="30" s="1"/>
  <c r="N964" i="30" s="1"/>
  <c r="J964" i="30"/>
  <c r="N963" i="30"/>
  <c r="L963" i="30"/>
  <c r="K963" i="30"/>
  <c r="J963" i="30"/>
  <c r="M963" i="30" s="1"/>
  <c r="L962" i="30"/>
  <c r="K962" i="30"/>
  <c r="M962" i="30" s="1"/>
  <c r="N962" i="30" s="1"/>
  <c r="J962" i="30"/>
  <c r="L961" i="30"/>
  <c r="K961" i="30"/>
  <c r="J961" i="30"/>
  <c r="M961" i="30" s="1"/>
  <c r="N961" i="30" s="1"/>
  <c r="M960" i="30"/>
  <c r="N960" i="30" s="1"/>
  <c r="L960" i="30"/>
  <c r="K960" i="30"/>
  <c r="J960" i="30"/>
  <c r="L959" i="30"/>
  <c r="K959" i="30"/>
  <c r="J959" i="30"/>
  <c r="M959" i="30" s="1"/>
  <c r="N959" i="30" s="1"/>
  <c r="L958" i="30"/>
  <c r="K958" i="30"/>
  <c r="J958" i="30"/>
  <c r="L957" i="30"/>
  <c r="K957" i="30"/>
  <c r="J957" i="30"/>
  <c r="M956" i="30"/>
  <c r="N956" i="30" s="1"/>
  <c r="L956" i="30"/>
  <c r="K956" i="30"/>
  <c r="J956" i="30"/>
  <c r="M955" i="30"/>
  <c r="N955" i="30" s="1"/>
  <c r="L955" i="30"/>
  <c r="K955" i="30"/>
  <c r="J955" i="30"/>
  <c r="L954" i="30"/>
  <c r="K954" i="30"/>
  <c r="J954" i="30"/>
  <c r="M954" i="30" s="1"/>
  <c r="N954" i="30" s="1"/>
  <c r="M953" i="30"/>
  <c r="N953" i="30" s="1"/>
  <c r="L953" i="30"/>
  <c r="K953" i="30"/>
  <c r="J953" i="30"/>
  <c r="L952" i="30"/>
  <c r="K952" i="30"/>
  <c r="J952" i="30"/>
  <c r="M952" i="30" s="1"/>
  <c r="N952" i="30" s="1"/>
  <c r="M951" i="30"/>
  <c r="N951" i="30" s="1"/>
  <c r="L951" i="30"/>
  <c r="K951" i="30"/>
  <c r="J951" i="30"/>
  <c r="L950" i="30"/>
  <c r="K950" i="30"/>
  <c r="J950" i="30"/>
  <c r="L949" i="30"/>
  <c r="K949" i="30"/>
  <c r="J949" i="30"/>
  <c r="L948" i="30"/>
  <c r="K948" i="30"/>
  <c r="J948" i="30"/>
  <c r="L947" i="30"/>
  <c r="K947" i="30"/>
  <c r="J947" i="30"/>
  <c r="M947" i="30" s="1"/>
  <c r="N947" i="30" s="1"/>
  <c r="L946" i="30"/>
  <c r="K946" i="30"/>
  <c r="M946" i="30" s="1"/>
  <c r="N946" i="30" s="1"/>
  <c r="J946" i="30"/>
  <c r="L945" i="30"/>
  <c r="K945" i="30"/>
  <c r="J945" i="30"/>
  <c r="M945" i="30" s="1"/>
  <c r="N945" i="30" s="1"/>
  <c r="M944" i="30"/>
  <c r="N944" i="30" s="1"/>
  <c r="L944" i="30"/>
  <c r="K944" i="30"/>
  <c r="J944" i="30"/>
  <c r="L943" i="30"/>
  <c r="K943" i="30"/>
  <c r="J943" i="30"/>
  <c r="M943" i="30" s="1"/>
  <c r="N943" i="30" s="1"/>
  <c r="L942" i="30"/>
  <c r="K942" i="30"/>
  <c r="J942" i="30"/>
  <c r="L941" i="30"/>
  <c r="K941" i="30"/>
  <c r="J941" i="30"/>
  <c r="N940" i="30"/>
  <c r="M940" i="30"/>
  <c r="L940" i="30"/>
  <c r="K940" i="30"/>
  <c r="J940" i="30"/>
  <c r="L939" i="30"/>
  <c r="K939" i="30"/>
  <c r="J939" i="30"/>
  <c r="M939" i="30" s="1"/>
  <c r="N939" i="30" s="1"/>
  <c r="L938" i="30"/>
  <c r="K938" i="30"/>
  <c r="J938" i="30"/>
  <c r="M938" i="30" s="1"/>
  <c r="N938" i="30" s="1"/>
  <c r="L937" i="30"/>
  <c r="K937" i="30"/>
  <c r="M937" i="30" s="1"/>
  <c r="N937" i="30" s="1"/>
  <c r="J937" i="30"/>
  <c r="L936" i="30"/>
  <c r="K936" i="30"/>
  <c r="J936" i="30"/>
  <c r="M936" i="30" s="1"/>
  <c r="N936" i="30" s="1"/>
  <c r="L935" i="30"/>
  <c r="M935" i="30" s="1"/>
  <c r="N935" i="30" s="1"/>
  <c r="K935" i="30"/>
  <c r="J935" i="30"/>
  <c r="L934" i="30"/>
  <c r="K934" i="30"/>
  <c r="J934" i="30"/>
  <c r="M934" i="30" s="1"/>
  <c r="N934" i="30" s="1"/>
  <c r="L933" i="30"/>
  <c r="K933" i="30"/>
  <c r="J933" i="30"/>
  <c r="L932" i="30"/>
  <c r="K932" i="30"/>
  <c r="M932" i="30" s="1"/>
  <c r="N932" i="30" s="1"/>
  <c r="J932" i="30"/>
  <c r="N931" i="30"/>
  <c r="L931" i="30"/>
  <c r="K931" i="30"/>
  <c r="J931" i="30"/>
  <c r="M931" i="30" s="1"/>
  <c r="L930" i="30"/>
  <c r="K930" i="30"/>
  <c r="M930" i="30" s="1"/>
  <c r="N930" i="30" s="1"/>
  <c r="J930" i="30"/>
  <c r="L929" i="30"/>
  <c r="K929" i="30"/>
  <c r="J929" i="30"/>
  <c r="M929" i="30" s="1"/>
  <c r="N929" i="30" s="1"/>
  <c r="M928" i="30"/>
  <c r="N928" i="30" s="1"/>
  <c r="L928" i="30"/>
  <c r="K928" i="30"/>
  <c r="J928" i="30"/>
  <c r="L927" i="30"/>
  <c r="K927" i="30"/>
  <c r="J927" i="30"/>
  <c r="M927" i="30" s="1"/>
  <c r="N927" i="30" s="1"/>
  <c r="L926" i="30"/>
  <c r="K926" i="30"/>
  <c r="J926" i="30"/>
  <c r="L925" i="30"/>
  <c r="K925" i="30"/>
  <c r="J925" i="30"/>
  <c r="M924" i="30"/>
  <c r="N924" i="30" s="1"/>
  <c r="L924" i="30"/>
  <c r="K924" i="30"/>
  <c r="J924" i="30"/>
  <c r="M923" i="30"/>
  <c r="N923" i="30" s="1"/>
  <c r="L923" i="30"/>
  <c r="K923" i="30"/>
  <c r="J923" i="30"/>
  <c r="L922" i="30"/>
  <c r="K922" i="30"/>
  <c r="J922" i="30"/>
  <c r="M922" i="30" s="1"/>
  <c r="N922" i="30" s="1"/>
  <c r="M921" i="30"/>
  <c r="N921" i="30" s="1"/>
  <c r="L921" i="30"/>
  <c r="K921" i="30"/>
  <c r="J921" i="30"/>
  <c r="L920" i="30"/>
  <c r="K920" i="30"/>
  <c r="J920" i="30"/>
  <c r="M920" i="30" s="1"/>
  <c r="N920" i="30" s="1"/>
  <c r="M919" i="30"/>
  <c r="N919" i="30" s="1"/>
  <c r="L919" i="30"/>
  <c r="K919" i="30"/>
  <c r="J919" i="30"/>
  <c r="L918" i="30"/>
  <c r="K918" i="30"/>
  <c r="J918" i="30"/>
  <c r="L917" i="30"/>
  <c r="K917" i="30"/>
  <c r="J917" i="30"/>
  <c r="M917" i="30" s="1"/>
  <c r="N917" i="30" s="1"/>
  <c r="L916" i="30"/>
  <c r="K916" i="30"/>
  <c r="M916" i="30" s="1"/>
  <c r="N916" i="30" s="1"/>
  <c r="J916" i="30"/>
  <c r="L915" i="30"/>
  <c r="K915" i="30"/>
  <c r="J915" i="30"/>
  <c r="M915" i="30" s="1"/>
  <c r="N915" i="30" s="1"/>
  <c r="N914" i="30"/>
  <c r="M914" i="30"/>
  <c r="L914" i="30"/>
  <c r="K914" i="30"/>
  <c r="J914" i="30"/>
  <c r="M913" i="30"/>
  <c r="N913" i="30" s="1"/>
  <c r="L913" i="30"/>
  <c r="K913" i="30"/>
  <c r="J913" i="30"/>
  <c r="L912" i="30"/>
  <c r="K912" i="30"/>
  <c r="J912" i="30"/>
  <c r="M912" i="30" s="1"/>
  <c r="N912" i="30" s="1"/>
  <c r="M911" i="30"/>
  <c r="N911" i="30" s="1"/>
  <c r="L911" i="30"/>
  <c r="K911" i="30"/>
  <c r="J911" i="30"/>
  <c r="L910" i="30"/>
  <c r="K910" i="30"/>
  <c r="J910" i="30"/>
  <c r="L909" i="30"/>
  <c r="K909" i="30"/>
  <c r="J909" i="30"/>
  <c r="M909" i="30" s="1"/>
  <c r="N909" i="30" s="1"/>
  <c r="L908" i="30"/>
  <c r="K908" i="30"/>
  <c r="M908" i="30" s="1"/>
  <c r="N908" i="30" s="1"/>
  <c r="J908" i="30"/>
  <c r="L907" i="30"/>
  <c r="K907" i="30"/>
  <c r="J907" i="30"/>
  <c r="M907" i="30" s="1"/>
  <c r="N907" i="30" s="1"/>
  <c r="N906" i="30"/>
  <c r="M906" i="30"/>
  <c r="L906" i="30"/>
  <c r="K906" i="30"/>
  <c r="J906" i="30"/>
  <c r="M905" i="30"/>
  <c r="N905" i="30" s="1"/>
  <c r="L905" i="30"/>
  <c r="K905" i="30"/>
  <c r="J905" i="30"/>
  <c r="L904" i="30"/>
  <c r="K904" i="30"/>
  <c r="J904" i="30"/>
  <c r="M904" i="30" s="1"/>
  <c r="N904" i="30" s="1"/>
  <c r="M903" i="30"/>
  <c r="N903" i="30" s="1"/>
  <c r="L903" i="30"/>
  <c r="K903" i="30"/>
  <c r="J903" i="30"/>
  <c r="L902" i="30"/>
  <c r="K902" i="30"/>
  <c r="J902" i="30"/>
  <c r="L901" i="30"/>
  <c r="K901" i="30"/>
  <c r="J901" i="30"/>
  <c r="M901" i="30" s="1"/>
  <c r="N901" i="30" s="1"/>
  <c r="L900" i="30"/>
  <c r="K900" i="30"/>
  <c r="M900" i="30" s="1"/>
  <c r="N900" i="30" s="1"/>
  <c r="J900" i="30"/>
  <c r="L899" i="30"/>
  <c r="K899" i="30"/>
  <c r="J899" i="30"/>
  <c r="M899" i="30" s="1"/>
  <c r="N899" i="30" s="1"/>
  <c r="N898" i="30"/>
  <c r="M898" i="30"/>
  <c r="L898" i="30"/>
  <c r="K898" i="30"/>
  <c r="J898" i="30"/>
  <c r="M897" i="30"/>
  <c r="N897" i="30" s="1"/>
  <c r="L897" i="30"/>
  <c r="K897" i="30"/>
  <c r="J897" i="30"/>
  <c r="L896" i="30"/>
  <c r="K896" i="30"/>
  <c r="J896" i="30"/>
  <c r="M896" i="30" s="1"/>
  <c r="N896" i="30" s="1"/>
  <c r="M895" i="30"/>
  <c r="N895" i="30" s="1"/>
  <c r="L895" i="30"/>
  <c r="K895" i="30"/>
  <c r="J895" i="30"/>
  <c r="L894" i="30"/>
  <c r="K894" i="30"/>
  <c r="J894" i="30"/>
  <c r="L893" i="30"/>
  <c r="K893" i="30"/>
  <c r="J893" i="30"/>
  <c r="M893" i="30" s="1"/>
  <c r="N893" i="30" s="1"/>
  <c r="L892" i="30"/>
  <c r="K892" i="30"/>
  <c r="M892" i="30" s="1"/>
  <c r="N892" i="30" s="1"/>
  <c r="J892" i="30"/>
  <c r="L891" i="30"/>
  <c r="K891" i="30"/>
  <c r="J891" i="30"/>
  <c r="M891" i="30" s="1"/>
  <c r="N891" i="30" s="1"/>
  <c r="N890" i="30"/>
  <c r="M890" i="30"/>
  <c r="L890" i="30"/>
  <c r="K890" i="30"/>
  <c r="J890" i="30"/>
  <c r="M889" i="30"/>
  <c r="N889" i="30" s="1"/>
  <c r="L889" i="30"/>
  <c r="K889" i="30"/>
  <c r="J889" i="30"/>
  <c r="L888" i="30"/>
  <c r="K888" i="30"/>
  <c r="J888" i="30"/>
  <c r="M888" i="30" s="1"/>
  <c r="N888" i="30" s="1"/>
  <c r="M887" i="30"/>
  <c r="N887" i="30" s="1"/>
  <c r="L887" i="30"/>
  <c r="K887" i="30"/>
  <c r="J887" i="30"/>
  <c r="L886" i="30"/>
  <c r="K886" i="30"/>
  <c r="J886" i="30"/>
  <c r="M886" i="30" s="1"/>
  <c r="N886" i="30" s="1"/>
  <c r="L885" i="30"/>
  <c r="K885" i="30"/>
  <c r="J885" i="30"/>
  <c r="M885" i="30" s="1"/>
  <c r="N885" i="30" s="1"/>
  <c r="L884" i="30"/>
  <c r="K884" i="30"/>
  <c r="M884" i="30" s="1"/>
  <c r="N884" i="30" s="1"/>
  <c r="J884" i="30"/>
  <c r="L883" i="30"/>
  <c r="K883" i="30"/>
  <c r="J883" i="30"/>
  <c r="M883" i="30" s="1"/>
  <c r="N883" i="30" s="1"/>
  <c r="N882" i="30"/>
  <c r="M882" i="30"/>
  <c r="L882" i="30"/>
  <c r="K882" i="30"/>
  <c r="J882" i="30"/>
  <c r="M881" i="30"/>
  <c r="N881" i="30" s="1"/>
  <c r="L881" i="30"/>
  <c r="K881" i="30"/>
  <c r="J881" i="30"/>
  <c r="L880" i="30"/>
  <c r="K880" i="30"/>
  <c r="J880" i="30"/>
  <c r="M880" i="30" s="1"/>
  <c r="N880" i="30" s="1"/>
  <c r="M879" i="30"/>
  <c r="N879" i="30" s="1"/>
  <c r="L879" i="30"/>
  <c r="K879" i="30"/>
  <c r="J879" i="30"/>
  <c r="L878" i="30"/>
  <c r="K878" i="30"/>
  <c r="J878" i="30"/>
  <c r="M878" i="30" s="1"/>
  <c r="N878" i="30" s="1"/>
  <c r="L877" i="30"/>
  <c r="K877" i="30"/>
  <c r="J877" i="30"/>
  <c r="M877" i="30" s="1"/>
  <c r="N877" i="30" s="1"/>
  <c r="L876" i="30"/>
  <c r="K876" i="30"/>
  <c r="M876" i="30" s="1"/>
  <c r="N876" i="30" s="1"/>
  <c r="J876" i="30"/>
  <c r="L875" i="30"/>
  <c r="K875" i="30"/>
  <c r="J875" i="30"/>
  <c r="M875" i="30" s="1"/>
  <c r="N875" i="30" s="1"/>
  <c r="N874" i="30"/>
  <c r="M874" i="30"/>
  <c r="L874" i="30"/>
  <c r="K874" i="30"/>
  <c r="J874" i="30"/>
  <c r="M873" i="30"/>
  <c r="N873" i="30" s="1"/>
  <c r="L873" i="30"/>
  <c r="K873" i="30"/>
  <c r="J873" i="30"/>
  <c r="L872" i="30"/>
  <c r="K872" i="30"/>
  <c r="J872" i="30"/>
  <c r="M872" i="30" s="1"/>
  <c r="N872" i="30" s="1"/>
  <c r="M871" i="30"/>
  <c r="N871" i="30" s="1"/>
  <c r="L871" i="30"/>
  <c r="K871" i="30"/>
  <c r="J871" i="30"/>
  <c r="L870" i="30"/>
  <c r="K870" i="30"/>
  <c r="J870" i="30"/>
  <c r="M870" i="30" s="1"/>
  <c r="N870" i="30" s="1"/>
  <c r="L869" i="30"/>
  <c r="K869" i="30"/>
  <c r="J869" i="30"/>
  <c r="M869" i="30" s="1"/>
  <c r="N869" i="30" s="1"/>
  <c r="L868" i="30"/>
  <c r="K868" i="30"/>
  <c r="M868" i="30" s="1"/>
  <c r="N868" i="30" s="1"/>
  <c r="J868" i="30"/>
  <c r="L867" i="30"/>
  <c r="K867" i="30"/>
  <c r="J867" i="30"/>
  <c r="M867" i="30" s="1"/>
  <c r="N867" i="30" s="1"/>
  <c r="N866" i="30"/>
  <c r="M866" i="30"/>
  <c r="L866" i="30"/>
  <c r="K866" i="30"/>
  <c r="J866" i="30"/>
  <c r="M865" i="30"/>
  <c r="N865" i="30" s="1"/>
  <c r="L865" i="30"/>
  <c r="K865" i="30"/>
  <c r="J865" i="30"/>
  <c r="L864" i="30"/>
  <c r="K864" i="30"/>
  <c r="J864" i="30"/>
  <c r="M864" i="30" s="1"/>
  <c r="N864" i="30" s="1"/>
  <c r="M863" i="30"/>
  <c r="N863" i="30" s="1"/>
  <c r="L863" i="30"/>
  <c r="K863" i="30"/>
  <c r="J863" i="30"/>
  <c r="L862" i="30"/>
  <c r="K862" i="30"/>
  <c r="J862" i="30"/>
  <c r="M862" i="30" s="1"/>
  <c r="N862" i="30" s="1"/>
  <c r="L861" i="30"/>
  <c r="K861" i="30"/>
  <c r="J861" i="30"/>
  <c r="M861" i="30" s="1"/>
  <c r="N861" i="30" s="1"/>
  <c r="L860" i="30"/>
  <c r="K860" i="30"/>
  <c r="M860" i="30" s="1"/>
  <c r="N860" i="30" s="1"/>
  <c r="J860" i="30"/>
  <c r="L859" i="30"/>
  <c r="K859" i="30"/>
  <c r="J859" i="30"/>
  <c r="M859" i="30" s="1"/>
  <c r="N859" i="30" s="1"/>
  <c r="N858" i="30"/>
  <c r="M858" i="30"/>
  <c r="L858" i="30"/>
  <c r="K858" i="30"/>
  <c r="J858" i="30"/>
  <c r="N857" i="30"/>
  <c r="L857" i="30"/>
  <c r="M857" i="30" s="1"/>
  <c r="K857" i="30"/>
  <c r="J857" i="30"/>
  <c r="L856" i="30"/>
  <c r="K856" i="30"/>
  <c r="J856" i="30"/>
  <c r="L855" i="30"/>
  <c r="M855" i="30" s="1"/>
  <c r="N855" i="30" s="1"/>
  <c r="K855" i="30"/>
  <c r="J855" i="30"/>
  <c r="L854" i="30"/>
  <c r="K854" i="30"/>
  <c r="J854" i="30"/>
  <c r="M854" i="30" s="1"/>
  <c r="N854" i="30" s="1"/>
  <c r="N853" i="30"/>
  <c r="L853" i="30"/>
  <c r="K853" i="30"/>
  <c r="J853" i="30"/>
  <c r="M853" i="30" s="1"/>
  <c r="L852" i="30"/>
  <c r="K852" i="30"/>
  <c r="M852" i="30" s="1"/>
  <c r="N852" i="30" s="1"/>
  <c r="J852" i="30"/>
  <c r="L851" i="30"/>
  <c r="K851" i="30"/>
  <c r="J851" i="30"/>
  <c r="M850" i="30"/>
  <c r="N850" i="30" s="1"/>
  <c r="L850" i="30"/>
  <c r="K850" i="30"/>
  <c r="J850" i="30"/>
  <c r="L849" i="30"/>
  <c r="K849" i="30"/>
  <c r="J849" i="30"/>
  <c r="M849" i="30" s="1"/>
  <c r="N849" i="30" s="1"/>
  <c r="L848" i="30"/>
  <c r="K848" i="30"/>
  <c r="J848" i="30"/>
  <c r="N847" i="30"/>
  <c r="M847" i="30"/>
  <c r="L847" i="30"/>
  <c r="K847" i="30"/>
  <c r="J847" i="30"/>
  <c r="L846" i="30"/>
  <c r="K846" i="30"/>
  <c r="J846" i="30"/>
  <c r="L845" i="30"/>
  <c r="K845" i="30"/>
  <c r="J845" i="30"/>
  <c r="M845" i="30" s="1"/>
  <c r="N845" i="30" s="1"/>
  <c r="M844" i="30"/>
  <c r="N844" i="30" s="1"/>
  <c r="L844" i="30"/>
  <c r="K844" i="30"/>
  <c r="J844" i="30"/>
  <c r="L843" i="30"/>
  <c r="K843" i="30"/>
  <c r="J843" i="30"/>
  <c r="M843" i="30" s="1"/>
  <c r="N843" i="30" s="1"/>
  <c r="M842" i="30"/>
  <c r="N842" i="30" s="1"/>
  <c r="L842" i="30"/>
  <c r="K842" i="30"/>
  <c r="J842" i="30"/>
  <c r="L841" i="30"/>
  <c r="K841" i="30"/>
  <c r="J841" i="30"/>
  <c r="M841" i="30" s="1"/>
  <c r="N841" i="30" s="1"/>
  <c r="L840" i="30"/>
  <c r="K840" i="30"/>
  <c r="J840" i="30"/>
  <c r="L839" i="30"/>
  <c r="M839" i="30" s="1"/>
  <c r="N839" i="30" s="1"/>
  <c r="K839" i="30"/>
  <c r="J839" i="30"/>
  <c r="L838" i="30"/>
  <c r="M838" i="30" s="1"/>
  <c r="N838" i="30" s="1"/>
  <c r="K838" i="30"/>
  <c r="J838" i="30"/>
  <c r="L837" i="30"/>
  <c r="K837" i="30"/>
  <c r="J837" i="30"/>
  <c r="M837" i="30" s="1"/>
  <c r="N837" i="30" s="1"/>
  <c r="M836" i="30"/>
  <c r="N836" i="30" s="1"/>
  <c r="L836" i="30"/>
  <c r="K836" i="30"/>
  <c r="J836" i="30"/>
  <c r="L835" i="30"/>
  <c r="K835" i="30"/>
  <c r="J835" i="30"/>
  <c r="M835" i="30" s="1"/>
  <c r="N835" i="30" s="1"/>
  <c r="M834" i="30"/>
  <c r="N834" i="30" s="1"/>
  <c r="L834" i="30"/>
  <c r="K834" i="30"/>
  <c r="J834" i="30"/>
  <c r="L833" i="30"/>
  <c r="K833" i="30"/>
  <c r="J833" i="30"/>
  <c r="L832" i="30"/>
  <c r="K832" i="30"/>
  <c r="J832" i="30"/>
  <c r="M832" i="30" s="1"/>
  <c r="N832" i="30" s="1"/>
  <c r="L831" i="30"/>
  <c r="M831" i="30" s="1"/>
  <c r="N831" i="30" s="1"/>
  <c r="K831" i="30"/>
  <c r="J831" i="30"/>
  <c r="L830" i="30"/>
  <c r="K830" i="30"/>
  <c r="J830" i="30"/>
  <c r="M830" i="30" s="1"/>
  <c r="N830" i="30" s="1"/>
  <c r="M829" i="30"/>
  <c r="N829" i="30" s="1"/>
  <c r="L829" i="30"/>
  <c r="K829" i="30"/>
  <c r="J829" i="30"/>
  <c r="L828" i="30"/>
  <c r="K828" i="30"/>
  <c r="J828" i="30"/>
  <c r="M828" i="30" s="1"/>
  <c r="N828" i="30" s="1"/>
  <c r="L827" i="30"/>
  <c r="K827" i="30"/>
  <c r="J827" i="30"/>
  <c r="L826" i="30"/>
  <c r="M826" i="30" s="1"/>
  <c r="N826" i="30" s="1"/>
  <c r="K826" i="30"/>
  <c r="J826" i="30"/>
  <c r="M825" i="30"/>
  <c r="N825" i="30" s="1"/>
  <c r="L825" i="30"/>
  <c r="K825" i="30"/>
  <c r="J825" i="30"/>
  <c r="L824" i="30"/>
  <c r="K824" i="30"/>
  <c r="J824" i="30"/>
  <c r="N823" i="30"/>
  <c r="L823" i="30"/>
  <c r="K823" i="30"/>
  <c r="M823" i="30" s="1"/>
  <c r="J823" i="30"/>
  <c r="L822" i="30"/>
  <c r="K822" i="30"/>
  <c r="J822" i="30"/>
  <c r="N821" i="30"/>
  <c r="M821" i="30"/>
  <c r="L821" i="30"/>
  <c r="K821" i="30"/>
  <c r="J821" i="30"/>
  <c r="L820" i="30"/>
  <c r="M820" i="30" s="1"/>
  <c r="N820" i="30" s="1"/>
  <c r="K820" i="30"/>
  <c r="J820" i="30"/>
  <c r="L819" i="30"/>
  <c r="K819" i="30"/>
  <c r="J819" i="30"/>
  <c r="N818" i="30"/>
  <c r="L818" i="30"/>
  <c r="M818" i="30" s="1"/>
  <c r="K818" i="30"/>
  <c r="J818" i="30"/>
  <c r="L817" i="30"/>
  <c r="K817" i="30"/>
  <c r="M817" i="30" s="1"/>
  <c r="N817" i="30" s="1"/>
  <c r="J817" i="30"/>
  <c r="N816" i="30"/>
  <c r="L816" i="30"/>
  <c r="K816" i="30"/>
  <c r="J816" i="30"/>
  <c r="M816" i="30" s="1"/>
  <c r="L815" i="30"/>
  <c r="K815" i="30"/>
  <c r="M815" i="30" s="1"/>
  <c r="N815" i="30" s="1"/>
  <c r="J815" i="30"/>
  <c r="L814" i="30"/>
  <c r="K814" i="30"/>
  <c r="M814" i="30" s="1"/>
  <c r="N814" i="30" s="1"/>
  <c r="J814" i="30"/>
  <c r="N813" i="30"/>
  <c r="M813" i="30"/>
  <c r="L813" i="30"/>
  <c r="K813" i="30"/>
  <c r="J813" i="30"/>
  <c r="L812" i="30"/>
  <c r="K812" i="30"/>
  <c r="M812" i="30" s="1"/>
  <c r="N812" i="30" s="1"/>
  <c r="J812" i="30"/>
  <c r="M811" i="30"/>
  <c r="N811" i="30" s="1"/>
  <c r="L811" i="30"/>
  <c r="K811" i="30"/>
  <c r="J811" i="30"/>
  <c r="L810" i="30"/>
  <c r="K810" i="30"/>
  <c r="J810" i="30"/>
  <c r="L809" i="30"/>
  <c r="K809" i="30"/>
  <c r="M809" i="30" s="1"/>
  <c r="N809" i="30" s="1"/>
  <c r="J809" i="30"/>
  <c r="L808" i="30"/>
  <c r="K808" i="30"/>
  <c r="J808" i="30"/>
  <c r="L807" i="30"/>
  <c r="M807" i="30" s="1"/>
  <c r="N807" i="30" s="1"/>
  <c r="K807" i="30"/>
  <c r="J807" i="30"/>
  <c r="M806" i="30"/>
  <c r="N806" i="30" s="1"/>
  <c r="L806" i="30"/>
  <c r="K806" i="30"/>
  <c r="J806" i="30"/>
  <c r="L805" i="30"/>
  <c r="K805" i="30"/>
  <c r="J805" i="30"/>
  <c r="M805" i="30" s="1"/>
  <c r="N805" i="30" s="1"/>
  <c r="L804" i="30"/>
  <c r="K804" i="30"/>
  <c r="M804" i="30" s="1"/>
  <c r="N804" i="30" s="1"/>
  <c r="J804" i="30"/>
  <c r="M803" i="30"/>
  <c r="N803" i="30" s="1"/>
  <c r="L803" i="30"/>
  <c r="K803" i="30"/>
  <c r="J803" i="30"/>
  <c r="L802" i="30"/>
  <c r="K802" i="30"/>
  <c r="J802" i="30"/>
  <c r="M802" i="30" s="1"/>
  <c r="N802" i="30" s="1"/>
  <c r="M801" i="30"/>
  <c r="N801" i="30" s="1"/>
  <c r="L801" i="30"/>
  <c r="K801" i="30"/>
  <c r="J801" i="30"/>
  <c r="L800" i="30"/>
  <c r="K800" i="30"/>
  <c r="J800" i="30"/>
  <c r="L799" i="30"/>
  <c r="K799" i="30"/>
  <c r="J799" i="30"/>
  <c r="M799" i="30" s="1"/>
  <c r="N799" i="30" s="1"/>
  <c r="L798" i="30"/>
  <c r="K798" i="30"/>
  <c r="M798" i="30" s="1"/>
  <c r="N798" i="30" s="1"/>
  <c r="J798" i="30"/>
  <c r="L797" i="30"/>
  <c r="K797" i="30"/>
  <c r="J797" i="30"/>
  <c r="M797" i="30" s="1"/>
  <c r="N797" i="30" s="1"/>
  <c r="M796" i="30"/>
  <c r="N796" i="30" s="1"/>
  <c r="L796" i="30"/>
  <c r="K796" i="30"/>
  <c r="J796" i="30"/>
  <c r="L795" i="30"/>
  <c r="K795" i="30"/>
  <c r="J795" i="30"/>
  <c r="L794" i="30"/>
  <c r="K794" i="30"/>
  <c r="M794" i="30" s="1"/>
  <c r="N794" i="30" s="1"/>
  <c r="J794" i="30"/>
  <c r="L793" i="30"/>
  <c r="M793" i="30" s="1"/>
  <c r="N793" i="30" s="1"/>
  <c r="K793" i="30"/>
  <c r="J793" i="30"/>
  <c r="L792" i="30"/>
  <c r="K792" i="30"/>
  <c r="M792" i="30" s="1"/>
  <c r="N792" i="30" s="1"/>
  <c r="J792" i="30"/>
  <c r="L791" i="30"/>
  <c r="K791" i="30"/>
  <c r="J791" i="30"/>
  <c r="M791" i="30" s="1"/>
  <c r="N791" i="30" s="1"/>
  <c r="M790" i="30"/>
  <c r="N790" i="30" s="1"/>
  <c r="L790" i="30"/>
  <c r="K790" i="30"/>
  <c r="J790" i="30"/>
  <c r="L789" i="30"/>
  <c r="K789" i="30"/>
  <c r="J789" i="30"/>
  <c r="M789" i="30" s="1"/>
  <c r="N789" i="30" s="1"/>
  <c r="M788" i="30"/>
  <c r="N788" i="30" s="1"/>
  <c r="L788" i="30"/>
  <c r="K788" i="30"/>
  <c r="J788" i="30"/>
  <c r="L787" i="30"/>
  <c r="K787" i="30"/>
  <c r="J787" i="30"/>
  <c r="L786" i="30"/>
  <c r="K786" i="30"/>
  <c r="M786" i="30" s="1"/>
  <c r="N786" i="30" s="1"/>
  <c r="J786" i="30"/>
  <c r="L785" i="30"/>
  <c r="M785" i="30" s="1"/>
  <c r="N785" i="30" s="1"/>
  <c r="K785" i="30"/>
  <c r="J785" i="30"/>
  <c r="L784" i="30"/>
  <c r="K784" i="30"/>
  <c r="M784" i="30" s="1"/>
  <c r="N784" i="30" s="1"/>
  <c r="J784" i="30"/>
  <c r="L783" i="30"/>
  <c r="K783" i="30"/>
  <c r="J783" i="30"/>
  <c r="M783" i="30" s="1"/>
  <c r="N783" i="30" s="1"/>
  <c r="L782" i="30"/>
  <c r="K782" i="30"/>
  <c r="M782" i="30" s="1"/>
  <c r="N782" i="30" s="1"/>
  <c r="J782" i="30"/>
  <c r="L781" i="30"/>
  <c r="K781" i="30"/>
  <c r="J781" i="30"/>
  <c r="M781" i="30" s="1"/>
  <c r="N781" i="30" s="1"/>
  <c r="M780" i="30"/>
  <c r="N780" i="30" s="1"/>
  <c r="L780" i="30"/>
  <c r="K780" i="30"/>
  <c r="J780" i="30"/>
  <c r="L779" i="30"/>
  <c r="K779" i="30"/>
  <c r="J779" i="30"/>
  <c r="L778" i="30"/>
  <c r="K778" i="30"/>
  <c r="M778" i="30" s="1"/>
  <c r="N778" i="30" s="1"/>
  <c r="J778" i="30"/>
  <c r="L777" i="30"/>
  <c r="M777" i="30" s="1"/>
  <c r="N777" i="30" s="1"/>
  <c r="K777" i="30"/>
  <c r="J777" i="30"/>
  <c r="L776" i="30"/>
  <c r="K776" i="30"/>
  <c r="M776" i="30" s="1"/>
  <c r="N776" i="30" s="1"/>
  <c r="J776" i="30"/>
  <c r="L775" i="30"/>
  <c r="K775" i="30"/>
  <c r="J775" i="30"/>
  <c r="M775" i="30" s="1"/>
  <c r="N775" i="30" s="1"/>
  <c r="L774" i="30"/>
  <c r="K774" i="30"/>
  <c r="M774" i="30" s="1"/>
  <c r="N774" i="30" s="1"/>
  <c r="J774" i="30"/>
  <c r="L773" i="30"/>
  <c r="K773" i="30"/>
  <c r="J773" i="30"/>
  <c r="M773" i="30" s="1"/>
  <c r="N773" i="30" s="1"/>
  <c r="M772" i="30"/>
  <c r="N772" i="30" s="1"/>
  <c r="L772" i="30"/>
  <c r="K772" i="30"/>
  <c r="J772" i="30"/>
  <c r="L771" i="30"/>
  <c r="K771" i="30"/>
  <c r="J771" i="30"/>
  <c r="L770" i="30"/>
  <c r="K770" i="30"/>
  <c r="M770" i="30" s="1"/>
  <c r="N770" i="30" s="1"/>
  <c r="J770" i="30"/>
  <c r="L769" i="30"/>
  <c r="M769" i="30" s="1"/>
  <c r="N769" i="30" s="1"/>
  <c r="K769" i="30"/>
  <c r="J769" i="30"/>
  <c r="L768" i="30"/>
  <c r="K768" i="30"/>
  <c r="M768" i="30" s="1"/>
  <c r="N768" i="30" s="1"/>
  <c r="J768" i="30"/>
  <c r="L767" i="30"/>
  <c r="K767" i="30"/>
  <c r="J767" i="30"/>
  <c r="M767" i="30" s="1"/>
  <c r="N767" i="30" s="1"/>
  <c r="L766" i="30"/>
  <c r="K766" i="30"/>
  <c r="M766" i="30" s="1"/>
  <c r="N766" i="30" s="1"/>
  <c r="J766" i="30"/>
  <c r="L765" i="30"/>
  <c r="K765" i="30"/>
  <c r="J765" i="30"/>
  <c r="M765" i="30" s="1"/>
  <c r="N765" i="30" s="1"/>
  <c r="M764" i="30"/>
  <c r="N764" i="30" s="1"/>
  <c r="L764" i="30"/>
  <c r="K764" i="30"/>
  <c r="J764" i="30"/>
  <c r="L763" i="30"/>
  <c r="K763" i="30"/>
  <c r="J763" i="30"/>
  <c r="L762" i="30"/>
  <c r="K762" i="30"/>
  <c r="M762" i="30" s="1"/>
  <c r="N762" i="30" s="1"/>
  <c r="J762" i="30"/>
  <c r="L761" i="30"/>
  <c r="M761" i="30" s="1"/>
  <c r="N761" i="30" s="1"/>
  <c r="K761" i="30"/>
  <c r="J761" i="30"/>
  <c r="L760" i="30"/>
  <c r="K760" i="30"/>
  <c r="M760" i="30" s="1"/>
  <c r="N760" i="30" s="1"/>
  <c r="J760" i="30"/>
  <c r="L759" i="30"/>
  <c r="K759" i="30"/>
  <c r="J759" i="30"/>
  <c r="M759" i="30" s="1"/>
  <c r="N759" i="30" s="1"/>
  <c r="L758" i="30"/>
  <c r="K758" i="30"/>
  <c r="M758" i="30" s="1"/>
  <c r="N758" i="30" s="1"/>
  <c r="J758" i="30"/>
  <c r="L757" i="30"/>
  <c r="K757" i="30"/>
  <c r="J757" i="30"/>
  <c r="M757" i="30" s="1"/>
  <c r="N757" i="30" s="1"/>
  <c r="M756" i="30"/>
  <c r="N756" i="30" s="1"/>
  <c r="L756" i="30"/>
  <c r="K756" i="30"/>
  <c r="J756" i="30"/>
  <c r="L755" i="30"/>
  <c r="K755" i="30"/>
  <c r="J755" i="30"/>
  <c r="L754" i="30"/>
  <c r="K754" i="30"/>
  <c r="M754" i="30" s="1"/>
  <c r="N754" i="30" s="1"/>
  <c r="J754" i="30"/>
  <c r="L753" i="30"/>
  <c r="M753" i="30" s="1"/>
  <c r="N753" i="30" s="1"/>
  <c r="K753" i="30"/>
  <c r="J753" i="30"/>
  <c r="L752" i="30"/>
  <c r="K752" i="30"/>
  <c r="M752" i="30" s="1"/>
  <c r="N752" i="30" s="1"/>
  <c r="J752" i="30"/>
  <c r="L751" i="30"/>
  <c r="K751" i="30"/>
  <c r="J751" i="30"/>
  <c r="M751" i="30" s="1"/>
  <c r="N751" i="30" s="1"/>
  <c r="L750" i="30"/>
  <c r="K750" i="30"/>
  <c r="M750" i="30" s="1"/>
  <c r="N750" i="30" s="1"/>
  <c r="J750" i="30"/>
  <c r="L749" i="30"/>
  <c r="K749" i="30"/>
  <c r="J749" i="30"/>
  <c r="M749" i="30" s="1"/>
  <c r="N749" i="30" s="1"/>
  <c r="M748" i="30"/>
  <c r="N748" i="30" s="1"/>
  <c r="L748" i="30"/>
  <c r="K748" i="30"/>
  <c r="J748" i="30"/>
  <c r="L747" i="30"/>
  <c r="K747" i="30"/>
  <c r="J747" i="30"/>
  <c r="L746" i="30"/>
  <c r="K746" i="30"/>
  <c r="M746" i="30" s="1"/>
  <c r="N746" i="30" s="1"/>
  <c r="J746" i="30"/>
  <c r="L745" i="30"/>
  <c r="M745" i="30" s="1"/>
  <c r="N745" i="30" s="1"/>
  <c r="K745" i="30"/>
  <c r="J745" i="30"/>
  <c r="L744" i="30"/>
  <c r="K744" i="30"/>
  <c r="M744" i="30" s="1"/>
  <c r="N744" i="30" s="1"/>
  <c r="J744" i="30"/>
  <c r="L743" i="30"/>
  <c r="K743" i="30"/>
  <c r="J743" i="30"/>
  <c r="M743" i="30" s="1"/>
  <c r="N743" i="30" s="1"/>
  <c r="L742" i="30"/>
  <c r="K742" i="30"/>
  <c r="M742" i="30" s="1"/>
  <c r="N742" i="30" s="1"/>
  <c r="J742" i="30"/>
  <c r="L741" i="30"/>
  <c r="K741" i="30"/>
  <c r="J741" i="30"/>
  <c r="M741" i="30" s="1"/>
  <c r="N741" i="30" s="1"/>
  <c r="M740" i="30"/>
  <c r="N740" i="30" s="1"/>
  <c r="L740" i="30"/>
  <c r="K740" i="30"/>
  <c r="J740" i="30"/>
  <c r="L739" i="30"/>
  <c r="K739" i="30"/>
  <c r="J739" i="30"/>
  <c r="L738" i="30"/>
  <c r="K738" i="30"/>
  <c r="M738" i="30" s="1"/>
  <c r="N738" i="30" s="1"/>
  <c r="J738" i="30"/>
  <c r="L737" i="30"/>
  <c r="M737" i="30" s="1"/>
  <c r="N737" i="30" s="1"/>
  <c r="K737" i="30"/>
  <c r="J737" i="30"/>
  <c r="L736" i="30"/>
  <c r="K736" i="30"/>
  <c r="M736" i="30" s="1"/>
  <c r="N736" i="30" s="1"/>
  <c r="J736" i="30"/>
  <c r="L735" i="30"/>
  <c r="K735" i="30"/>
  <c r="J735" i="30"/>
  <c r="M735" i="30" s="1"/>
  <c r="N735" i="30" s="1"/>
  <c r="L734" i="30"/>
  <c r="K734" i="30"/>
  <c r="M734" i="30" s="1"/>
  <c r="N734" i="30" s="1"/>
  <c r="J734" i="30"/>
  <c r="L733" i="30"/>
  <c r="K733" i="30"/>
  <c r="J733" i="30"/>
  <c r="M733" i="30" s="1"/>
  <c r="N733" i="30" s="1"/>
  <c r="M732" i="30"/>
  <c r="N732" i="30" s="1"/>
  <c r="L732" i="30"/>
  <c r="K732" i="30"/>
  <c r="J732" i="30"/>
  <c r="L731" i="30"/>
  <c r="K731" i="30"/>
  <c r="J731" i="30"/>
  <c r="L730" i="30"/>
  <c r="K730" i="30"/>
  <c r="J730" i="30"/>
  <c r="M730" i="30" s="1"/>
  <c r="N730" i="30" s="1"/>
  <c r="L729" i="30"/>
  <c r="M729" i="30" s="1"/>
  <c r="N729" i="30" s="1"/>
  <c r="K729" i="30"/>
  <c r="J729" i="30"/>
  <c r="L728" i="30"/>
  <c r="K728" i="30"/>
  <c r="M728" i="30" s="1"/>
  <c r="N728" i="30" s="1"/>
  <c r="J728" i="30"/>
  <c r="L727" i="30"/>
  <c r="K727" i="30"/>
  <c r="J727" i="30"/>
  <c r="M727" i="30" s="1"/>
  <c r="N727" i="30" s="1"/>
  <c r="L726" i="30"/>
  <c r="K726" i="30"/>
  <c r="M726" i="30" s="1"/>
  <c r="N726" i="30" s="1"/>
  <c r="J726" i="30"/>
  <c r="L725" i="30"/>
  <c r="K725" i="30"/>
  <c r="J725" i="30"/>
  <c r="M725" i="30" s="1"/>
  <c r="N725" i="30" s="1"/>
  <c r="M724" i="30"/>
  <c r="N724" i="30" s="1"/>
  <c r="L724" i="30"/>
  <c r="K724" i="30"/>
  <c r="J724" i="30"/>
  <c r="L723" i="30"/>
  <c r="K723" i="30"/>
  <c r="J723" i="30"/>
  <c r="L722" i="30"/>
  <c r="K722" i="30"/>
  <c r="J722" i="30"/>
  <c r="M722" i="30" s="1"/>
  <c r="N722" i="30" s="1"/>
  <c r="L721" i="30"/>
  <c r="M721" i="30" s="1"/>
  <c r="N721" i="30" s="1"/>
  <c r="K721" i="30"/>
  <c r="J721" i="30"/>
  <c r="L720" i="30"/>
  <c r="K720" i="30"/>
  <c r="M720" i="30" s="1"/>
  <c r="N720" i="30" s="1"/>
  <c r="J720" i="30"/>
  <c r="L719" i="30"/>
  <c r="K719" i="30"/>
  <c r="J719" i="30"/>
  <c r="M719" i="30" s="1"/>
  <c r="N719" i="30" s="1"/>
  <c r="L718" i="30"/>
  <c r="K718" i="30"/>
  <c r="M718" i="30" s="1"/>
  <c r="N718" i="30" s="1"/>
  <c r="J718" i="30"/>
  <c r="L717" i="30"/>
  <c r="K717" i="30"/>
  <c r="J717" i="30"/>
  <c r="M717" i="30" s="1"/>
  <c r="N717" i="30" s="1"/>
  <c r="M716" i="30"/>
  <c r="N716" i="30" s="1"/>
  <c r="L716" i="30"/>
  <c r="K716" i="30"/>
  <c r="J716" i="30"/>
  <c r="N715" i="30"/>
  <c r="L715" i="30"/>
  <c r="K715" i="30"/>
  <c r="J715" i="30"/>
  <c r="M715" i="30" s="1"/>
  <c r="L714" i="30"/>
  <c r="K714" i="30"/>
  <c r="J714" i="30"/>
  <c r="N713" i="30"/>
  <c r="L713" i="30"/>
  <c r="M713" i="30" s="1"/>
  <c r="K713" i="30"/>
  <c r="J713" i="30"/>
  <c r="M712" i="30"/>
  <c r="N712" i="30" s="1"/>
  <c r="L712" i="30"/>
  <c r="K712" i="30"/>
  <c r="J712" i="30"/>
  <c r="N711" i="30"/>
  <c r="L711" i="30"/>
  <c r="K711" i="30"/>
  <c r="J711" i="30"/>
  <c r="M711" i="30" s="1"/>
  <c r="M710" i="30"/>
  <c r="N710" i="30" s="1"/>
  <c r="L710" i="30"/>
  <c r="K710" i="30"/>
  <c r="J710" i="30"/>
  <c r="L709" i="30"/>
  <c r="K709" i="30"/>
  <c r="J709" i="30"/>
  <c r="M708" i="30"/>
  <c r="N708" i="30" s="1"/>
  <c r="L708" i="30"/>
  <c r="K708" i="30"/>
  <c r="J708" i="30"/>
  <c r="L707" i="30"/>
  <c r="K707" i="30"/>
  <c r="J707" i="30"/>
  <c r="L706" i="30"/>
  <c r="K706" i="30"/>
  <c r="J706" i="30"/>
  <c r="M706" i="30" s="1"/>
  <c r="N706" i="30" s="1"/>
  <c r="N705" i="30"/>
  <c r="L705" i="30"/>
  <c r="M705" i="30" s="1"/>
  <c r="K705" i="30"/>
  <c r="J705" i="30"/>
  <c r="L704" i="30"/>
  <c r="K704" i="30"/>
  <c r="M704" i="30" s="1"/>
  <c r="N704" i="30" s="1"/>
  <c r="J704" i="30"/>
  <c r="L703" i="30"/>
  <c r="K703" i="30"/>
  <c r="J703" i="30"/>
  <c r="M703" i="30" s="1"/>
  <c r="N703" i="30" s="1"/>
  <c r="L702" i="30"/>
  <c r="K702" i="30"/>
  <c r="M702" i="30" s="1"/>
  <c r="N702" i="30" s="1"/>
  <c r="J702" i="30"/>
  <c r="L701" i="30"/>
  <c r="K701" i="30"/>
  <c r="J701" i="30"/>
  <c r="M701" i="30" s="1"/>
  <c r="N701" i="30" s="1"/>
  <c r="M700" i="30"/>
  <c r="N700" i="30" s="1"/>
  <c r="L700" i="30"/>
  <c r="K700" i="30"/>
  <c r="J700" i="30"/>
  <c r="L699" i="30"/>
  <c r="K699" i="30"/>
  <c r="J699" i="30"/>
  <c r="M699" i="30" s="1"/>
  <c r="N699" i="30" s="1"/>
  <c r="L698" i="30"/>
  <c r="K698" i="30"/>
  <c r="J698" i="30"/>
  <c r="L697" i="30"/>
  <c r="M697" i="30" s="1"/>
  <c r="N697" i="30" s="1"/>
  <c r="K697" i="30"/>
  <c r="J697" i="30"/>
  <c r="M696" i="30"/>
  <c r="N696" i="30" s="1"/>
  <c r="L696" i="30"/>
  <c r="K696" i="30"/>
  <c r="J696" i="30"/>
  <c r="N695" i="30"/>
  <c r="L695" i="30"/>
  <c r="K695" i="30"/>
  <c r="J695" i="30"/>
  <c r="M695" i="30" s="1"/>
  <c r="M694" i="30"/>
  <c r="N694" i="30" s="1"/>
  <c r="L694" i="30"/>
  <c r="K694" i="30"/>
  <c r="J694" i="30"/>
  <c r="L693" i="30"/>
  <c r="K693" i="30"/>
  <c r="J693" i="30"/>
  <c r="M693" i="30" s="1"/>
  <c r="N693" i="30" s="1"/>
  <c r="M692" i="30"/>
  <c r="N692" i="30" s="1"/>
  <c r="L692" i="30"/>
  <c r="K692" i="30"/>
  <c r="J692" i="30"/>
  <c r="L691" i="30"/>
  <c r="K691" i="30"/>
  <c r="J691" i="30"/>
  <c r="M691" i="30" s="1"/>
  <c r="N691" i="30" s="1"/>
  <c r="L690" i="30"/>
  <c r="K690" i="30"/>
  <c r="J690" i="30"/>
  <c r="L689" i="30"/>
  <c r="M689" i="30" s="1"/>
  <c r="N689" i="30" s="1"/>
  <c r="K689" i="30"/>
  <c r="J689" i="30"/>
  <c r="L688" i="30"/>
  <c r="K688" i="30"/>
  <c r="J688" i="30"/>
  <c r="M688" i="30" s="1"/>
  <c r="N688" i="30" s="1"/>
  <c r="L687" i="30"/>
  <c r="K687" i="30"/>
  <c r="J687" i="30"/>
  <c r="M687" i="30" s="1"/>
  <c r="N687" i="30" s="1"/>
  <c r="L686" i="30"/>
  <c r="K686" i="30"/>
  <c r="J686" i="30"/>
  <c r="L685" i="30"/>
  <c r="K685" i="30"/>
  <c r="J685" i="30"/>
  <c r="M685" i="30" s="1"/>
  <c r="N685" i="30" s="1"/>
  <c r="N684" i="30"/>
  <c r="M684" i="30"/>
  <c r="L684" i="30"/>
  <c r="K684" i="30"/>
  <c r="J684" i="30"/>
  <c r="L683" i="30"/>
  <c r="K683" i="30"/>
  <c r="J683" i="30"/>
  <c r="L682" i="30"/>
  <c r="K682" i="30"/>
  <c r="J682" i="30"/>
  <c r="L681" i="30"/>
  <c r="M681" i="30" s="1"/>
  <c r="N681" i="30" s="1"/>
  <c r="K681" i="30"/>
  <c r="J681" i="30"/>
  <c r="M680" i="30"/>
  <c r="N680" i="30" s="1"/>
  <c r="L680" i="30"/>
  <c r="K680" i="30"/>
  <c r="J680" i="30"/>
  <c r="L679" i="30"/>
  <c r="K679" i="30"/>
  <c r="J679" i="30"/>
  <c r="M678" i="30"/>
  <c r="N678" i="30" s="1"/>
  <c r="L678" i="30"/>
  <c r="K678" i="30"/>
  <c r="J678" i="30"/>
  <c r="L677" i="30"/>
  <c r="M677" i="30" s="1"/>
  <c r="N677" i="30" s="1"/>
  <c r="K677" i="30"/>
  <c r="J677" i="30"/>
  <c r="N676" i="30"/>
  <c r="M676" i="30"/>
  <c r="L676" i="30"/>
  <c r="K676" i="30"/>
  <c r="J676" i="30"/>
  <c r="N675" i="30"/>
  <c r="L675" i="30"/>
  <c r="K675" i="30"/>
  <c r="J675" i="30"/>
  <c r="M675" i="30" s="1"/>
  <c r="L674" i="30"/>
  <c r="K674" i="30"/>
  <c r="J674" i="30"/>
  <c r="M673" i="30"/>
  <c r="N673" i="30" s="1"/>
  <c r="L673" i="30"/>
  <c r="K673" i="30"/>
  <c r="J673" i="30"/>
  <c r="L672" i="30"/>
  <c r="K672" i="30"/>
  <c r="J672" i="30"/>
  <c r="M672" i="30" s="1"/>
  <c r="N672" i="30" s="1"/>
  <c r="L671" i="30"/>
  <c r="K671" i="30"/>
  <c r="J671" i="30"/>
  <c r="L670" i="30"/>
  <c r="K670" i="30"/>
  <c r="M670" i="30" s="1"/>
  <c r="N670" i="30" s="1"/>
  <c r="J670" i="30"/>
  <c r="L669" i="30"/>
  <c r="K669" i="30"/>
  <c r="J669" i="30"/>
  <c r="M669" i="30" s="1"/>
  <c r="N669" i="30" s="1"/>
  <c r="L668" i="30"/>
  <c r="K668" i="30"/>
  <c r="J668" i="30"/>
  <c r="M668" i="30" s="1"/>
  <c r="N668" i="30" s="1"/>
  <c r="L667" i="30"/>
  <c r="K667" i="30"/>
  <c r="J667" i="30"/>
  <c r="L666" i="30"/>
  <c r="K666" i="30"/>
  <c r="J666" i="30"/>
  <c r="M666" i="30" s="1"/>
  <c r="N666" i="30" s="1"/>
  <c r="L665" i="30"/>
  <c r="M665" i="30" s="1"/>
  <c r="N665" i="30" s="1"/>
  <c r="K665" i="30"/>
  <c r="J665" i="30"/>
  <c r="L664" i="30"/>
  <c r="K664" i="30"/>
  <c r="M664" i="30" s="1"/>
  <c r="N664" i="30" s="1"/>
  <c r="J664" i="30"/>
  <c r="L663" i="30"/>
  <c r="K663" i="30"/>
  <c r="J663" i="30"/>
  <c r="L662" i="30"/>
  <c r="K662" i="30"/>
  <c r="J662" i="30"/>
  <c r="M661" i="30"/>
  <c r="N661" i="30" s="1"/>
  <c r="L661" i="30"/>
  <c r="K661" i="30"/>
  <c r="J661" i="30"/>
  <c r="M660" i="30"/>
  <c r="N660" i="30" s="1"/>
  <c r="L660" i="30"/>
  <c r="K660" i="30"/>
  <c r="J660" i="30"/>
  <c r="N659" i="30"/>
  <c r="L659" i="30"/>
  <c r="K659" i="30"/>
  <c r="J659" i="30"/>
  <c r="M659" i="30" s="1"/>
  <c r="L658" i="30"/>
  <c r="K658" i="30"/>
  <c r="J658" i="30"/>
  <c r="N657" i="30"/>
  <c r="M657" i="30"/>
  <c r="L657" i="30"/>
  <c r="K657" i="30"/>
  <c r="J657" i="30"/>
  <c r="N656" i="30"/>
  <c r="L656" i="30"/>
  <c r="K656" i="30"/>
  <c r="J656" i="30"/>
  <c r="M656" i="30" s="1"/>
  <c r="L655" i="30"/>
  <c r="K655" i="30"/>
  <c r="J655" i="30"/>
  <c r="M655" i="30" s="1"/>
  <c r="N655" i="30" s="1"/>
  <c r="L654" i="30"/>
  <c r="K654" i="30"/>
  <c r="M654" i="30" s="1"/>
  <c r="N654" i="30" s="1"/>
  <c r="J654" i="30"/>
  <c r="L653" i="30"/>
  <c r="K653" i="30"/>
  <c r="J653" i="30"/>
  <c r="M653" i="30" s="1"/>
  <c r="N653" i="30" s="1"/>
  <c r="L652" i="30"/>
  <c r="K652" i="30"/>
  <c r="J652" i="30"/>
  <c r="M652" i="30" s="1"/>
  <c r="N652" i="30" s="1"/>
  <c r="L651" i="30"/>
  <c r="K651" i="30"/>
  <c r="J651" i="30"/>
  <c r="L650" i="30"/>
  <c r="K650" i="30"/>
  <c r="J650" i="30"/>
  <c r="L649" i="30"/>
  <c r="M649" i="30" s="1"/>
  <c r="N649" i="30" s="1"/>
  <c r="K649" i="30"/>
  <c r="J649" i="30"/>
  <c r="M648" i="30"/>
  <c r="N648" i="30" s="1"/>
  <c r="L648" i="30"/>
  <c r="K648" i="30"/>
  <c r="J648" i="30"/>
  <c r="L647" i="30"/>
  <c r="K647" i="30"/>
  <c r="J647" i="30"/>
  <c r="M646" i="30"/>
  <c r="N646" i="30" s="1"/>
  <c r="L646" i="30"/>
  <c r="K646" i="30"/>
  <c r="J646" i="30"/>
  <c r="L645" i="30"/>
  <c r="M645" i="30" s="1"/>
  <c r="N645" i="30" s="1"/>
  <c r="K645" i="30"/>
  <c r="J645" i="30"/>
  <c r="N644" i="30"/>
  <c r="M644" i="30"/>
  <c r="L644" i="30"/>
  <c r="K644" i="30"/>
  <c r="J644" i="30"/>
  <c r="L643" i="30"/>
  <c r="K643" i="30"/>
  <c r="J643" i="30"/>
  <c r="M643" i="30" s="1"/>
  <c r="N643" i="30" s="1"/>
  <c r="L642" i="30"/>
  <c r="K642" i="30"/>
  <c r="J642" i="30"/>
  <c r="M641" i="30"/>
  <c r="N641" i="30" s="1"/>
  <c r="L641" i="30"/>
  <c r="K641" i="30"/>
  <c r="J641" i="30"/>
  <c r="L640" i="30"/>
  <c r="K640" i="30"/>
  <c r="J640" i="30"/>
  <c r="M640" i="30" s="1"/>
  <c r="N640" i="30" s="1"/>
  <c r="L639" i="30"/>
  <c r="K639" i="30"/>
  <c r="J639" i="30"/>
  <c r="L638" i="30"/>
  <c r="K638" i="30"/>
  <c r="M638" i="30" s="1"/>
  <c r="N638" i="30" s="1"/>
  <c r="J638" i="30"/>
  <c r="L637" i="30"/>
  <c r="K637" i="30"/>
  <c r="J637" i="30"/>
  <c r="M637" i="30" s="1"/>
  <c r="N637" i="30" s="1"/>
  <c r="L636" i="30"/>
  <c r="K636" i="30"/>
  <c r="J636" i="30"/>
  <c r="M636" i="30" s="1"/>
  <c r="N636" i="30" s="1"/>
  <c r="L635" i="30"/>
  <c r="K635" i="30"/>
  <c r="J635" i="30"/>
  <c r="L634" i="30"/>
  <c r="K634" i="30"/>
  <c r="J634" i="30"/>
  <c r="M634" i="30" s="1"/>
  <c r="N634" i="30" s="1"/>
  <c r="L633" i="30"/>
  <c r="M633" i="30" s="1"/>
  <c r="N633" i="30" s="1"/>
  <c r="K633" i="30"/>
  <c r="J633" i="30"/>
  <c r="L632" i="30"/>
  <c r="K632" i="30"/>
  <c r="M632" i="30" s="1"/>
  <c r="N632" i="30" s="1"/>
  <c r="J632" i="30"/>
  <c r="L631" i="30"/>
  <c r="K631" i="30"/>
  <c r="J631" i="30"/>
  <c r="L630" i="30"/>
  <c r="K630" i="30"/>
  <c r="J630" i="30"/>
  <c r="M629" i="30"/>
  <c r="N629" i="30" s="1"/>
  <c r="L629" i="30"/>
  <c r="K629" i="30"/>
  <c r="J629" i="30"/>
  <c r="L628" i="30"/>
  <c r="K628" i="30"/>
  <c r="J628" i="30"/>
  <c r="M628" i="30" s="1"/>
  <c r="N628" i="30" s="1"/>
  <c r="N627" i="30"/>
  <c r="L627" i="30"/>
  <c r="K627" i="30"/>
  <c r="J627" i="30"/>
  <c r="M627" i="30" s="1"/>
  <c r="L626" i="30"/>
  <c r="K626" i="30"/>
  <c r="J626" i="30"/>
  <c r="N625" i="30"/>
  <c r="M625" i="30"/>
  <c r="L625" i="30"/>
  <c r="K625" i="30"/>
  <c r="J625" i="30"/>
  <c r="L624" i="30"/>
  <c r="K624" i="30"/>
  <c r="J624" i="30"/>
  <c r="M624" i="30" s="1"/>
  <c r="N624" i="30" s="1"/>
  <c r="L623" i="30"/>
  <c r="K623" i="30"/>
  <c r="J623" i="30"/>
  <c r="M623" i="30" s="1"/>
  <c r="N623" i="30" s="1"/>
  <c r="L622" i="30"/>
  <c r="K622" i="30"/>
  <c r="J622" i="30"/>
  <c r="M622" i="30" s="1"/>
  <c r="N622" i="30" s="1"/>
  <c r="L621" i="30"/>
  <c r="K621" i="30"/>
  <c r="J621" i="30"/>
  <c r="M621" i="30" s="1"/>
  <c r="N621" i="30" s="1"/>
  <c r="M620" i="30"/>
  <c r="N620" i="30" s="1"/>
  <c r="L620" i="30"/>
  <c r="K620" i="30"/>
  <c r="J620" i="30"/>
  <c r="L619" i="30"/>
  <c r="K619" i="30"/>
  <c r="J619" i="30"/>
  <c r="L618" i="30"/>
  <c r="K618" i="30"/>
  <c r="J618" i="30"/>
  <c r="M617" i="30"/>
  <c r="N617" i="30" s="1"/>
  <c r="L617" i="30"/>
  <c r="K617" i="30"/>
  <c r="J617" i="30"/>
  <c r="L616" i="30"/>
  <c r="K616" i="30"/>
  <c r="J616" i="30"/>
  <c r="M616" i="30" s="1"/>
  <c r="N616" i="30" s="1"/>
  <c r="L615" i="30"/>
  <c r="K615" i="30"/>
  <c r="J615" i="30"/>
  <c r="M615" i="30" s="1"/>
  <c r="N615" i="30" s="1"/>
  <c r="L614" i="30"/>
  <c r="K614" i="30"/>
  <c r="J614" i="30"/>
  <c r="L613" i="30"/>
  <c r="K613" i="30"/>
  <c r="J613" i="30"/>
  <c r="M613" i="30" s="1"/>
  <c r="N613" i="30" s="1"/>
  <c r="L612" i="30"/>
  <c r="M612" i="30" s="1"/>
  <c r="N612" i="30" s="1"/>
  <c r="K612" i="30"/>
  <c r="J612" i="30"/>
  <c r="L611" i="30"/>
  <c r="K611" i="30"/>
  <c r="J611" i="30"/>
  <c r="L610" i="30"/>
  <c r="K610" i="30"/>
  <c r="J610" i="30"/>
  <c r="N609" i="30"/>
  <c r="M609" i="30"/>
  <c r="L609" i="30"/>
  <c r="K609" i="30"/>
  <c r="J609" i="30"/>
  <c r="L608" i="30"/>
  <c r="K608" i="30"/>
  <c r="J608" i="30"/>
  <c r="L607" i="30"/>
  <c r="K607" i="30"/>
  <c r="J607" i="30"/>
  <c r="L606" i="30"/>
  <c r="K606" i="30"/>
  <c r="J606" i="30"/>
  <c r="M606" i="30" s="1"/>
  <c r="N606" i="30" s="1"/>
  <c r="L605" i="30"/>
  <c r="K605" i="30"/>
  <c r="J605" i="30"/>
  <c r="M605" i="30" s="1"/>
  <c r="N605" i="30" s="1"/>
  <c r="M604" i="30"/>
  <c r="N604" i="30" s="1"/>
  <c r="L604" i="30"/>
  <c r="K604" i="30"/>
  <c r="J604" i="30"/>
  <c r="L603" i="30"/>
  <c r="K603" i="30"/>
  <c r="J603" i="30"/>
  <c r="M603" i="30" s="1"/>
  <c r="N603" i="30" s="1"/>
  <c r="L602" i="30"/>
  <c r="K602" i="30"/>
  <c r="J602" i="30"/>
  <c r="M602" i="30" s="1"/>
  <c r="N602" i="30" s="1"/>
  <c r="L601" i="30"/>
  <c r="K601" i="30"/>
  <c r="J601" i="30"/>
  <c r="M601" i="30" s="1"/>
  <c r="N601" i="30" s="1"/>
  <c r="L600" i="30"/>
  <c r="K600" i="30"/>
  <c r="M600" i="30" s="1"/>
  <c r="N600" i="30" s="1"/>
  <c r="J600" i="30"/>
  <c r="N599" i="30"/>
  <c r="M599" i="30"/>
  <c r="L599" i="30"/>
  <c r="K599" i="30"/>
  <c r="J599" i="30"/>
  <c r="L598" i="30"/>
  <c r="K598" i="30"/>
  <c r="J598" i="30"/>
  <c r="L597" i="30"/>
  <c r="K597" i="30"/>
  <c r="J597" i="30"/>
  <c r="M597" i="30" s="1"/>
  <c r="N597" i="30" s="1"/>
  <c r="M596" i="30"/>
  <c r="N596" i="30" s="1"/>
  <c r="L596" i="30"/>
  <c r="K596" i="30"/>
  <c r="J596" i="30"/>
  <c r="L595" i="30"/>
  <c r="K595" i="30"/>
  <c r="J595" i="30"/>
  <c r="M595" i="30" s="1"/>
  <c r="N595" i="30" s="1"/>
  <c r="L594" i="30"/>
  <c r="K594" i="30"/>
  <c r="J594" i="30"/>
  <c r="M594" i="30" s="1"/>
  <c r="N594" i="30" s="1"/>
  <c r="L593" i="30"/>
  <c r="K593" i="30"/>
  <c r="J593" i="30"/>
  <c r="L592" i="30"/>
  <c r="K592" i="30"/>
  <c r="M592" i="30" s="1"/>
  <c r="N592" i="30" s="1"/>
  <c r="J592" i="30"/>
  <c r="N591" i="30"/>
  <c r="M591" i="30"/>
  <c r="L591" i="30"/>
  <c r="K591" i="30"/>
  <c r="J591" i="30"/>
  <c r="L590" i="30"/>
  <c r="K590" i="30"/>
  <c r="J590" i="30"/>
  <c r="L589" i="30"/>
  <c r="K589" i="30"/>
  <c r="J589" i="30"/>
  <c r="M588" i="30"/>
  <c r="N588" i="30" s="1"/>
  <c r="L588" i="30"/>
  <c r="K588" i="30"/>
  <c r="J588" i="30"/>
  <c r="M587" i="30"/>
  <c r="N587" i="30" s="1"/>
  <c r="L587" i="30"/>
  <c r="K587" i="30"/>
  <c r="J587" i="30"/>
  <c r="L586" i="30"/>
  <c r="K586" i="30"/>
  <c r="J586" i="30"/>
  <c r="M586" i="30" s="1"/>
  <c r="N586" i="30" s="1"/>
  <c r="L585" i="30"/>
  <c r="K585" i="30"/>
  <c r="J585" i="30"/>
  <c r="M585" i="30" s="1"/>
  <c r="N585" i="30" s="1"/>
  <c r="L584" i="30"/>
  <c r="K584" i="30"/>
  <c r="J584" i="30"/>
  <c r="N583" i="30"/>
  <c r="M583" i="30"/>
  <c r="L583" i="30"/>
  <c r="K583" i="30"/>
  <c r="J583" i="30"/>
  <c r="L582" i="30"/>
  <c r="K582" i="30"/>
  <c r="J582" i="30"/>
  <c r="L581" i="30"/>
  <c r="K581" i="30"/>
  <c r="J581" i="30"/>
  <c r="M580" i="30"/>
  <c r="N580" i="30" s="1"/>
  <c r="L580" i="30"/>
  <c r="K580" i="30"/>
  <c r="J580" i="30"/>
  <c r="L579" i="30"/>
  <c r="K579" i="30"/>
  <c r="J579" i="30"/>
  <c r="M579" i="30" s="1"/>
  <c r="N579" i="30" s="1"/>
  <c r="L578" i="30"/>
  <c r="K578" i="30"/>
  <c r="J578" i="30"/>
  <c r="M578" i="30" s="1"/>
  <c r="N578" i="30" s="1"/>
  <c r="L577" i="30"/>
  <c r="K577" i="30"/>
  <c r="J577" i="30"/>
  <c r="M577" i="30" s="1"/>
  <c r="N577" i="30" s="1"/>
  <c r="L576" i="30"/>
  <c r="K576" i="30"/>
  <c r="J576" i="30"/>
  <c r="N575" i="30"/>
  <c r="M575" i="30"/>
  <c r="L575" i="30"/>
  <c r="K575" i="30"/>
  <c r="J575" i="30"/>
  <c r="L574" i="30"/>
  <c r="K574" i="30"/>
  <c r="J574" i="30"/>
  <c r="L573" i="30"/>
  <c r="K573" i="30"/>
  <c r="J573" i="30"/>
  <c r="M572" i="30"/>
  <c r="N572" i="30" s="1"/>
  <c r="L572" i="30"/>
  <c r="K572" i="30"/>
  <c r="J572" i="30"/>
  <c r="M571" i="30"/>
  <c r="N571" i="30" s="1"/>
  <c r="L571" i="30"/>
  <c r="K571" i="30"/>
  <c r="J571" i="30"/>
  <c r="L570" i="30"/>
  <c r="K570" i="30"/>
  <c r="J570" i="30"/>
  <c r="M570" i="30" s="1"/>
  <c r="N570" i="30" s="1"/>
  <c r="L569" i="30"/>
  <c r="K569" i="30"/>
  <c r="J569" i="30"/>
  <c r="L568" i="30"/>
  <c r="K568" i="30"/>
  <c r="J568" i="30"/>
  <c r="N567" i="30"/>
  <c r="M567" i="30"/>
  <c r="L567" i="30"/>
  <c r="K567" i="30"/>
  <c r="J567" i="30"/>
  <c r="L566" i="30"/>
  <c r="K566" i="30"/>
  <c r="J566" i="30"/>
  <c r="M566" i="30" s="1"/>
  <c r="N566" i="30" s="1"/>
  <c r="L565" i="30"/>
  <c r="K565" i="30"/>
  <c r="J565" i="30"/>
  <c r="M564" i="30"/>
  <c r="N564" i="30" s="1"/>
  <c r="L564" i="30"/>
  <c r="K564" i="30"/>
  <c r="J564" i="30"/>
  <c r="M563" i="30"/>
  <c r="N563" i="30" s="1"/>
  <c r="L563" i="30"/>
  <c r="K563" i="30"/>
  <c r="J563" i="30"/>
  <c r="L562" i="30"/>
  <c r="K562" i="30"/>
  <c r="J562" i="30"/>
  <c r="M562" i="30" s="1"/>
  <c r="N562" i="30" s="1"/>
  <c r="L561" i="30"/>
  <c r="K561" i="30"/>
  <c r="J561" i="30"/>
  <c r="L560" i="30"/>
  <c r="K560" i="30"/>
  <c r="J560" i="30"/>
  <c r="N559" i="30"/>
  <c r="M559" i="30"/>
  <c r="L559" i="30"/>
  <c r="K559" i="30"/>
  <c r="J559" i="30"/>
  <c r="N558" i="30"/>
  <c r="L558" i="30"/>
  <c r="K558" i="30"/>
  <c r="J558" i="30"/>
  <c r="M558" i="30" s="1"/>
  <c r="L557" i="30"/>
  <c r="K557" i="30"/>
  <c r="J557" i="30"/>
  <c r="M557" i="30" s="1"/>
  <c r="N557" i="30" s="1"/>
  <c r="M556" i="30"/>
  <c r="N556" i="30" s="1"/>
  <c r="L556" i="30"/>
  <c r="K556" i="30"/>
  <c r="J556" i="30"/>
  <c r="L555" i="30"/>
  <c r="K555" i="30"/>
  <c r="J555" i="30"/>
  <c r="M555" i="30" s="1"/>
  <c r="N555" i="30" s="1"/>
  <c r="L554" i="30"/>
  <c r="K554" i="30"/>
  <c r="J554" i="30"/>
  <c r="M554" i="30" s="1"/>
  <c r="N554" i="30" s="1"/>
  <c r="L553" i="30"/>
  <c r="K553" i="30"/>
  <c r="J553" i="30"/>
  <c r="M553" i="30" s="1"/>
  <c r="N553" i="30" s="1"/>
  <c r="L552" i="30"/>
  <c r="K552" i="30"/>
  <c r="M552" i="30" s="1"/>
  <c r="N552" i="30" s="1"/>
  <c r="J552" i="30"/>
  <c r="N551" i="30"/>
  <c r="M551" i="30"/>
  <c r="L551" i="30"/>
  <c r="K551" i="30"/>
  <c r="J551" i="30"/>
  <c r="L550" i="30"/>
  <c r="K550" i="30"/>
  <c r="J550" i="30"/>
  <c r="M550" i="30" s="1"/>
  <c r="N550" i="30" s="1"/>
  <c r="L549" i="30"/>
  <c r="K549" i="30"/>
  <c r="J549" i="30"/>
  <c r="M549" i="30" s="1"/>
  <c r="N549" i="30" s="1"/>
  <c r="M548" i="30"/>
  <c r="N548" i="30" s="1"/>
  <c r="L548" i="30"/>
  <c r="K548" i="30"/>
  <c r="J548" i="30"/>
  <c r="M547" i="30"/>
  <c r="N547" i="30" s="1"/>
  <c r="L547" i="30"/>
  <c r="K547" i="30"/>
  <c r="J547" i="30"/>
  <c r="L546" i="30"/>
  <c r="K546" i="30"/>
  <c r="J546" i="30"/>
  <c r="M546" i="30" s="1"/>
  <c r="N546" i="30" s="1"/>
  <c r="L545" i="30"/>
  <c r="K545" i="30"/>
  <c r="J545" i="30"/>
  <c r="M545" i="30" s="1"/>
  <c r="N545" i="30" s="1"/>
  <c r="L544" i="30"/>
  <c r="K544" i="30"/>
  <c r="M544" i="30" s="1"/>
  <c r="N544" i="30" s="1"/>
  <c r="J544" i="30"/>
  <c r="N543" i="30"/>
  <c r="M543" i="30"/>
  <c r="L543" i="30"/>
  <c r="K543" i="30"/>
  <c r="J543" i="30"/>
  <c r="L542" i="30"/>
  <c r="K542" i="30"/>
  <c r="J542" i="30"/>
  <c r="M542" i="30" s="1"/>
  <c r="N542" i="30" s="1"/>
  <c r="L541" i="30"/>
  <c r="K541" i="30"/>
  <c r="J541" i="30"/>
  <c r="M541" i="30" s="1"/>
  <c r="N541" i="30" s="1"/>
  <c r="M540" i="30"/>
  <c r="N540" i="30" s="1"/>
  <c r="L540" i="30"/>
  <c r="K540" i="30"/>
  <c r="J540" i="30"/>
  <c r="L539" i="30"/>
  <c r="K539" i="30"/>
  <c r="J539" i="30"/>
  <c r="M539" i="30" s="1"/>
  <c r="N539" i="30" s="1"/>
  <c r="N538" i="30"/>
  <c r="L538" i="30"/>
  <c r="K538" i="30"/>
  <c r="J538" i="30"/>
  <c r="M538" i="30" s="1"/>
  <c r="L537" i="30"/>
  <c r="K537" i="30"/>
  <c r="J537" i="30"/>
  <c r="L536" i="30"/>
  <c r="K536" i="30"/>
  <c r="J536" i="30"/>
  <c r="N535" i="30"/>
  <c r="M535" i="30"/>
  <c r="L535" i="30"/>
  <c r="K535" i="30"/>
  <c r="J535" i="30"/>
  <c r="N534" i="30"/>
  <c r="L534" i="30"/>
  <c r="K534" i="30"/>
  <c r="J534" i="30"/>
  <c r="M534" i="30" s="1"/>
  <c r="L533" i="30"/>
  <c r="K533" i="30"/>
  <c r="J533" i="30"/>
  <c r="M533" i="30" s="1"/>
  <c r="N533" i="30" s="1"/>
  <c r="L532" i="30"/>
  <c r="M532" i="30" s="1"/>
  <c r="N532" i="30" s="1"/>
  <c r="K532" i="30"/>
  <c r="J532" i="30"/>
  <c r="L531" i="30"/>
  <c r="K531" i="30"/>
  <c r="J531" i="30"/>
  <c r="M531" i="30" s="1"/>
  <c r="N531" i="30" s="1"/>
  <c r="N530" i="30"/>
  <c r="L530" i="30"/>
  <c r="K530" i="30"/>
  <c r="J530" i="30"/>
  <c r="M530" i="30" s="1"/>
  <c r="L529" i="30"/>
  <c r="K529" i="30"/>
  <c r="J529" i="30"/>
  <c r="M529" i="30" s="1"/>
  <c r="N529" i="30" s="1"/>
  <c r="L528" i="30"/>
  <c r="K528" i="30"/>
  <c r="J528" i="30"/>
  <c r="N527" i="30"/>
  <c r="M527" i="30"/>
  <c r="L527" i="30"/>
  <c r="K527" i="30"/>
  <c r="J527" i="30"/>
  <c r="L526" i="30"/>
  <c r="K526" i="30"/>
  <c r="J526" i="30"/>
  <c r="L525" i="30"/>
  <c r="K525" i="30"/>
  <c r="J525" i="30"/>
  <c r="L524" i="30"/>
  <c r="M524" i="30" s="1"/>
  <c r="N524" i="30" s="1"/>
  <c r="K524" i="30"/>
  <c r="J524" i="30"/>
  <c r="M523" i="30"/>
  <c r="N523" i="30" s="1"/>
  <c r="L523" i="30"/>
  <c r="K523" i="30"/>
  <c r="J523" i="30"/>
  <c r="L522" i="30"/>
  <c r="K522" i="30"/>
  <c r="J522" i="30"/>
  <c r="M522" i="30" s="1"/>
  <c r="N522" i="30" s="1"/>
  <c r="L521" i="30"/>
  <c r="K521" i="30"/>
  <c r="J521" i="30"/>
  <c r="L520" i="30"/>
  <c r="K520" i="30"/>
  <c r="M520" i="30" s="1"/>
  <c r="N520" i="30" s="1"/>
  <c r="J520" i="30"/>
  <c r="M519" i="30"/>
  <c r="N519" i="30" s="1"/>
  <c r="L519" i="30"/>
  <c r="K519" i="30"/>
  <c r="J519" i="30"/>
  <c r="L518" i="30"/>
  <c r="K518" i="30"/>
  <c r="J518" i="30"/>
  <c r="L517" i="30"/>
  <c r="K517" i="30"/>
  <c r="J517" i="30"/>
  <c r="M516" i="30"/>
  <c r="N516" i="30" s="1"/>
  <c r="L516" i="30"/>
  <c r="K516" i="30"/>
  <c r="J516" i="30"/>
  <c r="M515" i="30"/>
  <c r="N515" i="30" s="1"/>
  <c r="L515" i="30"/>
  <c r="K515" i="30"/>
  <c r="J515" i="30"/>
  <c r="L514" i="30"/>
  <c r="K514" i="30"/>
  <c r="J514" i="30"/>
  <c r="M514" i="30" s="1"/>
  <c r="N514" i="30" s="1"/>
  <c r="L513" i="30"/>
  <c r="K513" i="30"/>
  <c r="J513" i="30"/>
  <c r="L512" i="30"/>
  <c r="K512" i="30"/>
  <c r="M512" i="30" s="1"/>
  <c r="N512" i="30" s="1"/>
  <c r="J512" i="30"/>
  <c r="M511" i="30"/>
  <c r="N511" i="30" s="1"/>
  <c r="L511" i="30"/>
  <c r="K511" i="30"/>
  <c r="J511" i="30"/>
  <c r="L510" i="30"/>
  <c r="K510" i="30"/>
  <c r="J510" i="30"/>
  <c r="M510" i="30" s="1"/>
  <c r="N510" i="30" s="1"/>
  <c r="L509" i="30"/>
  <c r="K509" i="30"/>
  <c r="J509" i="30"/>
  <c r="M509" i="30" s="1"/>
  <c r="N509" i="30" s="1"/>
  <c r="M508" i="30"/>
  <c r="N508" i="30" s="1"/>
  <c r="L508" i="30"/>
  <c r="K508" i="30"/>
  <c r="J508" i="30"/>
  <c r="L507" i="30"/>
  <c r="K507" i="30"/>
  <c r="J507" i="30"/>
  <c r="M507" i="30" s="1"/>
  <c r="N507" i="30" s="1"/>
  <c r="N506" i="30"/>
  <c r="L506" i="30"/>
  <c r="K506" i="30"/>
  <c r="J506" i="30"/>
  <c r="M506" i="30" s="1"/>
  <c r="L505" i="30"/>
  <c r="K505" i="30"/>
  <c r="J505" i="30"/>
  <c r="L504" i="30"/>
  <c r="K504" i="30"/>
  <c r="J504" i="30"/>
  <c r="N503" i="30"/>
  <c r="M503" i="30"/>
  <c r="L503" i="30"/>
  <c r="K503" i="30"/>
  <c r="J503" i="30"/>
  <c r="N502" i="30"/>
  <c r="L502" i="30"/>
  <c r="K502" i="30"/>
  <c r="J502" i="30"/>
  <c r="M502" i="30" s="1"/>
  <c r="L501" i="30"/>
  <c r="K501" i="30"/>
  <c r="J501" i="30"/>
  <c r="M501" i="30" s="1"/>
  <c r="N501" i="30" s="1"/>
  <c r="L500" i="30"/>
  <c r="M500" i="30" s="1"/>
  <c r="N500" i="30" s="1"/>
  <c r="K500" i="30"/>
  <c r="J500" i="30"/>
  <c r="L499" i="30"/>
  <c r="K499" i="30"/>
  <c r="J499" i="30"/>
  <c r="M499" i="30" s="1"/>
  <c r="N499" i="30" s="1"/>
  <c r="N498" i="30"/>
  <c r="L498" i="30"/>
  <c r="K498" i="30"/>
  <c r="J498" i="30"/>
  <c r="M498" i="30" s="1"/>
  <c r="L497" i="30"/>
  <c r="K497" i="30"/>
  <c r="J497" i="30"/>
  <c r="M497" i="30" s="1"/>
  <c r="N497" i="30" s="1"/>
  <c r="L496" i="30"/>
  <c r="K496" i="30"/>
  <c r="J496" i="30"/>
  <c r="N495" i="30"/>
  <c r="M495" i="30"/>
  <c r="L495" i="30"/>
  <c r="K495" i="30"/>
  <c r="J495" i="30"/>
  <c r="L494" i="30"/>
  <c r="K494" i="30"/>
  <c r="J494" i="30"/>
  <c r="L493" i="30"/>
  <c r="K493" i="30"/>
  <c r="J493" i="30"/>
  <c r="L492" i="30"/>
  <c r="M492" i="30" s="1"/>
  <c r="N492" i="30" s="1"/>
  <c r="K492" i="30"/>
  <c r="J492" i="30"/>
  <c r="M491" i="30"/>
  <c r="N491" i="30" s="1"/>
  <c r="L491" i="30"/>
  <c r="K491" i="30"/>
  <c r="J491" i="30"/>
  <c r="L490" i="30"/>
  <c r="K490" i="30"/>
  <c r="J490" i="30"/>
  <c r="M490" i="30" s="1"/>
  <c r="N490" i="30" s="1"/>
  <c r="L489" i="30"/>
  <c r="K489" i="30"/>
  <c r="J489" i="30"/>
  <c r="L488" i="30"/>
  <c r="K488" i="30"/>
  <c r="M488" i="30" s="1"/>
  <c r="N488" i="30" s="1"/>
  <c r="J488" i="30"/>
  <c r="M487" i="30"/>
  <c r="N487" i="30" s="1"/>
  <c r="L487" i="30"/>
  <c r="K487" i="30"/>
  <c r="J487" i="30"/>
  <c r="L486" i="30"/>
  <c r="K486" i="30"/>
  <c r="J486" i="30"/>
  <c r="L485" i="30"/>
  <c r="K485" i="30"/>
  <c r="J485" i="30"/>
  <c r="M484" i="30"/>
  <c r="N484" i="30" s="1"/>
  <c r="L484" i="30"/>
  <c r="K484" i="30"/>
  <c r="J484" i="30"/>
  <c r="M483" i="30"/>
  <c r="N483" i="30" s="1"/>
  <c r="L483" i="30"/>
  <c r="K483" i="30"/>
  <c r="J483" i="30"/>
  <c r="L482" i="30"/>
  <c r="K482" i="30"/>
  <c r="J482" i="30"/>
  <c r="M482" i="30" s="1"/>
  <c r="N482" i="30" s="1"/>
  <c r="L481" i="30"/>
  <c r="K481" i="30"/>
  <c r="J481" i="30"/>
  <c r="L480" i="30"/>
  <c r="K480" i="30"/>
  <c r="M480" i="30" s="1"/>
  <c r="N480" i="30" s="1"/>
  <c r="J480" i="30"/>
  <c r="M479" i="30"/>
  <c r="N479" i="30" s="1"/>
  <c r="L479" i="30"/>
  <c r="K479" i="30"/>
  <c r="J479" i="30"/>
  <c r="L478" i="30"/>
  <c r="K478" i="30"/>
  <c r="J478" i="30"/>
  <c r="M478" i="30" s="1"/>
  <c r="N478" i="30" s="1"/>
  <c r="L477" i="30"/>
  <c r="K477" i="30"/>
  <c r="J477" i="30"/>
  <c r="M477" i="30" s="1"/>
  <c r="N477" i="30" s="1"/>
  <c r="M476" i="30"/>
  <c r="N476" i="30" s="1"/>
  <c r="L476" i="30"/>
  <c r="K476" i="30"/>
  <c r="J476" i="30"/>
  <c r="L475" i="30"/>
  <c r="K475" i="30"/>
  <c r="J475" i="30"/>
  <c r="M475" i="30" s="1"/>
  <c r="N475" i="30" s="1"/>
  <c r="N474" i="30"/>
  <c r="L474" i="30"/>
  <c r="K474" i="30"/>
  <c r="J474" i="30"/>
  <c r="M474" i="30" s="1"/>
  <c r="L473" i="30"/>
  <c r="K473" i="30"/>
  <c r="J473" i="30"/>
  <c r="L472" i="30"/>
  <c r="K472" i="30"/>
  <c r="J472" i="30"/>
  <c r="N471" i="30"/>
  <c r="M471" i="30"/>
  <c r="L471" i="30"/>
  <c r="K471" i="30"/>
  <c r="J471" i="30"/>
  <c r="N470" i="30"/>
  <c r="L470" i="30"/>
  <c r="K470" i="30"/>
  <c r="J470" i="30"/>
  <c r="M470" i="30" s="1"/>
  <c r="L469" i="30"/>
  <c r="K469" i="30"/>
  <c r="J469" i="30"/>
  <c r="M469" i="30" s="1"/>
  <c r="N469" i="30" s="1"/>
  <c r="L468" i="30"/>
  <c r="M468" i="30" s="1"/>
  <c r="N468" i="30" s="1"/>
  <c r="K468" i="30"/>
  <c r="J468" i="30"/>
  <c r="L467" i="30"/>
  <c r="K467" i="30"/>
  <c r="J467" i="30"/>
  <c r="M467" i="30" s="1"/>
  <c r="N467" i="30" s="1"/>
  <c r="N466" i="30"/>
  <c r="L466" i="30"/>
  <c r="K466" i="30"/>
  <c r="J466" i="30"/>
  <c r="M466" i="30" s="1"/>
  <c r="L465" i="30"/>
  <c r="K465" i="30"/>
  <c r="J465" i="30"/>
  <c r="M465" i="30" s="1"/>
  <c r="N465" i="30" s="1"/>
  <c r="L464" i="30"/>
  <c r="K464" i="30"/>
  <c r="J464" i="30"/>
  <c r="N463" i="30"/>
  <c r="M463" i="30"/>
  <c r="L463" i="30"/>
  <c r="K463" i="30"/>
  <c r="J463" i="30"/>
  <c r="L462" i="30"/>
  <c r="K462" i="30"/>
  <c r="J462" i="30"/>
  <c r="L461" i="30"/>
  <c r="K461" i="30"/>
  <c r="J461" i="30"/>
  <c r="L460" i="30"/>
  <c r="M460" i="30" s="1"/>
  <c r="N460" i="30" s="1"/>
  <c r="K460" i="30"/>
  <c r="J460" i="30"/>
  <c r="M459" i="30"/>
  <c r="N459" i="30" s="1"/>
  <c r="L459" i="30"/>
  <c r="K459" i="30"/>
  <c r="J459" i="30"/>
  <c r="L458" i="30"/>
  <c r="K458" i="30"/>
  <c r="J458" i="30"/>
  <c r="M458" i="30" s="1"/>
  <c r="N458" i="30" s="1"/>
  <c r="L457" i="30"/>
  <c r="K457" i="30"/>
  <c r="J457" i="30"/>
  <c r="L456" i="30"/>
  <c r="K456" i="30"/>
  <c r="M456" i="30" s="1"/>
  <c r="N456" i="30" s="1"/>
  <c r="J456" i="30"/>
  <c r="M455" i="30"/>
  <c r="N455" i="30" s="1"/>
  <c r="L455" i="30"/>
  <c r="K455" i="30"/>
  <c r="J455" i="30"/>
  <c r="L454" i="30"/>
  <c r="K454" i="30"/>
  <c r="J454" i="30"/>
  <c r="L453" i="30"/>
  <c r="K453" i="30"/>
  <c r="J453" i="30"/>
  <c r="M452" i="30"/>
  <c r="N452" i="30" s="1"/>
  <c r="L452" i="30"/>
  <c r="K452" i="30"/>
  <c r="J452" i="30"/>
  <c r="M451" i="30"/>
  <c r="N451" i="30" s="1"/>
  <c r="L451" i="30"/>
  <c r="K451" i="30"/>
  <c r="J451" i="30"/>
  <c r="L450" i="30"/>
  <c r="K450" i="30"/>
  <c r="J450" i="30"/>
  <c r="M450" i="30" s="1"/>
  <c r="N450" i="30" s="1"/>
  <c r="L449" i="30"/>
  <c r="K449" i="30"/>
  <c r="J449" i="30"/>
  <c r="L448" i="30"/>
  <c r="K448" i="30"/>
  <c r="M448" i="30" s="1"/>
  <c r="N448" i="30" s="1"/>
  <c r="J448" i="30"/>
  <c r="M447" i="30"/>
  <c r="N447" i="30" s="1"/>
  <c r="L447" i="30"/>
  <c r="K447" i="30"/>
  <c r="J447" i="30"/>
  <c r="L446" i="30"/>
  <c r="K446" i="30"/>
  <c r="J446" i="30"/>
  <c r="M446" i="30" s="1"/>
  <c r="N446" i="30" s="1"/>
  <c r="L445" i="30"/>
  <c r="K445" i="30"/>
  <c r="J445" i="30"/>
  <c r="M445" i="30" s="1"/>
  <c r="N445" i="30" s="1"/>
  <c r="M444" i="30"/>
  <c r="N444" i="30" s="1"/>
  <c r="L444" i="30"/>
  <c r="K444" i="30"/>
  <c r="J444" i="30"/>
  <c r="L443" i="30"/>
  <c r="K443" i="30"/>
  <c r="J443" i="30"/>
  <c r="M443" i="30" s="1"/>
  <c r="N443" i="30" s="1"/>
  <c r="N442" i="30"/>
  <c r="L442" i="30"/>
  <c r="K442" i="30"/>
  <c r="J442" i="30"/>
  <c r="M442" i="30" s="1"/>
  <c r="L441" i="30"/>
  <c r="K441" i="30"/>
  <c r="J441" i="30"/>
  <c r="L440" i="30"/>
  <c r="K440" i="30"/>
  <c r="J440" i="30"/>
  <c r="N439" i="30"/>
  <c r="M439" i="30"/>
  <c r="L439" i="30"/>
  <c r="K439" i="30"/>
  <c r="J439" i="30"/>
  <c r="N438" i="30"/>
  <c r="L438" i="30"/>
  <c r="K438" i="30"/>
  <c r="J438" i="30"/>
  <c r="M438" i="30" s="1"/>
  <c r="L437" i="30"/>
  <c r="K437" i="30"/>
  <c r="J437" i="30"/>
  <c r="M437" i="30" s="1"/>
  <c r="N437" i="30" s="1"/>
  <c r="L436" i="30"/>
  <c r="M436" i="30" s="1"/>
  <c r="N436" i="30" s="1"/>
  <c r="K436" i="30"/>
  <c r="J436" i="30"/>
  <c r="L435" i="30"/>
  <c r="K435" i="30"/>
  <c r="J435" i="30"/>
  <c r="M435" i="30" s="1"/>
  <c r="N435" i="30" s="1"/>
  <c r="N434" i="30"/>
  <c r="L434" i="30"/>
  <c r="K434" i="30"/>
  <c r="J434" i="30"/>
  <c r="M434" i="30" s="1"/>
  <c r="L433" i="30"/>
  <c r="K433" i="30"/>
  <c r="J433" i="30"/>
  <c r="M433" i="30" s="1"/>
  <c r="N433" i="30" s="1"/>
  <c r="L432" i="30"/>
  <c r="K432" i="30"/>
  <c r="J432" i="30"/>
  <c r="N431" i="30"/>
  <c r="M431" i="30"/>
  <c r="L431" i="30"/>
  <c r="K431" i="30"/>
  <c r="J431" i="30"/>
  <c r="L430" i="30"/>
  <c r="K430" i="30"/>
  <c r="J430" i="30"/>
  <c r="L429" i="30"/>
  <c r="K429" i="30"/>
  <c r="J429" i="30"/>
  <c r="L428" i="30"/>
  <c r="M428" i="30" s="1"/>
  <c r="N428" i="30" s="1"/>
  <c r="K428" i="30"/>
  <c r="J428" i="30"/>
  <c r="M427" i="30"/>
  <c r="N427" i="30" s="1"/>
  <c r="L427" i="30"/>
  <c r="K427" i="30"/>
  <c r="J427" i="30"/>
  <c r="L426" i="30"/>
  <c r="K426" i="30"/>
  <c r="J426" i="30"/>
  <c r="M426" i="30" s="1"/>
  <c r="N426" i="30" s="1"/>
  <c r="L425" i="30"/>
  <c r="K425" i="30"/>
  <c r="J425" i="30"/>
  <c r="L424" i="30"/>
  <c r="K424" i="30"/>
  <c r="M424" i="30" s="1"/>
  <c r="N424" i="30" s="1"/>
  <c r="J424" i="30"/>
  <c r="M423" i="30"/>
  <c r="N423" i="30" s="1"/>
  <c r="L423" i="30"/>
  <c r="K423" i="30"/>
  <c r="J423" i="30"/>
  <c r="L422" i="30"/>
  <c r="K422" i="30"/>
  <c r="J422" i="30"/>
  <c r="L421" i="30"/>
  <c r="K421" i="30"/>
  <c r="J421" i="30"/>
  <c r="M420" i="30"/>
  <c r="N420" i="30" s="1"/>
  <c r="L420" i="30"/>
  <c r="K420" i="30"/>
  <c r="J420" i="30"/>
  <c r="M419" i="30"/>
  <c r="N419" i="30" s="1"/>
  <c r="L419" i="30"/>
  <c r="K419" i="30"/>
  <c r="J419" i="30"/>
  <c r="L418" i="30"/>
  <c r="K418" i="30"/>
  <c r="J418" i="30"/>
  <c r="M418" i="30" s="1"/>
  <c r="N418" i="30" s="1"/>
  <c r="L417" i="30"/>
  <c r="K417" i="30"/>
  <c r="J417" i="30"/>
  <c r="L416" i="30"/>
  <c r="K416" i="30"/>
  <c r="M416" i="30" s="1"/>
  <c r="N416" i="30" s="1"/>
  <c r="J416" i="30"/>
  <c r="M415" i="30"/>
  <c r="N415" i="30" s="1"/>
  <c r="L415" i="30"/>
  <c r="K415" i="30"/>
  <c r="J415" i="30"/>
  <c r="L414" i="30"/>
  <c r="K414" i="30"/>
  <c r="J414" i="30"/>
  <c r="M414" i="30" s="1"/>
  <c r="N414" i="30" s="1"/>
  <c r="L413" i="30"/>
  <c r="K413" i="30"/>
  <c r="J413" i="30"/>
  <c r="M413" i="30" s="1"/>
  <c r="N413" i="30" s="1"/>
  <c r="M412" i="30"/>
  <c r="N412" i="30" s="1"/>
  <c r="L412" i="30"/>
  <c r="K412" i="30"/>
  <c r="J412" i="30"/>
  <c r="L411" i="30"/>
  <c r="K411" i="30"/>
  <c r="J411" i="30"/>
  <c r="M411" i="30" s="1"/>
  <c r="N411" i="30" s="1"/>
  <c r="N410" i="30"/>
  <c r="L410" i="30"/>
  <c r="K410" i="30"/>
  <c r="J410" i="30"/>
  <c r="M410" i="30" s="1"/>
  <c r="L409" i="30"/>
  <c r="K409" i="30"/>
  <c r="J409" i="30"/>
  <c r="L408" i="30"/>
  <c r="K408" i="30"/>
  <c r="J408" i="30"/>
  <c r="N407" i="30"/>
  <c r="M407" i="30"/>
  <c r="L407" i="30"/>
  <c r="K407" i="30"/>
  <c r="J407" i="30"/>
  <c r="N406" i="30"/>
  <c r="L406" i="30"/>
  <c r="K406" i="30"/>
  <c r="J406" i="30"/>
  <c r="M406" i="30" s="1"/>
  <c r="L405" i="30"/>
  <c r="K405" i="30"/>
  <c r="J405" i="30"/>
  <c r="M405" i="30" s="1"/>
  <c r="N405" i="30" s="1"/>
  <c r="L404" i="30"/>
  <c r="M404" i="30" s="1"/>
  <c r="N404" i="30" s="1"/>
  <c r="K404" i="30"/>
  <c r="J404" i="30"/>
  <c r="L403" i="30"/>
  <c r="K403" i="30"/>
  <c r="J403" i="30"/>
  <c r="M403" i="30" s="1"/>
  <c r="N403" i="30" s="1"/>
  <c r="N402" i="30"/>
  <c r="L402" i="30"/>
  <c r="K402" i="30"/>
  <c r="J402" i="30"/>
  <c r="M402" i="30" s="1"/>
  <c r="L401" i="30"/>
  <c r="K401" i="30"/>
  <c r="J401" i="30"/>
  <c r="M401" i="30" s="1"/>
  <c r="N401" i="30" s="1"/>
  <c r="L400" i="30"/>
  <c r="K400" i="30"/>
  <c r="J400" i="30"/>
  <c r="N399" i="30"/>
  <c r="M399" i="30"/>
  <c r="L399" i="30"/>
  <c r="K399" i="30"/>
  <c r="J399" i="30"/>
  <c r="L398" i="30"/>
  <c r="K398" i="30"/>
  <c r="J398" i="30"/>
  <c r="L397" i="30"/>
  <c r="K397" i="30"/>
  <c r="J397" i="30"/>
  <c r="L396" i="30"/>
  <c r="M396" i="30" s="1"/>
  <c r="N396" i="30" s="1"/>
  <c r="K396" i="30"/>
  <c r="J396" i="30"/>
  <c r="M395" i="30"/>
  <c r="N395" i="30" s="1"/>
  <c r="L395" i="30"/>
  <c r="K395" i="30"/>
  <c r="J395" i="30"/>
  <c r="L394" i="30"/>
  <c r="K394" i="30"/>
  <c r="J394" i="30"/>
  <c r="M394" i="30" s="1"/>
  <c r="N394" i="30" s="1"/>
  <c r="L393" i="30"/>
  <c r="K393" i="30"/>
  <c r="J393" i="30"/>
  <c r="L392" i="30"/>
  <c r="K392" i="30"/>
  <c r="M392" i="30" s="1"/>
  <c r="N392" i="30" s="1"/>
  <c r="J392" i="30"/>
  <c r="M391" i="30"/>
  <c r="N391" i="30" s="1"/>
  <c r="L391" i="30"/>
  <c r="K391" i="30"/>
  <c r="J391" i="30"/>
  <c r="L390" i="30"/>
  <c r="K390" i="30"/>
  <c r="J390" i="30"/>
  <c r="L389" i="30"/>
  <c r="K389" i="30"/>
  <c r="J389" i="30"/>
  <c r="M388" i="30"/>
  <c r="N388" i="30" s="1"/>
  <c r="L388" i="30"/>
  <c r="K388" i="30"/>
  <c r="J388" i="30"/>
  <c r="M387" i="30"/>
  <c r="N387" i="30" s="1"/>
  <c r="L387" i="30"/>
  <c r="K387" i="30"/>
  <c r="J387" i="30"/>
  <c r="L386" i="30"/>
  <c r="K386" i="30"/>
  <c r="J386" i="30"/>
  <c r="M386" i="30" s="1"/>
  <c r="N386" i="30" s="1"/>
  <c r="L385" i="30"/>
  <c r="K385" i="30"/>
  <c r="J385" i="30"/>
  <c r="L384" i="30"/>
  <c r="K384" i="30"/>
  <c r="M384" i="30" s="1"/>
  <c r="N384" i="30" s="1"/>
  <c r="J384" i="30"/>
  <c r="M383" i="30"/>
  <c r="N383" i="30" s="1"/>
  <c r="L383" i="30"/>
  <c r="K383" i="30"/>
  <c r="J383" i="30"/>
  <c r="L382" i="30"/>
  <c r="K382" i="30"/>
  <c r="J382" i="30"/>
  <c r="M382" i="30" s="1"/>
  <c r="N382" i="30" s="1"/>
  <c r="L381" i="30"/>
  <c r="K381" i="30"/>
  <c r="J381" i="30"/>
  <c r="M381" i="30" s="1"/>
  <c r="N381" i="30" s="1"/>
  <c r="M380" i="30"/>
  <c r="N380" i="30" s="1"/>
  <c r="L380" i="30"/>
  <c r="K380" i="30"/>
  <c r="J380" i="30"/>
  <c r="L379" i="30"/>
  <c r="K379" i="30"/>
  <c r="J379" i="30"/>
  <c r="M379" i="30" s="1"/>
  <c r="N379" i="30" s="1"/>
  <c r="N378" i="30"/>
  <c r="L378" i="30"/>
  <c r="K378" i="30"/>
  <c r="J378" i="30"/>
  <c r="M378" i="30" s="1"/>
  <c r="L377" i="30"/>
  <c r="K377" i="30"/>
  <c r="J377" i="30"/>
  <c r="L376" i="30"/>
  <c r="K376" i="30"/>
  <c r="J376" i="30"/>
  <c r="N375" i="30"/>
  <c r="M375" i="30"/>
  <c r="L375" i="30"/>
  <c r="K375" i="30"/>
  <c r="J375" i="30"/>
  <c r="N374" i="30"/>
  <c r="L374" i="30"/>
  <c r="K374" i="30"/>
  <c r="J374" i="30"/>
  <c r="M374" i="30" s="1"/>
  <c r="L373" i="30"/>
  <c r="K373" i="30"/>
  <c r="J373" i="30"/>
  <c r="M373" i="30" s="1"/>
  <c r="N373" i="30" s="1"/>
  <c r="L372" i="30"/>
  <c r="M372" i="30" s="1"/>
  <c r="N372" i="30" s="1"/>
  <c r="K372" i="30"/>
  <c r="J372" i="30"/>
  <c r="L371" i="30"/>
  <c r="K371" i="30"/>
  <c r="J371" i="30"/>
  <c r="M371" i="30" s="1"/>
  <c r="N371" i="30" s="1"/>
  <c r="N370" i="30"/>
  <c r="L370" i="30"/>
  <c r="K370" i="30"/>
  <c r="J370" i="30"/>
  <c r="M370" i="30" s="1"/>
  <c r="L369" i="30"/>
  <c r="K369" i="30"/>
  <c r="J369" i="30"/>
  <c r="M369" i="30" s="1"/>
  <c r="N369" i="30" s="1"/>
  <c r="L368" i="30"/>
  <c r="K368" i="30"/>
  <c r="M368" i="30" s="1"/>
  <c r="N368" i="30" s="1"/>
  <c r="J368" i="30"/>
  <c r="M367" i="30"/>
  <c r="N367" i="30" s="1"/>
  <c r="L367" i="30"/>
  <c r="K367" i="30"/>
  <c r="J367" i="30"/>
  <c r="M366" i="30"/>
  <c r="N366" i="30" s="1"/>
  <c r="L366" i="30"/>
  <c r="K366" i="30"/>
  <c r="J366" i="30"/>
  <c r="L365" i="30"/>
  <c r="K365" i="30"/>
  <c r="J365" i="30"/>
  <c r="M365" i="30" s="1"/>
  <c r="N365" i="30" s="1"/>
  <c r="L364" i="30"/>
  <c r="M364" i="30" s="1"/>
  <c r="N364" i="30" s="1"/>
  <c r="K364" i="30"/>
  <c r="J364" i="30"/>
  <c r="L363" i="30"/>
  <c r="K363" i="30"/>
  <c r="J363" i="30"/>
  <c r="M363" i="30" s="1"/>
  <c r="N363" i="30" s="1"/>
  <c r="N362" i="30"/>
  <c r="L362" i="30"/>
  <c r="K362" i="30"/>
  <c r="J362" i="30"/>
  <c r="M362" i="30" s="1"/>
  <c r="L361" i="30"/>
  <c r="K361" i="30"/>
  <c r="J361" i="30"/>
  <c r="M361" i="30" s="1"/>
  <c r="N361" i="30" s="1"/>
  <c r="L360" i="30"/>
  <c r="K360" i="30"/>
  <c r="M360" i="30" s="1"/>
  <c r="N360" i="30" s="1"/>
  <c r="J360" i="30"/>
  <c r="M359" i="30"/>
  <c r="N359" i="30" s="1"/>
  <c r="L359" i="30"/>
  <c r="K359" i="30"/>
  <c r="J359" i="30"/>
  <c r="M358" i="30"/>
  <c r="N358" i="30" s="1"/>
  <c r="L358" i="30"/>
  <c r="K358" i="30"/>
  <c r="J358" i="30"/>
  <c r="L357" i="30"/>
  <c r="K357" i="30"/>
  <c r="J357" i="30"/>
  <c r="M357" i="30" s="1"/>
  <c r="N357" i="30" s="1"/>
  <c r="L356" i="30"/>
  <c r="M356" i="30" s="1"/>
  <c r="N356" i="30" s="1"/>
  <c r="K356" i="30"/>
  <c r="J356" i="30"/>
  <c r="L355" i="30"/>
  <c r="K355" i="30"/>
  <c r="J355" i="30"/>
  <c r="M355" i="30" s="1"/>
  <c r="N355" i="30" s="1"/>
  <c r="N354" i="30"/>
  <c r="L354" i="30"/>
  <c r="K354" i="30"/>
  <c r="J354" i="30"/>
  <c r="M354" i="30" s="1"/>
  <c r="L353" i="30"/>
  <c r="K353" i="30"/>
  <c r="J353" i="30"/>
  <c r="M353" i="30" s="1"/>
  <c r="N353" i="30" s="1"/>
  <c r="L352" i="30"/>
  <c r="K352" i="30"/>
  <c r="M352" i="30" s="1"/>
  <c r="N352" i="30" s="1"/>
  <c r="J352" i="30"/>
  <c r="M351" i="30"/>
  <c r="N351" i="30" s="1"/>
  <c r="L351" i="30"/>
  <c r="K351" i="30"/>
  <c r="J351" i="30"/>
  <c r="M350" i="30"/>
  <c r="N350" i="30" s="1"/>
  <c r="L350" i="30"/>
  <c r="K350" i="30"/>
  <c r="J350" i="30"/>
  <c r="L349" i="30"/>
  <c r="K349" i="30"/>
  <c r="J349" i="30"/>
  <c r="M349" i="30" s="1"/>
  <c r="N349" i="30" s="1"/>
  <c r="L348" i="30"/>
  <c r="M348" i="30" s="1"/>
  <c r="N348" i="30" s="1"/>
  <c r="K348" i="30"/>
  <c r="J348" i="30"/>
  <c r="L347" i="30"/>
  <c r="K347" i="30"/>
  <c r="J347" i="30"/>
  <c r="M347" i="30" s="1"/>
  <c r="N347" i="30" s="1"/>
  <c r="N346" i="30"/>
  <c r="L346" i="30"/>
  <c r="K346" i="30"/>
  <c r="J346" i="30"/>
  <c r="M346" i="30" s="1"/>
  <c r="L345" i="30"/>
  <c r="K345" i="30"/>
  <c r="J345" i="30"/>
  <c r="M345" i="30" s="1"/>
  <c r="N345" i="30" s="1"/>
  <c r="L344" i="30"/>
  <c r="K344" i="30"/>
  <c r="M344" i="30" s="1"/>
  <c r="N344" i="30" s="1"/>
  <c r="J344" i="30"/>
  <c r="M343" i="30"/>
  <c r="N343" i="30" s="1"/>
  <c r="L343" i="30"/>
  <c r="K343" i="30"/>
  <c r="J343" i="30"/>
  <c r="M342" i="30"/>
  <c r="N342" i="30" s="1"/>
  <c r="L342" i="30"/>
  <c r="K342" i="30"/>
  <c r="J342" i="30"/>
  <c r="L341" i="30"/>
  <c r="K341" i="30"/>
  <c r="J341" i="30"/>
  <c r="M341" i="30" s="1"/>
  <c r="N341" i="30" s="1"/>
  <c r="L340" i="30"/>
  <c r="M340" i="30" s="1"/>
  <c r="N340" i="30" s="1"/>
  <c r="K340" i="30"/>
  <c r="J340" i="30"/>
  <c r="L339" i="30"/>
  <c r="K339" i="30"/>
  <c r="J339" i="30"/>
  <c r="M339" i="30" s="1"/>
  <c r="N339" i="30" s="1"/>
  <c r="N338" i="30"/>
  <c r="L338" i="30"/>
  <c r="K338" i="30"/>
  <c r="J338" i="30"/>
  <c r="M338" i="30" s="1"/>
  <c r="L337" i="30"/>
  <c r="K337" i="30"/>
  <c r="J337" i="30"/>
  <c r="M337" i="30" s="1"/>
  <c r="N337" i="30" s="1"/>
  <c r="L336" i="30"/>
  <c r="K336" i="30"/>
  <c r="M336" i="30" s="1"/>
  <c r="N336" i="30" s="1"/>
  <c r="J336" i="30"/>
  <c r="M335" i="30"/>
  <c r="N335" i="30" s="1"/>
  <c r="L335" i="30"/>
  <c r="K335" i="30"/>
  <c r="J335" i="30"/>
  <c r="M334" i="30"/>
  <c r="N334" i="30" s="1"/>
  <c r="L334" i="30"/>
  <c r="K334" i="30"/>
  <c r="J334" i="30"/>
  <c r="L333" i="30"/>
  <c r="K333" i="30"/>
  <c r="J333" i="30"/>
  <c r="M333" i="30" s="1"/>
  <c r="N333" i="30" s="1"/>
  <c r="L332" i="30"/>
  <c r="M332" i="30" s="1"/>
  <c r="N332" i="30" s="1"/>
  <c r="K332" i="30"/>
  <c r="J332" i="30"/>
  <c r="L331" i="30"/>
  <c r="K331" i="30"/>
  <c r="J331" i="30"/>
  <c r="M331" i="30" s="1"/>
  <c r="N331" i="30" s="1"/>
  <c r="N330" i="30"/>
  <c r="L330" i="30"/>
  <c r="K330" i="30"/>
  <c r="J330" i="30"/>
  <c r="M330" i="30" s="1"/>
  <c r="L329" i="30"/>
  <c r="K329" i="30"/>
  <c r="J329" i="30"/>
  <c r="M329" i="30" s="1"/>
  <c r="N329" i="30" s="1"/>
  <c r="L328" i="30"/>
  <c r="K328" i="30"/>
  <c r="M328" i="30" s="1"/>
  <c r="N328" i="30" s="1"/>
  <c r="J328" i="30"/>
  <c r="M327" i="30"/>
  <c r="N327" i="30" s="1"/>
  <c r="L327" i="30"/>
  <c r="K327" i="30"/>
  <c r="J327" i="30"/>
  <c r="M326" i="30"/>
  <c r="N326" i="30" s="1"/>
  <c r="L326" i="30"/>
  <c r="K326" i="30"/>
  <c r="J326" i="30"/>
  <c r="L325" i="30"/>
  <c r="K325" i="30"/>
  <c r="J325" i="30"/>
  <c r="M325" i="30" s="1"/>
  <c r="N325" i="30" s="1"/>
  <c r="L324" i="30"/>
  <c r="M324" i="30" s="1"/>
  <c r="N324" i="30" s="1"/>
  <c r="K324" i="30"/>
  <c r="J324" i="30"/>
  <c r="L323" i="30"/>
  <c r="K323" i="30"/>
  <c r="J323" i="30"/>
  <c r="M323" i="30" s="1"/>
  <c r="N323" i="30" s="1"/>
  <c r="N322" i="30"/>
  <c r="L322" i="30"/>
  <c r="K322" i="30"/>
  <c r="J322" i="30"/>
  <c r="M322" i="30" s="1"/>
  <c r="L321" i="30"/>
  <c r="K321" i="30"/>
  <c r="J321" i="30"/>
  <c r="M321" i="30" s="1"/>
  <c r="N321" i="30" s="1"/>
  <c r="L320" i="30"/>
  <c r="K320" i="30"/>
  <c r="M320" i="30" s="1"/>
  <c r="N320" i="30" s="1"/>
  <c r="J320" i="30"/>
  <c r="M319" i="30"/>
  <c r="N319" i="30" s="1"/>
  <c r="L319" i="30"/>
  <c r="K319" i="30"/>
  <c r="J319" i="30"/>
  <c r="M318" i="30"/>
  <c r="N318" i="30" s="1"/>
  <c r="L318" i="30"/>
  <c r="K318" i="30"/>
  <c r="J318" i="30"/>
  <c r="L317" i="30"/>
  <c r="K317" i="30"/>
  <c r="J317" i="30"/>
  <c r="M317" i="30" s="1"/>
  <c r="N317" i="30" s="1"/>
  <c r="L316" i="30"/>
  <c r="M316" i="30" s="1"/>
  <c r="N316" i="30" s="1"/>
  <c r="K316" i="30"/>
  <c r="J316" i="30"/>
  <c r="L315" i="30"/>
  <c r="K315" i="30"/>
  <c r="J315" i="30"/>
  <c r="M315" i="30" s="1"/>
  <c r="N315" i="30" s="1"/>
  <c r="N314" i="30"/>
  <c r="L314" i="30"/>
  <c r="K314" i="30"/>
  <c r="J314" i="30"/>
  <c r="M314" i="30" s="1"/>
  <c r="L313" i="30"/>
  <c r="K313" i="30"/>
  <c r="J313" i="30"/>
  <c r="M313" i="30" s="1"/>
  <c r="N313" i="30" s="1"/>
  <c r="L312" i="30"/>
  <c r="K312" i="30"/>
  <c r="M312" i="30" s="1"/>
  <c r="N312" i="30" s="1"/>
  <c r="J312" i="30"/>
  <c r="M311" i="30"/>
  <c r="N311" i="30" s="1"/>
  <c r="L311" i="30"/>
  <c r="K311" i="30"/>
  <c r="J311" i="30"/>
  <c r="M310" i="30"/>
  <c r="N310" i="30" s="1"/>
  <c r="L310" i="30"/>
  <c r="K310" i="30"/>
  <c r="J310" i="30"/>
  <c r="L309" i="30"/>
  <c r="K309" i="30"/>
  <c r="J309" i="30"/>
  <c r="M309" i="30" s="1"/>
  <c r="N309" i="30" s="1"/>
  <c r="L308" i="30"/>
  <c r="M308" i="30" s="1"/>
  <c r="N308" i="30" s="1"/>
  <c r="K308" i="30"/>
  <c r="J308" i="30"/>
  <c r="L307" i="30"/>
  <c r="K307" i="30"/>
  <c r="J307" i="30"/>
  <c r="M307" i="30" s="1"/>
  <c r="N307" i="30" s="1"/>
  <c r="N306" i="30"/>
  <c r="L306" i="30"/>
  <c r="K306" i="30"/>
  <c r="J306" i="30"/>
  <c r="M306" i="30" s="1"/>
  <c r="L305" i="30"/>
  <c r="K305" i="30"/>
  <c r="J305" i="30"/>
  <c r="M305" i="30" s="1"/>
  <c r="N305" i="30" s="1"/>
  <c r="L304" i="30"/>
  <c r="K304" i="30"/>
  <c r="M304" i="30" s="1"/>
  <c r="N304" i="30" s="1"/>
  <c r="J304" i="30"/>
  <c r="M303" i="30"/>
  <c r="N303" i="30" s="1"/>
  <c r="L303" i="30"/>
  <c r="K303" i="30"/>
  <c r="J303" i="30"/>
  <c r="M302" i="30"/>
  <c r="N302" i="30" s="1"/>
  <c r="L302" i="30"/>
  <c r="K302" i="30"/>
  <c r="J302" i="30"/>
  <c r="L301" i="30"/>
  <c r="K301" i="30"/>
  <c r="J301" i="30"/>
  <c r="M301" i="30" s="1"/>
  <c r="N301" i="30" s="1"/>
  <c r="L300" i="30"/>
  <c r="M300" i="30" s="1"/>
  <c r="N300" i="30" s="1"/>
  <c r="K300" i="30"/>
  <c r="J300" i="30"/>
  <c r="L299" i="30"/>
  <c r="K299" i="30"/>
  <c r="J299" i="30"/>
  <c r="M299" i="30" s="1"/>
  <c r="N299" i="30" s="1"/>
  <c r="N298" i="30"/>
  <c r="L298" i="30"/>
  <c r="K298" i="30"/>
  <c r="J298" i="30"/>
  <c r="M298" i="30" s="1"/>
  <c r="L297" i="30"/>
  <c r="K297" i="30"/>
  <c r="J297" i="30"/>
  <c r="M297" i="30" s="1"/>
  <c r="N297" i="30" s="1"/>
  <c r="L296" i="30"/>
  <c r="K296" i="30"/>
  <c r="M296" i="30" s="1"/>
  <c r="N296" i="30" s="1"/>
  <c r="J296" i="30"/>
  <c r="M295" i="30"/>
  <c r="N295" i="30" s="1"/>
  <c r="L295" i="30"/>
  <c r="K295" i="30"/>
  <c r="J295" i="30"/>
  <c r="M294" i="30"/>
  <c r="N294" i="30" s="1"/>
  <c r="L294" i="30"/>
  <c r="K294" i="30"/>
  <c r="J294" i="30"/>
  <c r="L293" i="30"/>
  <c r="K293" i="30"/>
  <c r="J293" i="30"/>
  <c r="M293" i="30" s="1"/>
  <c r="N293" i="30" s="1"/>
  <c r="L292" i="30"/>
  <c r="M292" i="30" s="1"/>
  <c r="N292" i="30" s="1"/>
  <c r="K292" i="30"/>
  <c r="J292" i="30"/>
  <c r="L291" i="30"/>
  <c r="K291" i="30"/>
  <c r="J291" i="30"/>
  <c r="M291" i="30" s="1"/>
  <c r="N291" i="30" s="1"/>
  <c r="L290" i="30"/>
  <c r="K290" i="30"/>
  <c r="J290" i="30"/>
  <c r="M290" i="30" s="1"/>
  <c r="N290" i="30" s="1"/>
  <c r="L289" i="30"/>
  <c r="K289" i="30"/>
  <c r="J289" i="30"/>
  <c r="M289" i="30" s="1"/>
  <c r="N289" i="30" s="1"/>
  <c r="L288" i="30"/>
  <c r="K288" i="30"/>
  <c r="M288" i="30" s="1"/>
  <c r="N288" i="30" s="1"/>
  <c r="J288" i="30"/>
  <c r="M287" i="30"/>
  <c r="N287" i="30" s="1"/>
  <c r="L287" i="30"/>
  <c r="K287" i="30"/>
  <c r="J287" i="30"/>
  <c r="M286" i="30"/>
  <c r="N286" i="30" s="1"/>
  <c r="L286" i="30"/>
  <c r="K286" i="30"/>
  <c r="J286" i="30"/>
  <c r="L285" i="30"/>
  <c r="K285" i="30"/>
  <c r="J285" i="30"/>
  <c r="M285" i="30" s="1"/>
  <c r="N285" i="30" s="1"/>
  <c r="L284" i="30"/>
  <c r="M284" i="30" s="1"/>
  <c r="N284" i="30" s="1"/>
  <c r="K284" i="30"/>
  <c r="J284" i="30"/>
  <c r="L283" i="30"/>
  <c r="K283" i="30"/>
  <c r="J283" i="30"/>
  <c r="M283" i="30" s="1"/>
  <c r="N283" i="30" s="1"/>
  <c r="L282" i="30"/>
  <c r="K282" i="30"/>
  <c r="J282" i="30"/>
  <c r="M282" i="30" s="1"/>
  <c r="N282" i="30" s="1"/>
  <c r="L281" i="30"/>
  <c r="K281" i="30"/>
  <c r="J281" i="30"/>
  <c r="M281" i="30" s="1"/>
  <c r="N281" i="30" s="1"/>
  <c r="L280" i="30"/>
  <c r="K280" i="30"/>
  <c r="M280" i="30" s="1"/>
  <c r="N280" i="30" s="1"/>
  <c r="J280" i="30"/>
  <c r="M279" i="30"/>
  <c r="N279" i="30" s="1"/>
  <c r="L279" i="30"/>
  <c r="K279" i="30"/>
  <c r="J279" i="30"/>
  <c r="M278" i="30"/>
  <c r="N278" i="30" s="1"/>
  <c r="L278" i="30"/>
  <c r="K278" i="30"/>
  <c r="J278" i="30"/>
  <c r="L277" i="30"/>
  <c r="K277" i="30"/>
  <c r="J277" i="30"/>
  <c r="M277" i="30" s="1"/>
  <c r="N277" i="30" s="1"/>
  <c r="L276" i="30"/>
  <c r="M276" i="30" s="1"/>
  <c r="N276" i="30" s="1"/>
  <c r="K276" i="30"/>
  <c r="J276" i="30"/>
  <c r="L275" i="30"/>
  <c r="K275" i="30"/>
  <c r="J275" i="30"/>
  <c r="M275" i="30" s="1"/>
  <c r="N275" i="30" s="1"/>
  <c r="L274" i="30"/>
  <c r="K274" i="30"/>
  <c r="J274" i="30"/>
  <c r="M274" i="30" s="1"/>
  <c r="N274" i="30" s="1"/>
  <c r="L273" i="30"/>
  <c r="K273" i="30"/>
  <c r="J273" i="30"/>
  <c r="M273" i="30" s="1"/>
  <c r="N273" i="30" s="1"/>
  <c r="L272" i="30"/>
  <c r="K272" i="30"/>
  <c r="M272" i="30" s="1"/>
  <c r="N272" i="30" s="1"/>
  <c r="J272" i="30"/>
  <c r="M271" i="30"/>
  <c r="N271" i="30" s="1"/>
  <c r="L271" i="30"/>
  <c r="K271" i="30"/>
  <c r="J271" i="30"/>
  <c r="M270" i="30"/>
  <c r="N270" i="30" s="1"/>
  <c r="L270" i="30"/>
  <c r="K270" i="30"/>
  <c r="J270" i="30"/>
  <c r="L269" i="30"/>
  <c r="K269" i="30"/>
  <c r="J269" i="30"/>
  <c r="M269" i="30" s="1"/>
  <c r="N269" i="30" s="1"/>
  <c r="L268" i="30"/>
  <c r="M268" i="30" s="1"/>
  <c r="N268" i="30" s="1"/>
  <c r="K268" i="30"/>
  <c r="J268" i="30"/>
  <c r="L267" i="30"/>
  <c r="K267" i="30"/>
  <c r="J267" i="30"/>
  <c r="M267" i="30" s="1"/>
  <c r="N267" i="30" s="1"/>
  <c r="L266" i="30"/>
  <c r="K266" i="30"/>
  <c r="J266" i="30"/>
  <c r="M266" i="30" s="1"/>
  <c r="N266" i="30" s="1"/>
  <c r="L265" i="30"/>
  <c r="K265" i="30"/>
  <c r="J265" i="30"/>
  <c r="M265" i="30" s="1"/>
  <c r="N265" i="30" s="1"/>
  <c r="L264" i="30"/>
  <c r="K264" i="30"/>
  <c r="M264" i="30" s="1"/>
  <c r="N264" i="30" s="1"/>
  <c r="J264" i="30"/>
  <c r="M263" i="30"/>
  <c r="N263" i="30" s="1"/>
  <c r="L263" i="30"/>
  <c r="K263" i="30"/>
  <c r="J263" i="30"/>
  <c r="M262" i="30"/>
  <c r="N262" i="30" s="1"/>
  <c r="L262" i="30"/>
  <c r="K262" i="30"/>
  <c r="J262" i="30"/>
  <c r="L261" i="30"/>
  <c r="K261" i="30"/>
  <c r="J261" i="30"/>
  <c r="M261" i="30" s="1"/>
  <c r="N261" i="30" s="1"/>
  <c r="L260" i="30"/>
  <c r="M260" i="30" s="1"/>
  <c r="N260" i="30" s="1"/>
  <c r="K260" i="30"/>
  <c r="J260" i="30"/>
  <c r="L259" i="30"/>
  <c r="K259" i="30"/>
  <c r="J259" i="30"/>
  <c r="M259" i="30" s="1"/>
  <c r="N259" i="30" s="1"/>
  <c r="L258" i="30"/>
  <c r="K258" i="30"/>
  <c r="J258" i="30"/>
  <c r="M258" i="30" s="1"/>
  <c r="N258" i="30" s="1"/>
  <c r="L257" i="30"/>
  <c r="K257" i="30"/>
  <c r="J257" i="30"/>
  <c r="M257" i="30" s="1"/>
  <c r="N257" i="30" s="1"/>
  <c r="L256" i="30"/>
  <c r="M256" i="30" s="1"/>
  <c r="N256" i="30" s="1"/>
  <c r="K256" i="30"/>
  <c r="J256" i="30"/>
  <c r="L255" i="30"/>
  <c r="K255" i="30"/>
  <c r="J255" i="30"/>
  <c r="M255" i="30" s="1"/>
  <c r="N255" i="30" s="1"/>
  <c r="L254" i="30"/>
  <c r="K254" i="30"/>
  <c r="M254" i="30" s="1"/>
  <c r="N254" i="30" s="1"/>
  <c r="J254" i="30"/>
  <c r="L253" i="30"/>
  <c r="K253" i="30"/>
  <c r="J253" i="30"/>
  <c r="M252" i="30"/>
  <c r="N252" i="30" s="1"/>
  <c r="L252" i="30"/>
  <c r="K252" i="30"/>
  <c r="J252" i="30"/>
  <c r="L251" i="30"/>
  <c r="K251" i="30"/>
  <c r="J251" i="30"/>
  <c r="M251" i="30" s="1"/>
  <c r="N251" i="30" s="1"/>
  <c r="L250" i="30"/>
  <c r="K250" i="30"/>
  <c r="J250" i="30"/>
  <c r="L249" i="30"/>
  <c r="K249" i="30"/>
  <c r="J249" i="30"/>
  <c r="M249" i="30" s="1"/>
  <c r="N249" i="30" s="1"/>
  <c r="L248" i="30"/>
  <c r="K248" i="30"/>
  <c r="M248" i="30" s="1"/>
  <c r="N248" i="30" s="1"/>
  <c r="J248" i="30"/>
  <c r="M247" i="30"/>
  <c r="N247" i="30" s="1"/>
  <c r="L247" i="30"/>
  <c r="K247" i="30"/>
  <c r="J247" i="30"/>
  <c r="L246" i="30"/>
  <c r="K246" i="30"/>
  <c r="J246" i="30"/>
  <c r="M246" i="30" s="1"/>
  <c r="N246" i="30" s="1"/>
  <c r="L245" i="30"/>
  <c r="K245" i="30"/>
  <c r="J245" i="30"/>
  <c r="L244" i="30"/>
  <c r="M244" i="30" s="1"/>
  <c r="N244" i="30" s="1"/>
  <c r="K244" i="30"/>
  <c r="J244" i="30"/>
  <c r="L243" i="30"/>
  <c r="K243" i="30"/>
  <c r="J243" i="30"/>
  <c r="M243" i="30" s="1"/>
  <c r="N243" i="30" s="1"/>
  <c r="L242" i="30"/>
  <c r="K242" i="30"/>
  <c r="J242" i="30"/>
  <c r="M242" i="30" s="1"/>
  <c r="N242" i="30" s="1"/>
  <c r="L241" i="30"/>
  <c r="K241" i="30"/>
  <c r="J241" i="30"/>
  <c r="L240" i="30"/>
  <c r="K240" i="30"/>
  <c r="M240" i="30" s="1"/>
  <c r="N240" i="30" s="1"/>
  <c r="J240" i="30"/>
  <c r="M239" i="30"/>
  <c r="N239" i="30" s="1"/>
  <c r="L239" i="30"/>
  <c r="K239" i="30"/>
  <c r="J239" i="30"/>
  <c r="L238" i="30"/>
  <c r="K238" i="30"/>
  <c r="J238" i="30"/>
  <c r="M238" i="30" s="1"/>
  <c r="N238" i="30" s="1"/>
  <c r="L237" i="30"/>
  <c r="K237" i="30"/>
  <c r="J237" i="30"/>
  <c r="M237" i="30" s="1"/>
  <c r="N237" i="30" s="1"/>
  <c r="L236" i="30"/>
  <c r="M236" i="30" s="1"/>
  <c r="N236" i="30" s="1"/>
  <c r="K236" i="30"/>
  <c r="J236" i="30"/>
  <c r="L235" i="30"/>
  <c r="M235" i="30" s="1"/>
  <c r="N235" i="30" s="1"/>
  <c r="K235" i="30"/>
  <c r="J235" i="30"/>
  <c r="L234" i="30"/>
  <c r="K234" i="30"/>
  <c r="J234" i="30"/>
  <c r="M234" i="30" s="1"/>
  <c r="N234" i="30" s="1"/>
  <c r="L233" i="30"/>
  <c r="K233" i="30"/>
  <c r="J233" i="30"/>
  <c r="L232" i="30"/>
  <c r="M232" i="30" s="1"/>
  <c r="N232" i="30" s="1"/>
  <c r="K232" i="30"/>
  <c r="J232" i="30"/>
  <c r="L231" i="30"/>
  <c r="K231" i="30"/>
  <c r="J231" i="30"/>
  <c r="M231" i="30" s="1"/>
  <c r="N231" i="30" s="1"/>
  <c r="L230" i="30"/>
  <c r="K230" i="30"/>
  <c r="J230" i="30"/>
  <c r="M230" i="30" s="1"/>
  <c r="N230" i="30" s="1"/>
  <c r="L229" i="30"/>
  <c r="K229" i="30"/>
  <c r="J229" i="30"/>
  <c r="M229" i="30" s="1"/>
  <c r="N229" i="30" s="1"/>
  <c r="L228" i="30"/>
  <c r="M228" i="30" s="1"/>
  <c r="N228" i="30" s="1"/>
  <c r="K228" i="30"/>
  <c r="J228" i="30"/>
  <c r="L227" i="30"/>
  <c r="K227" i="30"/>
  <c r="J227" i="30"/>
  <c r="M227" i="30" s="1"/>
  <c r="N227" i="30" s="1"/>
  <c r="L226" i="30"/>
  <c r="K226" i="30"/>
  <c r="M226" i="30" s="1"/>
  <c r="N226" i="30" s="1"/>
  <c r="J226" i="30"/>
  <c r="L225" i="30"/>
  <c r="K225" i="30"/>
  <c r="J225" i="30"/>
  <c r="M225" i="30" s="1"/>
  <c r="N225" i="30" s="1"/>
  <c r="L224" i="30"/>
  <c r="K224" i="30"/>
  <c r="M224" i="30" s="1"/>
  <c r="N224" i="30" s="1"/>
  <c r="J224" i="30"/>
  <c r="M223" i="30"/>
  <c r="N223" i="30" s="1"/>
  <c r="L223" i="30"/>
  <c r="K223" i="30"/>
  <c r="J223" i="30"/>
  <c r="L222" i="30"/>
  <c r="K222" i="30"/>
  <c r="J222" i="30"/>
  <c r="M222" i="30" s="1"/>
  <c r="N222" i="30" s="1"/>
  <c r="L221" i="30"/>
  <c r="K221" i="30"/>
  <c r="J221" i="30"/>
  <c r="L220" i="30"/>
  <c r="K220" i="30"/>
  <c r="M220" i="30" s="1"/>
  <c r="N220" i="30" s="1"/>
  <c r="J220" i="30"/>
  <c r="M219" i="30"/>
  <c r="N219" i="30" s="1"/>
  <c r="L219" i="30"/>
  <c r="K219" i="30"/>
  <c r="J219" i="30"/>
  <c r="L218" i="30"/>
  <c r="K218" i="30"/>
  <c r="J218" i="30"/>
  <c r="M218" i="30" s="1"/>
  <c r="N218" i="30" s="1"/>
  <c r="L217" i="30"/>
  <c r="K217" i="30"/>
  <c r="J217" i="30"/>
  <c r="L216" i="30"/>
  <c r="M216" i="30" s="1"/>
  <c r="N216" i="30" s="1"/>
  <c r="K216" i="30"/>
  <c r="J216" i="30"/>
  <c r="L215" i="30"/>
  <c r="K215" i="30"/>
  <c r="J215" i="30"/>
  <c r="M215" i="30" s="1"/>
  <c r="N215" i="30" s="1"/>
  <c r="L214" i="30"/>
  <c r="K214" i="30"/>
  <c r="J214" i="30"/>
  <c r="M214" i="30" s="1"/>
  <c r="N214" i="30" s="1"/>
  <c r="L213" i="30"/>
  <c r="K213" i="30"/>
  <c r="J213" i="30"/>
  <c r="M213" i="30" s="1"/>
  <c r="N213" i="30" s="1"/>
  <c r="L212" i="30"/>
  <c r="M212" i="30" s="1"/>
  <c r="N212" i="30" s="1"/>
  <c r="K212" i="30"/>
  <c r="J212" i="30"/>
  <c r="L211" i="30"/>
  <c r="K211" i="30"/>
  <c r="J211" i="30"/>
  <c r="M211" i="30" s="1"/>
  <c r="N211" i="30" s="1"/>
  <c r="L210" i="30"/>
  <c r="K210" i="30"/>
  <c r="M210" i="30" s="1"/>
  <c r="N210" i="30" s="1"/>
  <c r="J210" i="30"/>
  <c r="L209" i="30"/>
  <c r="K209" i="30"/>
  <c r="J209" i="30"/>
  <c r="M209" i="30" s="1"/>
  <c r="N209" i="30" s="1"/>
  <c r="L208" i="30"/>
  <c r="K208" i="30"/>
  <c r="M208" i="30" s="1"/>
  <c r="N208" i="30" s="1"/>
  <c r="J208" i="30"/>
  <c r="M207" i="30"/>
  <c r="N207" i="30" s="1"/>
  <c r="L207" i="30"/>
  <c r="K207" i="30"/>
  <c r="J207" i="30"/>
  <c r="L206" i="30"/>
  <c r="K206" i="30"/>
  <c r="J206" i="30"/>
  <c r="M206" i="30" s="1"/>
  <c r="N206" i="30" s="1"/>
  <c r="L205" i="30"/>
  <c r="K205" i="30"/>
  <c r="J205" i="30"/>
  <c r="L204" i="30"/>
  <c r="K204" i="30"/>
  <c r="M204" i="30" s="1"/>
  <c r="N204" i="30" s="1"/>
  <c r="J204" i="30"/>
  <c r="M203" i="30"/>
  <c r="N203" i="30" s="1"/>
  <c r="L203" i="30"/>
  <c r="K203" i="30"/>
  <c r="J203" i="30"/>
  <c r="L202" i="30"/>
  <c r="K202" i="30"/>
  <c r="J202" i="30"/>
  <c r="M202" i="30" s="1"/>
  <c r="N202" i="30" s="1"/>
  <c r="L201" i="30"/>
  <c r="K201" i="30"/>
  <c r="J201" i="30"/>
  <c r="L200" i="30"/>
  <c r="M200" i="30" s="1"/>
  <c r="N200" i="30" s="1"/>
  <c r="K200" i="30"/>
  <c r="J200" i="30"/>
  <c r="L199" i="30"/>
  <c r="K199" i="30"/>
  <c r="J199" i="30"/>
  <c r="M199" i="30" s="1"/>
  <c r="N199" i="30" s="1"/>
  <c r="L198" i="30"/>
  <c r="K198" i="30"/>
  <c r="J198" i="30"/>
  <c r="M198" i="30" s="1"/>
  <c r="N198" i="30" s="1"/>
  <c r="L197" i="30"/>
  <c r="K197" i="30"/>
  <c r="J197" i="30"/>
  <c r="M197" i="30" s="1"/>
  <c r="N197" i="30" s="1"/>
  <c r="L196" i="30"/>
  <c r="M196" i="30" s="1"/>
  <c r="N196" i="30" s="1"/>
  <c r="K196" i="30"/>
  <c r="J196" i="30"/>
  <c r="L195" i="30"/>
  <c r="K195" i="30"/>
  <c r="J195" i="30"/>
  <c r="M195" i="30" s="1"/>
  <c r="N195" i="30" s="1"/>
  <c r="L194" i="30"/>
  <c r="K194" i="30"/>
  <c r="M194" i="30" s="1"/>
  <c r="N194" i="30" s="1"/>
  <c r="J194" i="30"/>
  <c r="L193" i="30"/>
  <c r="K193" i="30"/>
  <c r="J193" i="30"/>
  <c r="M193" i="30" s="1"/>
  <c r="N193" i="30" s="1"/>
  <c r="L192" i="30"/>
  <c r="K192" i="30"/>
  <c r="M192" i="30" s="1"/>
  <c r="N192" i="30" s="1"/>
  <c r="J192" i="30"/>
  <c r="M191" i="30"/>
  <c r="N191" i="30" s="1"/>
  <c r="L191" i="30"/>
  <c r="K191" i="30"/>
  <c r="J191" i="30"/>
  <c r="L190" i="30"/>
  <c r="K190" i="30"/>
  <c r="J190" i="30"/>
  <c r="M190" i="30" s="1"/>
  <c r="N190" i="30" s="1"/>
  <c r="L189" i="30"/>
  <c r="K189" i="30"/>
  <c r="J189" i="30"/>
  <c r="L188" i="30"/>
  <c r="K188" i="30"/>
  <c r="M188" i="30" s="1"/>
  <c r="N188" i="30" s="1"/>
  <c r="J188" i="30"/>
  <c r="M187" i="30"/>
  <c r="N187" i="30" s="1"/>
  <c r="L187" i="30"/>
  <c r="K187" i="30"/>
  <c r="J187" i="30"/>
  <c r="L186" i="30"/>
  <c r="K186" i="30"/>
  <c r="J186" i="30"/>
  <c r="M186" i="30" s="1"/>
  <c r="N186" i="30" s="1"/>
  <c r="L185" i="30"/>
  <c r="K185" i="30"/>
  <c r="J185" i="30"/>
  <c r="L184" i="30"/>
  <c r="M184" i="30" s="1"/>
  <c r="N184" i="30" s="1"/>
  <c r="K184" i="30"/>
  <c r="J184" i="30"/>
  <c r="L183" i="30"/>
  <c r="K183" i="30"/>
  <c r="J183" i="30"/>
  <c r="M183" i="30" s="1"/>
  <c r="N183" i="30" s="1"/>
  <c r="L182" i="30"/>
  <c r="K182" i="30"/>
  <c r="J182" i="30"/>
  <c r="M182" i="30" s="1"/>
  <c r="N182" i="30" s="1"/>
  <c r="L181" i="30"/>
  <c r="K181" i="30"/>
  <c r="J181" i="30"/>
  <c r="M181" i="30" s="1"/>
  <c r="N181" i="30" s="1"/>
  <c r="L180" i="30"/>
  <c r="M180" i="30" s="1"/>
  <c r="N180" i="30" s="1"/>
  <c r="K180" i="30"/>
  <c r="J180" i="30"/>
  <c r="L179" i="30"/>
  <c r="K179" i="30"/>
  <c r="J179" i="30"/>
  <c r="M179" i="30" s="1"/>
  <c r="N179" i="30" s="1"/>
  <c r="L178" i="30"/>
  <c r="K178" i="30"/>
  <c r="M178" i="30" s="1"/>
  <c r="N178" i="30" s="1"/>
  <c r="J178" i="30"/>
  <c r="L177" i="30"/>
  <c r="K177" i="30"/>
  <c r="J177" i="30"/>
  <c r="M177" i="30" s="1"/>
  <c r="N177" i="30" s="1"/>
  <c r="L176" i="30"/>
  <c r="K176" i="30"/>
  <c r="M176" i="30" s="1"/>
  <c r="N176" i="30" s="1"/>
  <c r="J176" i="30"/>
  <c r="M175" i="30"/>
  <c r="N175" i="30" s="1"/>
  <c r="L175" i="30"/>
  <c r="K175" i="30"/>
  <c r="J175" i="30"/>
  <c r="L174" i="30"/>
  <c r="K174" i="30"/>
  <c r="J174" i="30"/>
  <c r="M174" i="30" s="1"/>
  <c r="N174" i="30" s="1"/>
  <c r="L173" i="30"/>
  <c r="K173" i="30"/>
  <c r="J173" i="30"/>
  <c r="L172" i="30"/>
  <c r="K172" i="30"/>
  <c r="M172" i="30" s="1"/>
  <c r="N172" i="30" s="1"/>
  <c r="J172" i="30"/>
  <c r="M171" i="30"/>
  <c r="N171" i="30" s="1"/>
  <c r="L171" i="30"/>
  <c r="K171" i="30"/>
  <c r="J171" i="30"/>
  <c r="L170" i="30"/>
  <c r="K170" i="30"/>
  <c r="J170" i="30"/>
  <c r="M170" i="30" s="1"/>
  <c r="N170" i="30" s="1"/>
  <c r="L169" i="30"/>
  <c r="K169" i="30"/>
  <c r="J169" i="30"/>
  <c r="L168" i="30"/>
  <c r="M168" i="30" s="1"/>
  <c r="N168" i="30" s="1"/>
  <c r="K168" i="30"/>
  <c r="J168" i="30"/>
  <c r="L167" i="30"/>
  <c r="K167" i="30"/>
  <c r="J167" i="30"/>
  <c r="M167" i="30" s="1"/>
  <c r="N167" i="30" s="1"/>
  <c r="L166" i="30"/>
  <c r="K166" i="30"/>
  <c r="J166" i="30"/>
  <c r="M166" i="30" s="1"/>
  <c r="N166" i="30" s="1"/>
  <c r="L165" i="30"/>
  <c r="K165" i="30"/>
  <c r="J165" i="30"/>
  <c r="M165" i="30" s="1"/>
  <c r="N165" i="30" s="1"/>
  <c r="L164" i="30"/>
  <c r="K164" i="30"/>
  <c r="M164" i="30" s="1"/>
  <c r="N164" i="30" s="1"/>
  <c r="J164" i="30"/>
  <c r="L163" i="30"/>
  <c r="K163" i="30"/>
  <c r="M163" i="30" s="1"/>
  <c r="N163" i="30" s="1"/>
  <c r="J163" i="30"/>
  <c r="L162" i="30"/>
  <c r="K162" i="30"/>
  <c r="J162" i="30"/>
  <c r="M162" i="30" s="1"/>
  <c r="N162" i="30" s="1"/>
  <c r="M161" i="30"/>
  <c r="N161" i="30" s="1"/>
  <c r="L161" i="30"/>
  <c r="K161" i="30"/>
  <c r="J161" i="30"/>
  <c r="L160" i="30"/>
  <c r="K160" i="30"/>
  <c r="J160" i="30"/>
  <c r="M160" i="30" s="1"/>
  <c r="N160" i="30" s="1"/>
  <c r="L159" i="30"/>
  <c r="K159" i="30"/>
  <c r="J159" i="30"/>
  <c r="M159" i="30" s="1"/>
  <c r="N159" i="30" s="1"/>
  <c r="L158" i="30"/>
  <c r="K158" i="30"/>
  <c r="J158" i="30"/>
  <c r="M158" i="30" s="1"/>
  <c r="N158" i="30" s="1"/>
  <c r="L157" i="30"/>
  <c r="K157" i="30"/>
  <c r="J157" i="30"/>
  <c r="M157" i="30" s="1"/>
  <c r="N157" i="30" s="1"/>
  <c r="L156" i="30"/>
  <c r="K156" i="30"/>
  <c r="M156" i="30" s="1"/>
  <c r="N156" i="30" s="1"/>
  <c r="J156" i="30"/>
  <c r="L155" i="30"/>
  <c r="K155" i="30"/>
  <c r="M155" i="30" s="1"/>
  <c r="N155" i="30" s="1"/>
  <c r="J155" i="30"/>
  <c r="L154" i="30"/>
  <c r="K154" i="30"/>
  <c r="J154" i="30"/>
  <c r="M154" i="30" s="1"/>
  <c r="N154" i="30" s="1"/>
  <c r="M153" i="30"/>
  <c r="N153" i="30" s="1"/>
  <c r="L153" i="30"/>
  <c r="K153" i="30"/>
  <c r="J153" i="30"/>
  <c r="L152" i="30"/>
  <c r="K152" i="30"/>
  <c r="J152" i="30"/>
  <c r="M152" i="30" s="1"/>
  <c r="N152" i="30" s="1"/>
  <c r="L151" i="30"/>
  <c r="K151" i="30"/>
  <c r="J151" i="30"/>
  <c r="M151" i="30" s="1"/>
  <c r="N151" i="30" s="1"/>
  <c r="L150" i="30"/>
  <c r="K150" i="30"/>
  <c r="J150" i="30"/>
  <c r="M150" i="30" s="1"/>
  <c r="N150" i="30" s="1"/>
  <c r="L149" i="30"/>
  <c r="K149" i="30"/>
  <c r="J149" i="30"/>
  <c r="M149" i="30" s="1"/>
  <c r="N149" i="30" s="1"/>
  <c r="L148" i="30"/>
  <c r="K148" i="30"/>
  <c r="M148" i="30" s="1"/>
  <c r="N148" i="30" s="1"/>
  <c r="J148" i="30"/>
  <c r="L147" i="30"/>
  <c r="K147" i="30"/>
  <c r="M147" i="30" s="1"/>
  <c r="N147" i="30" s="1"/>
  <c r="J147" i="30"/>
  <c r="L146" i="30"/>
  <c r="K146" i="30"/>
  <c r="J146" i="30"/>
  <c r="M146" i="30" s="1"/>
  <c r="N146" i="30" s="1"/>
  <c r="M145" i="30"/>
  <c r="N145" i="30" s="1"/>
  <c r="L145" i="30"/>
  <c r="K145" i="30"/>
  <c r="J145" i="30"/>
  <c r="L144" i="30"/>
  <c r="K144" i="30"/>
  <c r="J144" i="30"/>
  <c r="M144" i="30" s="1"/>
  <c r="N144" i="30" s="1"/>
  <c r="L143" i="30"/>
  <c r="K143" i="30"/>
  <c r="J143" i="30"/>
  <c r="M143" i="30" s="1"/>
  <c r="N143" i="30" s="1"/>
  <c r="L142" i="30"/>
  <c r="K142" i="30"/>
  <c r="J142" i="30"/>
  <c r="M142" i="30" s="1"/>
  <c r="N142" i="30" s="1"/>
  <c r="L141" i="30"/>
  <c r="K141" i="30"/>
  <c r="J141" i="30"/>
  <c r="M141" i="30" s="1"/>
  <c r="N141" i="30" s="1"/>
  <c r="L140" i="30"/>
  <c r="K140" i="30"/>
  <c r="M140" i="30" s="1"/>
  <c r="N140" i="30" s="1"/>
  <c r="J140" i="30"/>
  <c r="L139" i="30"/>
  <c r="K139" i="30"/>
  <c r="M139" i="30" s="1"/>
  <c r="N139" i="30" s="1"/>
  <c r="J139" i="30"/>
  <c r="L138" i="30"/>
  <c r="K138" i="30"/>
  <c r="J138" i="30"/>
  <c r="M138" i="30" s="1"/>
  <c r="N138" i="30" s="1"/>
  <c r="M137" i="30"/>
  <c r="N137" i="30" s="1"/>
  <c r="L137" i="30"/>
  <c r="K137" i="30"/>
  <c r="J137" i="30"/>
  <c r="L136" i="30"/>
  <c r="K136" i="30"/>
  <c r="J136" i="30"/>
  <c r="M136" i="30" s="1"/>
  <c r="N136" i="30" s="1"/>
  <c r="L135" i="30"/>
  <c r="K135" i="30"/>
  <c r="J135" i="30"/>
  <c r="M135" i="30" s="1"/>
  <c r="N135" i="30" s="1"/>
  <c r="L134" i="30"/>
  <c r="K134" i="30"/>
  <c r="J134" i="30"/>
  <c r="M134" i="30" s="1"/>
  <c r="N134" i="30" s="1"/>
  <c r="L133" i="30"/>
  <c r="K133" i="30"/>
  <c r="J133" i="30"/>
  <c r="M133" i="30" s="1"/>
  <c r="N133" i="30" s="1"/>
  <c r="L132" i="30"/>
  <c r="K132" i="30"/>
  <c r="M132" i="30" s="1"/>
  <c r="N132" i="30" s="1"/>
  <c r="J132" i="30"/>
  <c r="L131" i="30"/>
  <c r="K131" i="30"/>
  <c r="M131" i="30" s="1"/>
  <c r="N131" i="30" s="1"/>
  <c r="J131" i="30"/>
  <c r="L130" i="30"/>
  <c r="K130" i="30"/>
  <c r="J130" i="30"/>
  <c r="M130" i="30" s="1"/>
  <c r="N130" i="30" s="1"/>
  <c r="M129" i="30"/>
  <c r="N129" i="30" s="1"/>
  <c r="L129" i="30"/>
  <c r="K129" i="30"/>
  <c r="J129" i="30"/>
  <c r="L128" i="30"/>
  <c r="K128" i="30"/>
  <c r="J128" i="30"/>
  <c r="M128" i="30" s="1"/>
  <c r="N128" i="30" s="1"/>
  <c r="L127" i="30"/>
  <c r="K127" i="30"/>
  <c r="J127" i="30"/>
  <c r="M127" i="30" s="1"/>
  <c r="N127" i="30" s="1"/>
  <c r="L126" i="30"/>
  <c r="M126" i="30" s="1"/>
  <c r="N126" i="30" s="1"/>
  <c r="K126" i="30"/>
  <c r="J126" i="30"/>
  <c r="L125" i="30"/>
  <c r="K125" i="30"/>
  <c r="J125" i="30"/>
  <c r="M125" i="30" s="1"/>
  <c r="N125" i="30" s="1"/>
  <c r="L124" i="30"/>
  <c r="K124" i="30"/>
  <c r="M124" i="30" s="1"/>
  <c r="N124" i="30" s="1"/>
  <c r="J124" i="30"/>
  <c r="L123" i="30"/>
  <c r="K123" i="30"/>
  <c r="M123" i="30" s="1"/>
  <c r="N123" i="30" s="1"/>
  <c r="J123" i="30"/>
  <c r="L122" i="30"/>
  <c r="K122" i="30"/>
  <c r="J122" i="30"/>
  <c r="M122" i="30" s="1"/>
  <c r="N122" i="30" s="1"/>
  <c r="M121" i="30"/>
  <c r="N121" i="30" s="1"/>
  <c r="L121" i="30"/>
  <c r="K121" i="30"/>
  <c r="J121" i="30"/>
  <c r="L120" i="30"/>
  <c r="K120" i="30"/>
  <c r="J120" i="30"/>
  <c r="M120" i="30" s="1"/>
  <c r="N120" i="30" s="1"/>
  <c r="L119" i="30"/>
  <c r="K119" i="30"/>
  <c r="J119" i="30"/>
  <c r="M119" i="30" s="1"/>
  <c r="N119" i="30" s="1"/>
  <c r="L118" i="30"/>
  <c r="M118" i="30" s="1"/>
  <c r="N118" i="30" s="1"/>
  <c r="K118" i="30"/>
  <c r="J118" i="30"/>
  <c r="L117" i="30"/>
  <c r="K117" i="30"/>
  <c r="J117" i="30"/>
  <c r="M117" i="30" s="1"/>
  <c r="N117" i="30" s="1"/>
  <c r="L116" i="30"/>
  <c r="K116" i="30"/>
  <c r="M116" i="30" s="1"/>
  <c r="N116" i="30" s="1"/>
  <c r="J116" i="30"/>
  <c r="L115" i="30"/>
  <c r="K115" i="30"/>
  <c r="M115" i="30" s="1"/>
  <c r="N115" i="30" s="1"/>
  <c r="J115" i="30"/>
  <c r="L114" i="30"/>
  <c r="K114" i="30"/>
  <c r="J114" i="30"/>
  <c r="M114" i="30" s="1"/>
  <c r="N114" i="30" s="1"/>
  <c r="M113" i="30"/>
  <c r="N113" i="30" s="1"/>
  <c r="L113" i="30"/>
  <c r="K113" i="30"/>
  <c r="J113" i="30"/>
  <c r="L112" i="30"/>
  <c r="K112" i="30"/>
  <c r="J112" i="30"/>
  <c r="M112" i="30" s="1"/>
  <c r="N112" i="30" s="1"/>
  <c r="L111" i="30"/>
  <c r="K111" i="30"/>
  <c r="J111" i="30"/>
  <c r="M111" i="30" s="1"/>
  <c r="N111" i="30" s="1"/>
  <c r="L110" i="30"/>
  <c r="M110" i="30" s="1"/>
  <c r="N110" i="30" s="1"/>
  <c r="K110" i="30"/>
  <c r="J110" i="30"/>
  <c r="L109" i="30"/>
  <c r="K109" i="30"/>
  <c r="J109" i="30"/>
  <c r="M109" i="30" s="1"/>
  <c r="N109" i="30" s="1"/>
  <c r="L108" i="30"/>
  <c r="K108" i="30"/>
  <c r="M108" i="30" s="1"/>
  <c r="N108" i="30" s="1"/>
  <c r="J108" i="30"/>
  <c r="L107" i="30"/>
  <c r="K107" i="30"/>
  <c r="M107" i="30" s="1"/>
  <c r="N107" i="30" s="1"/>
  <c r="J107" i="30"/>
  <c r="L106" i="30"/>
  <c r="K106" i="30"/>
  <c r="J106" i="30"/>
  <c r="M106" i="30" s="1"/>
  <c r="N106" i="30" s="1"/>
  <c r="M105" i="30"/>
  <c r="N105" i="30" s="1"/>
  <c r="L105" i="30"/>
  <c r="K105" i="30"/>
  <c r="J105" i="30"/>
  <c r="L104" i="30"/>
  <c r="K104" i="30"/>
  <c r="J104" i="30"/>
  <c r="M104" i="30" s="1"/>
  <c r="N104" i="30" s="1"/>
  <c r="L103" i="30"/>
  <c r="K103" i="30"/>
  <c r="J103" i="30"/>
  <c r="M103" i="30" s="1"/>
  <c r="N103" i="30" s="1"/>
  <c r="L102" i="30"/>
  <c r="M102" i="30" s="1"/>
  <c r="N102" i="30" s="1"/>
  <c r="K102" i="30"/>
  <c r="J102" i="30"/>
  <c r="L101" i="30"/>
  <c r="K101" i="30"/>
  <c r="J101" i="30"/>
  <c r="M101" i="30" s="1"/>
  <c r="N101" i="30" s="1"/>
  <c r="L100" i="30"/>
  <c r="K100" i="30"/>
  <c r="M100" i="30" s="1"/>
  <c r="N100" i="30" s="1"/>
  <c r="J100" i="30"/>
  <c r="L99" i="30"/>
  <c r="K99" i="30"/>
  <c r="M99" i="30" s="1"/>
  <c r="N99" i="30" s="1"/>
  <c r="J99" i="30"/>
  <c r="L98" i="30"/>
  <c r="K98" i="30"/>
  <c r="J98" i="30"/>
  <c r="M98" i="30" s="1"/>
  <c r="N98" i="30" s="1"/>
  <c r="M97" i="30"/>
  <c r="N97" i="30" s="1"/>
  <c r="L97" i="30"/>
  <c r="K97" i="30"/>
  <c r="J97" i="30"/>
  <c r="L96" i="30"/>
  <c r="K96" i="30"/>
  <c r="J96" i="30"/>
  <c r="M96" i="30" s="1"/>
  <c r="N96" i="30" s="1"/>
  <c r="L95" i="30"/>
  <c r="K95" i="30"/>
  <c r="J95" i="30"/>
  <c r="M95" i="30" s="1"/>
  <c r="N95" i="30" s="1"/>
  <c r="L94" i="30"/>
  <c r="M94" i="30" s="1"/>
  <c r="N94" i="30" s="1"/>
  <c r="K94" i="30"/>
  <c r="J94" i="30"/>
  <c r="L93" i="30"/>
  <c r="K93" i="30"/>
  <c r="J93" i="30"/>
  <c r="M93" i="30" s="1"/>
  <c r="N93" i="30" s="1"/>
  <c r="L92" i="30"/>
  <c r="K92" i="30"/>
  <c r="M92" i="30" s="1"/>
  <c r="N92" i="30" s="1"/>
  <c r="J92" i="30"/>
  <c r="L91" i="30"/>
  <c r="K91" i="30"/>
  <c r="M91" i="30" s="1"/>
  <c r="N91" i="30" s="1"/>
  <c r="J91" i="30"/>
  <c r="L90" i="30"/>
  <c r="K90" i="30"/>
  <c r="J90" i="30"/>
  <c r="M90" i="30" s="1"/>
  <c r="N90" i="30" s="1"/>
  <c r="M89" i="30"/>
  <c r="N89" i="30" s="1"/>
  <c r="L89" i="30"/>
  <c r="K89" i="30"/>
  <c r="J89" i="30"/>
  <c r="L88" i="30"/>
  <c r="K88" i="30"/>
  <c r="J88" i="30"/>
  <c r="M88" i="30" s="1"/>
  <c r="N88" i="30" s="1"/>
  <c r="L87" i="30"/>
  <c r="K87" i="30"/>
  <c r="J87" i="30"/>
  <c r="M87" i="30" s="1"/>
  <c r="N87" i="30" s="1"/>
  <c r="L86" i="30"/>
  <c r="M86" i="30" s="1"/>
  <c r="N86" i="30" s="1"/>
  <c r="K86" i="30"/>
  <c r="J86" i="30"/>
  <c r="L85" i="30"/>
  <c r="K85" i="30"/>
  <c r="J85" i="30"/>
  <c r="M85" i="30" s="1"/>
  <c r="N85" i="30" s="1"/>
  <c r="L84" i="30"/>
  <c r="K84" i="30"/>
  <c r="M84" i="30" s="1"/>
  <c r="N84" i="30" s="1"/>
  <c r="J84" i="30"/>
  <c r="L83" i="30"/>
  <c r="K83" i="30"/>
  <c r="M83" i="30" s="1"/>
  <c r="N83" i="30" s="1"/>
  <c r="J83" i="30"/>
  <c r="L82" i="30"/>
  <c r="K82" i="30"/>
  <c r="J82" i="30"/>
  <c r="M82" i="30" s="1"/>
  <c r="N82" i="30" s="1"/>
  <c r="M81" i="30"/>
  <c r="N81" i="30" s="1"/>
  <c r="L81" i="30"/>
  <c r="K81" i="30"/>
  <c r="J81" i="30"/>
  <c r="L80" i="30"/>
  <c r="K80" i="30"/>
  <c r="J80" i="30"/>
  <c r="M80" i="30" s="1"/>
  <c r="N80" i="30" s="1"/>
  <c r="L79" i="30"/>
  <c r="K79" i="30"/>
  <c r="J79" i="30"/>
  <c r="M79" i="30" s="1"/>
  <c r="N79" i="30" s="1"/>
  <c r="L78" i="30"/>
  <c r="M78" i="30" s="1"/>
  <c r="N78" i="30" s="1"/>
  <c r="K78" i="30"/>
  <c r="J78" i="30"/>
  <c r="L77" i="30"/>
  <c r="K77" i="30"/>
  <c r="J77" i="30"/>
  <c r="M77" i="30" s="1"/>
  <c r="N77" i="30" s="1"/>
  <c r="L76" i="30"/>
  <c r="K76" i="30"/>
  <c r="M76" i="30" s="1"/>
  <c r="N76" i="30" s="1"/>
  <c r="J76" i="30"/>
  <c r="L75" i="30"/>
  <c r="K75" i="30"/>
  <c r="M75" i="30" s="1"/>
  <c r="N75" i="30" s="1"/>
  <c r="J75" i="30"/>
  <c r="L74" i="30"/>
  <c r="K74" i="30"/>
  <c r="J74" i="30"/>
  <c r="M74" i="30" s="1"/>
  <c r="N74" i="30" s="1"/>
  <c r="M73" i="30"/>
  <c r="N73" i="30" s="1"/>
  <c r="L73" i="30"/>
  <c r="K73" i="30"/>
  <c r="J73" i="30"/>
  <c r="L72" i="30"/>
  <c r="K72" i="30"/>
  <c r="J72" i="30"/>
  <c r="M72" i="30" s="1"/>
  <c r="N72" i="30" s="1"/>
  <c r="L71" i="30"/>
  <c r="K71" i="30"/>
  <c r="J71" i="30"/>
  <c r="M71" i="30" s="1"/>
  <c r="N71" i="30" s="1"/>
  <c r="L70" i="30"/>
  <c r="M70" i="30" s="1"/>
  <c r="N70" i="30" s="1"/>
  <c r="K70" i="30"/>
  <c r="J70" i="30"/>
  <c r="L69" i="30"/>
  <c r="K69" i="30"/>
  <c r="J69" i="30"/>
  <c r="M69" i="30" s="1"/>
  <c r="N69" i="30" s="1"/>
  <c r="L68" i="30"/>
  <c r="K68" i="30"/>
  <c r="M68" i="30" s="1"/>
  <c r="N68" i="30" s="1"/>
  <c r="J68" i="30"/>
  <c r="L67" i="30"/>
  <c r="K67" i="30"/>
  <c r="M67" i="30" s="1"/>
  <c r="N67" i="30" s="1"/>
  <c r="J67" i="30"/>
  <c r="L66" i="30"/>
  <c r="K66" i="30"/>
  <c r="J66" i="30"/>
  <c r="M66" i="30" s="1"/>
  <c r="N66" i="30" s="1"/>
  <c r="M65" i="30"/>
  <c r="N65" i="30" s="1"/>
  <c r="L65" i="30"/>
  <c r="K65" i="30"/>
  <c r="J65" i="30"/>
  <c r="L64" i="30"/>
  <c r="K64" i="30"/>
  <c r="J64" i="30"/>
  <c r="M64" i="30" s="1"/>
  <c r="N64" i="30" s="1"/>
  <c r="L63" i="30"/>
  <c r="K63" i="30"/>
  <c r="J63" i="30"/>
  <c r="M63" i="30" s="1"/>
  <c r="N63" i="30" s="1"/>
  <c r="L62" i="30"/>
  <c r="M62" i="30" s="1"/>
  <c r="N62" i="30" s="1"/>
  <c r="K62" i="30"/>
  <c r="J62" i="30"/>
  <c r="L61" i="30"/>
  <c r="K61" i="30"/>
  <c r="J61" i="30"/>
  <c r="M61" i="30" s="1"/>
  <c r="N61" i="30" s="1"/>
  <c r="L60" i="30"/>
  <c r="K60" i="30"/>
  <c r="M60" i="30" s="1"/>
  <c r="N60" i="30" s="1"/>
  <c r="J60" i="30"/>
  <c r="L59" i="30"/>
  <c r="K59" i="30"/>
  <c r="M59" i="30" s="1"/>
  <c r="N59" i="30" s="1"/>
  <c r="J59" i="30"/>
  <c r="L58" i="30"/>
  <c r="K58" i="30"/>
  <c r="J58" i="30"/>
  <c r="M58" i="30" s="1"/>
  <c r="N58" i="30" s="1"/>
  <c r="M57" i="30"/>
  <c r="N57" i="30" s="1"/>
  <c r="L57" i="30"/>
  <c r="K57" i="30"/>
  <c r="J57" i="30"/>
  <c r="L56" i="30"/>
  <c r="K56" i="30"/>
  <c r="J56" i="30"/>
  <c r="M56" i="30" s="1"/>
  <c r="N56" i="30" s="1"/>
  <c r="L55" i="30"/>
  <c r="K55" i="30"/>
  <c r="J55" i="30"/>
  <c r="M55" i="30" s="1"/>
  <c r="N55" i="30" s="1"/>
  <c r="L54" i="30"/>
  <c r="M54" i="30" s="1"/>
  <c r="N54" i="30" s="1"/>
  <c r="K54" i="30"/>
  <c r="J54" i="30"/>
  <c r="L53" i="30"/>
  <c r="K53" i="30"/>
  <c r="J53" i="30"/>
  <c r="M53" i="30" s="1"/>
  <c r="N53" i="30" s="1"/>
  <c r="L52" i="30"/>
  <c r="K52" i="30"/>
  <c r="M52" i="30" s="1"/>
  <c r="N52" i="30" s="1"/>
  <c r="J52" i="30"/>
  <c r="L51" i="30"/>
  <c r="K51" i="30"/>
  <c r="M51" i="30" s="1"/>
  <c r="N51" i="30" s="1"/>
  <c r="J51" i="30"/>
  <c r="L50" i="30"/>
  <c r="K50" i="30"/>
  <c r="J50" i="30"/>
  <c r="M50" i="30" s="1"/>
  <c r="N50" i="30" s="1"/>
  <c r="M49" i="30"/>
  <c r="N49" i="30" s="1"/>
  <c r="L49" i="30"/>
  <c r="K49" i="30"/>
  <c r="J49" i="30"/>
  <c r="L48" i="30"/>
  <c r="K48" i="30"/>
  <c r="J48" i="30"/>
  <c r="M48" i="30" s="1"/>
  <c r="N48" i="30" s="1"/>
  <c r="L47" i="30"/>
  <c r="K47" i="30"/>
  <c r="J47" i="30"/>
  <c r="M47" i="30" s="1"/>
  <c r="N47" i="30" s="1"/>
  <c r="L46" i="30"/>
  <c r="M46" i="30" s="1"/>
  <c r="N46" i="30" s="1"/>
  <c r="K46" i="30"/>
  <c r="J46" i="30"/>
  <c r="L45" i="30"/>
  <c r="K45" i="30"/>
  <c r="J45" i="30"/>
  <c r="M45" i="30" s="1"/>
  <c r="N45" i="30" s="1"/>
  <c r="L44" i="30"/>
  <c r="K44" i="30"/>
  <c r="M44" i="30" s="1"/>
  <c r="N44" i="30" s="1"/>
  <c r="J44" i="30"/>
  <c r="L43" i="30"/>
  <c r="K43" i="30"/>
  <c r="M43" i="30" s="1"/>
  <c r="N43" i="30" s="1"/>
  <c r="J43" i="30"/>
  <c r="L42" i="30"/>
  <c r="K42" i="30"/>
  <c r="J42" i="30"/>
  <c r="M42" i="30" s="1"/>
  <c r="N42" i="30" s="1"/>
  <c r="M41" i="30"/>
  <c r="N41" i="30" s="1"/>
  <c r="L41" i="30"/>
  <c r="K41" i="30"/>
  <c r="J41" i="30"/>
  <c r="L40" i="30"/>
  <c r="K40" i="30"/>
  <c r="J40" i="30"/>
  <c r="M40" i="30" s="1"/>
  <c r="N40" i="30" s="1"/>
  <c r="L39" i="30"/>
  <c r="K39" i="30"/>
  <c r="J39" i="30"/>
  <c r="M39" i="30" s="1"/>
  <c r="N39" i="30" s="1"/>
  <c r="L38" i="30"/>
  <c r="M38" i="30" s="1"/>
  <c r="N38" i="30" s="1"/>
  <c r="K38" i="30"/>
  <c r="J38" i="30"/>
  <c r="L37" i="30"/>
  <c r="K37" i="30"/>
  <c r="J37" i="30"/>
  <c r="M37" i="30" s="1"/>
  <c r="N37" i="30" s="1"/>
  <c r="L36" i="30"/>
  <c r="K36" i="30"/>
  <c r="M36" i="30" s="1"/>
  <c r="N36" i="30" s="1"/>
  <c r="J36" i="30"/>
  <c r="L35" i="30"/>
  <c r="K35" i="30"/>
  <c r="M35" i="30" s="1"/>
  <c r="N35" i="30" s="1"/>
  <c r="J35" i="30"/>
  <c r="L34" i="30"/>
  <c r="K34" i="30"/>
  <c r="J34" i="30"/>
  <c r="M34" i="30" s="1"/>
  <c r="N34" i="30" s="1"/>
  <c r="M33" i="30"/>
  <c r="N33" i="30" s="1"/>
  <c r="L33" i="30"/>
  <c r="K33" i="30"/>
  <c r="J33" i="30"/>
  <c r="L32" i="30"/>
  <c r="K32" i="30"/>
  <c r="J32" i="30"/>
  <c r="M32" i="30" s="1"/>
  <c r="N32" i="30" s="1"/>
  <c r="L31" i="30"/>
  <c r="K31" i="30"/>
  <c r="J31" i="30"/>
  <c r="M31" i="30" s="1"/>
  <c r="N31" i="30" s="1"/>
  <c r="L30" i="30"/>
  <c r="M30" i="30" s="1"/>
  <c r="N30" i="30" s="1"/>
  <c r="K30" i="30"/>
  <c r="J30" i="30"/>
  <c r="L29" i="30"/>
  <c r="K29" i="30"/>
  <c r="J29" i="30"/>
  <c r="M29" i="30" s="1"/>
  <c r="N29" i="30" s="1"/>
  <c r="L28" i="30"/>
  <c r="K28" i="30"/>
  <c r="M28" i="30" s="1"/>
  <c r="N28" i="30" s="1"/>
  <c r="J28" i="30"/>
  <c r="L27" i="30"/>
  <c r="K27" i="30"/>
  <c r="M27" i="30" s="1"/>
  <c r="N27" i="30" s="1"/>
  <c r="J27" i="30"/>
  <c r="L26" i="30"/>
  <c r="K26" i="30"/>
  <c r="J26" i="30"/>
  <c r="M26" i="30" s="1"/>
  <c r="N26" i="30" s="1"/>
  <c r="M25" i="30"/>
  <c r="N25" i="30" s="1"/>
  <c r="L25" i="30"/>
  <c r="K25" i="30"/>
  <c r="J25" i="30"/>
  <c r="L24" i="30"/>
  <c r="K24" i="30"/>
  <c r="J24" i="30"/>
  <c r="M24" i="30" s="1"/>
  <c r="N24" i="30" s="1"/>
  <c r="L23" i="30"/>
  <c r="K23" i="30"/>
  <c r="J23" i="30"/>
  <c r="M23" i="30" s="1"/>
  <c r="N23" i="30" s="1"/>
  <c r="L22" i="30"/>
  <c r="M22" i="30" s="1"/>
  <c r="N22" i="30" s="1"/>
  <c r="K22" i="30"/>
  <c r="J22" i="30"/>
  <c r="L21" i="30"/>
  <c r="K21" i="30"/>
  <c r="J21" i="30"/>
  <c r="M21" i="30" s="1"/>
  <c r="N21" i="30" s="1"/>
  <c r="L20" i="30"/>
  <c r="K20" i="30"/>
  <c r="M20" i="30" s="1"/>
  <c r="N20" i="30" s="1"/>
  <c r="J20" i="30"/>
  <c r="L19" i="30"/>
  <c r="K19" i="30"/>
  <c r="M19" i="30" s="1"/>
  <c r="N19" i="30" s="1"/>
  <c r="J19" i="30"/>
  <c r="L18" i="30"/>
  <c r="K18" i="30"/>
  <c r="J18" i="30"/>
  <c r="M18" i="30" s="1"/>
  <c r="N18" i="30" s="1"/>
  <c r="M17" i="30"/>
  <c r="N17" i="30" s="1"/>
  <c r="L17" i="30"/>
  <c r="K17" i="30"/>
  <c r="J17" i="30"/>
  <c r="L16" i="30"/>
  <c r="K16" i="30"/>
  <c r="J16" i="30"/>
  <c r="M16" i="30" s="1"/>
  <c r="N16" i="30" s="1"/>
  <c r="L15" i="30"/>
  <c r="K15" i="30"/>
  <c r="J15" i="30"/>
  <c r="M15" i="30" s="1"/>
  <c r="N15" i="30" s="1"/>
  <c r="L14" i="30"/>
  <c r="K14" i="30"/>
  <c r="M14" i="30" s="1"/>
  <c r="N14" i="30" s="1"/>
  <c r="J14" i="30"/>
  <c r="L13" i="30"/>
  <c r="K13" i="30"/>
  <c r="J13" i="30"/>
  <c r="M13" i="30" s="1"/>
  <c r="N13" i="30" s="1"/>
  <c r="L12" i="30"/>
  <c r="K12" i="30"/>
  <c r="M12" i="30" s="1"/>
  <c r="N12" i="30" s="1"/>
  <c r="J12" i="30"/>
  <c r="L11" i="30"/>
  <c r="K11" i="30"/>
  <c r="M11" i="30" s="1"/>
  <c r="N11" i="30" s="1"/>
  <c r="J11" i="30"/>
  <c r="L10" i="30"/>
  <c r="K10" i="30"/>
  <c r="J10" i="30"/>
  <c r="M10" i="30" s="1"/>
  <c r="N10" i="30" s="1"/>
  <c r="M9" i="30"/>
  <c r="N9" i="30" s="1"/>
  <c r="L9" i="30"/>
  <c r="K9" i="30"/>
  <c r="J9" i="30"/>
  <c r="L8" i="30"/>
  <c r="K8" i="30"/>
  <c r="J8" i="30"/>
  <c r="M8" i="30" s="1"/>
  <c r="N8" i="30" s="1"/>
  <c r="L7" i="30"/>
  <c r="K7" i="30"/>
  <c r="J7" i="30"/>
  <c r="M7" i="30" s="1"/>
  <c r="N7" i="30" s="1"/>
  <c r="L6" i="30"/>
  <c r="K6" i="30"/>
  <c r="M6" i="30" s="1"/>
  <c r="N6" i="30" s="1"/>
  <c r="J6" i="30"/>
  <c r="L5" i="30"/>
  <c r="K5" i="30"/>
  <c r="J5" i="30"/>
  <c r="M5" i="30" s="1"/>
  <c r="N5" i="30" s="1"/>
  <c r="L4" i="30"/>
  <c r="K4" i="30"/>
  <c r="M4" i="30" s="1"/>
  <c r="N4" i="30" s="1"/>
  <c r="J4" i="30"/>
  <c r="L3" i="30"/>
  <c r="K3" i="30"/>
  <c r="M3" i="30" s="1"/>
  <c r="N3" i="30" s="1"/>
  <c r="J3" i="30"/>
  <c r="L2" i="30"/>
  <c r="K2" i="30"/>
  <c r="J2" i="30"/>
  <c r="M2" i="30" s="1"/>
  <c r="N2" i="30" s="1"/>
  <c r="H2108" i="30"/>
  <c r="H2107" i="30"/>
  <c r="Z2" i="12"/>
  <c r="X2" i="12"/>
  <c r="Y2" i="12" s="1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M253" i="30" l="1"/>
  <c r="N253" i="30" s="1"/>
  <c r="M377" i="30"/>
  <c r="N377" i="30" s="1"/>
  <c r="M390" i="30"/>
  <c r="N390" i="30" s="1"/>
  <c r="M400" i="30"/>
  <c r="N400" i="30" s="1"/>
  <c r="M409" i="30"/>
  <c r="N409" i="30" s="1"/>
  <c r="M422" i="30"/>
  <c r="N422" i="30" s="1"/>
  <c r="M432" i="30"/>
  <c r="N432" i="30" s="1"/>
  <c r="M441" i="30"/>
  <c r="N441" i="30" s="1"/>
  <c r="M454" i="30"/>
  <c r="N454" i="30" s="1"/>
  <c r="M464" i="30"/>
  <c r="N464" i="30" s="1"/>
  <c r="M473" i="30"/>
  <c r="N473" i="30" s="1"/>
  <c r="M486" i="30"/>
  <c r="N486" i="30" s="1"/>
  <c r="M496" i="30"/>
  <c r="N496" i="30" s="1"/>
  <c r="M505" i="30"/>
  <c r="N505" i="30" s="1"/>
  <c r="M518" i="30"/>
  <c r="N518" i="30" s="1"/>
  <c r="M528" i="30"/>
  <c r="N528" i="30" s="1"/>
  <c r="M537" i="30"/>
  <c r="N537" i="30" s="1"/>
  <c r="M561" i="30"/>
  <c r="N561" i="30" s="1"/>
  <c r="M576" i="30"/>
  <c r="N576" i="30" s="1"/>
  <c r="M581" i="30"/>
  <c r="N581" i="30" s="1"/>
  <c r="M590" i="30"/>
  <c r="N590" i="30" s="1"/>
  <c r="M608" i="30"/>
  <c r="N608" i="30" s="1"/>
  <c r="M630" i="30"/>
  <c r="N630" i="30" s="1"/>
  <c r="M169" i="30"/>
  <c r="N169" i="30" s="1"/>
  <c r="M185" i="30"/>
  <c r="N185" i="30" s="1"/>
  <c r="M201" i="30"/>
  <c r="N201" i="30" s="1"/>
  <c r="M217" i="30"/>
  <c r="N217" i="30" s="1"/>
  <c r="M233" i="30"/>
  <c r="N233" i="30" s="1"/>
  <c r="M250" i="30"/>
  <c r="N250" i="30" s="1"/>
  <c r="M397" i="30"/>
  <c r="N397" i="30" s="1"/>
  <c r="M429" i="30"/>
  <c r="N429" i="30" s="1"/>
  <c r="M461" i="30"/>
  <c r="N461" i="30" s="1"/>
  <c r="M493" i="30"/>
  <c r="N493" i="30" s="1"/>
  <c r="M525" i="30"/>
  <c r="N525" i="30" s="1"/>
  <c r="M568" i="30"/>
  <c r="N568" i="30" s="1"/>
  <c r="M573" i="30"/>
  <c r="N573" i="30" s="1"/>
  <c r="M582" i="30"/>
  <c r="N582" i="30" s="1"/>
  <c r="M393" i="30"/>
  <c r="N393" i="30" s="1"/>
  <c r="M425" i="30"/>
  <c r="N425" i="30" s="1"/>
  <c r="M457" i="30"/>
  <c r="N457" i="30" s="1"/>
  <c r="M489" i="30"/>
  <c r="N489" i="30" s="1"/>
  <c r="M521" i="30"/>
  <c r="N521" i="30" s="1"/>
  <c r="M593" i="30"/>
  <c r="N593" i="30" s="1"/>
  <c r="M173" i="30"/>
  <c r="N173" i="30" s="1"/>
  <c r="M189" i="30"/>
  <c r="N189" i="30" s="1"/>
  <c r="M205" i="30"/>
  <c r="N205" i="30" s="1"/>
  <c r="M221" i="30"/>
  <c r="N221" i="30" s="1"/>
  <c r="M241" i="30"/>
  <c r="N241" i="30" s="1"/>
  <c r="M389" i="30"/>
  <c r="N389" i="30" s="1"/>
  <c r="M421" i="30"/>
  <c r="N421" i="30" s="1"/>
  <c r="M453" i="30"/>
  <c r="N453" i="30" s="1"/>
  <c r="M485" i="30"/>
  <c r="N485" i="30" s="1"/>
  <c r="M517" i="30"/>
  <c r="N517" i="30" s="1"/>
  <c r="M569" i="30"/>
  <c r="N569" i="30" s="1"/>
  <c r="M584" i="30"/>
  <c r="N584" i="30" s="1"/>
  <c r="M589" i="30"/>
  <c r="N589" i="30" s="1"/>
  <c r="M598" i="30"/>
  <c r="N598" i="30" s="1"/>
  <c r="M607" i="30"/>
  <c r="N607" i="30" s="1"/>
  <c r="M662" i="30"/>
  <c r="N662" i="30" s="1"/>
  <c r="M245" i="30"/>
  <c r="N245" i="30" s="1"/>
  <c r="M376" i="30"/>
  <c r="N376" i="30" s="1"/>
  <c r="M385" i="30"/>
  <c r="N385" i="30" s="1"/>
  <c r="M398" i="30"/>
  <c r="N398" i="30" s="1"/>
  <c r="M408" i="30"/>
  <c r="N408" i="30" s="1"/>
  <c r="M417" i="30"/>
  <c r="N417" i="30" s="1"/>
  <c r="M430" i="30"/>
  <c r="N430" i="30" s="1"/>
  <c r="M440" i="30"/>
  <c r="N440" i="30" s="1"/>
  <c r="M449" i="30"/>
  <c r="N449" i="30" s="1"/>
  <c r="M462" i="30"/>
  <c r="N462" i="30" s="1"/>
  <c r="M472" i="30"/>
  <c r="N472" i="30" s="1"/>
  <c r="M481" i="30"/>
  <c r="N481" i="30" s="1"/>
  <c r="M494" i="30"/>
  <c r="N494" i="30" s="1"/>
  <c r="M504" i="30"/>
  <c r="N504" i="30" s="1"/>
  <c r="M513" i="30"/>
  <c r="N513" i="30" s="1"/>
  <c r="M526" i="30"/>
  <c r="N526" i="30" s="1"/>
  <c r="M536" i="30"/>
  <c r="N536" i="30" s="1"/>
  <c r="M560" i="30"/>
  <c r="N560" i="30" s="1"/>
  <c r="M565" i="30"/>
  <c r="N565" i="30" s="1"/>
  <c r="M574" i="30"/>
  <c r="N574" i="30" s="1"/>
  <c r="M614" i="30"/>
  <c r="N614" i="30" s="1"/>
  <c r="M686" i="30"/>
  <c r="N686" i="30" s="1"/>
  <c r="M610" i="30"/>
  <c r="N610" i="30" s="1"/>
  <c r="M619" i="30"/>
  <c r="N619" i="30" s="1"/>
  <c r="M626" i="30"/>
  <c r="N626" i="30" s="1"/>
  <c r="M647" i="30"/>
  <c r="N647" i="30" s="1"/>
  <c r="M658" i="30"/>
  <c r="N658" i="30" s="1"/>
  <c r="M679" i="30"/>
  <c r="N679" i="30" s="1"/>
  <c r="M714" i="30"/>
  <c r="N714" i="30" s="1"/>
  <c r="M723" i="30"/>
  <c r="N723" i="30" s="1"/>
  <c r="M739" i="30"/>
  <c r="N739" i="30" s="1"/>
  <c r="M755" i="30"/>
  <c r="N755" i="30" s="1"/>
  <c r="M771" i="30"/>
  <c r="N771" i="30" s="1"/>
  <c r="M787" i="30"/>
  <c r="N787" i="30" s="1"/>
  <c r="M810" i="30"/>
  <c r="N810" i="30" s="1"/>
  <c r="M833" i="30"/>
  <c r="N833" i="30" s="1"/>
  <c r="M651" i="30"/>
  <c r="N651" i="30" s="1"/>
  <c r="M683" i="30"/>
  <c r="N683" i="30" s="1"/>
  <c r="M846" i="30"/>
  <c r="N846" i="30" s="1"/>
  <c r="M611" i="30"/>
  <c r="N611" i="30" s="1"/>
  <c r="M618" i="30"/>
  <c r="N618" i="30" s="1"/>
  <c r="M631" i="30"/>
  <c r="N631" i="30" s="1"/>
  <c r="M642" i="30"/>
  <c r="N642" i="30" s="1"/>
  <c r="M663" i="30"/>
  <c r="N663" i="30" s="1"/>
  <c r="M674" i="30"/>
  <c r="N674" i="30" s="1"/>
  <c r="M698" i="30"/>
  <c r="N698" i="30" s="1"/>
  <c r="M731" i="30"/>
  <c r="N731" i="30" s="1"/>
  <c r="M747" i="30"/>
  <c r="N747" i="30" s="1"/>
  <c r="M763" i="30"/>
  <c r="N763" i="30" s="1"/>
  <c r="M779" i="30"/>
  <c r="N779" i="30" s="1"/>
  <c r="M795" i="30"/>
  <c r="N795" i="30" s="1"/>
  <c r="M822" i="30"/>
  <c r="N822" i="30" s="1"/>
  <c r="M635" i="30"/>
  <c r="N635" i="30" s="1"/>
  <c r="M667" i="30"/>
  <c r="N667" i="30" s="1"/>
  <c r="M707" i="30"/>
  <c r="N707" i="30" s="1"/>
  <c r="M709" i="30"/>
  <c r="N709" i="30" s="1"/>
  <c r="M639" i="30"/>
  <c r="N639" i="30" s="1"/>
  <c r="M650" i="30"/>
  <c r="N650" i="30" s="1"/>
  <c r="M671" i="30"/>
  <c r="N671" i="30" s="1"/>
  <c r="M682" i="30"/>
  <c r="N682" i="30" s="1"/>
  <c r="M690" i="30"/>
  <c r="N690" i="30" s="1"/>
  <c r="M851" i="30"/>
  <c r="N851" i="30" s="1"/>
  <c r="M948" i="30"/>
  <c r="N948" i="30" s="1"/>
  <c r="M980" i="30"/>
  <c r="N980" i="30" s="1"/>
  <c r="M1021" i="30"/>
  <c r="N1021" i="30" s="1"/>
  <c r="M1030" i="30"/>
  <c r="N1030" i="30" s="1"/>
  <c r="M1060" i="30"/>
  <c r="N1060" i="30" s="1"/>
  <c r="M808" i="30"/>
  <c r="N808" i="30" s="1"/>
  <c r="M827" i="30"/>
  <c r="N827" i="30" s="1"/>
  <c r="M840" i="30"/>
  <c r="N840" i="30" s="1"/>
  <c r="M925" i="30"/>
  <c r="N925" i="30" s="1"/>
  <c r="M957" i="30"/>
  <c r="N957" i="30" s="1"/>
  <c r="M989" i="30"/>
  <c r="N989" i="30" s="1"/>
  <c r="M1069" i="30"/>
  <c r="N1069" i="30" s="1"/>
  <c r="M1078" i="30"/>
  <c r="N1078" i="30" s="1"/>
  <c r="M1108" i="30"/>
  <c r="N1108" i="30" s="1"/>
  <c r="M800" i="30"/>
  <c r="N800" i="30" s="1"/>
  <c r="M824" i="30"/>
  <c r="N824" i="30" s="1"/>
  <c r="M848" i="30"/>
  <c r="N848" i="30" s="1"/>
  <c r="M1037" i="30"/>
  <c r="N1037" i="30" s="1"/>
  <c r="M1046" i="30"/>
  <c r="N1046" i="30" s="1"/>
  <c r="M1076" i="30"/>
  <c r="N1076" i="30" s="1"/>
  <c r="M819" i="30"/>
  <c r="N819" i="30" s="1"/>
  <c r="M856" i="30"/>
  <c r="N856" i="30" s="1"/>
  <c r="M941" i="30"/>
  <c r="N941" i="30" s="1"/>
  <c r="M973" i="30"/>
  <c r="N973" i="30" s="1"/>
  <c r="M1005" i="30"/>
  <c r="N1005" i="30" s="1"/>
  <c r="M1014" i="30"/>
  <c r="N1014" i="30" s="1"/>
  <c r="M1044" i="30"/>
  <c r="N1044" i="30" s="1"/>
  <c r="M894" i="30"/>
  <c r="N894" i="30" s="1"/>
  <c r="M902" i="30"/>
  <c r="N902" i="30" s="1"/>
  <c r="M910" i="30"/>
  <c r="N910" i="30" s="1"/>
  <c r="M918" i="30"/>
  <c r="N918" i="30" s="1"/>
  <c r="M950" i="30"/>
  <c r="N950" i="30" s="1"/>
  <c r="M982" i="30"/>
  <c r="N982" i="30" s="1"/>
  <c r="M1053" i="30"/>
  <c r="N1053" i="30" s="1"/>
  <c r="M1062" i="30"/>
  <c r="N1062" i="30" s="1"/>
  <c r="M1092" i="30"/>
  <c r="N1092" i="30" s="1"/>
  <c r="M1362" i="30"/>
  <c r="N1362" i="30" s="1"/>
  <c r="M1345" i="30"/>
  <c r="N1345" i="30" s="1"/>
  <c r="M1408" i="30"/>
  <c r="N1408" i="30" s="1"/>
  <c r="M1677" i="30"/>
  <c r="N1677" i="30" s="1"/>
  <c r="M926" i="30"/>
  <c r="N926" i="30" s="1"/>
  <c r="M933" i="30"/>
  <c r="N933" i="30" s="1"/>
  <c r="M942" i="30"/>
  <c r="N942" i="30" s="1"/>
  <c r="M949" i="30"/>
  <c r="N949" i="30" s="1"/>
  <c r="M958" i="30"/>
  <c r="N958" i="30" s="1"/>
  <c r="M965" i="30"/>
  <c r="N965" i="30" s="1"/>
  <c r="M974" i="30"/>
  <c r="N974" i="30" s="1"/>
  <c r="M981" i="30"/>
  <c r="N981" i="30" s="1"/>
  <c r="M990" i="30"/>
  <c r="N990" i="30" s="1"/>
  <c r="M997" i="30"/>
  <c r="N997" i="30" s="1"/>
  <c r="M1006" i="30"/>
  <c r="N1006" i="30" s="1"/>
  <c r="M1013" i="30"/>
  <c r="N1013" i="30" s="1"/>
  <c r="M1022" i="30"/>
  <c r="N1022" i="30" s="1"/>
  <c r="M1029" i="30"/>
  <c r="N1029" i="30" s="1"/>
  <c r="M1038" i="30"/>
  <c r="N1038" i="30" s="1"/>
  <c r="M1045" i="30"/>
  <c r="N1045" i="30" s="1"/>
  <c r="M1054" i="30"/>
  <c r="N1054" i="30" s="1"/>
  <c r="M1061" i="30"/>
  <c r="N1061" i="30" s="1"/>
  <c r="M1070" i="30"/>
  <c r="N1070" i="30" s="1"/>
  <c r="M1077" i="30"/>
  <c r="N1077" i="30" s="1"/>
  <c r="M1086" i="30"/>
  <c r="N1086" i="30" s="1"/>
  <c r="M1093" i="30"/>
  <c r="N1093" i="30" s="1"/>
  <c r="M1102" i="30"/>
  <c r="N1102" i="30" s="1"/>
  <c r="M1109" i="30"/>
  <c r="N1109" i="30" s="1"/>
  <c r="M1115" i="30"/>
  <c r="N1115" i="30" s="1"/>
  <c r="M1117" i="30"/>
  <c r="N1117" i="30" s="1"/>
  <c r="M1123" i="30"/>
  <c r="N1123" i="30" s="1"/>
  <c r="M1125" i="30"/>
  <c r="N1125" i="30" s="1"/>
  <c r="M1131" i="30"/>
  <c r="N1131" i="30" s="1"/>
  <c r="M1133" i="30"/>
  <c r="N1133" i="30" s="1"/>
  <c r="M1139" i="30"/>
  <c r="N1139" i="30" s="1"/>
  <c r="M1141" i="30"/>
  <c r="N1141" i="30" s="1"/>
  <c r="M1147" i="30"/>
  <c r="N1147" i="30" s="1"/>
  <c r="M1149" i="30"/>
  <c r="N1149" i="30" s="1"/>
  <c r="M1155" i="30"/>
  <c r="N1155" i="30" s="1"/>
  <c r="M1157" i="30"/>
  <c r="N1157" i="30" s="1"/>
  <c r="M1163" i="30"/>
  <c r="N1163" i="30" s="1"/>
  <c r="M1165" i="30"/>
  <c r="N1165" i="30" s="1"/>
  <c r="M1171" i="30"/>
  <c r="N1171" i="30" s="1"/>
  <c r="M1173" i="30"/>
  <c r="N1173" i="30" s="1"/>
  <c r="M1179" i="30"/>
  <c r="N1179" i="30" s="1"/>
  <c r="M1181" i="30"/>
  <c r="N1181" i="30" s="1"/>
  <c r="M1187" i="30"/>
  <c r="N1187" i="30" s="1"/>
  <c r="M1189" i="30"/>
  <c r="N1189" i="30" s="1"/>
  <c r="M1195" i="30"/>
  <c r="N1195" i="30" s="1"/>
  <c r="M1197" i="30"/>
  <c r="N1197" i="30" s="1"/>
  <c r="M1203" i="30"/>
  <c r="N1203" i="30" s="1"/>
  <c r="M1205" i="30"/>
  <c r="N1205" i="30" s="1"/>
  <c r="M1211" i="30"/>
  <c r="N1211" i="30" s="1"/>
  <c r="M1213" i="30"/>
  <c r="N1213" i="30" s="1"/>
  <c r="M1219" i="30"/>
  <c r="N1219" i="30" s="1"/>
  <c r="M1221" i="30"/>
  <c r="N1221" i="30" s="1"/>
  <c r="M1227" i="30"/>
  <c r="N1227" i="30" s="1"/>
  <c r="M1229" i="30"/>
  <c r="N1229" i="30" s="1"/>
  <c r="M1235" i="30"/>
  <c r="N1235" i="30" s="1"/>
  <c r="M1237" i="30"/>
  <c r="N1237" i="30" s="1"/>
  <c r="M1243" i="30"/>
  <c r="N1243" i="30" s="1"/>
  <c r="M1245" i="30"/>
  <c r="N1245" i="30" s="1"/>
  <c r="M1251" i="30"/>
  <c r="N1251" i="30" s="1"/>
  <c r="M1253" i="30"/>
  <c r="N1253" i="30" s="1"/>
  <c r="M1259" i="30"/>
  <c r="N1259" i="30" s="1"/>
  <c r="M1261" i="30"/>
  <c r="N1261" i="30" s="1"/>
  <c r="M1267" i="30"/>
  <c r="N1267" i="30" s="1"/>
  <c r="M1269" i="30"/>
  <c r="N1269" i="30" s="1"/>
  <c r="M1275" i="30"/>
  <c r="N1275" i="30" s="1"/>
  <c r="M1277" i="30"/>
  <c r="N1277" i="30" s="1"/>
  <c r="M1283" i="30"/>
  <c r="N1283" i="30" s="1"/>
  <c r="M1285" i="30"/>
  <c r="N1285" i="30" s="1"/>
  <c r="M1291" i="30"/>
  <c r="N1291" i="30" s="1"/>
  <c r="M1293" i="30"/>
  <c r="N1293" i="30" s="1"/>
  <c r="M1299" i="30"/>
  <c r="N1299" i="30" s="1"/>
  <c r="M1301" i="30"/>
  <c r="N1301" i="30" s="1"/>
  <c r="M1307" i="30"/>
  <c r="N1307" i="30" s="1"/>
  <c r="M1309" i="30"/>
  <c r="N1309" i="30" s="1"/>
  <c r="M1315" i="30"/>
  <c r="N1315" i="30" s="1"/>
  <c r="M1317" i="30"/>
  <c r="N1317" i="30" s="1"/>
  <c r="M1323" i="30"/>
  <c r="N1323" i="30" s="1"/>
  <c r="M1325" i="30"/>
  <c r="N1325" i="30" s="1"/>
  <c r="M1331" i="30"/>
  <c r="N1331" i="30" s="1"/>
  <c r="M1333" i="30"/>
  <c r="N1333" i="30" s="1"/>
  <c r="M1339" i="30"/>
  <c r="N1339" i="30" s="1"/>
  <c r="M1341" i="30"/>
  <c r="N1341" i="30" s="1"/>
  <c r="M1354" i="30"/>
  <c r="N1354" i="30" s="1"/>
  <c r="M1370" i="30"/>
  <c r="N1370" i="30" s="1"/>
  <c r="M1386" i="30"/>
  <c r="N1386" i="30" s="1"/>
  <c r="M1420" i="30"/>
  <c r="N1420" i="30" s="1"/>
  <c r="M1424" i="30"/>
  <c r="N1424" i="30" s="1"/>
  <c r="M1418" i="30"/>
  <c r="N1418" i="30" s="1"/>
  <c r="M1778" i="30"/>
  <c r="N1778" i="30" s="1"/>
  <c r="M1367" i="30"/>
  <c r="N1367" i="30" s="1"/>
  <c r="M1383" i="30"/>
  <c r="N1383" i="30" s="1"/>
  <c r="M1399" i="30"/>
  <c r="N1399" i="30" s="1"/>
  <c r="M1540" i="30"/>
  <c r="N1540" i="30" s="1"/>
  <c r="M1544" i="30"/>
  <c r="N1544" i="30" s="1"/>
  <c r="M1549" i="30"/>
  <c r="N1549" i="30" s="1"/>
  <c r="M1572" i="30"/>
  <c r="N1572" i="30" s="1"/>
  <c r="M1576" i="30"/>
  <c r="N1576" i="30" s="1"/>
  <c r="M1581" i="30"/>
  <c r="N1581" i="30" s="1"/>
  <c r="M1613" i="30"/>
  <c r="N1613" i="30" s="1"/>
  <c r="M1669" i="30"/>
  <c r="N1669" i="30" s="1"/>
  <c r="M1708" i="30"/>
  <c r="N1708" i="30" s="1"/>
  <c r="M1746" i="30"/>
  <c r="N1746" i="30" s="1"/>
  <c r="M1993" i="30"/>
  <c r="N1993" i="30" s="1"/>
  <c r="M2153" i="30"/>
  <c r="N2153" i="30" s="1"/>
  <c r="M1361" i="30"/>
  <c r="N1361" i="30" s="1"/>
  <c r="M1377" i="30"/>
  <c r="N1377" i="30" s="1"/>
  <c r="M1393" i="30"/>
  <c r="N1393" i="30" s="1"/>
  <c r="M1404" i="30"/>
  <c r="N1404" i="30" s="1"/>
  <c r="M1423" i="30"/>
  <c r="N1423" i="30" s="1"/>
  <c r="M1431" i="30"/>
  <c r="N1431" i="30" s="1"/>
  <c r="M1439" i="30"/>
  <c r="N1439" i="30" s="1"/>
  <c r="M1447" i="30"/>
  <c r="N1447" i="30" s="1"/>
  <c r="M1455" i="30"/>
  <c r="N1455" i="30" s="1"/>
  <c r="M1463" i="30"/>
  <c r="N1463" i="30" s="1"/>
  <c r="M1471" i="30"/>
  <c r="N1471" i="30" s="1"/>
  <c r="M1479" i="30"/>
  <c r="N1479" i="30" s="1"/>
  <c r="M1487" i="30"/>
  <c r="N1487" i="30" s="1"/>
  <c r="M1495" i="30"/>
  <c r="N1495" i="30" s="1"/>
  <c r="M1503" i="30"/>
  <c r="N1503" i="30" s="1"/>
  <c r="M1511" i="30"/>
  <c r="N1511" i="30" s="1"/>
  <c r="M1519" i="30"/>
  <c r="N1519" i="30" s="1"/>
  <c r="M1527" i="30"/>
  <c r="N1527" i="30" s="1"/>
  <c r="M1535" i="30"/>
  <c r="N1535" i="30" s="1"/>
  <c r="M1567" i="30"/>
  <c r="N1567" i="30" s="1"/>
  <c r="M1599" i="30"/>
  <c r="N1599" i="30" s="1"/>
  <c r="M1612" i="30"/>
  <c r="N1612" i="30" s="1"/>
  <c r="M1644" i="30"/>
  <c r="N1644" i="30" s="1"/>
  <c r="M1653" i="30"/>
  <c r="N1653" i="30" s="1"/>
  <c r="M1717" i="30"/>
  <c r="N1717" i="30" s="1"/>
  <c r="M1861" i="30"/>
  <c r="N1861" i="30" s="1"/>
  <c r="M1932" i="30"/>
  <c r="N1932" i="30" s="1"/>
  <c r="M1972" i="30"/>
  <c r="N1972" i="30" s="1"/>
  <c r="M2123" i="30"/>
  <c r="N2123" i="30" s="1"/>
  <c r="M1546" i="30"/>
  <c r="N1546" i="30" s="1"/>
  <c r="M1578" i="30"/>
  <c r="N1578" i="30" s="1"/>
  <c r="M1636" i="30"/>
  <c r="N1636" i="30" s="1"/>
  <c r="M1733" i="30"/>
  <c r="N1733" i="30" s="1"/>
  <c r="M1738" i="30"/>
  <c r="N1738" i="30" s="1"/>
  <c r="M1789" i="30"/>
  <c r="N1789" i="30" s="1"/>
  <c r="M1885" i="30"/>
  <c r="N1885" i="30" s="1"/>
  <c r="M1963" i="30"/>
  <c r="N1963" i="30" s="1"/>
  <c r="M1537" i="30"/>
  <c r="N1537" i="30" s="1"/>
  <c r="M1553" i="30"/>
  <c r="N1553" i="30" s="1"/>
  <c r="M1569" i="30"/>
  <c r="N1569" i="30" s="1"/>
  <c r="M1585" i="30"/>
  <c r="N1585" i="30" s="1"/>
  <c r="M1609" i="30"/>
  <c r="N1609" i="30" s="1"/>
  <c r="M1620" i="30"/>
  <c r="N1620" i="30" s="1"/>
  <c r="M1633" i="30"/>
  <c r="N1633" i="30" s="1"/>
  <c r="M1663" i="30"/>
  <c r="N1663" i="30" s="1"/>
  <c r="M1682" i="30"/>
  <c r="N1682" i="30" s="1"/>
  <c r="M1684" i="30"/>
  <c r="N1684" i="30" s="1"/>
  <c r="M1719" i="30"/>
  <c r="N1719" i="30" s="1"/>
  <c r="M1727" i="30"/>
  <c r="N1727" i="30" s="1"/>
  <c r="M1740" i="30"/>
  <c r="N1740" i="30" s="1"/>
  <c r="M1810" i="30"/>
  <c r="N1810" i="30" s="1"/>
  <c r="M1812" i="30"/>
  <c r="N1812" i="30" s="1"/>
  <c r="M1829" i="30"/>
  <c r="N1829" i="30" s="1"/>
  <c r="M1842" i="30"/>
  <c r="N1842" i="30" s="1"/>
  <c r="M1872" i="30"/>
  <c r="N1872" i="30" s="1"/>
  <c r="M1911" i="30"/>
  <c r="N1911" i="30" s="1"/>
  <c r="M2102" i="30"/>
  <c r="N2102" i="30" s="1"/>
  <c r="M1548" i="30"/>
  <c r="N1548" i="30" s="1"/>
  <c r="M1564" i="30"/>
  <c r="N1564" i="30" s="1"/>
  <c r="M1580" i="30"/>
  <c r="N1580" i="30" s="1"/>
  <c r="M1628" i="30"/>
  <c r="N1628" i="30" s="1"/>
  <c r="M1641" i="30"/>
  <c r="N1641" i="30" s="1"/>
  <c r="M1652" i="30"/>
  <c r="N1652" i="30" s="1"/>
  <c r="M1676" i="30"/>
  <c r="N1676" i="30" s="1"/>
  <c r="M1701" i="30"/>
  <c r="N1701" i="30" s="1"/>
  <c r="M1751" i="30"/>
  <c r="N1751" i="30" s="1"/>
  <c r="M1791" i="30"/>
  <c r="N1791" i="30" s="1"/>
  <c r="M1804" i="30"/>
  <c r="N1804" i="30" s="1"/>
  <c r="M1840" i="30"/>
  <c r="N1840" i="30" s="1"/>
  <c r="M1879" i="30"/>
  <c r="N1879" i="30" s="1"/>
  <c r="M1925" i="30"/>
  <c r="N1925" i="30" s="1"/>
  <c r="M1938" i="30"/>
  <c r="N1938" i="30" s="1"/>
  <c r="M2068" i="30"/>
  <c r="N2068" i="30" s="1"/>
  <c r="M2091" i="30"/>
  <c r="N2091" i="30" s="1"/>
  <c r="M1604" i="30"/>
  <c r="N1604" i="30" s="1"/>
  <c r="M1658" i="30"/>
  <c r="N1658" i="30" s="1"/>
  <c r="M1703" i="30"/>
  <c r="N1703" i="30" s="1"/>
  <c r="M1722" i="30"/>
  <c r="N1722" i="30" s="1"/>
  <c r="M1783" i="30"/>
  <c r="N1783" i="30" s="1"/>
  <c r="M1823" i="30"/>
  <c r="N1823" i="30" s="1"/>
  <c r="M1999" i="30"/>
  <c r="N1999" i="30" s="1"/>
  <c r="M1545" i="30"/>
  <c r="N1545" i="30" s="1"/>
  <c r="M1561" i="30"/>
  <c r="N1561" i="30" s="1"/>
  <c r="M1577" i="30"/>
  <c r="N1577" i="30" s="1"/>
  <c r="M1610" i="30"/>
  <c r="N1610" i="30" s="1"/>
  <c r="M1687" i="30"/>
  <c r="N1687" i="30" s="1"/>
  <c r="M1695" i="30"/>
  <c r="N1695" i="30" s="1"/>
  <c r="M1714" i="30"/>
  <c r="N1714" i="30" s="1"/>
  <c r="M1716" i="30"/>
  <c r="N1716" i="30" s="1"/>
  <c r="M1815" i="30"/>
  <c r="N1815" i="30" s="1"/>
  <c r="M1847" i="30"/>
  <c r="N1847" i="30" s="1"/>
  <c r="M1893" i="30"/>
  <c r="N1893" i="30" s="1"/>
  <c r="M1906" i="30"/>
  <c r="N1906" i="30" s="1"/>
  <c r="M1936" i="30"/>
  <c r="N1936" i="30" s="1"/>
  <c r="M1967" i="30"/>
  <c r="N1967" i="30" s="1"/>
  <c r="M2004" i="30"/>
  <c r="N2004" i="30" s="1"/>
  <c r="M2027" i="30"/>
  <c r="N2027" i="30" s="1"/>
  <c r="M2057" i="30"/>
  <c r="N2057" i="30" s="1"/>
  <c r="M1660" i="30"/>
  <c r="N1660" i="30" s="1"/>
  <c r="M1692" i="30"/>
  <c r="N1692" i="30" s="1"/>
  <c r="M1724" i="30"/>
  <c r="N1724" i="30" s="1"/>
  <c r="M1756" i="30"/>
  <c r="N1756" i="30" s="1"/>
  <c r="M1788" i="30"/>
  <c r="N1788" i="30" s="1"/>
  <c r="M1820" i="30"/>
  <c r="N1820" i="30" s="1"/>
  <c r="M1852" i="30"/>
  <c r="N1852" i="30" s="1"/>
  <c r="M1743" i="30"/>
  <c r="N1743" i="30" s="1"/>
  <c r="M1775" i="30"/>
  <c r="N1775" i="30" s="1"/>
  <c r="M1807" i="30"/>
  <c r="N1807" i="30" s="1"/>
  <c r="M1839" i="30"/>
  <c r="N1839" i="30" s="1"/>
  <c r="M1871" i="30"/>
  <c r="N1871" i="30" s="1"/>
  <c r="M1903" i="30"/>
  <c r="N1903" i="30" s="1"/>
  <c r="M1935" i="30"/>
  <c r="N1935" i="30" s="1"/>
  <c r="M1977" i="30"/>
  <c r="N1977" i="30" s="1"/>
  <c r="M2009" i="30"/>
  <c r="N2009" i="30" s="1"/>
  <c r="M2041" i="30"/>
  <c r="N2041" i="30" s="1"/>
  <c r="M2073" i="30"/>
  <c r="N2073" i="30" s="1"/>
  <c r="M1668" i="30"/>
  <c r="N1668" i="30" s="1"/>
  <c r="M1700" i="30"/>
  <c r="N1700" i="30" s="1"/>
  <c r="M1732" i="30"/>
  <c r="N1732" i="30" s="1"/>
  <c r="M1764" i="30"/>
  <c r="N1764" i="30" s="1"/>
  <c r="M1796" i="30"/>
  <c r="N1796" i="30" s="1"/>
  <c r="M1828" i="30"/>
  <c r="N1828" i="30" s="1"/>
  <c r="M1860" i="30"/>
  <c r="N1860" i="30" s="1"/>
  <c r="M1892" i="30"/>
  <c r="N1892" i="30" s="1"/>
  <c r="M1924" i="30"/>
  <c r="N1924" i="30" s="1"/>
  <c r="M1986" i="30"/>
  <c r="N1986" i="30" s="1"/>
  <c r="M2018" i="30"/>
  <c r="N2018" i="30" s="1"/>
  <c r="M2050" i="30"/>
  <c r="N2050" i="30" s="1"/>
  <c r="M2082" i="30"/>
  <c r="N2082" i="30" s="1"/>
  <c r="M2259" i="30"/>
  <c r="N2259" i="30" s="1"/>
  <c r="M1958" i="30"/>
  <c r="N1958" i="30" s="1"/>
  <c r="M1974" i="30"/>
  <c r="N1974" i="30" s="1"/>
  <c r="M1990" i="30"/>
  <c r="N1990" i="30" s="1"/>
  <c r="M2006" i="30"/>
  <c r="N2006" i="30" s="1"/>
  <c r="M2022" i="30"/>
  <c r="N2022" i="30" s="1"/>
  <c r="M2038" i="30"/>
  <c r="N2038" i="30" s="1"/>
  <c r="M2054" i="30"/>
  <c r="N2054" i="30" s="1"/>
  <c r="M2070" i="30"/>
  <c r="N2070" i="30" s="1"/>
  <c r="M2086" i="30"/>
  <c r="N2086" i="30" s="1"/>
  <c r="M2099" i="30"/>
  <c r="N2099" i="30" s="1"/>
  <c r="M2131" i="30"/>
  <c r="N2131" i="30" s="1"/>
  <c r="M2163" i="30"/>
  <c r="N2163" i="30" s="1"/>
  <c r="M2184" i="30"/>
  <c r="N2184" i="30" s="1"/>
  <c r="M2094" i="30"/>
  <c r="N2094" i="30" s="1"/>
  <c r="M2126" i="30"/>
  <c r="N2126" i="30" s="1"/>
  <c r="M2158" i="30"/>
  <c r="N2158" i="30" s="1"/>
  <c r="M2191" i="30"/>
  <c r="N2191" i="30" s="1"/>
  <c r="M2195" i="30"/>
  <c r="N2195" i="30" s="1"/>
  <c r="M2216" i="30"/>
  <c r="N2216" i="30" s="1"/>
  <c r="M2231" i="30"/>
  <c r="N2231" i="30" s="1"/>
  <c r="M2235" i="30"/>
  <c r="N2235" i="30" s="1"/>
  <c r="M2263" i="30"/>
  <c r="N2263" i="30" s="1"/>
  <c r="M2267" i="30"/>
  <c r="N2267" i="30" s="1"/>
  <c r="M2311" i="30"/>
  <c r="N2311" i="30" s="1"/>
  <c r="M2325" i="30"/>
  <c r="N2325" i="30" s="1"/>
  <c r="M2339" i="30"/>
  <c r="N2339" i="30" s="1"/>
  <c r="M2375" i="30"/>
  <c r="N2375" i="30" s="1"/>
  <c r="M2389" i="30"/>
  <c r="N2389" i="30" s="1"/>
  <c r="M2403" i="30"/>
  <c r="N2403" i="30" s="1"/>
  <c r="M1966" i="30"/>
  <c r="N1966" i="30" s="1"/>
  <c r="M1982" i="30"/>
  <c r="N1982" i="30" s="1"/>
  <c r="M1998" i="30"/>
  <c r="N1998" i="30" s="1"/>
  <c r="M2014" i="30"/>
  <c r="N2014" i="30" s="1"/>
  <c r="M2030" i="30"/>
  <c r="N2030" i="30" s="1"/>
  <c r="M2046" i="30"/>
  <c r="N2046" i="30" s="1"/>
  <c r="M2062" i="30"/>
  <c r="N2062" i="30" s="1"/>
  <c r="M2078" i="30"/>
  <c r="N2078" i="30" s="1"/>
  <c r="M2115" i="30"/>
  <c r="N2115" i="30" s="1"/>
  <c r="M2147" i="30"/>
  <c r="N2147" i="30" s="1"/>
  <c r="M2179" i="30"/>
  <c r="N2179" i="30" s="1"/>
  <c r="M2187" i="30"/>
  <c r="N2187" i="30" s="1"/>
  <c r="M2189" i="30"/>
  <c r="N2189" i="30" s="1"/>
  <c r="M2201" i="30"/>
  <c r="N2201" i="30" s="1"/>
  <c r="M2229" i="30"/>
  <c r="N2229" i="30" s="1"/>
  <c r="M2261" i="30"/>
  <c r="N2261" i="30" s="1"/>
  <c r="M2285" i="30"/>
  <c r="N2285" i="30" s="1"/>
  <c r="M2299" i="30"/>
  <c r="N2299" i="30" s="1"/>
  <c r="M2335" i="30"/>
  <c r="N2335" i="30" s="1"/>
  <c r="M2349" i="30"/>
  <c r="N2349" i="30" s="1"/>
  <c r="M2363" i="30"/>
  <c r="N2363" i="30" s="1"/>
  <c r="M2399" i="30"/>
  <c r="N2399" i="30" s="1"/>
  <c r="M2215" i="30"/>
  <c r="N2215" i="30" s="1"/>
  <c r="M2441" i="30"/>
  <c r="N2441" i="30" s="1"/>
  <c r="M2470" i="30"/>
  <c r="N2470" i="30" s="1"/>
  <c r="M2609" i="30"/>
  <c r="N2609" i="30" s="1"/>
  <c r="M2475" i="30"/>
  <c r="N2475" i="30" s="1"/>
  <c r="M2489" i="30"/>
  <c r="N2489" i="30" s="1"/>
  <c r="M2641" i="30"/>
  <c r="N2641" i="30" s="1"/>
  <c r="M2220" i="30"/>
  <c r="N2220" i="30" s="1"/>
  <c r="M2228" i="30"/>
  <c r="N2228" i="30" s="1"/>
  <c r="M2236" i="30"/>
  <c r="N2236" i="30" s="1"/>
  <c r="M2244" i="30"/>
  <c r="N2244" i="30" s="1"/>
  <c r="M2252" i="30"/>
  <c r="N2252" i="30" s="1"/>
  <c r="M2260" i="30"/>
  <c r="N2260" i="30" s="1"/>
  <c r="M2268" i="30"/>
  <c r="N2268" i="30" s="1"/>
  <c r="M2276" i="30"/>
  <c r="N2276" i="30" s="1"/>
  <c r="M2284" i="30"/>
  <c r="N2284" i="30" s="1"/>
  <c r="M2292" i="30"/>
  <c r="N2292" i="30" s="1"/>
  <c r="M2300" i="30"/>
  <c r="N2300" i="30" s="1"/>
  <c r="M2308" i="30"/>
  <c r="N2308" i="30" s="1"/>
  <c r="M2316" i="30"/>
  <c r="N2316" i="30" s="1"/>
  <c r="M2324" i="30"/>
  <c r="N2324" i="30" s="1"/>
  <c r="M2332" i="30"/>
  <c r="N2332" i="30" s="1"/>
  <c r="M2340" i="30"/>
  <c r="N2340" i="30" s="1"/>
  <c r="M2348" i="30"/>
  <c r="N2348" i="30" s="1"/>
  <c r="M2356" i="30"/>
  <c r="N2356" i="30" s="1"/>
  <c r="M2364" i="30"/>
  <c r="N2364" i="30" s="1"/>
  <c r="M2372" i="30"/>
  <c r="N2372" i="30" s="1"/>
  <c r="M2380" i="30"/>
  <c r="N2380" i="30" s="1"/>
  <c r="M2388" i="30"/>
  <c r="N2388" i="30" s="1"/>
  <c r="M2396" i="30"/>
  <c r="N2396" i="30" s="1"/>
  <c r="M2404" i="30"/>
  <c r="N2404" i="30" s="1"/>
  <c r="M2408" i="30"/>
  <c r="N2408" i="30" s="1"/>
  <c r="M2425" i="30"/>
  <c r="N2425" i="30" s="1"/>
  <c r="M2462" i="30"/>
  <c r="N2462" i="30" s="1"/>
  <c r="M2483" i="30"/>
  <c r="N2483" i="30" s="1"/>
  <c r="M2502" i="30"/>
  <c r="N2502" i="30" s="1"/>
  <c r="M2207" i="30"/>
  <c r="N2207" i="30" s="1"/>
  <c r="M2417" i="30"/>
  <c r="N2417" i="30" s="1"/>
  <c r="M2443" i="30"/>
  <c r="N2443" i="30" s="1"/>
  <c r="M2457" i="30"/>
  <c r="N2457" i="30" s="1"/>
  <c r="M2523" i="30"/>
  <c r="N2523" i="30" s="1"/>
  <c r="M2421" i="30"/>
  <c r="N2421" i="30" s="1"/>
  <c r="M2434" i="30"/>
  <c r="N2434" i="30" s="1"/>
  <c r="M2515" i="30"/>
  <c r="N2515" i="30" s="1"/>
  <c r="M2547" i="30"/>
  <c r="N2547" i="30" s="1"/>
  <c r="M2418" i="30"/>
  <c r="N2418" i="30" s="1"/>
  <c r="M2427" i="30"/>
  <c r="N2427" i="30" s="1"/>
  <c r="M2448" i="30"/>
  <c r="N2448" i="30" s="1"/>
  <c r="M2456" i="30"/>
  <c r="N2456" i="30" s="1"/>
  <c r="M2464" i="30"/>
  <c r="N2464" i="30" s="1"/>
  <c r="M2472" i="30"/>
  <c r="N2472" i="30" s="1"/>
  <c r="M2480" i="30"/>
  <c r="N2480" i="30" s="1"/>
  <c r="M2488" i="30"/>
  <c r="N2488" i="30" s="1"/>
  <c r="M2507" i="30"/>
  <c r="N2507" i="30" s="1"/>
  <c r="M2539" i="30"/>
  <c r="N2539" i="30" s="1"/>
  <c r="M2581" i="30"/>
  <c r="N2581" i="30" s="1"/>
  <c r="M2413" i="30"/>
  <c r="N2413" i="30" s="1"/>
  <c r="M2435" i="30"/>
  <c r="N2435" i="30" s="1"/>
  <c r="M2499" i="30"/>
  <c r="N2499" i="30" s="1"/>
  <c r="M2531" i="30"/>
  <c r="N2531" i="30" s="1"/>
  <c r="M2437" i="30"/>
  <c r="N2437" i="30" s="1"/>
  <c r="M2510" i="30"/>
  <c r="N2510" i="30" s="1"/>
  <c r="M2542" i="30"/>
  <c r="N2542" i="30" s="1"/>
  <c r="M2566" i="30"/>
  <c r="N2566" i="30" s="1"/>
  <c r="M2577" i="30"/>
  <c r="N2577" i="30" s="1"/>
  <c r="M2602" i="30"/>
  <c r="N2602" i="30" s="1"/>
  <c r="M2634" i="30"/>
  <c r="N2634" i="30" s="1"/>
  <c r="M2652" i="30"/>
  <c r="N2652" i="30" s="1"/>
  <c r="M2561" i="30"/>
  <c r="N2561" i="30" s="1"/>
  <c r="M2593" i="30"/>
  <c r="N2593" i="30" s="1"/>
  <c r="M2625" i="30"/>
  <c r="N2625" i="30" s="1"/>
  <c r="M2569" i="30"/>
  <c r="N2569" i="30" s="1"/>
  <c r="M2601" i="30"/>
  <c r="N2601" i="30" s="1"/>
  <c r="M2633" i="30"/>
  <c r="N2633" i="30" s="1"/>
  <c r="M2741" i="30"/>
  <c r="N2741" i="30" s="1"/>
  <c r="M2749" i="30"/>
  <c r="N2749" i="30" s="1"/>
  <c r="M2801" i="30"/>
  <c r="N2801" i="30" s="1"/>
  <c r="M2805" i="30"/>
  <c r="N2805" i="30" s="1"/>
  <c r="M2852" i="30"/>
  <c r="N2852" i="30" s="1"/>
  <c r="M2865" i="30"/>
  <c r="N2865" i="30" s="1"/>
  <c r="M2869" i="30"/>
  <c r="N2869" i="30" s="1"/>
  <c r="M2558" i="30"/>
  <c r="N2558" i="30" s="1"/>
  <c r="M2573" i="30"/>
  <c r="N2573" i="30" s="1"/>
  <c r="M2590" i="30"/>
  <c r="N2590" i="30" s="1"/>
  <c r="M2605" i="30"/>
  <c r="N2605" i="30" s="1"/>
  <c r="M2622" i="30"/>
  <c r="N2622" i="30" s="1"/>
  <c r="M2637" i="30"/>
  <c r="N2637" i="30" s="1"/>
  <c r="M2654" i="30"/>
  <c r="N2654" i="30" s="1"/>
  <c r="M2662" i="30"/>
  <c r="N2662" i="30" s="1"/>
  <c r="M2676" i="30"/>
  <c r="N2676" i="30" s="1"/>
  <c r="M2685" i="30"/>
  <c r="N2685" i="30" s="1"/>
  <c r="M2716" i="30"/>
  <c r="N2716" i="30" s="1"/>
  <c r="M2729" i="30"/>
  <c r="N2729" i="30" s="1"/>
  <c r="M2733" i="30"/>
  <c r="N2733" i="30" s="1"/>
  <c r="M2780" i="30"/>
  <c r="N2780" i="30" s="1"/>
  <c r="M2793" i="30"/>
  <c r="N2793" i="30" s="1"/>
  <c r="M2836" i="30"/>
  <c r="N2836" i="30" s="1"/>
  <c r="M2844" i="30"/>
  <c r="N2844" i="30" s="1"/>
  <c r="M2857" i="30"/>
  <c r="N2857" i="30" s="1"/>
  <c r="M2861" i="30"/>
  <c r="N2861" i="30" s="1"/>
  <c r="M2892" i="30"/>
  <c r="N2892" i="30" s="1"/>
  <c r="AB2" i="12"/>
  <c r="AC2" i="12" s="1"/>
  <c r="AA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" i="12"/>
  <c r="T11" i="9" l="1"/>
  <c r="X16" i="12"/>
  <c r="E42" i="9"/>
  <c r="F54" i="9"/>
  <c r="X13" i="12"/>
  <c r="O3" i="12" l="1"/>
  <c r="O11" i="12"/>
  <c r="O19" i="12"/>
  <c r="O27" i="12"/>
  <c r="O35" i="12"/>
  <c r="O43" i="12"/>
  <c r="O51" i="12"/>
  <c r="O59" i="12"/>
  <c r="O67" i="12"/>
  <c r="O75" i="12"/>
  <c r="O83" i="12"/>
  <c r="O91" i="12"/>
  <c r="O99" i="12"/>
  <c r="O107" i="12"/>
  <c r="O115" i="12"/>
  <c r="O123" i="12"/>
  <c r="O131" i="12"/>
  <c r="O139" i="12"/>
  <c r="O147" i="12"/>
  <c r="O155" i="12"/>
  <c r="O163" i="12"/>
  <c r="O171" i="12"/>
  <c r="O308" i="12" s="1"/>
  <c r="O179" i="12"/>
  <c r="O316" i="12" s="1"/>
  <c r="O187" i="12"/>
  <c r="O324" i="12" s="1"/>
  <c r="O195" i="12"/>
  <c r="O332" i="12" s="1"/>
  <c r="O203" i="12"/>
  <c r="O340" i="12" s="1"/>
  <c r="O211" i="12"/>
  <c r="O348" i="12" s="1"/>
  <c r="O219" i="12"/>
  <c r="O356" i="12" s="1"/>
  <c r="O227" i="12"/>
  <c r="O364" i="12" s="1"/>
  <c r="O235" i="12"/>
  <c r="O8" i="12"/>
  <c r="O32" i="12"/>
  <c r="O48" i="12"/>
  <c r="O72" i="12"/>
  <c r="O88" i="12"/>
  <c r="O96" i="12"/>
  <c r="O120" i="12"/>
  <c r="O136" i="12"/>
  <c r="O160" i="12"/>
  <c r="O184" i="12"/>
  <c r="O321" i="12" s="1"/>
  <c r="O200" i="12"/>
  <c r="O337" i="12" s="1"/>
  <c r="O224" i="12"/>
  <c r="O361" i="12" s="1"/>
  <c r="O4" i="12"/>
  <c r="O12" i="12"/>
  <c r="O20" i="12"/>
  <c r="O28" i="12"/>
  <c r="O36" i="12"/>
  <c r="O44" i="12"/>
  <c r="O52" i="12"/>
  <c r="O60" i="12"/>
  <c r="O68" i="12"/>
  <c r="O76" i="12"/>
  <c r="O84" i="12"/>
  <c r="O92" i="12"/>
  <c r="O100" i="12"/>
  <c r="O108" i="12"/>
  <c r="O116" i="12"/>
  <c r="O124" i="12"/>
  <c r="O132" i="12"/>
  <c r="O140" i="12"/>
  <c r="O148" i="12"/>
  <c r="O156" i="12"/>
  <c r="O164" i="12"/>
  <c r="O172" i="12"/>
  <c r="O309" i="12" s="1"/>
  <c r="O180" i="12"/>
  <c r="O317" i="12" s="1"/>
  <c r="O188" i="12"/>
  <c r="O325" i="12" s="1"/>
  <c r="O196" i="12"/>
  <c r="O333" i="12" s="1"/>
  <c r="O204" i="12"/>
  <c r="O341" i="12" s="1"/>
  <c r="O212" i="12"/>
  <c r="O349" i="12" s="1"/>
  <c r="O220" i="12"/>
  <c r="O357" i="12" s="1"/>
  <c r="O228" i="12"/>
  <c r="O365" i="12" s="1"/>
  <c r="O236" i="12"/>
  <c r="O56" i="12"/>
  <c r="O112" i="12"/>
  <c r="O152" i="12"/>
  <c r="O192" i="12"/>
  <c r="O329" i="12" s="1"/>
  <c r="O240" i="12"/>
  <c r="O5" i="12"/>
  <c r="O13" i="12"/>
  <c r="O21" i="12"/>
  <c r="O29" i="12"/>
  <c r="O37" i="12"/>
  <c r="O45" i="12"/>
  <c r="O53" i="12"/>
  <c r="O61" i="12"/>
  <c r="O69" i="12"/>
  <c r="O77" i="12"/>
  <c r="O85" i="12"/>
  <c r="O93" i="12"/>
  <c r="O101" i="12"/>
  <c r="O109" i="12"/>
  <c r="O117" i="12"/>
  <c r="O125" i="12"/>
  <c r="O133" i="12"/>
  <c r="O141" i="12"/>
  <c r="O149" i="12"/>
  <c r="O157" i="12"/>
  <c r="O165" i="12"/>
  <c r="O173" i="12"/>
  <c r="O310" i="12" s="1"/>
  <c r="O181" i="12"/>
  <c r="O318" i="12" s="1"/>
  <c r="O189" i="12"/>
  <c r="O326" i="12" s="1"/>
  <c r="O197" i="12"/>
  <c r="O334" i="12" s="1"/>
  <c r="O205" i="12"/>
  <c r="O342" i="12" s="1"/>
  <c r="O213" i="12"/>
  <c r="O350" i="12" s="1"/>
  <c r="O221" i="12"/>
  <c r="O358" i="12" s="1"/>
  <c r="O229" i="12"/>
  <c r="O366" i="12" s="1"/>
  <c r="O237" i="12"/>
  <c r="O80" i="12"/>
  <c r="O168" i="12"/>
  <c r="O216" i="12"/>
  <c r="O353" i="12" s="1"/>
  <c r="O6" i="12"/>
  <c r="O14" i="12"/>
  <c r="O22" i="12"/>
  <c r="O30" i="12"/>
  <c r="O38" i="12"/>
  <c r="O46" i="12"/>
  <c r="O54" i="12"/>
  <c r="O62" i="12"/>
  <c r="O70" i="12"/>
  <c r="O78" i="12"/>
  <c r="O86" i="12"/>
  <c r="O94" i="12"/>
  <c r="O102" i="12"/>
  <c r="O110" i="12"/>
  <c r="O118" i="12"/>
  <c r="O126" i="12"/>
  <c r="O134" i="12"/>
  <c r="O142" i="12"/>
  <c r="O150" i="12"/>
  <c r="O158" i="12"/>
  <c r="O166" i="12"/>
  <c r="O174" i="12"/>
  <c r="O311" i="12" s="1"/>
  <c r="O182" i="12"/>
  <c r="O319" i="12" s="1"/>
  <c r="O190" i="12"/>
  <c r="O327" i="12" s="1"/>
  <c r="O198" i="12"/>
  <c r="O335" i="12" s="1"/>
  <c r="O206" i="12"/>
  <c r="O343" i="12" s="1"/>
  <c r="O214" i="12"/>
  <c r="O351" i="12" s="1"/>
  <c r="O222" i="12"/>
  <c r="O359" i="12" s="1"/>
  <c r="O230" i="12"/>
  <c r="O367" i="12" s="1"/>
  <c r="O238" i="12"/>
  <c r="O16" i="12"/>
  <c r="O24" i="12"/>
  <c r="O40" i="12"/>
  <c r="O64" i="12"/>
  <c r="O104" i="12"/>
  <c r="O144" i="12"/>
  <c r="O176" i="12"/>
  <c r="O313" i="12" s="1"/>
  <c r="O208" i="12"/>
  <c r="O345" i="12" s="1"/>
  <c r="O232" i="12"/>
  <c r="O2" i="12"/>
  <c r="O7" i="12"/>
  <c r="O15" i="12"/>
  <c r="O23" i="12"/>
  <c r="O31" i="12"/>
  <c r="O39" i="12"/>
  <c r="O47" i="12"/>
  <c r="O55" i="12"/>
  <c r="O63" i="12"/>
  <c r="O71" i="12"/>
  <c r="O79" i="12"/>
  <c r="O87" i="12"/>
  <c r="O95" i="12"/>
  <c r="O103" i="12"/>
  <c r="O111" i="12"/>
  <c r="O119" i="12"/>
  <c r="O127" i="12"/>
  <c r="O135" i="12"/>
  <c r="O143" i="12"/>
  <c r="O151" i="12"/>
  <c r="O159" i="12"/>
  <c r="O167" i="12"/>
  <c r="O175" i="12"/>
  <c r="O312" i="12" s="1"/>
  <c r="O183" i="12"/>
  <c r="O320" i="12" s="1"/>
  <c r="O191" i="12"/>
  <c r="O328" i="12" s="1"/>
  <c r="O199" i="12"/>
  <c r="O336" i="12" s="1"/>
  <c r="O207" i="12"/>
  <c r="O344" i="12" s="1"/>
  <c r="O215" i="12"/>
  <c r="O352" i="12" s="1"/>
  <c r="O223" i="12"/>
  <c r="O360" i="12" s="1"/>
  <c r="O231" i="12"/>
  <c r="O368" i="12" s="1"/>
  <c r="O239" i="12"/>
  <c r="O128" i="12"/>
  <c r="O9" i="12"/>
  <c r="O17" i="12"/>
  <c r="O25" i="12"/>
  <c r="O33" i="12"/>
  <c r="O41" i="12"/>
  <c r="O49" i="12"/>
  <c r="O57" i="12"/>
  <c r="O65" i="12"/>
  <c r="O73" i="12"/>
  <c r="O81" i="12"/>
  <c r="O89" i="12"/>
  <c r="O97" i="12"/>
  <c r="O105" i="12"/>
  <c r="O113" i="12"/>
  <c r="O121" i="12"/>
  <c r="O129" i="12"/>
  <c r="O137" i="12"/>
  <c r="O145" i="12"/>
  <c r="O153" i="12"/>
  <c r="O161" i="12"/>
  <c r="O169" i="12"/>
  <c r="O177" i="12"/>
  <c r="O314" i="12" s="1"/>
  <c r="O185" i="12"/>
  <c r="O322" i="12" s="1"/>
  <c r="O193" i="12"/>
  <c r="O330" i="12" s="1"/>
  <c r="O201" i="12"/>
  <c r="O338" i="12" s="1"/>
  <c r="O209" i="12"/>
  <c r="O346" i="12" s="1"/>
  <c r="O217" i="12"/>
  <c r="O354" i="12" s="1"/>
  <c r="O225" i="12"/>
  <c r="O362" i="12" s="1"/>
  <c r="O233" i="12"/>
  <c r="O241" i="12"/>
  <c r="O10" i="12"/>
  <c r="O18" i="12"/>
  <c r="O26" i="12"/>
  <c r="O34" i="12"/>
  <c r="O42" i="12"/>
  <c r="O50" i="12"/>
  <c r="O58" i="12"/>
  <c r="O66" i="12"/>
  <c r="O74" i="12"/>
  <c r="O82" i="12"/>
  <c r="O90" i="12"/>
  <c r="O98" i="12"/>
  <c r="O106" i="12"/>
  <c r="O114" i="12"/>
  <c r="O122" i="12"/>
  <c r="O130" i="12"/>
  <c r="O138" i="12"/>
  <c r="O146" i="12"/>
  <c r="O154" i="12"/>
  <c r="O162" i="12"/>
  <c r="O170" i="12"/>
  <c r="O307" i="12" s="1"/>
  <c r="O178" i="12"/>
  <c r="O315" i="12" s="1"/>
  <c r="O186" i="12"/>
  <c r="O323" i="12" s="1"/>
  <c r="O194" i="12"/>
  <c r="O331" i="12" s="1"/>
  <c r="O202" i="12"/>
  <c r="O339" i="12" s="1"/>
  <c r="O210" i="12"/>
  <c r="O347" i="12" s="1"/>
  <c r="O218" i="12"/>
  <c r="O355" i="12" s="1"/>
  <c r="O226" i="12"/>
  <c r="O363" i="12" s="1"/>
  <c r="O234" i="12"/>
  <c r="O371" i="12" s="1"/>
  <c r="R233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P230" i="12"/>
  <c r="P367" i="12" s="1"/>
  <c r="P234" i="12"/>
  <c r="P235" i="12"/>
  <c r="Q230" i="12"/>
  <c r="P231" i="12"/>
  <c r="P368" i="12" s="1"/>
  <c r="Q234" i="12"/>
  <c r="Q235" i="12"/>
  <c r="Q241" i="12"/>
  <c r="P240" i="12"/>
  <c r="P3" i="12"/>
  <c r="R6" i="12"/>
  <c r="P11" i="12"/>
  <c r="R14" i="12"/>
  <c r="P19" i="12"/>
  <c r="R22" i="12"/>
  <c r="P27" i="12"/>
  <c r="R30" i="12"/>
  <c r="P35" i="12"/>
  <c r="R38" i="12"/>
  <c r="P43" i="12"/>
  <c r="R46" i="12"/>
  <c r="P51" i="12"/>
  <c r="R54" i="12"/>
  <c r="P59" i="12"/>
  <c r="R62" i="12"/>
  <c r="P67" i="12"/>
  <c r="R70" i="12"/>
  <c r="P75" i="12"/>
  <c r="Q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232" i="12"/>
  <c r="P239" i="12"/>
  <c r="R240" i="12"/>
  <c r="R3" i="12"/>
  <c r="P8" i="12"/>
  <c r="R11" i="12"/>
  <c r="P16" i="12"/>
  <c r="R19" i="12"/>
  <c r="P24" i="12"/>
  <c r="R27" i="12"/>
  <c r="P32" i="12"/>
  <c r="R35" i="12"/>
  <c r="P40" i="12"/>
  <c r="R43" i="12"/>
  <c r="P48" i="12"/>
  <c r="R51" i="12"/>
  <c r="P56" i="12"/>
  <c r="R59" i="12"/>
  <c r="P64" i="12"/>
  <c r="R67" i="12"/>
  <c r="P72" i="12"/>
  <c r="R75" i="12"/>
  <c r="R78" i="12"/>
  <c r="Q239" i="12"/>
  <c r="P5" i="12"/>
  <c r="R8" i="12"/>
  <c r="P13" i="12"/>
  <c r="R16" i="12"/>
  <c r="P21" i="12"/>
  <c r="R24" i="12"/>
  <c r="P29" i="12"/>
  <c r="R32" i="12"/>
  <c r="P37" i="12"/>
  <c r="R40" i="12"/>
  <c r="P45" i="12"/>
  <c r="R48" i="12"/>
  <c r="Q231" i="12"/>
  <c r="R239" i="12"/>
  <c r="R5" i="12"/>
  <c r="P10" i="12"/>
  <c r="R13" i="12"/>
  <c r="P18" i="12"/>
  <c r="R21" i="12"/>
  <c r="P26" i="12"/>
  <c r="R29" i="12"/>
  <c r="P34" i="12"/>
  <c r="R37" i="12"/>
  <c r="P42" i="12"/>
  <c r="R45" i="12"/>
  <c r="P50" i="12"/>
  <c r="R53" i="12"/>
  <c r="R231" i="12"/>
  <c r="Q238" i="12"/>
  <c r="P7" i="12"/>
  <c r="R10" i="12"/>
  <c r="P15" i="12"/>
  <c r="R18" i="12"/>
  <c r="P23" i="12"/>
  <c r="R26" i="12"/>
  <c r="P31" i="12"/>
  <c r="R34" i="12"/>
  <c r="P39" i="12"/>
  <c r="R42" i="12"/>
  <c r="P47" i="12"/>
  <c r="R50" i="12"/>
  <c r="P55" i="12"/>
  <c r="R58" i="12"/>
  <c r="P63" i="12"/>
  <c r="R66" i="12"/>
  <c r="P71" i="12"/>
  <c r="R74" i="12"/>
  <c r="R238" i="12"/>
  <c r="R241" i="12"/>
  <c r="P4" i="12"/>
  <c r="R7" i="12"/>
  <c r="P12" i="12"/>
  <c r="R15" i="12"/>
  <c r="P20" i="12"/>
  <c r="R23" i="12"/>
  <c r="P28" i="12"/>
  <c r="R31" i="12"/>
  <c r="P36" i="12"/>
  <c r="R39" i="12"/>
  <c r="P44" i="12"/>
  <c r="R47" i="12"/>
  <c r="P52" i="12"/>
  <c r="R55" i="12"/>
  <c r="P60" i="12"/>
  <c r="R63" i="12"/>
  <c r="P68" i="12"/>
  <c r="R71" i="12"/>
  <c r="P76" i="12"/>
  <c r="R230" i="12"/>
  <c r="R234" i="12"/>
  <c r="R4" i="12"/>
  <c r="P9" i="12"/>
  <c r="R12" i="12"/>
  <c r="P17" i="12"/>
  <c r="R20" i="12"/>
  <c r="P25" i="12"/>
  <c r="R28" i="12"/>
  <c r="P33" i="12"/>
  <c r="R36" i="12"/>
  <c r="P41" i="12"/>
  <c r="R44" i="12"/>
  <c r="P49" i="12"/>
  <c r="R52" i="12"/>
  <c r="P57" i="12"/>
  <c r="R60" i="12"/>
  <c r="P65" i="12"/>
  <c r="R68" i="12"/>
  <c r="P73" i="12"/>
  <c r="R76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6" i="12"/>
  <c r="R9" i="12"/>
  <c r="P14" i="12"/>
  <c r="R17" i="12"/>
  <c r="P22" i="12"/>
  <c r="R25" i="12"/>
  <c r="P30" i="12"/>
  <c r="R33" i="12"/>
  <c r="P38" i="12"/>
  <c r="R41" i="12"/>
  <c r="P46" i="12"/>
  <c r="R49" i="12"/>
  <c r="P54" i="12"/>
  <c r="R57" i="12"/>
  <c r="P62" i="12"/>
  <c r="R65" i="12"/>
  <c r="P70" i="12"/>
  <c r="R73" i="12"/>
  <c r="P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P53" i="12"/>
  <c r="P66" i="12"/>
  <c r="R108" i="12"/>
  <c r="P61" i="12"/>
  <c r="R61" i="12"/>
  <c r="P74" i="12"/>
  <c r="R56" i="12"/>
  <c r="P69" i="12"/>
  <c r="Q103" i="12"/>
  <c r="Q105" i="12"/>
  <c r="Q107" i="12"/>
  <c r="R69" i="12"/>
  <c r="R64" i="12"/>
  <c r="P77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307" i="12" s="1"/>
  <c r="P171" i="12"/>
  <c r="P308" i="12" s="1"/>
  <c r="P172" i="12"/>
  <c r="P309" i="12" s="1"/>
  <c r="P173" i="12"/>
  <c r="P310" i="12" s="1"/>
  <c r="P174" i="12"/>
  <c r="P311" i="12" s="1"/>
  <c r="P175" i="12"/>
  <c r="P312" i="12" s="1"/>
  <c r="P176" i="12"/>
  <c r="P313" i="12" s="1"/>
  <c r="P177" i="12"/>
  <c r="P314" i="12" s="1"/>
  <c r="P178" i="12"/>
  <c r="P315" i="12" s="1"/>
  <c r="P179" i="12"/>
  <c r="P316" i="12" s="1"/>
  <c r="P180" i="12"/>
  <c r="P317" i="12" s="1"/>
  <c r="P58" i="12"/>
  <c r="R77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R72" i="12"/>
  <c r="Q102" i="12"/>
  <c r="Q104" i="12"/>
  <c r="Q106" i="12"/>
  <c r="Q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P181" i="12"/>
  <c r="P318" i="12" s="1"/>
  <c r="P182" i="12"/>
  <c r="P319" i="12" s="1"/>
  <c r="P183" i="12"/>
  <c r="P320" i="12" s="1"/>
  <c r="P184" i="12"/>
  <c r="P321" i="12" s="1"/>
  <c r="P185" i="12"/>
  <c r="P322" i="12" s="1"/>
  <c r="P186" i="12"/>
  <c r="P323" i="12" s="1"/>
  <c r="P187" i="12"/>
  <c r="P324" i="12" s="1"/>
  <c r="P188" i="12"/>
  <c r="P325" i="12" s="1"/>
  <c r="P189" i="12"/>
  <c r="P326" i="12" s="1"/>
  <c r="P190" i="12"/>
  <c r="P327" i="12" s="1"/>
  <c r="P191" i="12"/>
  <c r="P328" i="12" s="1"/>
  <c r="P192" i="12"/>
  <c r="P329" i="12" s="1"/>
  <c r="P193" i="12"/>
  <c r="P330" i="12" s="1"/>
  <c r="P194" i="12"/>
  <c r="P331" i="12" s="1"/>
  <c r="P393" i="12" s="1"/>
  <c r="P195" i="12"/>
  <c r="P332" i="12" s="1"/>
  <c r="P394" i="12" s="1"/>
  <c r="P196" i="12"/>
  <c r="P333" i="12" s="1"/>
  <c r="P197" i="12"/>
  <c r="P334" i="12" s="1"/>
  <c r="P198" i="12"/>
  <c r="P335" i="12" s="1"/>
  <c r="P199" i="12"/>
  <c r="P336" i="12" s="1"/>
  <c r="P200" i="12"/>
  <c r="P337" i="12" s="1"/>
  <c r="P203" i="12"/>
  <c r="P340" i="12" s="1"/>
  <c r="P402" i="12" s="1"/>
  <c r="P205" i="12"/>
  <c r="P342" i="12" s="1"/>
  <c r="P206" i="12"/>
  <c r="P343" i="12" s="1"/>
  <c r="P209" i="12"/>
  <c r="P346" i="12" s="1"/>
  <c r="P213" i="12"/>
  <c r="P350" i="12" s="1"/>
  <c r="P218" i="12"/>
  <c r="P355" i="12" s="1"/>
  <c r="P222" i="12"/>
  <c r="P359" i="12" s="1"/>
  <c r="P226" i="12"/>
  <c r="P363" i="12" s="1"/>
  <c r="R221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R195" i="12"/>
  <c r="R203" i="12"/>
  <c r="R206" i="12"/>
  <c r="R208" i="12"/>
  <c r="R210" i="12"/>
  <c r="R212" i="12"/>
  <c r="R214" i="12"/>
  <c r="R216" i="12"/>
  <c r="R220" i="12"/>
  <c r="R223" i="12"/>
  <c r="R227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6" i="12"/>
  <c r="R197" i="12"/>
  <c r="R198" i="12"/>
  <c r="R199" i="12"/>
  <c r="R200" i="12"/>
  <c r="R201" i="12"/>
  <c r="R202" i="12"/>
  <c r="R204" i="12"/>
  <c r="R205" i="12"/>
  <c r="R207" i="12"/>
  <c r="R209" i="12"/>
  <c r="R211" i="12"/>
  <c r="R213" i="12"/>
  <c r="R217" i="12"/>
  <c r="R222" i="12"/>
  <c r="R225" i="12"/>
  <c r="P2" i="12"/>
  <c r="P204" i="12"/>
  <c r="P341" i="12" s="1"/>
  <c r="P210" i="12"/>
  <c r="P347" i="12" s="1"/>
  <c r="P215" i="12"/>
  <c r="P352" i="12" s="1"/>
  <c r="P219" i="12"/>
  <c r="P356" i="12" s="1"/>
  <c r="P223" i="12"/>
  <c r="P360" i="12" s="1"/>
  <c r="P227" i="12"/>
  <c r="P364" i="12" s="1"/>
  <c r="R219" i="12"/>
  <c r="R224" i="12"/>
  <c r="R229" i="12"/>
  <c r="P202" i="12"/>
  <c r="P339" i="12" s="1"/>
  <c r="P207" i="12"/>
  <c r="P344" i="12" s="1"/>
  <c r="P211" i="12"/>
  <c r="P348" i="12" s="1"/>
  <c r="P216" i="12"/>
  <c r="P353" i="12" s="1"/>
  <c r="P220" i="12"/>
  <c r="P357" i="12" s="1"/>
  <c r="P224" i="12"/>
  <c r="P361" i="12" s="1"/>
  <c r="P228" i="12"/>
  <c r="P365" i="12" s="1"/>
  <c r="R218" i="12"/>
  <c r="R226" i="12"/>
  <c r="R2" i="12"/>
  <c r="Q2" i="12"/>
  <c r="P201" i="12"/>
  <c r="P338" i="12" s="1"/>
  <c r="P208" i="12"/>
  <c r="P345" i="12" s="1"/>
  <c r="P212" i="12"/>
  <c r="P349" i="12" s="1"/>
  <c r="P214" i="12"/>
  <c r="P351" i="12" s="1"/>
  <c r="P217" i="12"/>
  <c r="P354" i="12" s="1"/>
  <c r="P221" i="12"/>
  <c r="P358" i="12" s="1"/>
  <c r="P225" i="12"/>
  <c r="P362" i="12" s="1"/>
  <c r="P229" i="12"/>
  <c r="P366" i="12" s="1"/>
  <c r="R215" i="12"/>
  <c r="R228" i="12"/>
  <c r="R237" i="12"/>
  <c r="P236" i="12"/>
  <c r="P232" i="12"/>
  <c r="P369" i="12" s="1"/>
  <c r="R235" i="12"/>
  <c r="P233" i="12"/>
  <c r="P241" i="12"/>
  <c r="P238" i="12"/>
  <c r="P375" i="12" s="1"/>
  <c r="Q236" i="12"/>
  <c r="Q240" i="12"/>
  <c r="Q237" i="12"/>
  <c r="Q232" i="12"/>
  <c r="R236" i="12"/>
  <c r="Q233" i="12"/>
  <c r="P237" i="12"/>
  <c r="P374" i="12" s="1"/>
  <c r="V230" i="12"/>
  <c r="U231" i="12"/>
  <c r="U238" i="12"/>
  <c r="T239" i="12"/>
  <c r="T240" i="12"/>
  <c r="V236" i="12"/>
  <c r="V239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230" i="12"/>
  <c r="U234" i="12"/>
  <c r="V4" i="12"/>
  <c r="U9" i="12"/>
  <c r="U17" i="12"/>
  <c r="V20" i="12"/>
  <c r="U25" i="12"/>
  <c r="V28" i="12"/>
  <c r="U33" i="12"/>
  <c r="V36" i="12"/>
  <c r="U41" i="12"/>
  <c r="V44" i="12"/>
  <c r="U49" i="12"/>
  <c r="V52" i="12"/>
  <c r="U57" i="12"/>
  <c r="V60" i="12"/>
  <c r="U65" i="12"/>
  <c r="V68" i="12"/>
  <c r="U73" i="12"/>
  <c r="V76" i="12"/>
  <c r="U230" i="12"/>
  <c r="V234" i="12"/>
  <c r="U6" i="12"/>
  <c r="V9" i="12"/>
  <c r="U14" i="12"/>
  <c r="V17" i="12"/>
  <c r="U22" i="12"/>
  <c r="V25" i="12"/>
  <c r="U30" i="12"/>
  <c r="V33" i="12"/>
  <c r="U38" i="12"/>
  <c r="V41" i="12"/>
  <c r="U46" i="12"/>
  <c r="V49" i="12"/>
  <c r="U54" i="12"/>
  <c r="V57" i="12"/>
  <c r="U62" i="12"/>
  <c r="V65" i="12"/>
  <c r="U70" i="12"/>
  <c r="V73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232" i="12"/>
  <c r="S240" i="12"/>
  <c r="U3" i="12"/>
  <c r="V6" i="12"/>
  <c r="U11" i="12"/>
  <c r="U19" i="12"/>
  <c r="V22" i="12"/>
  <c r="U27" i="12"/>
  <c r="V30" i="12"/>
  <c r="U35" i="12"/>
  <c r="V38" i="12"/>
  <c r="U43" i="12"/>
  <c r="V46" i="12"/>
  <c r="U51" i="12"/>
  <c r="V232" i="12"/>
  <c r="V240" i="12"/>
  <c r="V3" i="12"/>
  <c r="U8" i="12"/>
  <c r="V11" i="12"/>
  <c r="U16" i="12"/>
  <c r="V19" i="12"/>
  <c r="U24" i="12"/>
  <c r="V27" i="12"/>
  <c r="U32" i="12"/>
  <c r="V35" i="12"/>
  <c r="U40" i="12"/>
  <c r="V43" i="12"/>
  <c r="U48" i="12"/>
  <c r="V51" i="12"/>
  <c r="S235" i="12"/>
  <c r="S239" i="12"/>
  <c r="U5" i="12"/>
  <c r="V8" i="12"/>
  <c r="U13" i="12"/>
  <c r="V16" i="12"/>
  <c r="U21" i="12"/>
  <c r="V24" i="12"/>
  <c r="U29" i="12"/>
  <c r="V32" i="12"/>
  <c r="U37" i="12"/>
  <c r="V40" i="12"/>
  <c r="U45" i="12"/>
  <c r="V48" i="12"/>
  <c r="U53" i="12"/>
  <c r="V56" i="12"/>
  <c r="U61" i="12"/>
  <c r="V64" i="12"/>
  <c r="U69" i="12"/>
  <c r="V72" i="12"/>
  <c r="U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S231" i="12"/>
  <c r="T235" i="12"/>
  <c r="U239" i="12"/>
  <c r="V5" i="12"/>
  <c r="U10" i="12"/>
  <c r="U18" i="12"/>
  <c r="V21" i="12"/>
  <c r="U26" i="12"/>
  <c r="V29" i="12"/>
  <c r="U34" i="12"/>
  <c r="V37" i="12"/>
  <c r="U42" i="12"/>
  <c r="V45" i="12"/>
  <c r="U50" i="12"/>
  <c r="V53" i="12"/>
  <c r="U58" i="12"/>
  <c r="V61" i="12"/>
  <c r="U66" i="12"/>
  <c r="V69" i="12"/>
  <c r="U74" i="12"/>
  <c r="V77" i="12"/>
  <c r="T231" i="12"/>
  <c r="U235" i="12"/>
  <c r="T238" i="12"/>
  <c r="V241" i="12"/>
  <c r="U7" i="12"/>
  <c r="V10" i="12"/>
  <c r="U15" i="12"/>
  <c r="V18" i="12"/>
  <c r="U23" i="12"/>
  <c r="V26" i="12"/>
  <c r="U31" i="12"/>
  <c r="V34" i="12"/>
  <c r="U39" i="12"/>
  <c r="V42" i="12"/>
  <c r="U47" i="12"/>
  <c r="V50" i="12"/>
  <c r="U55" i="12"/>
  <c r="V58" i="12"/>
  <c r="U63" i="12"/>
  <c r="V66" i="12"/>
  <c r="U71" i="12"/>
  <c r="V74" i="12"/>
  <c r="S230" i="12"/>
  <c r="V231" i="12"/>
  <c r="T234" i="12"/>
  <c r="V235" i="12"/>
  <c r="V238" i="12"/>
  <c r="U4" i="12"/>
  <c r="V7" i="12"/>
  <c r="U12" i="12"/>
  <c r="U20" i="12"/>
  <c r="V23" i="12"/>
  <c r="U28" i="12"/>
  <c r="V31" i="12"/>
  <c r="U36" i="12"/>
  <c r="V39" i="12"/>
  <c r="U44" i="12"/>
  <c r="V47" i="12"/>
  <c r="U52" i="12"/>
  <c r="V55" i="12"/>
  <c r="U60" i="12"/>
  <c r="V63" i="12"/>
  <c r="U68" i="12"/>
  <c r="V71" i="12"/>
  <c r="U76" i="12"/>
  <c r="V59" i="12"/>
  <c r="U72" i="12"/>
  <c r="U78" i="12"/>
  <c r="U82" i="12"/>
  <c r="U86" i="12"/>
  <c r="U90" i="12"/>
  <c r="U94" i="12"/>
  <c r="U98" i="12"/>
  <c r="T102" i="12"/>
  <c r="T104" i="12"/>
  <c r="T106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V54" i="12"/>
  <c r="U67" i="12"/>
  <c r="T79" i="12"/>
  <c r="T83" i="12"/>
  <c r="T87" i="12"/>
  <c r="T91" i="12"/>
  <c r="T95" i="12"/>
  <c r="T99" i="12"/>
  <c r="U102" i="12"/>
  <c r="U104" i="12"/>
  <c r="U106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T172" i="12"/>
  <c r="T173" i="12"/>
  <c r="T174" i="12"/>
  <c r="T175" i="12"/>
  <c r="T176" i="12"/>
  <c r="T177" i="12"/>
  <c r="T178" i="12"/>
  <c r="T179" i="12"/>
  <c r="V67" i="12"/>
  <c r="U79" i="12"/>
  <c r="U83" i="12"/>
  <c r="U87" i="12"/>
  <c r="U91" i="12"/>
  <c r="U95" i="12"/>
  <c r="U99" i="12"/>
  <c r="V102" i="12"/>
  <c r="V104" i="12"/>
  <c r="V106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V62" i="12"/>
  <c r="U75" i="12"/>
  <c r="T80" i="12"/>
  <c r="T84" i="12"/>
  <c r="T88" i="12"/>
  <c r="T92" i="12"/>
  <c r="T96" i="12"/>
  <c r="T100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154" i="12"/>
  <c r="V155" i="12"/>
  <c r="V156" i="12"/>
  <c r="V157" i="12"/>
  <c r="V158" i="12"/>
  <c r="V159" i="12"/>
  <c r="V160" i="12"/>
  <c r="V161" i="12"/>
  <c r="V162" i="12"/>
  <c r="V163" i="12"/>
  <c r="V164" i="12"/>
  <c r="V165" i="12"/>
  <c r="V166" i="12"/>
  <c r="V167" i="12"/>
  <c r="V168" i="12"/>
  <c r="V169" i="12"/>
  <c r="U56" i="12"/>
  <c r="V75" i="12"/>
  <c r="U80" i="12"/>
  <c r="U84" i="12"/>
  <c r="U88" i="12"/>
  <c r="U92" i="12"/>
  <c r="U96" i="12"/>
  <c r="U100" i="12"/>
  <c r="T103" i="12"/>
  <c r="T105" i="12"/>
  <c r="T107" i="12"/>
  <c r="V70" i="12"/>
  <c r="T81" i="12"/>
  <c r="T85" i="12"/>
  <c r="T89" i="12"/>
  <c r="T93" i="12"/>
  <c r="T97" i="12"/>
  <c r="T101" i="12"/>
  <c r="U103" i="12"/>
  <c r="U105" i="12"/>
  <c r="U107" i="12"/>
  <c r="U64" i="12"/>
  <c r="U81" i="12"/>
  <c r="U85" i="12"/>
  <c r="U89" i="12"/>
  <c r="U93" i="12"/>
  <c r="U97" i="12"/>
  <c r="U101" i="12"/>
  <c r="V103" i="12"/>
  <c r="V105" i="12"/>
  <c r="V107" i="12"/>
  <c r="U59" i="12"/>
  <c r="T78" i="12"/>
  <c r="T82" i="12"/>
  <c r="T86" i="12"/>
  <c r="T90" i="12"/>
  <c r="T94" i="12"/>
  <c r="T98" i="12"/>
  <c r="V170" i="12"/>
  <c r="V174" i="12"/>
  <c r="V178" i="12"/>
  <c r="U2" i="12"/>
  <c r="S2" i="12"/>
  <c r="S223" i="12"/>
  <c r="S229" i="12"/>
  <c r="T226" i="12"/>
  <c r="U171" i="12"/>
  <c r="U175" i="12"/>
  <c r="U179" i="12"/>
  <c r="T2" i="12"/>
  <c r="S217" i="12"/>
  <c r="T222" i="12"/>
  <c r="T228" i="12"/>
  <c r="V171" i="12"/>
  <c r="V175" i="12"/>
  <c r="V179" i="12"/>
  <c r="S221" i="12"/>
  <c r="S228" i="12"/>
  <c r="T225" i="12"/>
  <c r="U172" i="12"/>
  <c r="U176" i="12"/>
  <c r="S180" i="12"/>
  <c r="S181" i="12"/>
  <c r="S182" i="12"/>
  <c r="S183" i="12"/>
  <c r="S184" i="12"/>
  <c r="S185" i="12"/>
  <c r="S186" i="12"/>
  <c r="S187" i="12"/>
  <c r="S188" i="12"/>
  <c r="S189" i="12"/>
  <c r="S190" i="12"/>
  <c r="S191" i="12"/>
  <c r="S192" i="12"/>
  <c r="S193" i="12"/>
  <c r="S194" i="12"/>
  <c r="S195" i="12"/>
  <c r="S196" i="12"/>
  <c r="S197" i="12"/>
  <c r="S198" i="12"/>
  <c r="S199" i="12"/>
  <c r="S200" i="12"/>
  <c r="S201" i="12"/>
  <c r="S202" i="12"/>
  <c r="S203" i="12"/>
  <c r="S204" i="12"/>
  <c r="S205" i="12"/>
  <c r="S206" i="12"/>
  <c r="S207" i="12"/>
  <c r="S208" i="12"/>
  <c r="S209" i="12"/>
  <c r="S210" i="12"/>
  <c r="S211" i="12"/>
  <c r="S212" i="12"/>
  <c r="S213" i="12"/>
  <c r="S214" i="12"/>
  <c r="S215" i="12"/>
  <c r="S216" i="12"/>
  <c r="S222" i="12"/>
  <c r="S224" i="12"/>
  <c r="S227" i="12"/>
  <c r="T223" i="12"/>
  <c r="V172" i="12"/>
  <c r="V176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97" i="12"/>
  <c r="T198" i="12"/>
  <c r="T199" i="12"/>
  <c r="T200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7" i="12"/>
  <c r="U173" i="12"/>
  <c r="U177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01" i="12"/>
  <c r="U202" i="12"/>
  <c r="U203" i="12"/>
  <c r="U204" i="12"/>
  <c r="U205" i="12"/>
  <c r="U206" i="12"/>
  <c r="U207" i="12"/>
  <c r="U208" i="12"/>
  <c r="U209" i="12"/>
  <c r="U210" i="12"/>
  <c r="U211" i="12"/>
  <c r="U212" i="12"/>
  <c r="U213" i="12"/>
  <c r="U214" i="12"/>
  <c r="U215" i="12"/>
  <c r="U216" i="12"/>
  <c r="U217" i="12"/>
  <c r="U218" i="12"/>
  <c r="U219" i="12"/>
  <c r="U220" i="12"/>
  <c r="U221" i="12"/>
  <c r="U222" i="12"/>
  <c r="U223" i="12"/>
  <c r="U224" i="12"/>
  <c r="U225" i="12"/>
  <c r="U226" i="12"/>
  <c r="U227" i="12"/>
  <c r="U228" i="12"/>
  <c r="U229" i="12"/>
  <c r="V227" i="12"/>
  <c r="V229" i="12"/>
  <c r="V2" i="12"/>
  <c r="S220" i="12"/>
  <c r="S225" i="12"/>
  <c r="T221" i="12"/>
  <c r="T229" i="12"/>
  <c r="V173" i="12"/>
  <c r="V177" i="12"/>
  <c r="V180" i="12"/>
  <c r="V181" i="12"/>
  <c r="V182" i="12"/>
  <c r="V183" i="12"/>
  <c r="V184" i="12"/>
  <c r="V185" i="12"/>
  <c r="V186" i="12"/>
  <c r="V187" i="12"/>
  <c r="V188" i="12"/>
  <c r="V189" i="12"/>
  <c r="V190" i="12"/>
  <c r="V191" i="12"/>
  <c r="V192" i="12"/>
  <c r="V193" i="12"/>
  <c r="V194" i="12"/>
  <c r="V195" i="12"/>
  <c r="V196" i="12"/>
  <c r="V197" i="12"/>
  <c r="V198" i="12"/>
  <c r="V199" i="12"/>
  <c r="V200" i="12"/>
  <c r="V201" i="12"/>
  <c r="V202" i="12"/>
  <c r="V203" i="12"/>
  <c r="V204" i="12"/>
  <c r="V205" i="12"/>
  <c r="V206" i="12"/>
  <c r="V207" i="12"/>
  <c r="V208" i="12"/>
  <c r="V209" i="12"/>
  <c r="V210" i="12"/>
  <c r="V211" i="12"/>
  <c r="V212" i="12"/>
  <c r="V213" i="12"/>
  <c r="V214" i="12"/>
  <c r="V215" i="12"/>
  <c r="V216" i="12"/>
  <c r="V217" i="12"/>
  <c r="V218" i="12"/>
  <c r="V219" i="12"/>
  <c r="V220" i="12"/>
  <c r="V221" i="12"/>
  <c r="V222" i="12"/>
  <c r="V223" i="12"/>
  <c r="V224" i="12"/>
  <c r="V225" i="12"/>
  <c r="V226" i="12"/>
  <c r="V228" i="12"/>
  <c r="S218" i="12"/>
  <c r="U174" i="12"/>
  <c r="U178" i="12"/>
  <c r="S219" i="12"/>
  <c r="S226" i="12"/>
  <c r="T224" i="12"/>
  <c r="T232" i="12"/>
  <c r="U236" i="12"/>
  <c r="S233" i="12"/>
  <c r="S236" i="12"/>
  <c r="V233" i="12"/>
  <c r="T241" i="12"/>
  <c r="U240" i="12"/>
  <c r="U237" i="12"/>
  <c r="T233" i="12"/>
  <c r="S238" i="12"/>
  <c r="U232" i="12"/>
  <c r="S234" i="12"/>
  <c r="V237" i="12"/>
  <c r="U241" i="12"/>
  <c r="S237" i="12"/>
  <c r="S241" i="12"/>
  <c r="U233" i="12"/>
  <c r="T237" i="12"/>
  <c r="T236" i="12"/>
  <c r="O378" i="12" l="1"/>
  <c r="O373" i="12"/>
  <c r="P371" i="12"/>
  <c r="O372" i="12"/>
  <c r="P431" i="12"/>
  <c r="P416" i="12"/>
  <c r="P478" i="12" s="1"/>
  <c r="P403" i="12"/>
  <c r="P412" i="12"/>
  <c r="P396" i="12"/>
  <c r="P388" i="12"/>
  <c r="P450" i="12" s="1"/>
  <c r="P512" i="12" s="1"/>
  <c r="P380" i="12"/>
  <c r="P455" i="12"/>
  <c r="P379" i="12"/>
  <c r="P441" i="12" s="1"/>
  <c r="P377" i="12"/>
  <c r="P429" i="12"/>
  <c r="P491" i="12" s="1"/>
  <c r="O425" i="12"/>
  <c r="O487" i="12" s="1"/>
  <c r="O408" i="12"/>
  <c r="O398" i="12"/>
  <c r="O460" i="12" s="1"/>
  <c r="O397" i="12"/>
  <c r="O404" i="12"/>
  <c r="O427" i="12"/>
  <c r="P433" i="12"/>
  <c r="O406" i="12"/>
  <c r="O468" i="12" s="1"/>
  <c r="O435" i="12"/>
  <c r="O386" i="12"/>
  <c r="P395" i="12"/>
  <c r="P457" i="12" s="1"/>
  <c r="O389" i="12"/>
  <c r="O451" i="12" s="1"/>
  <c r="O415" i="12"/>
  <c r="O396" i="12"/>
  <c r="O434" i="12"/>
  <c r="P411" i="12"/>
  <c r="P423" i="12"/>
  <c r="P485" i="12" s="1"/>
  <c r="P405" i="12"/>
  <c r="P467" i="12" s="1"/>
  <c r="P386" i="12"/>
  <c r="O409" i="12"/>
  <c r="O471" i="12" s="1"/>
  <c r="O392" i="12"/>
  <c r="O382" i="12"/>
  <c r="O369" i="12"/>
  <c r="O381" i="12"/>
  <c r="O388" i="12"/>
  <c r="O450" i="12" s="1"/>
  <c r="O377" i="12"/>
  <c r="O411" i="12"/>
  <c r="O426" i="12"/>
  <c r="P407" i="12"/>
  <c r="P419" i="12"/>
  <c r="P481" i="12" s="1"/>
  <c r="P426" i="12"/>
  <c r="P488" i="12" s="1"/>
  <c r="P404" i="12"/>
  <c r="P466" i="12" s="1"/>
  <c r="P385" i="12"/>
  <c r="P447" i="12" s="1"/>
  <c r="P376" i="12"/>
  <c r="O401" i="12"/>
  <c r="O459" i="12"/>
  <c r="O384" i="12"/>
  <c r="O376" i="12"/>
  <c r="O374" i="12"/>
  <c r="O407" i="12"/>
  <c r="O375" i="12"/>
  <c r="O448" i="12"/>
  <c r="O510" i="12" s="1"/>
  <c r="O380" i="12"/>
  <c r="O391" i="12"/>
  <c r="O403" i="12"/>
  <c r="O418" i="12"/>
  <c r="O480" i="12" s="1"/>
  <c r="P420" i="12"/>
  <c r="P495" i="12"/>
  <c r="P401" i="12"/>
  <c r="P463" i="12" s="1"/>
  <c r="P397" i="12"/>
  <c r="P381" i="12"/>
  <c r="P456" i="12"/>
  <c r="O433" i="12"/>
  <c r="O416" i="12"/>
  <c r="O478" i="12" s="1"/>
  <c r="P427" i="12"/>
  <c r="P489" i="12" s="1"/>
  <c r="O417" i="12"/>
  <c r="O400" i="12"/>
  <c r="O462" i="12" s="1"/>
  <c r="O465" i="12"/>
  <c r="O390" i="12"/>
  <c r="P437" i="12"/>
  <c r="P400" i="12"/>
  <c r="P462" i="12" s="1"/>
  <c r="P415" i="12"/>
  <c r="P422" i="12"/>
  <c r="P484" i="12" s="1"/>
  <c r="P392" i="12"/>
  <c r="P454" i="12" s="1"/>
  <c r="P459" i="12"/>
  <c r="P384" i="12"/>
  <c r="P430" i="12"/>
  <c r="P492" i="12" s="1"/>
  <c r="O393" i="12"/>
  <c r="O440" i="12"/>
  <c r="O502" i="12" s="1"/>
  <c r="O430" i="12"/>
  <c r="O492" i="12" s="1"/>
  <c r="O429" i="12"/>
  <c r="O395" i="12"/>
  <c r="O470" i="12"/>
  <c r="O410" i="12"/>
  <c r="O472" i="12" s="1"/>
  <c r="P417" i="12"/>
  <c r="P479" i="12" s="1"/>
  <c r="O405" i="12"/>
  <c r="O412" i="12"/>
  <c r="O383" i="12"/>
  <c r="O445" i="12" s="1"/>
  <c r="O458" i="12"/>
  <c r="P387" i="12"/>
  <c r="P449" i="12" s="1"/>
  <c r="P511" i="12" s="1"/>
  <c r="O419" i="12"/>
  <c r="O481" i="12" s="1"/>
  <c r="P436" i="12"/>
  <c r="P378" i="12"/>
  <c r="P428" i="12"/>
  <c r="P490" i="12" s="1"/>
  <c r="P410" i="12"/>
  <c r="P418" i="12"/>
  <c r="P493" i="12"/>
  <c r="P425" i="12"/>
  <c r="P487" i="12" s="1"/>
  <c r="P399" i="12"/>
  <c r="P461" i="12" s="1"/>
  <c r="P391" i="12"/>
  <c r="P458" i="12"/>
  <c r="P383" i="12"/>
  <c r="O385" i="12"/>
  <c r="O447" i="12" s="1"/>
  <c r="O370" i="12"/>
  <c r="O422" i="12"/>
  <c r="O484" i="12" s="1"/>
  <c r="O421" i="12"/>
  <c r="O496" i="12"/>
  <c r="O428" i="12"/>
  <c r="O490" i="12" s="1"/>
  <c r="O387" i="12"/>
  <c r="O423" i="12"/>
  <c r="O485" i="12" s="1"/>
  <c r="O402" i="12"/>
  <c r="P409" i="12"/>
  <c r="P389" i="12"/>
  <c r="P526" i="12" s="1"/>
  <c r="P464" i="12"/>
  <c r="P413" i="12"/>
  <c r="P408" i="12"/>
  <c r="P370" i="12"/>
  <c r="P424" i="12"/>
  <c r="P486" i="12" s="1"/>
  <c r="P499" i="12"/>
  <c r="P406" i="12"/>
  <c r="P414" i="12"/>
  <c r="P421" i="12"/>
  <c r="P398" i="12"/>
  <c r="P390" i="12"/>
  <c r="P465" i="12"/>
  <c r="P382" i="12"/>
  <c r="P373" i="12"/>
  <c r="P372" i="12"/>
  <c r="O424" i="12"/>
  <c r="O414" i="12"/>
  <c r="O489" i="12"/>
  <c r="O413" i="12"/>
  <c r="O475" i="12" s="1"/>
  <c r="O420" i="12"/>
  <c r="O482" i="12" s="1"/>
  <c r="O379" i="12"/>
  <c r="O454" i="12"/>
  <c r="O399" i="12"/>
  <c r="O394" i="12"/>
  <c r="O469" i="12"/>
  <c r="O549" i="12" l="1"/>
  <c r="O527" i="12"/>
  <c r="O554" i="12"/>
  <c r="P557" i="12"/>
  <c r="P555" i="12"/>
  <c r="P551" i="12"/>
  <c r="P519" i="12"/>
  <c r="O532" i="12"/>
  <c r="O524" i="12"/>
  <c r="O531" i="12"/>
  <c r="O551" i="12"/>
  <c r="P561" i="12"/>
  <c r="P623" i="12" s="1"/>
  <c r="O558" i="12"/>
  <c r="O456" i="12"/>
  <c r="O518" i="12" s="1"/>
  <c r="O552" i="12"/>
  <c r="O474" i="12"/>
  <c r="O611" i="12" s="1"/>
  <c r="O452" i="12"/>
  <c r="P516" i="12"/>
  <c r="P578" i="12" s="1"/>
  <c r="O477" i="12"/>
  <c r="P445" i="12"/>
  <c r="P507" i="12" s="1"/>
  <c r="P520" i="12"/>
  <c r="P521" i="12"/>
  <c r="O442" i="12"/>
  <c r="O521" i="12"/>
  <c r="P469" i="12"/>
  <c r="O483" i="12"/>
  <c r="O572" i="12"/>
  <c r="O564" i="12"/>
  <c r="O626" i="12" s="1"/>
  <c r="P549" i="12"/>
  <c r="P550" i="12"/>
  <c r="O437" i="12"/>
  <c r="O512" i="12"/>
  <c r="O479" i="12"/>
  <c r="O432" i="12"/>
  <c r="O507" i="12"/>
  <c r="P503" i="12"/>
  <c r="P565" i="12" s="1"/>
  <c r="P627" i="12" s="1"/>
  <c r="P524" i="12"/>
  <c r="P574" i="12"/>
  <c r="P636" i="12" s="1"/>
  <c r="O540" i="12"/>
  <c r="O602" i="12" s="1"/>
  <c r="O544" i="12"/>
  <c r="P451" i="12"/>
  <c r="P588" i="12" s="1"/>
  <c r="P470" i="12"/>
  <c r="P532" i="12" s="1"/>
  <c r="O444" i="12"/>
  <c r="O441" i="12"/>
  <c r="O516" i="12"/>
  <c r="P452" i="12"/>
  <c r="P514" i="12" s="1"/>
  <c r="P527" i="12"/>
  <c r="P468" i="12"/>
  <c r="P543" i="12"/>
  <c r="O497" i="12"/>
  <c r="O634" i="12" s="1"/>
  <c r="P453" i="12"/>
  <c r="P515" i="12" s="1"/>
  <c r="P528" i="12"/>
  <c r="P547" i="12"/>
  <c r="O530" i="12"/>
  <c r="P472" i="12"/>
  <c r="P534" i="12" s="1"/>
  <c r="O476" i="12"/>
  <c r="O538" i="12" s="1"/>
  <c r="O486" i="12"/>
  <c r="O548" i="12" s="1"/>
  <c r="O457" i="12"/>
  <c r="P523" i="12"/>
  <c r="O464" i="12"/>
  <c r="O526" i="12" s="1"/>
  <c r="O588" i="12" s="1"/>
  <c r="O543" i="12"/>
  <c r="O605" i="12" s="1"/>
  <c r="P442" i="12"/>
  <c r="P517" i="12"/>
  <c r="P540" i="12"/>
  <c r="P434" i="12"/>
  <c r="P509" i="12"/>
  <c r="P474" i="12"/>
  <c r="P554" i="12"/>
  <c r="P616" i="12" s="1"/>
  <c r="O466" i="12"/>
  <c r="O528" i="12" s="1"/>
  <c r="O449" i="12"/>
  <c r="O586" i="12" s="1"/>
  <c r="P513" i="12"/>
  <c r="P650" i="12" s="1"/>
  <c r="P438" i="12"/>
  <c r="O439" i="12"/>
  <c r="P480" i="12"/>
  <c r="P617" i="12" s="1"/>
  <c r="O509" i="12"/>
  <c r="O534" i="12"/>
  <c r="P525" i="12"/>
  <c r="P553" i="12"/>
  <c r="O542" i="12"/>
  <c r="P529" i="12"/>
  <c r="P591" i="12" s="1"/>
  <c r="P443" i="12"/>
  <c r="P518" i="12"/>
  <c r="O431" i="12"/>
  <c r="P548" i="12"/>
  <c r="O495" i="12"/>
  <c r="P473" i="12"/>
  <c r="O606" i="12"/>
  <c r="O488" i="12"/>
  <c r="P448" i="12"/>
  <c r="P510" i="12" s="1"/>
  <c r="P432" i="12"/>
  <c r="P546" i="12"/>
  <c r="O522" i="12"/>
  <c r="P440" i="12"/>
  <c r="O520" i="12"/>
  <c r="O582" i="12" s="1"/>
  <c r="O491" i="12"/>
  <c r="P476" i="12"/>
  <c r="O436" i="12"/>
  <c r="P460" i="12"/>
  <c r="O467" i="12"/>
  <c r="P542" i="12"/>
  <c r="P604" i="12" s="1"/>
  <c r="O461" i="12"/>
  <c r="O473" i="12"/>
  <c r="O535" i="12" s="1"/>
  <c r="P439" i="12"/>
  <c r="P471" i="12"/>
  <c r="P533" i="12" s="1"/>
  <c r="O443" i="12"/>
  <c r="P444" i="12"/>
  <c r="P475" i="12"/>
  <c r="P541" i="12"/>
  <c r="P603" i="12" s="1"/>
  <c r="O550" i="12"/>
  <c r="O612" i="12" s="1"/>
  <c r="P435" i="12"/>
  <c r="P483" i="12"/>
  <c r="P545" i="12" s="1"/>
  <c r="P586" i="12"/>
  <c r="P648" i="12" s="1"/>
  <c r="P573" i="12"/>
  <c r="O446" i="12"/>
  <c r="O547" i="12"/>
  <c r="O609" i="12" s="1"/>
  <c r="P587" i="12"/>
  <c r="P649" i="12" s="1"/>
  <c r="P477" i="12"/>
  <c r="P552" i="12"/>
  <c r="O537" i="12"/>
  <c r="O599" i="12" s="1"/>
  <c r="O455" i="12"/>
  <c r="O513" i="12"/>
  <c r="O438" i="12"/>
  <c r="P522" i="12"/>
  <c r="P584" i="12" s="1"/>
  <c r="P482" i="12"/>
  <c r="P619" i="12" s="1"/>
  <c r="O463" i="12"/>
  <c r="O546" i="12"/>
  <c r="O608" i="12" s="1"/>
  <c r="P498" i="12"/>
  <c r="O533" i="12"/>
  <c r="O595" i="12" s="1"/>
  <c r="O453" i="12"/>
  <c r="P446" i="12"/>
  <c r="B41" i="2"/>
  <c r="C41" i="2"/>
  <c r="D40" i="2"/>
  <c r="D41" i="2" s="1"/>
  <c r="B38" i="2"/>
  <c r="C38" i="2"/>
  <c r="D38" i="2"/>
  <c r="B29" i="2"/>
  <c r="C29" i="2"/>
  <c r="D29" i="2"/>
  <c r="B24" i="2"/>
  <c r="C24" i="2"/>
  <c r="D24" i="2"/>
  <c r="B16" i="2"/>
  <c r="D16" i="2"/>
  <c r="C16" i="2"/>
  <c r="D21" i="1"/>
  <c r="C17" i="1"/>
  <c r="C14" i="1"/>
  <c r="B17" i="1"/>
  <c r="B13" i="1"/>
  <c r="B14" i="1" s="1"/>
  <c r="P613" i="12" l="1"/>
  <c r="P612" i="12"/>
  <c r="O592" i="12"/>
  <c r="O616" i="12"/>
  <c r="O594" i="12"/>
  <c r="O731" i="12" s="1"/>
  <c r="O620" i="12"/>
  <c r="O668" i="12"/>
  <c r="O600" i="12"/>
  <c r="O589" i="12"/>
  <c r="O511" i="12"/>
  <c r="O648" i="12" s="1"/>
  <c r="P689" i="12"/>
  <c r="P711" i="12"/>
  <c r="O545" i="12"/>
  <c r="O607" i="12" s="1"/>
  <c r="O669" i="12" s="1"/>
  <c r="O614" i="12"/>
  <c r="O671" i="12"/>
  <c r="O613" i="12"/>
  <c r="O675" i="12" s="1"/>
  <c r="O737" i="12" s="1"/>
  <c r="P685" i="12"/>
  <c r="O688" i="12"/>
  <c r="P710" i="12"/>
  <c r="O593" i="12"/>
  <c r="P635" i="12"/>
  <c r="O604" i="12"/>
  <c r="P610" i="12"/>
  <c r="P698" i="12"/>
  <c r="P560" i="12"/>
  <c r="O559" i="12"/>
  <c r="O621" i="12" s="1"/>
  <c r="O683" i="12" s="1"/>
  <c r="O745" i="12" s="1"/>
  <c r="O514" i="12"/>
  <c r="O651" i="12" s="1"/>
  <c r="O536" i="12"/>
  <c r="O673" i="12" s="1"/>
  <c r="O597" i="12"/>
  <c r="O659" i="12" s="1"/>
  <c r="O664" i="12"/>
  <c r="O661" i="12"/>
  <c r="O723" i="12" s="1"/>
  <c r="P581" i="12"/>
  <c r="P506" i="12"/>
  <c r="P571" i="12"/>
  <c r="P496" i="12"/>
  <c r="O573" i="12"/>
  <c r="O710" i="12" s="1"/>
  <c r="O498" i="12"/>
  <c r="P577" i="12"/>
  <c r="P502" i="12"/>
  <c r="P580" i="12"/>
  <c r="P505" i="12"/>
  <c r="O667" i="12"/>
  <c r="P589" i="12"/>
  <c r="P651" i="12" s="1"/>
  <c r="P607" i="12"/>
  <c r="P669" i="12" s="1"/>
  <c r="O569" i="12"/>
  <c r="O494" i="12"/>
  <c r="P605" i="12"/>
  <c r="P530" i="12"/>
  <c r="O571" i="12"/>
  <c r="P544" i="12"/>
  <c r="P606" i="12" s="1"/>
  <c r="P653" i="12"/>
  <c r="P715" i="12" s="1"/>
  <c r="P614" i="12"/>
  <c r="P539" i="12"/>
  <c r="P601" i="12" s="1"/>
  <c r="O590" i="12"/>
  <c r="O515" i="12"/>
  <c r="O596" i="12"/>
  <c r="O658" i="12" s="1"/>
  <c r="P666" i="12"/>
  <c r="P728" i="12" s="1"/>
  <c r="P537" i="12"/>
  <c r="P679" i="12"/>
  <c r="P741" i="12" s="1"/>
  <c r="P538" i="12"/>
  <c r="P611" i="12"/>
  <c r="P579" i="12"/>
  <c r="P504" i="12"/>
  <c r="P665" i="12"/>
  <c r="O519" i="12"/>
  <c r="P531" i="12"/>
  <c r="P593" i="12" s="1"/>
  <c r="P655" i="12" s="1"/>
  <c r="O610" i="12"/>
  <c r="O523" i="12"/>
  <c r="O650" i="12"/>
  <c r="P569" i="12"/>
  <c r="P494" i="12"/>
  <c r="P595" i="12"/>
  <c r="P657" i="12" s="1"/>
  <c r="O529" i="12"/>
  <c r="O553" i="12"/>
  <c r="O615" i="12" s="1"/>
  <c r="O677" i="12" s="1"/>
  <c r="O739" i="12" s="1"/>
  <c r="P590" i="12"/>
  <c r="P652" i="12" s="1"/>
  <c r="P583" i="12"/>
  <c r="P508" i="12"/>
  <c r="O580" i="12"/>
  <c r="O505" i="12"/>
  <c r="O670" i="12"/>
  <c r="O732" i="12" s="1"/>
  <c r="O583" i="12"/>
  <c r="O508" i="12"/>
  <c r="P608" i="12"/>
  <c r="P670" i="12" s="1"/>
  <c r="O525" i="12"/>
  <c r="O506" i="12"/>
  <c r="O568" i="12" s="1"/>
  <c r="O501" i="12"/>
  <c r="O541" i="12"/>
  <c r="O678" i="12" s="1"/>
  <c r="O578" i="12"/>
  <c r="O503" i="12"/>
  <c r="P535" i="12"/>
  <c r="O574" i="12"/>
  <c r="O499" i="12"/>
  <c r="P596" i="12"/>
  <c r="O504" i="12"/>
  <c r="P594" i="12"/>
  <c r="O644" i="12"/>
  <c r="P678" i="12"/>
  <c r="P740" i="12" s="1"/>
  <c r="O575" i="12"/>
  <c r="O712" i="12" s="1"/>
  <c r="O500" i="12"/>
  <c r="P572" i="12"/>
  <c r="P497" i="12"/>
  <c r="P585" i="12"/>
  <c r="O493" i="12"/>
  <c r="O539" i="12"/>
  <c r="O676" i="12" s="1"/>
  <c r="P640" i="12"/>
  <c r="P702" i="12" s="1"/>
  <c r="O557" i="12"/>
  <c r="O619" i="12" s="1"/>
  <c r="O681" i="12" s="1"/>
  <c r="O743" i="12" s="1"/>
  <c r="O682" i="12"/>
  <c r="O744" i="12" s="1"/>
  <c r="O517" i="12"/>
  <c r="O654" i="12" s="1"/>
  <c r="O674" i="12"/>
  <c r="O736" i="12" s="1"/>
  <c r="P602" i="12"/>
  <c r="P576" i="12"/>
  <c r="P501" i="12"/>
  <c r="O657" i="12"/>
  <c r="O719" i="12" s="1"/>
  <c r="P575" i="12"/>
  <c r="P712" i="12" s="1"/>
  <c r="P500" i="12"/>
  <c r="P646" i="12"/>
  <c r="P609" i="12"/>
  <c r="P671" i="12" s="1"/>
  <c r="P536" i="12"/>
  <c r="P615" i="12"/>
  <c r="P677" i="12" s="1"/>
  <c r="O584" i="12"/>
  <c r="O646" i="12" s="1"/>
  <c r="P582" i="12"/>
  <c r="P644" i="12" s="1"/>
  <c r="D4" i="17"/>
  <c r="D5" i="17"/>
  <c r="E5" i="17"/>
  <c r="B5" i="17"/>
  <c r="C5" i="17"/>
  <c r="O730" i="12" l="1"/>
  <c r="O656" i="12"/>
  <c r="O729" i="12"/>
  <c r="P719" i="12"/>
  <c r="P747" i="12"/>
  <c r="O726" i="12"/>
  <c r="P672" i="12"/>
  <c r="P668" i="12"/>
  <c r="P730" i="12" s="1"/>
  <c r="O601" i="12"/>
  <c r="O738" i="12" s="1"/>
  <c r="O598" i="12"/>
  <c r="O735" i="12" s="1"/>
  <c r="P733" i="12"/>
  <c r="P697" i="12"/>
  <c r="O576" i="12"/>
  <c r="O713" i="12" s="1"/>
  <c r="P739" i="12"/>
  <c r="P714" i="12"/>
  <c r="O733" i="12"/>
  <c r="O721" i="12"/>
  <c r="O655" i="12"/>
  <c r="O717" i="12" s="1"/>
  <c r="P681" i="12"/>
  <c r="P743" i="12" s="1"/>
  <c r="P622" i="12"/>
  <c r="P684" i="12" s="1"/>
  <c r="O696" i="12"/>
  <c r="P638" i="12"/>
  <c r="P563" i="12"/>
  <c r="O563" i="12"/>
  <c r="P637" i="12"/>
  <c r="P562" i="12"/>
  <c r="P624" i="12" s="1"/>
  <c r="P686" i="12" s="1"/>
  <c r="P748" i="12" s="1"/>
  <c r="P727" i="12"/>
  <c r="P658" i="12"/>
  <c r="O635" i="12"/>
  <c r="O560" i="12"/>
  <c r="P643" i="12"/>
  <c r="P568" i="12"/>
  <c r="P630" i="12" s="1"/>
  <c r="P692" i="12" s="1"/>
  <c r="P713" i="12"/>
  <c r="O631" i="12"/>
  <c r="O556" i="12"/>
  <c r="O618" i="12" s="1"/>
  <c r="O680" i="12" s="1"/>
  <c r="O742" i="12" s="1"/>
  <c r="O630" i="12"/>
  <c r="O555" i="12"/>
  <c r="O642" i="12"/>
  <c r="O567" i="12"/>
  <c r="O660" i="12"/>
  <c r="O585" i="12"/>
  <c r="P566" i="12"/>
  <c r="P628" i="12" s="1"/>
  <c r="P690" i="12" s="1"/>
  <c r="P641" i="12"/>
  <c r="O662" i="12"/>
  <c r="O587" i="12"/>
  <c r="P645" i="12"/>
  <c r="P570" i="12"/>
  <c r="O666" i="12"/>
  <c r="O591" i="12"/>
  <c r="O652" i="12"/>
  <c r="O577" i="12"/>
  <c r="O708" i="12"/>
  <c r="O633" i="12"/>
  <c r="O695" i="12" s="1"/>
  <c r="O706" i="12"/>
  <c r="P731" i="12"/>
  <c r="P656" i="12"/>
  <c r="P718" i="12" s="1"/>
  <c r="O640" i="12"/>
  <c r="O565" i="12"/>
  <c r="P720" i="12"/>
  <c r="O566" i="12"/>
  <c r="P663" i="12"/>
  <c r="P725" i="12" s="1"/>
  <c r="P667" i="12"/>
  <c r="P592" i="12"/>
  <c r="P717" i="12"/>
  <c r="O581" i="12"/>
  <c r="O643" i="12" s="1"/>
  <c r="O705" i="12" s="1"/>
  <c r="O672" i="12"/>
  <c r="O734" i="12" s="1"/>
  <c r="O636" i="12"/>
  <c r="O561" i="12"/>
  <c r="O623" i="12" s="1"/>
  <c r="O685" i="12" s="1"/>
  <c r="O747" i="12" s="1"/>
  <c r="P673" i="12"/>
  <c r="P598" i="12"/>
  <c r="P660" i="12" s="1"/>
  <c r="P722" i="12" s="1"/>
  <c r="P634" i="12"/>
  <c r="P559" i="12"/>
  <c r="P732" i="12"/>
  <c r="P642" i="12"/>
  <c r="P567" i="12"/>
  <c r="P629" i="12" s="1"/>
  <c r="P691" i="12" s="1"/>
  <c r="P647" i="12"/>
  <c r="P709" i="12" s="1"/>
  <c r="P631" i="12"/>
  <c r="P556" i="12"/>
  <c r="P675" i="12"/>
  <c r="P600" i="12"/>
  <c r="P597" i="12"/>
  <c r="P746" i="12"/>
  <c r="O637" i="12"/>
  <c r="O562" i="12"/>
  <c r="O579" i="12"/>
  <c r="O716" i="12" s="1"/>
  <c r="O645" i="12"/>
  <c r="O570" i="12"/>
  <c r="P706" i="12"/>
  <c r="P676" i="12"/>
  <c r="P738" i="12" s="1"/>
  <c r="P664" i="12"/>
  <c r="P726" i="12" s="1"/>
  <c r="P633" i="12"/>
  <c r="P558" i="12"/>
  <c r="P620" i="12" s="1"/>
  <c r="P682" i="12" s="1"/>
  <c r="P744" i="12" s="1"/>
  <c r="O720" i="12"/>
  <c r="P674" i="12"/>
  <c r="P599" i="12"/>
  <c r="O603" i="12"/>
  <c r="P639" i="12"/>
  <c r="P564" i="12"/>
  <c r="P708" i="12"/>
  <c r="C4" i="17"/>
  <c r="B4" i="17"/>
  <c r="E4" i="17"/>
  <c r="O663" i="12" l="1"/>
  <c r="O725" i="12" s="1"/>
  <c r="P703" i="12"/>
  <c r="O638" i="12"/>
  <c r="O700" i="12" s="1"/>
  <c r="O718" i="12"/>
  <c r="P734" i="12"/>
  <c r="P659" i="12"/>
  <c r="P721" i="12" s="1"/>
  <c r="O702" i="12"/>
  <c r="O627" i="12"/>
  <c r="O689" i="12" s="1"/>
  <c r="P699" i="12"/>
  <c r="P693" i="12"/>
  <c r="P618" i="12"/>
  <c r="P680" i="12" s="1"/>
  <c r="P742" i="12" s="1"/>
  <c r="O698" i="12"/>
  <c r="O728" i="12"/>
  <c r="O653" i="12"/>
  <c r="O715" i="12" s="1"/>
  <c r="O697" i="12"/>
  <c r="O622" i="12"/>
  <c r="O684" i="12" s="1"/>
  <c r="O746" i="12" s="1"/>
  <c r="O625" i="12"/>
  <c r="O687" i="12" s="1"/>
  <c r="O724" i="12"/>
  <c r="O649" i="12"/>
  <c r="O711" i="12" s="1"/>
  <c r="O704" i="12"/>
  <c r="O629" i="12"/>
  <c r="O691" i="12" s="1"/>
  <c r="P729" i="12"/>
  <c r="P654" i="12"/>
  <c r="P716" i="12" s="1"/>
  <c r="P736" i="12"/>
  <c r="P661" i="12"/>
  <c r="P723" i="12" s="1"/>
  <c r="P735" i="12"/>
  <c r="O692" i="12"/>
  <c r="O617" i="12"/>
  <c r="O679" i="12" s="1"/>
  <c r="O741" i="12" s="1"/>
  <c r="O722" i="12"/>
  <c r="O647" i="12"/>
  <c r="O709" i="12" s="1"/>
  <c r="P695" i="12"/>
  <c r="O699" i="12"/>
  <c r="O624" i="12"/>
  <c r="O686" i="12" s="1"/>
  <c r="O748" i="12" s="1"/>
  <c r="O628" i="12"/>
  <c r="O690" i="12" s="1"/>
  <c r="P707" i="12"/>
  <c r="P632" i="12"/>
  <c r="P694" i="12" s="1"/>
  <c r="O693" i="12"/>
  <c r="P700" i="12"/>
  <c r="P625" i="12"/>
  <c r="P687" i="12" s="1"/>
  <c r="O740" i="12"/>
  <c r="O665" i="12"/>
  <c r="O727" i="12" s="1"/>
  <c r="O714" i="12"/>
  <c r="O639" i="12"/>
  <c r="O701" i="12" s="1"/>
  <c r="P737" i="12"/>
  <c r="P662" i="12"/>
  <c r="P724" i="12" s="1"/>
  <c r="O707" i="12"/>
  <c r="O632" i="12"/>
  <c r="O694" i="12" s="1"/>
  <c r="P704" i="12"/>
  <c r="P705" i="12"/>
  <c r="P701" i="12"/>
  <c r="P626" i="12"/>
  <c r="P688" i="12" s="1"/>
  <c r="P696" i="12"/>
  <c r="P621" i="12"/>
  <c r="P683" i="12" s="1"/>
  <c r="P745" i="12" s="1"/>
  <c r="O641" i="12"/>
  <c r="O703" i="12" s="1"/>
  <c r="E3" i="17" l="1"/>
  <c r="D3" i="17"/>
  <c r="B3" i="17"/>
  <c r="C3" i="17"/>
  <c r="D13" i="1" l="1"/>
  <c r="D14" i="1" s="1"/>
  <c r="E9" i="25" l="1"/>
  <c r="E10" i="25"/>
  <c r="G36" i="9" l="1"/>
  <c r="G34" i="9"/>
  <c r="D11" i="14"/>
  <c r="C13" i="13"/>
  <c r="P9" i="9" l="1"/>
  <c r="S9" i="9"/>
  <c r="S11" i="9"/>
  <c r="P8" i="9"/>
  <c r="S8" i="9"/>
  <c r="S7" i="9"/>
  <c r="T7" i="9"/>
  <c r="T16" i="9"/>
  <c r="S16" i="9"/>
  <c r="P7" i="9"/>
  <c r="T9" i="9"/>
  <c r="T17" i="9"/>
  <c r="S17" i="9"/>
  <c r="T10" i="9"/>
  <c r="S10" i="9"/>
  <c r="T14" i="9"/>
  <c r="S14" i="9"/>
  <c r="T18" i="9"/>
  <c r="S18" i="9"/>
  <c r="T15" i="9"/>
  <c r="S15" i="9"/>
  <c r="T12" i="9"/>
  <c r="S12" i="9"/>
  <c r="T8" i="9"/>
  <c r="T13" i="9"/>
  <c r="S13" i="9"/>
  <c r="P11" i="9"/>
  <c r="P12" i="9"/>
  <c r="P18" i="9"/>
  <c r="P13" i="9"/>
  <c r="P17" i="9"/>
  <c r="P15" i="9"/>
  <c r="P10" i="9"/>
  <c r="P16" i="9"/>
  <c r="P14" i="9"/>
  <c r="B63" i="9"/>
  <c r="G38" i="9" l="1"/>
  <c r="I54" i="9" l="1"/>
  <c r="D63" i="9" s="1"/>
  <c r="G54" i="9"/>
  <c r="B62" i="9" l="1"/>
  <c r="B64" i="9" s="1"/>
  <c r="J38" i="9" l="1"/>
  <c r="C63" i="9"/>
  <c r="E63" i="9" s="1"/>
  <c r="H38" i="9"/>
  <c r="D62" i="9"/>
  <c r="C62" i="9"/>
  <c r="C64" i="9" l="1"/>
  <c r="E62" i="9"/>
  <c r="E64" i="9" s="1"/>
  <c r="E16" i="7" l="1"/>
  <c r="E14" i="7"/>
  <c r="E9" i="7"/>
  <c r="E6" i="7"/>
  <c r="I18" i="4"/>
  <c r="F33" i="3"/>
  <c r="F31" i="3"/>
  <c r="F29" i="3"/>
  <c r="F15" i="3"/>
  <c r="F6" i="3"/>
  <c r="J21" i="4"/>
  <c r="J19" i="4"/>
  <c r="E12" i="7"/>
  <c r="F18" i="6"/>
  <c r="F27" i="3"/>
  <c r="F22" i="3"/>
  <c r="H35" i="5"/>
  <c r="F19" i="3"/>
  <c r="F18" i="3"/>
  <c r="I15" i="4"/>
  <c r="I17" i="4"/>
  <c r="I19" i="4"/>
  <c r="I21" i="4"/>
  <c r="E6" i="3"/>
  <c r="E15" i="3"/>
  <c r="E29" i="3"/>
  <c r="E31" i="3"/>
  <c r="E33" i="3"/>
  <c r="D6" i="3"/>
  <c r="D15" i="3"/>
  <c r="D29" i="3"/>
  <c r="D31" i="3"/>
  <c r="D33" i="3"/>
  <c r="J16" i="5"/>
  <c r="J10" i="5"/>
  <c r="J5" i="5"/>
  <c r="I35" i="5"/>
  <c r="E30" i="3"/>
  <c r="D12" i="7"/>
  <c r="E18" i="6"/>
  <c r="F16" i="7"/>
  <c r="J15" i="4"/>
  <c r="J17" i="4"/>
  <c r="J18" i="4"/>
  <c r="F6" i="7"/>
  <c r="F9" i="7"/>
  <c r="F14" i="7"/>
  <c r="F15" i="7"/>
  <c r="E19" i="3"/>
  <c r="E18" i="3"/>
  <c r="H5" i="5"/>
  <c r="H10" i="5"/>
  <c r="H16" i="5"/>
  <c r="J37" i="5"/>
  <c r="J29" i="5"/>
  <c r="J19" i="5"/>
  <c r="J23" i="5"/>
  <c r="I16" i="5"/>
  <c r="I10" i="5"/>
  <c r="J12" i="5"/>
  <c r="G18" i="6"/>
  <c r="F12" i="7"/>
  <c r="D27" i="3"/>
  <c r="D22" i="3"/>
  <c r="O8" i="13"/>
  <c r="D6" i="7"/>
  <c r="D9" i="7"/>
  <c r="D14" i="7"/>
  <c r="D16" i="7"/>
  <c r="D19" i="7"/>
  <c r="D21" i="7"/>
  <c r="D22" i="7"/>
  <c r="E3" i="25"/>
  <c r="D18" i="3"/>
  <c r="D19" i="3"/>
  <c r="H19" i="4"/>
  <c r="H21" i="4"/>
  <c r="H32" i="5"/>
  <c r="I32" i="5"/>
  <c r="J32" i="5"/>
  <c r="J35" i="5"/>
  <c r="I5" i="5"/>
  <c r="F30" i="3"/>
  <c r="H23" i="5"/>
  <c r="H29" i="5"/>
  <c r="H37" i="5"/>
  <c r="I23" i="5"/>
  <c r="I29" i="5"/>
  <c r="I37" i="5"/>
  <c r="H19" i="5"/>
  <c r="H15" i="4"/>
  <c r="H17" i="4"/>
  <c r="H18" i="4"/>
  <c r="H12" i="5"/>
  <c r="I12" i="5"/>
  <c r="I19" i="5"/>
  <c r="E22" i="3"/>
  <c r="E27" i="3"/>
</calcChain>
</file>

<file path=xl/sharedStrings.xml><?xml version="1.0" encoding="utf-8"?>
<sst xmlns="http://schemas.openxmlformats.org/spreadsheetml/2006/main" count="16201" uniqueCount="764">
  <si>
    <t>shares in Millions, $ in Millions</t>
  </si>
  <si>
    <t>12 Months Ended</t>
  </si>
  <si>
    <t>Net sales</t>
  </si>
  <si>
    <t>Costs and expenses</t>
  </si>
  <si>
    <t>Cost of products sold</t>
  </si>
  <si>
    <t>Marketing and selling expenses</t>
  </si>
  <si>
    <t>Administrative expenses</t>
  </si>
  <si>
    <t>Research and development expenses</t>
  </si>
  <si>
    <t>Other expenses / (income)</t>
  </si>
  <si>
    <t>Restructuring charges</t>
  </si>
  <si>
    <t>Total costs and expenses</t>
  </si>
  <si>
    <t>Earnings before interest and taxes</t>
  </si>
  <si>
    <t>Interest expense</t>
  </si>
  <si>
    <t>Interest income</t>
  </si>
  <si>
    <t>Earnings before taxes</t>
  </si>
  <si>
    <t>Taxes on earnings</t>
  </si>
  <si>
    <t>Earnings from continuing operations</t>
  </si>
  <si>
    <t>Earnings from discontinued operations</t>
  </si>
  <si>
    <t>Net earnings</t>
  </si>
  <si>
    <t>Current assets</t>
  </si>
  <si>
    <t>Cash and cash equivalents</t>
  </si>
  <si>
    <t>Accounts receivable, net</t>
  </si>
  <si>
    <t>Inventories</t>
  </si>
  <si>
    <t>Other current assets</t>
  </si>
  <si>
    <t>Total current assets</t>
  </si>
  <si>
    <t>Plant assets, net of depreciation</t>
  </si>
  <si>
    <t>Goodwill</t>
  </si>
  <si>
    <t>Other intangible assets, net of amortization</t>
  </si>
  <si>
    <t>Total assets</t>
  </si>
  <si>
    <t>Current liabilities</t>
  </si>
  <si>
    <t>Short-term borrowings</t>
  </si>
  <si>
    <t>Payable to suppliers and others</t>
  </si>
  <si>
    <t>Accrued liabilities</t>
  </si>
  <si>
    <t>Accrued income taxes</t>
  </si>
  <si>
    <t>Total current liabilities</t>
  </si>
  <si>
    <t>Long-term debt</t>
  </si>
  <si>
    <t>Deferred taxes</t>
  </si>
  <si>
    <t>Total liabilities</t>
  </si>
  <si>
    <t>Commitments and contingencies</t>
  </si>
  <si>
    <t>Campbell Soup Company shareholders' equity</t>
  </si>
  <si>
    <t>Preferred stock; authorized 40 shares; none issued</t>
  </si>
  <si>
    <t>Capital stock, $.0375 par value; authorized 560 shares; issued 323 shares</t>
  </si>
  <si>
    <t>Additional paid-in capital</t>
  </si>
  <si>
    <t>Earnings retained in the business</t>
  </si>
  <si>
    <t>Capital stock in treasury, at cost</t>
  </si>
  <si>
    <t>Accumulated other comprehensive loss</t>
  </si>
  <si>
    <t>Total Campbell Soup Company shareholders' equity</t>
  </si>
  <si>
    <t>Noncontrolling interests</t>
  </si>
  <si>
    <t>Total equity</t>
  </si>
  <si>
    <t>Total liabilities and equity</t>
  </si>
  <si>
    <t>Preferred Stock, Shares Authorized</t>
  </si>
  <si>
    <t>Preferred Stock, Shares Issued</t>
  </si>
  <si>
    <t>Common Stock, Par or Stated Value Per Share</t>
  </si>
  <si>
    <t>Capital Stock, Shares Authorized</t>
  </si>
  <si>
    <t>Consolidated Statements of Cash Flows - USD ($)</t>
  </si>
  <si>
    <t>$ in Millions</t>
  </si>
  <si>
    <t>Cash flows from operating activities:</t>
  </si>
  <si>
    <t>Adjustments to reconcile net earnings to operating cash flow</t>
  </si>
  <si>
    <t>Deferred income taxes</t>
  </si>
  <si>
    <t>Accounts receivable</t>
  </si>
  <si>
    <t>Accounts payable and accrued liabilities</t>
  </si>
  <si>
    <t>Other</t>
  </si>
  <si>
    <t>Net cash provided by operating activities</t>
  </si>
  <si>
    <t>Cash flows from investing activities:</t>
  </si>
  <si>
    <t>Net cash used in investing activities</t>
  </si>
  <si>
    <t>Cash flows from financing activities:</t>
  </si>
  <si>
    <t>Net short-term borrowings (repayments)</t>
  </si>
  <si>
    <t>Long-term borrowings (repayments)</t>
  </si>
  <si>
    <t>Dividends paid</t>
  </si>
  <si>
    <t>Net cash used in financing activities</t>
  </si>
  <si>
    <t>Cash and cash equivalents continuing operations - beginning of period</t>
  </si>
  <si>
    <t>Cash and cash equivalents continuing operations - end of period</t>
  </si>
  <si>
    <t>Revenue</t>
  </si>
  <si>
    <t>Cost of Goods Sold</t>
  </si>
  <si>
    <t>Gross Profit</t>
  </si>
  <si>
    <t>EBIT</t>
  </si>
  <si>
    <t>Net interest exp/income</t>
  </si>
  <si>
    <t>Unusual/non-ordinary items</t>
  </si>
  <si>
    <t>EBT</t>
  </si>
  <si>
    <t>Taxes</t>
  </si>
  <si>
    <t>R&amp;D expenses</t>
  </si>
  <si>
    <t>Forecast</t>
  </si>
  <si>
    <t>Historicals</t>
  </si>
  <si>
    <t>General &amp; administration</t>
  </si>
  <si>
    <t>Marketing/selling</t>
  </si>
  <si>
    <t xml:space="preserve"> </t>
  </si>
  <si>
    <t>Earnings from continuing ops</t>
  </si>
  <si>
    <t>Earnings from discontinued ops</t>
  </si>
  <si>
    <t>Cash</t>
  </si>
  <si>
    <t xml:space="preserve">Receivables </t>
  </si>
  <si>
    <t xml:space="preserve">Inventory </t>
  </si>
  <si>
    <t>Net PPE</t>
  </si>
  <si>
    <t>Other Long term assets</t>
  </si>
  <si>
    <t>Assets</t>
  </si>
  <si>
    <t>Liabilities + Stockholder's Equity</t>
  </si>
  <si>
    <t>Short term borrowings</t>
  </si>
  <si>
    <t>Accounts payable</t>
  </si>
  <si>
    <t>Accruals</t>
  </si>
  <si>
    <t>LT Debt</t>
  </si>
  <si>
    <t>Other LT liabilities</t>
  </si>
  <si>
    <t>Total liabilitites</t>
  </si>
  <si>
    <t>Retained Earnings</t>
  </si>
  <si>
    <t>Treasury Stock</t>
  </si>
  <si>
    <t>Accumulated other loss</t>
  </si>
  <si>
    <t>Total CPB shareholder equity</t>
  </si>
  <si>
    <t>Non-controlling interest</t>
  </si>
  <si>
    <t>Total L &amp; E</t>
  </si>
  <si>
    <t>Revenue growth</t>
  </si>
  <si>
    <t>COGS % Revenues</t>
  </si>
  <si>
    <t>R&amp;D % Revenues</t>
  </si>
  <si>
    <t>SG&amp;A % Revenues</t>
  </si>
  <si>
    <t>Marketing % Revenues</t>
  </si>
  <si>
    <t>Other exp % Revenues</t>
  </si>
  <si>
    <t>Days sales in receivables</t>
  </si>
  <si>
    <t>Other accruals % of revenues</t>
  </si>
  <si>
    <t>Issues from LTD</t>
  </si>
  <si>
    <t>Payoff LTD</t>
  </si>
  <si>
    <t>New issues of stock</t>
  </si>
  <si>
    <t>Buyback of stock</t>
  </si>
  <si>
    <t>% dividends</t>
  </si>
  <si>
    <t>Dividends</t>
  </si>
  <si>
    <t>Payout ratios</t>
  </si>
  <si>
    <t>Other CA</t>
  </si>
  <si>
    <t>Interest % ST and LT Debt</t>
  </si>
  <si>
    <t>Other long term liabilities</t>
  </si>
  <si>
    <t>Min cash balance</t>
  </si>
  <si>
    <t>Common stock (par + excess capital)</t>
  </si>
  <si>
    <t>Deferred taxes % revenues</t>
  </si>
  <si>
    <t>Other LT L % revenues</t>
  </si>
  <si>
    <t>Other LTA % revenues</t>
  </si>
  <si>
    <t>Accounts payable days</t>
  </si>
  <si>
    <t>Purchase/sale of plant assets</t>
  </si>
  <si>
    <t xml:space="preserve">Total change in cash </t>
  </si>
  <si>
    <t>CPB Balance Sheet From 10-K</t>
  </si>
  <si>
    <t>Historical</t>
  </si>
  <si>
    <t>Campbell Soup</t>
  </si>
  <si>
    <t>Consolidated Statements of Earnings - USD ($) (Source:  10-K)</t>
  </si>
  <si>
    <t>Income Statements</t>
  </si>
  <si>
    <t>Balance Sheets</t>
  </si>
  <si>
    <t xml:space="preserve">Checks to Balance sheet?  </t>
  </si>
  <si>
    <t>Non controlling interest</t>
  </si>
  <si>
    <t>Supporting schedules: Change in NWC and Net Capital Expenditures</t>
  </si>
  <si>
    <t>Net working Capital</t>
  </si>
  <si>
    <t>Accounts Receivable</t>
  </si>
  <si>
    <t>Inventory</t>
  </si>
  <si>
    <t>Total Current assets</t>
  </si>
  <si>
    <t>Accounts payable/accruals</t>
  </si>
  <si>
    <t>Total Current liabilities</t>
  </si>
  <si>
    <t>NWC</t>
  </si>
  <si>
    <t>Change NWC</t>
  </si>
  <si>
    <t>Capital Expenditures</t>
  </si>
  <si>
    <t>Discounted Cash Flow Analysis</t>
  </si>
  <si>
    <t>Taxes expensed</t>
  </si>
  <si>
    <t>Change in Long term liabilities</t>
  </si>
  <si>
    <t>EBIT after tax</t>
  </si>
  <si>
    <t>Change in net working capital</t>
  </si>
  <si>
    <t>Net capital expenditures</t>
  </si>
  <si>
    <t>FCF</t>
  </si>
  <si>
    <t>Terminal value</t>
  </si>
  <si>
    <t>Total CFs</t>
  </si>
  <si>
    <t>Value of the firm</t>
  </si>
  <si>
    <t>Less value of debt</t>
  </si>
  <si>
    <t>Value of equity</t>
  </si>
  <si>
    <t>Per share price</t>
  </si>
  <si>
    <t>Total MV debt</t>
  </si>
  <si>
    <t>ST debt</t>
  </si>
  <si>
    <t>LT debt</t>
  </si>
  <si>
    <t>Wt x YTM</t>
  </si>
  <si>
    <t>YTM</t>
  </si>
  <si>
    <t>Weight</t>
  </si>
  <si>
    <t>MV</t>
  </si>
  <si>
    <t>Capital leases</t>
  </si>
  <si>
    <t>Commercial paper</t>
  </si>
  <si>
    <t>Campbell Soup, from 10K, Short-term debt</t>
  </si>
  <si>
    <t>Variable</t>
  </si>
  <si>
    <t>CPB3884445</t>
  </si>
  <si>
    <t>Notes</t>
  </si>
  <si>
    <t>CPB4222994</t>
  </si>
  <si>
    <t>CPB3884444</t>
  </si>
  <si>
    <t>Debentures</t>
  </si>
  <si>
    <t>YTM x Weight</t>
  </si>
  <si>
    <t>Market value</t>
  </si>
  <si>
    <t>Price</t>
  </si>
  <si>
    <t>Rate</t>
  </si>
  <si>
    <t>Fiscal Year of Maturity</t>
  </si>
  <si>
    <t>Campbell Soup, from 10K, Long-term debt</t>
  </si>
  <si>
    <t>WACC</t>
  </si>
  <si>
    <t>CAMPBELL SOUP CO</t>
  </si>
  <si>
    <t>CPB</t>
  </si>
  <si>
    <t>Betas</t>
  </si>
  <si>
    <t>Time/Market</t>
  </si>
  <si>
    <t>Series 2 End</t>
  </si>
  <si>
    <t>Series 2 Beg</t>
  </si>
  <si>
    <t>Series 1 End</t>
  </si>
  <si>
    <t>Series 1 Beg</t>
  </si>
  <si>
    <t>Months prior #2</t>
  </si>
  <si>
    <t>Months prior #1</t>
  </si>
  <si>
    <t>Month to use for last trade date</t>
  </si>
  <si>
    <t>S&amp;P Series 2</t>
  </si>
  <si>
    <t>EW Series 2</t>
  </si>
  <si>
    <t>VW Series 2</t>
  </si>
  <si>
    <t>Returns for Series 2</t>
  </si>
  <si>
    <t>S&amp;P Series 1</t>
  </si>
  <si>
    <t>EW Series 1</t>
  </si>
  <si>
    <t>VW Series 1</t>
  </si>
  <si>
    <t>Returns for Series 1</t>
  </si>
  <si>
    <t>Formatted date</t>
  </si>
  <si>
    <t>Return on the S&amp;P 500 Index</t>
  </si>
  <si>
    <t>Equal-Weighted Return-incl. dividends</t>
  </si>
  <si>
    <t>Value-Weighted Return-incl. dividends</t>
  </si>
  <si>
    <t>Returns</t>
  </si>
  <si>
    <t>Price or Bid/Ask Average</t>
  </si>
  <si>
    <t>CUSIP Header</t>
  </si>
  <si>
    <t>Company Name</t>
  </si>
  <si>
    <t>Ticker Symbol</t>
  </si>
  <si>
    <t>Names Date</t>
  </si>
  <si>
    <t>PERMNO</t>
  </si>
  <si>
    <t>Beta</t>
  </si>
  <si>
    <t>Risk-free rate</t>
  </si>
  <si>
    <t>Market risk premium</t>
  </si>
  <si>
    <t>Re</t>
  </si>
  <si>
    <t>Tax rate</t>
  </si>
  <si>
    <t>Shares outstanding</t>
  </si>
  <si>
    <t>Market value of equity</t>
  </si>
  <si>
    <t>Market value of debt</t>
  </si>
  <si>
    <t>WACC, CPB</t>
  </si>
  <si>
    <t>Comparable Analysis</t>
  </si>
  <si>
    <t>Sales</t>
  </si>
  <si>
    <t>Weighted average shares outstanding</t>
  </si>
  <si>
    <t>Sales per share</t>
  </si>
  <si>
    <t>Kellogg</t>
  </si>
  <si>
    <t>General Mills</t>
  </si>
  <si>
    <t>Share price</t>
  </si>
  <si>
    <t>Price-to-Sales ratio</t>
  </si>
  <si>
    <t>Book value per share</t>
  </si>
  <si>
    <t>Book value of equity</t>
  </si>
  <si>
    <t>Price-to-Earnings ratio</t>
  </si>
  <si>
    <t>Price-to-Book ratio</t>
  </si>
  <si>
    <t>EPS</t>
  </si>
  <si>
    <t>J M Smucker Company</t>
  </si>
  <si>
    <t>Preferred dividends</t>
  </si>
  <si>
    <t>Price-to-Sales</t>
  </si>
  <si>
    <t>Price-to-Book</t>
  </si>
  <si>
    <t>Price-to-Earnings</t>
  </si>
  <si>
    <t>JM Smucker</t>
  </si>
  <si>
    <t>P/E</t>
  </si>
  <si>
    <t>P/B</t>
  </si>
  <si>
    <t>P/Sales</t>
  </si>
  <si>
    <t>Min</t>
  </si>
  <si>
    <t>Quartile 1</t>
  </si>
  <si>
    <t>Median</t>
  </si>
  <si>
    <t>Quartile 3</t>
  </si>
  <si>
    <t>Max</t>
  </si>
  <si>
    <t>Implied Price</t>
  </si>
  <si>
    <t>Operating expenses:</t>
  </si>
  <si>
    <t>Data</t>
  </si>
  <si>
    <t>Campbell Soup Company</t>
  </si>
  <si>
    <t>A</t>
  </si>
  <si>
    <t>L/E</t>
  </si>
  <si>
    <t>Short term</t>
  </si>
  <si>
    <t>Long term</t>
  </si>
  <si>
    <t>Issuance of common stock</t>
  </si>
  <si>
    <t>Treasury stock purchases</t>
  </si>
  <si>
    <t>Growth</t>
  </si>
  <si>
    <t>Market value of firm</t>
  </si>
  <si>
    <t>MV firm</t>
  </si>
  <si>
    <t>Mil</t>
  </si>
  <si>
    <t>Price for Campbell Soup???</t>
  </si>
  <si>
    <t xml:space="preserve">Multiple of another firm </t>
  </si>
  <si>
    <t xml:space="preserve">Apply this to CPB </t>
  </si>
  <si>
    <t>Obtain implied per share price (CPB)</t>
  </si>
  <si>
    <t>Implied Price CPB / (Sales/share) = P/S for competitor</t>
  </si>
  <si>
    <t>Implied Price CPB  = (Sales/share)  x  P/S for competitor</t>
  </si>
  <si>
    <t>CUSIP ID</t>
  </si>
  <si>
    <t>TRACE Bond Symbol</t>
  </si>
  <si>
    <t>Company Symbol (issuer stock ticker)</t>
  </si>
  <si>
    <t>Execution Date</t>
  </si>
  <si>
    <t>Execution Time</t>
  </si>
  <si>
    <t>Quantity</t>
  </si>
  <si>
    <t>Yield</t>
  </si>
  <si>
    <t>Year</t>
  </si>
  <si>
    <t>Month</t>
  </si>
  <si>
    <t>Day</t>
  </si>
  <si>
    <t>Date</t>
  </si>
  <si>
    <t>Date+ Time</t>
  </si>
  <si>
    <t>134429AG4</t>
  </si>
  <si>
    <t>CPB.GA</t>
  </si>
  <si>
    <t>5MM+</t>
  </si>
  <si>
    <t>134429AY5</t>
  </si>
  <si>
    <t>134429AZ2</t>
  </si>
  <si>
    <t>134429BA6</t>
  </si>
  <si>
    <t>Beta computation period</t>
  </si>
  <si>
    <t>Choice of market returns</t>
  </si>
  <si>
    <t>VW</t>
  </si>
  <si>
    <r>
      <t>R</t>
    </r>
    <r>
      <rPr>
        <vertAlign val="subscript"/>
        <sz val="14"/>
        <color theme="1"/>
        <rFont val="Arial"/>
        <family val="2"/>
      </rPr>
      <t>e</t>
    </r>
    <r>
      <rPr>
        <sz val="14"/>
        <color theme="1"/>
        <rFont val="Arial"/>
        <family val="2"/>
      </rPr>
      <t xml:space="preserve"> = R</t>
    </r>
    <r>
      <rPr>
        <vertAlign val="subscript"/>
        <sz val="14"/>
        <color theme="1"/>
        <rFont val="Arial"/>
        <family val="2"/>
      </rPr>
      <t>f</t>
    </r>
    <r>
      <rPr>
        <sz val="14"/>
        <color theme="1"/>
        <rFont val="Arial"/>
        <family val="2"/>
      </rPr>
      <t xml:space="preserve"> + Beta (R</t>
    </r>
    <r>
      <rPr>
        <vertAlign val="subscript"/>
        <sz val="14"/>
        <color theme="1"/>
        <rFont val="Arial"/>
        <family val="2"/>
      </rPr>
      <t>m</t>
    </r>
    <r>
      <rPr>
        <sz val="14"/>
        <color theme="1"/>
        <rFont val="Arial"/>
        <family val="2"/>
      </rPr>
      <t xml:space="preserve"> - R</t>
    </r>
    <r>
      <rPr>
        <vertAlign val="subscript"/>
        <sz val="14"/>
        <color theme="1"/>
        <rFont val="Arial"/>
        <family val="2"/>
      </rPr>
      <t>f</t>
    </r>
    <r>
      <rPr>
        <sz val="14"/>
        <color theme="1"/>
        <rFont val="Arial"/>
        <family val="2"/>
      </rPr>
      <t>)</t>
    </r>
  </si>
  <si>
    <t>Required return on equity</t>
  </si>
  <si>
    <t>Pull from Multiple Valuation Worksheet</t>
  </si>
  <si>
    <t>Pull from MV Debt and Weighted YTM worksheet</t>
  </si>
  <si>
    <t xml:space="preserve">We regress Company returns on Market Index returns: </t>
  </si>
  <si>
    <t>Where CPB returns = dependent variable</t>
  </si>
  <si>
    <t xml:space="preserve">Market returns = independent variable. </t>
  </si>
  <si>
    <t>We will use the slope function in excel</t>
  </si>
  <si>
    <t xml:space="preserve">  </t>
  </si>
  <si>
    <t>Prove that the covariance divided by variance returns same value</t>
  </si>
  <si>
    <t>V = D + E</t>
  </si>
  <si>
    <r>
      <t>WACC = D/V x R</t>
    </r>
    <r>
      <rPr>
        <b/>
        <vertAlign val="subscript"/>
        <sz val="14"/>
        <color theme="1"/>
        <rFont val="Arial"/>
        <family val="2"/>
      </rPr>
      <t>d</t>
    </r>
    <r>
      <rPr>
        <b/>
        <sz val="14"/>
        <color theme="1"/>
        <rFont val="Arial"/>
        <family val="2"/>
      </rPr>
      <t xml:space="preserve"> (1-T) + E/V x R</t>
    </r>
    <r>
      <rPr>
        <b/>
        <vertAlign val="subscript"/>
        <sz val="14"/>
        <color theme="1"/>
        <rFont val="Arial"/>
        <family val="2"/>
      </rPr>
      <t>e</t>
    </r>
  </si>
  <si>
    <r>
      <t>R</t>
    </r>
    <r>
      <rPr>
        <vertAlign val="subscript"/>
        <sz val="12"/>
        <color theme="1"/>
        <rFont val="Arial"/>
        <family val="2"/>
      </rPr>
      <t>d</t>
    </r>
  </si>
  <si>
    <r>
      <t>R</t>
    </r>
    <r>
      <rPr>
        <vertAlign val="subscript"/>
        <sz val="12"/>
        <color theme="1"/>
        <rFont val="Arial"/>
        <family val="2"/>
      </rPr>
      <t>e</t>
    </r>
  </si>
  <si>
    <t>Stock price</t>
  </si>
  <si>
    <t>Beta Worksheet</t>
  </si>
  <si>
    <r>
      <t xml:space="preserve">Returns (CPB) = </t>
    </r>
    <r>
      <rPr>
        <b/>
        <sz val="11"/>
        <color indexed="8"/>
        <rFont val="Calibri"/>
        <family val="2"/>
      </rPr>
      <t>β</t>
    </r>
    <r>
      <rPr>
        <b/>
        <vertAlign val="subscript"/>
        <sz val="11"/>
        <color indexed="8"/>
        <rFont val="Calibri"/>
        <family val="2"/>
      </rPr>
      <t>1</t>
    </r>
    <r>
      <rPr>
        <b/>
        <sz val="11"/>
        <color indexed="8"/>
        <rFont val="Calibri"/>
        <family val="2"/>
      </rPr>
      <t xml:space="preserve"> Market returns</t>
    </r>
  </si>
  <si>
    <t>Pull from Beta computation worksheet</t>
  </si>
  <si>
    <t>Total short-term debt</t>
  </si>
  <si>
    <t>weighted average YTM for short term debt</t>
  </si>
  <si>
    <t>Trace symbols</t>
  </si>
  <si>
    <t>Pull from Required return Equity worksheet</t>
  </si>
  <si>
    <t>Market returns</t>
  </si>
  <si>
    <t>EW</t>
  </si>
  <si>
    <t>S&amp;P</t>
  </si>
  <si>
    <t>Formulas are in black</t>
  </si>
  <si>
    <t>Direct links to another spreadsheet green</t>
  </si>
  <si>
    <t>Inputs/hardcoded items that need user attention:  Highlight in yellow, black box around them</t>
  </si>
  <si>
    <t>Hardcoded items and input items are in blue</t>
  </si>
  <si>
    <t xml:space="preserve"> Pull from IS Hist Forecast</t>
  </si>
  <si>
    <t>Pull the price from the stock return sheet; multiply by shares o/s</t>
  </si>
  <si>
    <t>Jul. 29, 2018</t>
  </si>
  <si>
    <t>Type</t>
  </si>
  <si>
    <r>
      <t>Other</t>
    </r>
    <r>
      <rPr>
        <sz val="7"/>
        <color theme="1"/>
        <rFont val="Inherit"/>
      </rPr>
      <t>(1)</t>
    </r>
  </si>
  <si>
    <t>Total</t>
  </si>
  <si>
    <t>Total long-term debt</t>
  </si>
  <si>
    <t>Campbell Soup, from 10K, Long and Short Term Debt</t>
  </si>
  <si>
    <t>Summary and Computation of Weighted Average YTM (Overall)</t>
  </si>
  <si>
    <t>Trace Symbol</t>
  </si>
  <si>
    <t>cpb.ga</t>
  </si>
  <si>
    <t>n/a</t>
  </si>
  <si>
    <t>CPB4610083</t>
  </si>
  <si>
    <t>CPB4610084</t>
  </si>
  <si>
    <t>CPB4610085</t>
  </si>
  <si>
    <t>CPB4610086</t>
  </si>
  <si>
    <t>CPB4610082</t>
  </si>
  <si>
    <t>CUSIP</t>
  </si>
  <si>
    <t>PERMCO</t>
  </si>
  <si>
    <t>120 month VW</t>
  </si>
  <si>
    <t>120 month EW</t>
  </si>
  <si>
    <t>120 month S&amp;P</t>
  </si>
  <si>
    <t>134429BC2</t>
  </si>
  <si>
    <t>CPB4610081</t>
  </si>
  <si>
    <t>134429BD0</t>
  </si>
  <si>
    <t>134429BE8</t>
  </si>
  <si>
    <t>134429BF5</t>
  </si>
  <si>
    <t>134429BG3</t>
  </si>
  <si>
    <t>134429BH1</t>
  </si>
  <si>
    <t>Dividend 0/1</t>
  </si>
  <si>
    <t>Dividends ($)</t>
  </si>
  <si>
    <t xml:space="preserve">Source Detail </t>
  </si>
  <si>
    <t>Source Detail</t>
  </si>
  <si>
    <t>Growth in FCF</t>
  </si>
  <si>
    <t>Stock price closest to date of 10-K without going past</t>
  </si>
  <si>
    <t>Con-Agra</t>
  </si>
  <si>
    <t>10-K, closest to the date of CPB's 10-K but not after</t>
  </si>
  <si>
    <t>Note: We! are using Con-Agra NOT Kraft-Heinz</t>
  </si>
  <si>
    <t>MV Debt less cash</t>
  </si>
  <si>
    <t xml:space="preserve">L/E </t>
  </si>
  <si>
    <t>Group</t>
  </si>
  <si>
    <t>ID</t>
  </si>
  <si>
    <t xml:space="preserve">Please write this out as One or Two, etc. </t>
  </si>
  <si>
    <t>Remember, just submit one file per group!</t>
  </si>
  <si>
    <t>Tax rate (% of EBT)</t>
  </si>
  <si>
    <t>Jul. 28, 2019</t>
  </si>
  <si>
    <t>Aug 2, 2020</t>
  </si>
  <si>
    <t>Current assets of discontinued operations</t>
  </si>
  <si>
    <t>Other assets ($76 as of 2019 and $77 as of 2018 attributable to variable interest entity)</t>
  </si>
  <si>
    <t>Noncurrent assets of discontinued operations</t>
  </si>
  <si>
    <t>Dividends payable</t>
  </si>
  <si>
    <t>Current liabilities of discontinued operations</t>
  </si>
  <si>
    <t>Noncurrent liabilities of discontinued operations</t>
  </si>
  <si>
    <t>Common Stock, Shares, Issued</t>
  </si>
  <si>
    <t xml:space="preserve">   Noncurrent assets of discontinued ops    </t>
  </si>
  <si>
    <t xml:space="preserve">   Noncurrent liabilties of discontinued ops    </t>
  </si>
  <si>
    <t xml:space="preserve">  Current liabilities of discontinued operations</t>
  </si>
  <si>
    <t>Current assets disc'd ops</t>
  </si>
  <si>
    <t>Current liab dis'd ops</t>
  </si>
  <si>
    <t>Non current assets disc'd ops</t>
  </si>
  <si>
    <t>Other current assets % revenues</t>
  </si>
  <si>
    <t>Total Current Assets</t>
  </si>
  <si>
    <t>Noncurrent liab from discontinued</t>
  </si>
  <si>
    <t>134429BJ7</t>
  </si>
  <si>
    <t>CPB4978498</t>
  </si>
  <si>
    <t>134429BK4</t>
  </si>
  <si>
    <t>CPB4978499</t>
  </si>
  <si>
    <t xml:space="preserve">Finance leases </t>
  </si>
  <si>
    <t>Yahoo Close Price (not adjusted close)</t>
  </si>
  <si>
    <t>Use EDATE function</t>
  </si>
  <si>
    <t>Perpetual growth</t>
  </si>
  <si>
    <t xml:space="preserve">Hardcoded; assume this. </t>
  </si>
  <si>
    <t>Book value Aug 2, 2020</t>
  </si>
  <si>
    <t>Make sure these formulas are anchored/not anchored as they are here; once row 8 is correct, you can copy down to rows 9 -19</t>
  </si>
  <si>
    <t>estimate as of Aug 2, 2020</t>
  </si>
  <si>
    <t>Days COGS in inventory</t>
  </si>
  <si>
    <t>Change in Net Cap ex % of EBIT(1-T)</t>
  </si>
  <si>
    <t>Noncurrent assets fr+B4om discontinued</t>
  </si>
  <si>
    <t>60 month VW</t>
  </si>
  <si>
    <t>60 month EW</t>
  </si>
  <si>
    <t>60 month S&amp;P</t>
  </si>
  <si>
    <t>13442910</t>
  </si>
  <si>
    <t>10K date</t>
  </si>
  <si>
    <t>10k month</t>
  </si>
  <si>
    <t>10 k day</t>
  </si>
  <si>
    <t>10 k year</t>
  </si>
  <si>
    <t>eom based on 10K</t>
  </si>
  <si>
    <t>one month prior</t>
  </si>
  <si>
    <t>one month prior, EOM</t>
  </si>
  <si>
    <t>445000</t>
  </si>
  <si>
    <t>150000</t>
  </si>
  <si>
    <t>40000</t>
  </si>
  <si>
    <t>100000</t>
  </si>
  <si>
    <t>871000</t>
  </si>
  <si>
    <t>200000</t>
  </si>
  <si>
    <t>171000</t>
  </si>
  <si>
    <t>4000</t>
  </si>
  <si>
    <t>18000</t>
  </si>
  <si>
    <t>10000</t>
  </si>
  <si>
    <t>25000</t>
  </si>
  <si>
    <t>50000</t>
  </si>
  <si>
    <t>670000</t>
  </si>
  <si>
    <t>1000</t>
  </si>
  <si>
    <t>500000</t>
  </si>
  <si>
    <t>367000</t>
  </si>
  <si>
    <t>15000</t>
  </si>
  <si>
    <t>4000000</t>
  </si>
  <si>
    <t>5000</t>
  </si>
  <si>
    <t>20000</t>
  </si>
  <si>
    <t>1410000</t>
  </si>
  <si>
    <t>75000</t>
  </si>
  <si>
    <t>125000</t>
  </si>
  <si>
    <t>3943000</t>
  </si>
  <si>
    <t>2000</t>
  </si>
  <si>
    <t>26000</t>
  </si>
  <si>
    <t>185000</t>
  </si>
  <si>
    <t>309000</t>
  </si>
  <si>
    <t>48000</t>
  </si>
  <si>
    <t>55000</t>
  </si>
  <si>
    <t>6000</t>
  </si>
  <si>
    <t>205000</t>
  </si>
  <si>
    <t>72000</t>
  </si>
  <si>
    <t>65000</t>
  </si>
  <si>
    <t>12000</t>
  </si>
  <si>
    <t>11000</t>
  </si>
  <si>
    <t>28000</t>
  </si>
  <si>
    <t>35000</t>
  </si>
  <si>
    <t>80000</t>
  </si>
  <si>
    <t>70000</t>
  </si>
  <si>
    <t>52000</t>
  </si>
  <si>
    <t>1420000</t>
  </si>
  <si>
    <t>13000</t>
  </si>
  <si>
    <t>89000</t>
  </si>
  <si>
    <t>95000</t>
  </si>
  <si>
    <t>8000</t>
  </si>
  <si>
    <t>250000</t>
  </si>
  <si>
    <t>3000</t>
  </si>
  <si>
    <t>44000</t>
  </si>
  <si>
    <t>3505000</t>
  </si>
  <si>
    <t>106000</t>
  </si>
  <si>
    <t>85000</t>
  </si>
  <si>
    <t>153000</t>
  </si>
  <si>
    <t>30000</t>
  </si>
  <si>
    <t>23000</t>
  </si>
  <si>
    <t>224000</t>
  </si>
  <si>
    <t>19000</t>
  </si>
  <si>
    <t>82000</t>
  </si>
  <si>
    <t>175000</t>
  </si>
  <si>
    <t>138000</t>
  </si>
  <si>
    <t>37000</t>
  </si>
  <si>
    <t>156000</t>
  </si>
  <si>
    <t>2446000</t>
  </si>
  <si>
    <t>60000</t>
  </si>
  <si>
    <t>57000</t>
  </si>
  <si>
    <t>360000</t>
  </si>
  <si>
    <t>180000</t>
  </si>
  <si>
    <t>2150000</t>
  </si>
  <si>
    <t>43000</t>
  </si>
  <si>
    <t>395000</t>
  </si>
  <si>
    <t>288000</t>
  </si>
  <si>
    <t>440000</t>
  </si>
  <si>
    <t>4200000</t>
  </si>
  <si>
    <t>542000</t>
  </si>
  <si>
    <t>1302000</t>
  </si>
  <si>
    <t>1347000</t>
  </si>
  <si>
    <t>198000</t>
  </si>
  <si>
    <t>213000</t>
  </si>
  <si>
    <t>785000</t>
  </si>
  <si>
    <t>130000</t>
  </si>
  <si>
    <t>115000</t>
  </si>
  <si>
    <t>90000</t>
  </si>
  <si>
    <t>2240000</t>
  </si>
  <si>
    <t>165000</t>
  </si>
  <si>
    <t>110000</t>
  </si>
  <si>
    <t>2305000</t>
  </si>
  <si>
    <t>22000</t>
  </si>
  <si>
    <t>45000</t>
  </si>
  <si>
    <t>7000</t>
  </si>
  <si>
    <t>120000</t>
  </si>
  <si>
    <t>3100000</t>
  </si>
  <si>
    <t>3000000</t>
  </si>
  <si>
    <t>230000</t>
  </si>
  <si>
    <t>1750000</t>
  </si>
  <si>
    <t>1735000</t>
  </si>
  <si>
    <t>1000000</t>
  </si>
  <si>
    <t>800000</t>
  </si>
  <si>
    <t>3482000</t>
  </si>
  <si>
    <t>610000</t>
  </si>
  <si>
    <t>1500000</t>
  </si>
  <si>
    <t>4412000</t>
  </si>
  <si>
    <t>225000</t>
  </si>
  <si>
    <t>1215000</t>
  </si>
  <si>
    <t>66000</t>
  </si>
  <si>
    <t>725000</t>
  </si>
  <si>
    <t>965000</t>
  </si>
  <si>
    <t>111000</t>
  </si>
  <si>
    <t>14000</t>
  </si>
  <si>
    <t>400000</t>
  </si>
  <si>
    <t>516000</t>
  </si>
  <si>
    <t>1223000</t>
  </si>
  <si>
    <t>823000</t>
  </si>
  <si>
    <t>325000</t>
  </si>
  <si>
    <t>4121000</t>
  </si>
  <si>
    <t>1621000</t>
  </si>
  <si>
    <t>2500000</t>
  </si>
  <si>
    <t>21000</t>
  </si>
  <si>
    <t>743000</t>
  </si>
  <si>
    <t>97000</t>
  </si>
  <si>
    <t>63000</t>
  </si>
  <si>
    <t>258000</t>
  </si>
  <si>
    <t>58000</t>
  </si>
  <si>
    <t>239000</t>
  </si>
  <si>
    <t>562000</t>
  </si>
  <si>
    <t>1440000</t>
  </si>
  <si>
    <t>1658000</t>
  </si>
  <si>
    <t>2084000</t>
  </si>
  <si>
    <t>525000</t>
  </si>
  <si>
    <t>1575000</t>
  </si>
  <si>
    <t>16000</t>
  </si>
  <si>
    <t>5000000</t>
  </si>
  <si>
    <t>24000</t>
  </si>
  <si>
    <t>279000</t>
  </si>
  <si>
    <t>1452000</t>
  </si>
  <si>
    <t>3363000</t>
  </si>
  <si>
    <t>67000</t>
  </si>
  <si>
    <t>33000</t>
  </si>
  <si>
    <t>9000</t>
  </si>
  <si>
    <t>231000</t>
  </si>
  <si>
    <t>86000</t>
  </si>
  <si>
    <t>148000</t>
  </si>
  <si>
    <t>1400000</t>
  </si>
  <si>
    <t>105000</t>
  </si>
  <si>
    <t>29000</t>
  </si>
  <si>
    <t>300000</t>
  </si>
  <si>
    <t>62000</t>
  </si>
  <si>
    <t>886000</t>
  </si>
  <si>
    <t>900000</t>
  </si>
  <si>
    <t>1021000</t>
  </si>
  <si>
    <t>196000</t>
  </si>
  <si>
    <t>190000</t>
  </si>
  <si>
    <t>233000</t>
  </si>
  <si>
    <t>2088000</t>
  </si>
  <si>
    <t>101000</t>
  </si>
  <si>
    <t>600000</t>
  </si>
  <si>
    <t>17000</t>
  </si>
  <si>
    <t>544000</t>
  </si>
  <si>
    <t>1458000</t>
  </si>
  <si>
    <t>173000</t>
  </si>
  <si>
    <t>215000</t>
  </si>
  <si>
    <t>113000</t>
  </si>
  <si>
    <t>2000000</t>
  </si>
  <si>
    <t>260000</t>
  </si>
  <si>
    <t>220000</t>
  </si>
  <si>
    <t>137000</t>
  </si>
  <si>
    <t>103000</t>
  </si>
  <si>
    <t>201000</t>
  </si>
  <si>
    <t>2350000</t>
  </si>
  <si>
    <t>450000</t>
  </si>
  <si>
    <t>850000</t>
  </si>
  <si>
    <t>1505000</t>
  </si>
  <si>
    <t>2081000</t>
  </si>
  <si>
    <t>169000</t>
  </si>
  <si>
    <t>135000</t>
  </si>
  <si>
    <t>700000</t>
  </si>
  <si>
    <t>104000</t>
  </si>
  <si>
    <t>650000</t>
  </si>
  <si>
    <t>750000</t>
  </si>
  <si>
    <t>305000</t>
  </si>
  <si>
    <t>56000</t>
  </si>
  <si>
    <t>245000</t>
  </si>
  <si>
    <t>1100000</t>
  </si>
  <si>
    <t>210000</t>
  </si>
  <si>
    <t>640000</t>
  </si>
  <si>
    <t>77000</t>
  </si>
  <si>
    <t>216000</t>
  </si>
  <si>
    <t>989000</t>
  </si>
  <si>
    <t>784000</t>
  </si>
  <si>
    <t>99000</t>
  </si>
  <si>
    <t>93000</t>
  </si>
  <si>
    <t>380000</t>
  </si>
  <si>
    <t>31000</t>
  </si>
  <si>
    <t>565000</t>
  </si>
  <si>
    <t>596000</t>
  </si>
  <si>
    <t>74000</t>
  </si>
  <si>
    <t>83000</t>
  </si>
  <si>
    <t>775000</t>
  </si>
  <si>
    <t>628000</t>
  </si>
  <si>
    <t>638000</t>
  </si>
  <si>
    <t>2424000</t>
  </si>
  <si>
    <t>39000</t>
  </si>
  <si>
    <t>140000</t>
  </si>
  <si>
    <t>87000</t>
  </si>
  <si>
    <t>280000</t>
  </si>
  <si>
    <t>1700000</t>
  </si>
  <si>
    <t>59000</t>
  </si>
  <si>
    <t>3550000</t>
  </si>
  <si>
    <t>350000</t>
  </si>
  <si>
    <t>61000</t>
  </si>
  <si>
    <t>3040000</t>
  </si>
  <si>
    <t>46000</t>
  </si>
  <si>
    <t>330000</t>
  </si>
  <si>
    <t>1475000</t>
  </si>
  <si>
    <t>2725000</t>
  </si>
  <si>
    <t>4235000</t>
  </si>
  <si>
    <t>1765000</t>
  </si>
  <si>
    <t>1115000</t>
  </si>
  <si>
    <t>170000</t>
  </si>
  <si>
    <t>480000</t>
  </si>
  <si>
    <t>4425000</t>
  </si>
  <si>
    <t>235000</t>
  </si>
  <si>
    <t>4260000</t>
  </si>
  <si>
    <t>760000</t>
  </si>
  <si>
    <t>64000</t>
  </si>
  <si>
    <t>151000</t>
  </si>
  <si>
    <t>41000</t>
  </si>
  <si>
    <t>3325000</t>
  </si>
  <si>
    <t>1553000</t>
  </si>
  <si>
    <t>228000</t>
  </si>
  <si>
    <t>38000</t>
  </si>
  <si>
    <t>4867000</t>
  </si>
  <si>
    <t>1525000</t>
  </si>
  <si>
    <t>265000</t>
  </si>
  <si>
    <t>4535000</t>
  </si>
  <si>
    <t>1260000</t>
  </si>
  <si>
    <t>184000</t>
  </si>
  <si>
    <t>322000</t>
  </si>
  <si>
    <t>285000</t>
  </si>
  <si>
    <t>91000</t>
  </si>
  <si>
    <t>410000</t>
  </si>
  <si>
    <t>2930000</t>
  </si>
  <si>
    <t>4435000</t>
  </si>
  <si>
    <t>806000</t>
  </si>
  <si>
    <t>755000</t>
  </si>
  <si>
    <t>3245000</t>
  </si>
  <si>
    <t>3050000</t>
  </si>
  <si>
    <t>522000</t>
  </si>
  <si>
    <t>4600000</t>
  </si>
  <si>
    <t>2910000</t>
  </si>
  <si>
    <t>1460000</t>
  </si>
  <si>
    <t>1733000</t>
  </si>
  <si>
    <t>1450000</t>
  </si>
  <si>
    <t>192000</t>
  </si>
  <si>
    <t>4430000</t>
  </si>
  <si>
    <t>1425000</t>
  </si>
  <si>
    <t>3655000</t>
  </si>
  <si>
    <t>1200000</t>
  </si>
  <si>
    <t>913000</t>
  </si>
  <si>
    <t>875000</t>
  </si>
  <si>
    <t>1800000</t>
  </si>
  <si>
    <t>320000</t>
  </si>
  <si>
    <t>2667000</t>
  </si>
  <si>
    <t>1624000</t>
  </si>
  <si>
    <t>376000</t>
  </si>
  <si>
    <t>1850000</t>
  </si>
  <si>
    <t>2515000</t>
  </si>
  <si>
    <t>1760000</t>
  </si>
  <si>
    <t>3290000</t>
  </si>
  <si>
    <t>160000</t>
  </si>
  <si>
    <t>2467000</t>
  </si>
  <si>
    <t>96000</t>
  </si>
  <si>
    <t>2165000</t>
  </si>
  <si>
    <t>1067000</t>
  </si>
  <si>
    <t>2376000</t>
  </si>
  <si>
    <t>1050000</t>
  </si>
  <si>
    <t>211000</t>
  </si>
  <si>
    <t>4988000</t>
  </si>
  <si>
    <t>3933000</t>
  </si>
  <si>
    <t>675000</t>
  </si>
  <si>
    <t>1664000</t>
  </si>
  <si>
    <t>227000</t>
  </si>
  <si>
    <t>1864000</t>
  </si>
  <si>
    <t>312000</t>
  </si>
  <si>
    <t>1049000</t>
  </si>
  <si>
    <t>3823000</t>
  </si>
  <si>
    <t>1175000</t>
  </si>
  <si>
    <t>81000</t>
  </si>
  <si>
    <t>1510000</t>
  </si>
  <si>
    <t>575000</t>
  </si>
  <si>
    <t>158000</t>
  </si>
  <si>
    <t>4933000</t>
  </si>
  <si>
    <t>275000</t>
  </si>
  <si>
    <t>2696000</t>
  </si>
  <si>
    <t>1102000</t>
  </si>
  <si>
    <t>3102000</t>
  </si>
  <si>
    <t>3350000</t>
  </si>
  <si>
    <t>4614000</t>
  </si>
  <si>
    <t>2750000</t>
  </si>
  <si>
    <t>303000</t>
  </si>
  <si>
    <t>1300000</t>
  </si>
  <si>
    <t>420000</t>
  </si>
  <si>
    <t>370000</t>
  </si>
  <si>
    <t>419000</t>
  </si>
  <si>
    <t>2018000</t>
  </si>
  <si>
    <t>355000</t>
  </si>
  <si>
    <t>79000</t>
  </si>
  <si>
    <t>1030000</t>
  </si>
  <si>
    <t>1250000</t>
  </si>
  <si>
    <t>289000</t>
  </si>
  <si>
    <t>2625000</t>
  </si>
  <si>
    <t>2095000</t>
  </si>
  <si>
    <t>109000</t>
  </si>
  <si>
    <t>1295000</t>
  </si>
  <si>
    <t>3500000</t>
  </si>
  <si>
    <t>2075000</t>
  </si>
  <si>
    <t>530000</t>
  </si>
  <si>
    <t>3355000</t>
  </si>
  <si>
    <t>1230000</t>
  </si>
  <si>
    <t>98000</t>
  </si>
  <si>
    <t>405000</t>
  </si>
  <si>
    <t>34000</t>
  </si>
  <si>
    <t>1975000</t>
  </si>
  <si>
    <t>1190000</t>
  </si>
  <si>
    <t>920000</t>
  </si>
  <si>
    <t>2635000</t>
  </si>
  <si>
    <t>4046000</t>
  </si>
  <si>
    <t>570000</t>
  </si>
  <si>
    <t>3980000</t>
  </si>
  <si>
    <t>1150000</t>
  </si>
  <si>
    <t>460000</t>
  </si>
  <si>
    <t>550000</t>
  </si>
  <si>
    <t>155000</t>
  </si>
  <si>
    <t>694000</t>
  </si>
  <si>
    <t>910000</t>
  </si>
  <si>
    <t>1370000</t>
  </si>
  <si>
    <t>112000</t>
  </si>
  <si>
    <t>2775000</t>
  </si>
  <si>
    <t>545000</t>
  </si>
  <si>
    <t>707000</t>
  </si>
  <si>
    <t>1360000</t>
  </si>
  <si>
    <t>255000</t>
  </si>
  <si>
    <t>765000</t>
  </si>
  <si>
    <t>425000</t>
  </si>
  <si>
    <t>815000</t>
  </si>
  <si>
    <t>1403000</t>
  </si>
  <si>
    <t>2550000</t>
  </si>
  <si>
    <t>Pablo Fernandez Survey 2020</t>
  </si>
  <si>
    <t>Dividends  DID NOT PULL</t>
  </si>
  <si>
    <t>30 year treasury estimate</t>
  </si>
  <si>
    <t xml:space="preserve">Georgia Tech USER name of submitter:  such as JGARNER47 (not private!) </t>
  </si>
  <si>
    <t>Fifteen</t>
  </si>
  <si>
    <t>SMAHALE6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</si>
</sst>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  <numFmt numFmtId="167" formatCode="_(&quot;$&quot;* #,##0_);_(&quot;$&quot;* \(#,##0\);_(&quot;$&quot;* &quot;-&quot;??_);_(@_)"/>
    <numFmt numFmtId="168" formatCode="_(* #,##0.0000_);_(* \(#,##0.0000\);_(* &quot;-&quot;??_);_(@_)"/>
    <numFmt numFmtId="169" formatCode="_(* #,##0.000000000000000_);_(* \(#,##0.000000000000000\);_(* &quot;-&quot;??_);_(@_)"/>
    <numFmt numFmtId="170" formatCode="_(&quot;$&quot;* #,##0.0_);_(&quot;$&quot;* \(#,##0.0\);_(&quot;$&quot;* &quot;-&quot;?_);_(@_)"/>
    <numFmt numFmtId="171" formatCode="0.0000"/>
    <numFmt numFmtId="172" formatCode="0.00000"/>
    <numFmt numFmtId="173" formatCode="0.0\x"/>
    <numFmt numFmtId="174" formatCode="0.0000%"/>
    <numFmt numFmtId="175" formatCode="0.000%"/>
    <numFmt numFmtId="176" formatCode="0.0000\x"/>
    <numFmt numFmtId="177" formatCode="[$-409]m/d/yy\ h:mm\ AM/PM;@"/>
    <numFmt numFmtId="178" formatCode="_(* #,##0.0_);_(* \(#,##0.0\);_(* &quot;-&quot;??_);_(@_)"/>
    <numFmt numFmtId="179" formatCode="&quot;$&quot;#,##0.00"/>
    <numFmt numFmtId="180" formatCode="#,##0.000"/>
    <numFmt numFmtId="181" formatCode="_(&quot;$ &quot;#,##0_);_(&quot;$ &quot;\(#,##0\)"/>
    <numFmt numFmtId="182" formatCode="_(&quot;$ &quot;#,##0.0000_);_(&quot;$ &quot;\(#,##0.0000\)"/>
    <numFmt numFmtId="183" formatCode="0.00000%"/>
    <numFmt numFmtId="184" formatCode="_(&quot;$ &quot;#,##0.00_);_(&quot;$ &quot;\(#,##0.00\)"/>
    <numFmt numFmtId="185" formatCode="0.000000"/>
    <numFmt numFmtId="186" formatCode="0.0000000%"/>
    <numFmt numFmtId="187" formatCode="_(* #,##0.000_);_(* \(#,##0.000\);_(* &quot;-&quot;_);_(@_)"/>
  </numFmts>
  <fonts count="7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u val="singleAccounting"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b/>
      <u/>
      <sz val="10"/>
      <color theme="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theme="4" tint="-0.249977111117893"/>
      <name val="Arial"/>
      <family val="2"/>
    </font>
    <font>
      <b/>
      <u/>
      <sz val="11"/>
      <color indexed="8"/>
      <name val="Arial"/>
      <family val="2"/>
    </font>
    <font>
      <b/>
      <sz val="11"/>
      <color rgb="FF00B0F0"/>
      <name val="Calibri"/>
      <family val="2"/>
      <scheme val="minor"/>
    </font>
    <font>
      <b/>
      <sz val="10"/>
      <color rgb="FF00B0F0"/>
      <name val="Arial"/>
      <family val="2"/>
    </font>
    <font>
      <b/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vertAlign val="subscript"/>
      <sz val="12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vertAlign val="subscript"/>
      <sz val="14"/>
      <color theme="1"/>
      <name val="Arial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color rgb="FF00B050"/>
      <name val="Arial"/>
      <family val="2"/>
    </font>
    <font>
      <sz val="10"/>
      <color theme="4" tint="-0.249977111117893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2"/>
      <color theme="4"/>
      <name val="Arial"/>
      <family val="2"/>
    </font>
    <font>
      <sz val="12"/>
      <color rgb="FF00B050"/>
      <name val="Arial"/>
      <family val="2"/>
    </font>
    <font>
      <sz val="11"/>
      <color theme="4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b/>
      <u/>
      <sz val="8"/>
      <color theme="1"/>
      <name val="Inherit"/>
    </font>
    <font>
      <sz val="10"/>
      <color theme="1"/>
      <name val="Inherit"/>
    </font>
    <font>
      <b/>
      <sz val="8"/>
      <color theme="1"/>
      <name val="Inherit"/>
    </font>
    <font>
      <b/>
      <sz val="10"/>
      <color theme="1"/>
      <name val="Inherit"/>
    </font>
    <font>
      <sz val="7"/>
      <color theme="1"/>
      <name val="Inherit"/>
    </font>
    <font>
      <b/>
      <sz val="12"/>
      <color theme="9"/>
      <name val="Arial"/>
      <family val="2"/>
    </font>
    <font>
      <b/>
      <sz val="12"/>
      <color theme="4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</font>
    <font>
      <sz val="10"/>
      <color indexed="8"/>
      <name val="Calibri"/>
      <family val="2"/>
    </font>
    <font>
      <b/>
      <sz val="11"/>
      <color rgb="FFFF0000"/>
      <name val="Arial"/>
      <family val="2"/>
    </font>
    <font>
      <b/>
      <sz val="11"/>
      <color theme="4"/>
      <name val="Arial"/>
      <family val="2"/>
    </font>
    <font>
      <b/>
      <sz val="10"/>
      <color theme="4"/>
      <name val="Calibri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B050"/>
      <name val="Arial"/>
      <family val="2"/>
    </font>
    <font>
      <sz val="8"/>
      <name val="Calibri"/>
      <family val="2"/>
      <scheme val="minor"/>
    </font>
    <font>
      <b/>
      <sz val="10"/>
      <color theme="9"/>
      <name val="Arial"/>
      <family val="2"/>
    </font>
    <font>
      <b/>
      <u val="singleAccounting"/>
      <sz val="10"/>
      <color theme="9"/>
      <name val="Arial"/>
      <family val="2"/>
    </font>
    <font>
      <b/>
      <sz val="11"/>
      <color theme="4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70C0"/>
      <name val="Calibri"/>
      <family val="2"/>
    </font>
    <font>
      <b/>
      <sz val="12"/>
      <color rgb="FF0070C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E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0076"/>
        <bgColor indexed="64"/>
      </patternFill>
    </fill>
    <fill>
      <patternFill patternType="solid">
        <fgColor rgb="FF0070C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8" fillId="0" borderId="0"/>
    <xf numFmtId="0" fontId="8" fillId="0" borderId="0"/>
  </cellStyleXfs>
  <cellXfs count="473">
    <xf numFmtId="0" fontId="0" fillId="0" borderId="0" xfId="0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vertical="center" wrapText="1"/>
    </xf>
    <xf numFmtId="0" fontId="7" fillId="0" borderId="0" xfId="0" applyFont="1"/>
    <xf numFmtId="0" fontId="9" fillId="4" borderId="0" xfId="4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2" xfId="0" applyFont="1" applyBorder="1"/>
    <xf numFmtId="166" fontId="2" fillId="0" borderId="0" xfId="0" applyNumberFormat="1" applyFont="1"/>
    <xf numFmtId="0" fontId="11" fillId="0" borderId="0" xfId="0" applyFont="1" applyAlignment="1">
      <alignment vertical="top"/>
    </xf>
    <xf numFmtId="0" fontId="11" fillId="0" borderId="0" xfId="0" applyFont="1" applyAlignment="1">
      <alignment horizontal="left" vertical="center" indent="5" readingOrder="1"/>
    </xf>
    <xf numFmtId="166" fontId="2" fillId="0" borderId="0" xfId="2" applyNumberFormat="1" applyFont="1"/>
    <xf numFmtId="166" fontId="10" fillId="0" borderId="0" xfId="2" applyNumberFormat="1" applyFont="1"/>
    <xf numFmtId="166" fontId="12" fillId="0" borderId="0" xfId="2" applyNumberFormat="1" applyFont="1"/>
    <xf numFmtId="165" fontId="13" fillId="0" borderId="0" xfId="0" applyNumberFormat="1" applyFont="1"/>
    <xf numFmtId="165" fontId="2" fillId="0" borderId="0" xfId="0" applyNumberFormat="1" applyFont="1"/>
    <xf numFmtId="164" fontId="2" fillId="0" borderId="0" xfId="1" applyNumberFormat="1" applyFont="1"/>
    <xf numFmtId="164" fontId="13" fillId="0" borderId="0" xfId="1" applyNumberFormat="1" applyFont="1"/>
    <xf numFmtId="8" fontId="2" fillId="0" borderId="0" xfId="0" applyNumberFormat="1" applyFont="1"/>
    <xf numFmtId="165" fontId="14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Continuous"/>
    </xf>
    <xf numFmtId="0" fontId="10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43" fontId="2" fillId="0" borderId="0" xfId="0" applyNumberFormat="1" applyFont="1"/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43" fontId="2" fillId="0" borderId="0" xfId="2" applyFont="1"/>
    <xf numFmtId="0" fontId="10" fillId="2" borderId="0" xfId="0" applyFont="1" applyFill="1"/>
    <xf numFmtId="0" fontId="10" fillId="0" borderId="1" xfId="0" applyFont="1" applyBorder="1" applyAlignment="1">
      <alignment horizontal="centerContinuous"/>
    </xf>
    <xf numFmtId="44" fontId="2" fillId="0" borderId="0" xfId="0" applyNumberFormat="1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 indent="2"/>
    </xf>
    <xf numFmtId="0" fontId="2" fillId="0" borderId="4" xfId="0" applyFont="1" applyBorder="1" applyAlignment="1">
      <alignment horizontal="left" indent="2"/>
    </xf>
    <xf numFmtId="173" fontId="2" fillId="0" borderId="4" xfId="0" applyNumberFormat="1" applyFont="1" applyBorder="1"/>
    <xf numFmtId="173" fontId="2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 vertical="center" wrapText="1"/>
    </xf>
    <xf numFmtId="2" fontId="17" fillId="0" borderId="0" xfId="0" applyNumberFormat="1" applyFont="1" applyAlignment="1">
      <alignment horizontal="center" vertical="center" wrapText="1"/>
    </xf>
    <xf numFmtId="172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0" fillId="3" borderId="0" xfId="0" applyFont="1" applyFill="1"/>
    <xf numFmtId="0" fontId="2" fillId="3" borderId="0" xfId="0" applyFont="1" applyFill="1"/>
    <xf numFmtId="2" fontId="10" fillId="0" borderId="0" xfId="0" applyNumberFormat="1" applyFont="1" applyAlignment="1">
      <alignment horizontal="left" wrapText="1"/>
    </xf>
    <xf numFmtId="2" fontId="10" fillId="0" borderId="0" xfId="0" applyNumberFormat="1" applyFont="1" applyAlignment="1">
      <alignment wrapText="1"/>
    </xf>
    <xf numFmtId="172" fontId="10" fillId="0" borderId="0" xfId="0" applyNumberFormat="1" applyFont="1" applyAlignment="1">
      <alignment wrapText="1"/>
    </xf>
    <xf numFmtId="2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/>
    <xf numFmtId="0" fontId="10" fillId="0" borderId="10" xfId="0" applyFont="1" applyBorder="1" applyAlignment="1">
      <alignment horizontal="right"/>
    </xf>
    <xf numFmtId="0" fontId="17" fillId="0" borderId="9" xfId="0" applyFont="1" applyBorder="1" applyAlignment="1">
      <alignment horizontal="right"/>
    </xf>
    <xf numFmtId="0" fontId="17" fillId="0" borderId="8" xfId="0" applyFont="1" applyBorder="1" applyAlignment="1">
      <alignment horizontal="right"/>
    </xf>
    <xf numFmtId="0" fontId="10" fillId="0" borderId="7" xfId="0" applyFont="1" applyBorder="1"/>
    <xf numFmtId="171" fontId="10" fillId="0" borderId="0" xfId="0" applyNumberFormat="1" applyFont="1"/>
    <xf numFmtId="0" fontId="10" fillId="0" borderId="6" xfId="0" applyFont="1" applyBorder="1"/>
    <xf numFmtId="0" fontId="2" fillId="0" borderId="5" xfId="0" applyFont="1" applyBorder="1"/>
    <xf numFmtId="2" fontId="2" fillId="0" borderId="4" xfId="0" applyNumberFormat="1" applyFont="1" applyBorder="1"/>
    <xf numFmtId="0" fontId="18" fillId="0" borderId="0" xfId="4" applyFont="1"/>
    <xf numFmtId="14" fontId="18" fillId="0" borderId="0" xfId="4" applyNumberFormat="1" applyFont="1"/>
    <xf numFmtId="0" fontId="18" fillId="0" borderId="0" xfId="4" applyFont="1" applyAlignment="1">
      <alignment horizontal="right"/>
    </xf>
    <xf numFmtId="0" fontId="18" fillId="0" borderId="0" xfId="4" applyFont="1" applyAlignment="1">
      <alignment wrapText="1"/>
    </xf>
    <xf numFmtId="0" fontId="10" fillId="0" borderId="0" xfId="0" applyFont="1" applyAlignment="1">
      <alignment horizontal="left" indent="1"/>
    </xf>
    <xf numFmtId="0" fontId="1" fillId="0" borderId="0" xfId="0" applyFont="1"/>
    <xf numFmtId="43" fontId="1" fillId="0" borderId="0" xfId="0" applyNumberFormat="1" applyFont="1"/>
    <xf numFmtId="10" fontId="1" fillId="0" borderId="0" xfId="1" applyNumberFormat="1" applyFont="1"/>
    <xf numFmtId="166" fontId="1" fillId="0" borderId="0" xfId="0" applyNumberFormat="1" applyFont="1"/>
    <xf numFmtId="167" fontId="1" fillId="0" borderId="0" xfId="0" applyNumberFormat="1" applyFont="1"/>
    <xf numFmtId="0" fontId="1" fillId="0" borderId="0" xfId="0" quotePrefix="1" applyFont="1"/>
    <xf numFmtId="10" fontId="0" fillId="0" borderId="0" xfId="1" applyNumberFormat="1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10" fontId="22" fillId="0" borderId="0" xfId="1" applyNumberFormat="1" applyFont="1"/>
    <xf numFmtId="174" fontId="22" fillId="0" borderId="0" xfId="1" applyNumberFormat="1" applyFont="1"/>
    <xf numFmtId="1" fontId="23" fillId="0" borderId="12" xfId="0" applyNumberFormat="1" applyFont="1" applyBorder="1"/>
    <xf numFmtId="10" fontId="2" fillId="0" borderId="0" xfId="1" applyNumberFormat="1" applyFont="1"/>
    <xf numFmtId="175" fontId="0" fillId="0" borderId="0" xfId="1" applyNumberFormat="1" applyFont="1"/>
    <xf numFmtId="43" fontId="0" fillId="0" borderId="0" xfId="0" applyNumberFormat="1"/>
    <xf numFmtId="44" fontId="1" fillId="0" borderId="0" xfId="0" applyNumberFormat="1" applyFont="1"/>
    <xf numFmtId="42" fontId="1" fillId="0" borderId="0" xfId="0" applyNumberFormat="1" applyFont="1"/>
    <xf numFmtId="176" fontId="1" fillId="0" borderId="0" xfId="0" applyNumberFormat="1" applyFont="1"/>
    <xf numFmtId="0" fontId="10" fillId="2" borderId="0" xfId="0" applyFont="1" applyFill="1" applyAlignment="1">
      <alignment horizontal="center"/>
    </xf>
    <xf numFmtId="0" fontId="8" fillId="0" borderId="0" xfId="4"/>
    <xf numFmtId="177" fontId="8" fillId="0" borderId="0" xfId="4" applyNumberFormat="1"/>
    <xf numFmtId="14" fontId="8" fillId="0" borderId="0" xfId="4" applyNumberFormat="1"/>
    <xf numFmtId="0" fontId="24" fillId="5" borderId="0" xfId="4" applyFont="1" applyFill="1"/>
    <xf numFmtId="0" fontId="8" fillId="5" borderId="0" xfId="4" applyFill="1"/>
    <xf numFmtId="0" fontId="25" fillId="0" borderId="0" xfId="4" applyFont="1" applyAlignment="1">
      <alignment horizontal="center"/>
    </xf>
    <xf numFmtId="0" fontId="25" fillId="0" borderId="10" xfId="4" applyFont="1" applyBorder="1" applyAlignment="1">
      <alignment horizontal="center"/>
    </xf>
    <xf numFmtId="0" fontId="25" fillId="0" borderId="9" xfId="4" applyFont="1" applyBorder="1" applyAlignment="1">
      <alignment horizontal="center"/>
    </xf>
    <xf numFmtId="177" fontId="8" fillId="0" borderId="4" xfId="4" applyNumberFormat="1" applyBorder="1"/>
    <xf numFmtId="177" fontId="0" fillId="0" borderId="0" xfId="0" applyNumberFormat="1"/>
    <xf numFmtId="0" fontId="10" fillId="0" borderId="1" xfId="0" applyFont="1" applyBorder="1"/>
    <xf numFmtId="44" fontId="10" fillId="0" borderId="0" xfId="3" applyFont="1"/>
    <xf numFmtId="2" fontId="10" fillId="0" borderId="0" xfId="2" applyNumberFormat="1" applyFont="1" applyAlignment="1">
      <alignment horizontal="center"/>
    </xf>
    <xf numFmtId="2" fontId="10" fillId="0" borderId="0" xfId="2" applyNumberFormat="1" applyFont="1" applyAlignment="1">
      <alignment horizontal="right"/>
    </xf>
    <xf numFmtId="44" fontId="2" fillId="0" borderId="4" xfId="3" applyFont="1" applyBorder="1"/>
    <xf numFmtId="0" fontId="10" fillId="0" borderId="20" xfId="0" applyFont="1" applyBorder="1"/>
    <xf numFmtId="2" fontId="17" fillId="0" borderId="1" xfId="0" applyNumberFormat="1" applyFont="1" applyBorder="1"/>
    <xf numFmtId="2" fontId="10" fillId="0" borderId="1" xfId="0" applyNumberFormat="1" applyFont="1" applyBorder="1"/>
    <xf numFmtId="0" fontId="10" fillId="0" borderId="21" xfId="0" applyFont="1" applyBorder="1"/>
    <xf numFmtId="0" fontId="27" fillId="0" borderId="0" xfId="0" applyFont="1"/>
    <xf numFmtId="0" fontId="1" fillId="0" borderId="22" xfId="0" applyFont="1" applyBorder="1"/>
    <xf numFmtId="0" fontId="2" fillId="0" borderId="11" xfId="0" applyFont="1" applyBorder="1"/>
    <xf numFmtId="0" fontId="2" fillId="0" borderId="23" xfId="0" applyFont="1" applyBorder="1"/>
    <xf numFmtId="0" fontId="1" fillId="0" borderId="24" xfId="0" applyFont="1" applyBorder="1"/>
    <xf numFmtId="0" fontId="2" fillId="0" borderId="25" xfId="0" applyFont="1" applyBorder="1"/>
    <xf numFmtId="0" fontId="2" fillId="0" borderId="24" xfId="0" applyFont="1" applyBorder="1"/>
    <xf numFmtId="0" fontId="1" fillId="0" borderId="25" xfId="0" applyFont="1" applyBorder="1"/>
    <xf numFmtId="0" fontId="10" fillId="0" borderId="26" xfId="0" applyFont="1" applyBorder="1"/>
    <xf numFmtId="0" fontId="2" fillId="0" borderId="27" xfId="0" applyFont="1" applyBorder="1"/>
    <xf numFmtId="0" fontId="29" fillId="0" borderId="0" xfId="0" applyFont="1"/>
    <xf numFmtId="0" fontId="30" fillId="0" borderId="0" xfId="0" applyFont="1"/>
    <xf numFmtId="0" fontId="18" fillId="0" borderId="22" xfId="4" applyFont="1" applyBorder="1"/>
    <xf numFmtId="0" fontId="19" fillId="0" borderId="25" xfId="4" applyFont="1" applyBorder="1"/>
    <xf numFmtId="0" fontId="19" fillId="0" borderId="22" xfId="4" applyFont="1" applyBorder="1"/>
    <xf numFmtId="0" fontId="19" fillId="0" borderId="11" xfId="4" applyFont="1" applyBorder="1"/>
    <xf numFmtId="0" fontId="19" fillId="0" borderId="23" xfId="4" applyFont="1" applyBorder="1"/>
    <xf numFmtId="0" fontId="19" fillId="0" borderId="24" xfId="4" applyFont="1" applyBorder="1"/>
    <xf numFmtId="0" fontId="19" fillId="0" borderId="0" xfId="4" applyFont="1"/>
    <xf numFmtId="0" fontId="19" fillId="0" borderId="24" xfId="4" applyFont="1" applyBorder="1" applyAlignment="1">
      <alignment horizontal="left"/>
    </xf>
    <xf numFmtId="0" fontId="19" fillId="0" borderId="26" xfId="4" applyFont="1" applyBorder="1"/>
    <xf numFmtId="0" fontId="19" fillId="0" borderId="1" xfId="4" applyFont="1" applyBorder="1"/>
    <xf numFmtId="0" fontId="19" fillId="0" borderId="27" xfId="4" applyFont="1" applyBorder="1"/>
    <xf numFmtId="44" fontId="6" fillId="0" borderId="12" xfId="0" applyNumberFormat="1" applyFont="1" applyBorder="1"/>
    <xf numFmtId="0" fontId="14" fillId="0" borderId="0" xfId="0" applyFont="1"/>
    <xf numFmtId="179" fontId="10" fillId="0" borderId="0" xfId="0" applyNumberFormat="1" applyFont="1" applyAlignment="1">
      <alignment horizontal="center" vertical="center"/>
    </xf>
    <xf numFmtId="10" fontId="6" fillId="0" borderId="0" xfId="1" applyNumberFormat="1" applyFont="1"/>
    <xf numFmtId="44" fontId="6" fillId="0" borderId="0" xfId="0" applyNumberFormat="1" applyFont="1"/>
    <xf numFmtId="44" fontId="0" fillId="0" borderId="0" xfId="0" applyNumberFormat="1"/>
    <xf numFmtId="175" fontId="30" fillId="0" borderId="0" xfId="1" applyNumberFormat="1" applyFont="1"/>
    <xf numFmtId="44" fontId="30" fillId="0" borderId="0" xfId="3" applyFont="1"/>
    <xf numFmtId="0" fontId="1" fillId="0" borderId="0" xfId="0" applyFont="1" applyAlignment="1">
      <alignment wrapText="1"/>
    </xf>
    <xf numFmtId="164" fontId="35" fillId="6" borderId="29" xfId="0" applyNumberFormat="1" applyFont="1" applyFill="1" applyBorder="1"/>
    <xf numFmtId="0" fontId="36" fillId="0" borderId="0" xfId="0" applyFont="1"/>
    <xf numFmtId="0" fontId="37" fillId="0" borderId="0" xfId="0" applyFont="1"/>
    <xf numFmtId="0" fontId="37" fillId="0" borderId="0" xfId="0" applyFont="1" applyAlignment="1">
      <alignment horizontal="right"/>
    </xf>
    <xf numFmtId="165" fontId="13" fillId="6" borderId="28" xfId="0" applyNumberFormat="1" applyFont="1" applyFill="1" applyBorder="1"/>
    <xf numFmtId="177" fontId="41" fillId="6" borderId="29" xfId="4" applyNumberFormat="1" applyFont="1" applyFill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44" fontId="6" fillId="0" borderId="4" xfId="0" applyNumberFormat="1" applyFont="1" applyBorder="1"/>
    <xf numFmtId="0" fontId="7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6" fillId="0" borderId="4" xfId="0" applyFont="1" applyBorder="1" applyAlignment="1">
      <alignment horizontal="left" indent="2"/>
    </xf>
    <xf numFmtId="173" fontId="6" fillId="0" borderId="4" xfId="0" applyNumberFormat="1" applyFont="1" applyBorder="1"/>
    <xf numFmtId="41" fontId="1" fillId="0" borderId="0" xfId="0" applyNumberFormat="1" applyFont="1"/>
    <xf numFmtId="181" fontId="43" fillId="0" borderId="0" xfId="0" applyNumberFormat="1" applyFont="1" applyAlignment="1">
      <alignment horizontal="right" vertical="top"/>
    </xf>
    <xf numFmtId="37" fontId="43" fillId="0" borderId="0" xfId="0" applyNumberFormat="1" applyFont="1" applyAlignment="1">
      <alignment horizontal="right" vertical="top"/>
    </xf>
    <xf numFmtId="0" fontId="44" fillId="0" borderId="0" xfId="0" applyFont="1" applyAlignment="1">
      <alignment horizontal="left" vertical="center" wrapText="1"/>
    </xf>
    <xf numFmtId="0" fontId="45" fillId="0" borderId="0" xfId="0" applyFont="1" applyAlignment="1">
      <alignment vertical="center" wrapText="1"/>
    </xf>
    <xf numFmtId="0" fontId="46" fillId="0" borderId="30" xfId="0" applyFont="1" applyBorder="1" applyAlignment="1">
      <alignment horizontal="center" vertical="center" wrapText="1"/>
    </xf>
    <xf numFmtId="0" fontId="45" fillId="7" borderId="0" xfId="0" applyFont="1" applyFill="1" applyAlignment="1">
      <alignment horizontal="left" vertical="center" wrapText="1"/>
    </xf>
    <xf numFmtId="0" fontId="45" fillId="7" borderId="0" xfId="0" applyFont="1" applyFill="1" applyAlignment="1">
      <alignment vertical="center" wrapText="1"/>
    </xf>
    <xf numFmtId="0" fontId="45" fillId="7" borderId="0" xfId="0" applyFont="1" applyFill="1" applyAlignment="1">
      <alignment horizontal="center" vertical="center" wrapText="1"/>
    </xf>
    <xf numFmtId="0" fontId="47" fillId="7" borderId="0" xfId="0" applyFont="1" applyFill="1" applyAlignment="1">
      <alignment horizontal="right" vertical="center" wrapText="1"/>
    </xf>
    <xf numFmtId="0" fontId="45" fillId="7" borderId="0" xfId="0" applyFont="1" applyFill="1" applyAlignment="1">
      <alignment wrapText="1"/>
    </xf>
    <xf numFmtId="0" fontId="45" fillId="7" borderId="0" xfId="0" applyFont="1" applyFill="1" applyAlignment="1">
      <alignment horizontal="right" vertical="center" wrapText="1"/>
    </xf>
    <xf numFmtId="0" fontId="45" fillId="0" borderId="0" xfId="0" applyFont="1" applyAlignment="1">
      <alignment horizontal="left" vertical="center" wrapText="1"/>
    </xf>
    <xf numFmtId="0" fontId="45" fillId="0" borderId="0" xfId="0" applyFont="1" applyAlignment="1">
      <alignment horizontal="center" vertical="center" wrapText="1"/>
    </xf>
    <xf numFmtId="10" fontId="45" fillId="0" borderId="0" xfId="0" applyNumberFormat="1" applyFont="1" applyAlignment="1">
      <alignment horizontal="center" vertical="center" wrapText="1"/>
    </xf>
    <xf numFmtId="0" fontId="47" fillId="0" borderId="0" xfId="0" applyFont="1" applyAlignment="1">
      <alignment horizontal="right" vertical="center" wrapText="1"/>
    </xf>
    <xf numFmtId="0" fontId="45" fillId="0" borderId="0" xfId="0" applyFont="1" applyAlignment="1">
      <alignment wrapText="1"/>
    </xf>
    <xf numFmtId="0" fontId="45" fillId="0" borderId="0" xfId="0" applyFont="1" applyAlignment="1">
      <alignment horizontal="right" vertical="center" wrapText="1"/>
    </xf>
    <xf numFmtId="3" fontId="47" fillId="7" borderId="0" xfId="0" applyNumberFormat="1" applyFont="1" applyFill="1" applyAlignment="1">
      <alignment horizontal="right" vertical="center" wrapText="1"/>
    </xf>
    <xf numFmtId="0" fontId="45" fillId="7" borderId="0" xfId="0" applyFont="1" applyFill="1" applyAlignment="1">
      <alignment horizontal="left" vertical="center" wrapText="1" indent="2"/>
    </xf>
    <xf numFmtId="0" fontId="47" fillId="7" borderId="0" xfId="0" applyFont="1" applyFill="1" applyAlignment="1">
      <alignment vertical="center" wrapText="1"/>
    </xf>
    <xf numFmtId="0" fontId="45" fillId="7" borderId="4" xfId="0" applyFont="1" applyFill="1" applyBorder="1" applyAlignment="1">
      <alignment wrapText="1"/>
    </xf>
    <xf numFmtId="0" fontId="45" fillId="7" borderId="4" xfId="0" applyFont="1" applyFill="1" applyBorder="1" applyAlignment="1">
      <alignment vertical="center" wrapText="1"/>
    </xf>
    <xf numFmtId="0" fontId="45" fillId="7" borderId="4" xfId="0" applyFont="1" applyFill="1" applyBorder="1" applyAlignment="1">
      <alignment horizontal="right" vertical="center" wrapText="1"/>
    </xf>
    <xf numFmtId="0" fontId="47" fillId="0" borderId="4" xfId="0" applyFont="1" applyBorder="1" applyAlignment="1">
      <alignment horizontal="right" vertical="center" wrapText="1"/>
    </xf>
    <xf numFmtId="0" fontId="45" fillId="0" borderId="4" xfId="0" applyFont="1" applyBorder="1" applyAlignment="1">
      <alignment vertical="center" wrapText="1"/>
    </xf>
    <xf numFmtId="0" fontId="45" fillId="0" borderId="4" xfId="0" applyFont="1" applyBorder="1" applyAlignment="1">
      <alignment horizontal="right" vertical="center" wrapText="1"/>
    </xf>
    <xf numFmtId="0" fontId="45" fillId="0" borderId="4" xfId="0" applyFont="1" applyBorder="1" applyAlignment="1">
      <alignment horizontal="left" vertical="center" wrapText="1"/>
    </xf>
    <xf numFmtId="2" fontId="10" fillId="0" borderId="12" xfId="0" applyNumberFormat="1" applyFont="1" applyBorder="1" applyAlignment="1">
      <alignment horizontal="center" vertical="center" wrapText="1"/>
    </xf>
    <xf numFmtId="0" fontId="45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3" fontId="47" fillId="0" borderId="0" xfId="0" applyNumberFormat="1" applyFont="1" applyAlignment="1">
      <alignment horizontal="right" vertical="center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right" vertical="center"/>
    </xf>
    <xf numFmtId="0" fontId="47" fillId="0" borderId="0" xfId="0" applyFont="1" applyAlignment="1">
      <alignment horizontal="right" vertical="center"/>
    </xf>
    <xf numFmtId="3" fontId="45" fillId="0" borderId="0" xfId="0" applyNumberFormat="1" applyFont="1" applyAlignment="1">
      <alignment horizontal="right" vertical="center"/>
    </xf>
    <xf numFmtId="0" fontId="1" fillId="3" borderId="0" xfId="0" applyFont="1" applyFill="1"/>
    <xf numFmtId="2" fontId="10" fillId="0" borderId="4" xfId="0" applyNumberFormat="1" applyFont="1" applyBorder="1" applyAlignment="1">
      <alignment horizontal="left" wrapText="1"/>
    </xf>
    <xf numFmtId="0" fontId="1" fillId="3" borderId="4" xfId="0" applyFont="1" applyFill="1" applyBorder="1"/>
    <xf numFmtId="0" fontId="2" fillId="3" borderId="4" xfId="0" applyFont="1" applyFill="1" applyBorder="1"/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/>
    <xf numFmtId="0" fontId="17" fillId="0" borderId="4" xfId="0" applyFont="1" applyBorder="1"/>
    <xf numFmtId="0" fontId="1" fillId="0" borderId="4" xfId="0" applyFont="1" applyBorder="1"/>
    <xf numFmtId="2" fontId="13" fillId="0" borderId="0" xfId="0" applyNumberFormat="1" applyFont="1" applyAlignment="1">
      <alignment horizontal="center" wrapText="1"/>
    </xf>
    <xf numFmtId="172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/>
    </xf>
    <xf numFmtId="172" fontId="13" fillId="0" borderId="0" xfId="0" quotePrefix="1" applyNumberFormat="1" applyFont="1" applyAlignment="1">
      <alignment horizontal="center" wrapText="1"/>
    </xf>
    <xf numFmtId="0" fontId="1" fillId="0" borderId="0" xfId="0" applyFont="1" applyAlignment="1">
      <alignment horizontal="left" indent="2"/>
    </xf>
    <xf numFmtId="0" fontId="9" fillId="4" borderId="0" xfId="0" applyFont="1" applyFill="1" applyAlignment="1">
      <alignment wrapText="1"/>
    </xf>
    <xf numFmtId="0" fontId="45" fillId="2" borderId="0" xfId="0" applyFont="1" applyFill="1" applyAlignment="1">
      <alignment wrapText="1"/>
    </xf>
    <xf numFmtId="0" fontId="45" fillId="2" borderId="0" xfId="0" applyFont="1" applyFill="1" applyAlignment="1">
      <alignment vertical="center" wrapText="1"/>
    </xf>
    <xf numFmtId="0" fontId="45" fillId="2" borderId="0" xfId="0" applyFont="1" applyFill="1" applyAlignment="1">
      <alignment horizontal="left" vertical="center" wrapText="1"/>
    </xf>
    <xf numFmtId="166" fontId="34" fillId="2" borderId="1" xfId="0" applyNumberFormat="1" applyFont="1" applyFill="1" applyBorder="1"/>
    <xf numFmtId="44" fontId="10" fillId="2" borderId="13" xfId="3" applyFont="1" applyFill="1" applyBorder="1"/>
    <xf numFmtId="184" fontId="43" fillId="0" borderId="0" xfId="0" applyNumberFormat="1" applyFont="1" applyAlignment="1">
      <alignment horizontal="right" vertical="top"/>
    </xf>
    <xf numFmtId="166" fontId="40" fillId="2" borderId="29" xfId="0" applyNumberFormat="1" applyFont="1" applyFill="1" applyBorder="1"/>
    <xf numFmtId="41" fontId="39" fillId="2" borderId="29" xfId="0" applyNumberFormat="1" applyFont="1" applyFill="1" applyBorder="1"/>
    <xf numFmtId="180" fontId="39" fillId="2" borderId="29" xfId="0" applyNumberFormat="1" applyFont="1" applyFill="1" applyBorder="1"/>
    <xf numFmtId="44" fontId="6" fillId="2" borderId="29" xfId="0" applyNumberFormat="1" applyFont="1" applyFill="1" applyBorder="1"/>
    <xf numFmtId="44" fontId="1" fillId="2" borderId="29" xfId="0" applyNumberFormat="1" applyFont="1" applyFill="1" applyBorder="1" applyAlignment="1">
      <alignment horizontal="center"/>
    </xf>
    <xf numFmtId="42" fontId="6" fillId="2" borderId="29" xfId="0" applyNumberFormat="1" applyFont="1" applyFill="1" applyBorder="1"/>
    <xf numFmtId="180" fontId="6" fillId="2" borderId="29" xfId="0" applyNumberFormat="1" applyFont="1" applyFill="1" applyBorder="1"/>
    <xf numFmtId="173" fontId="6" fillId="2" borderId="29" xfId="0" applyNumberFormat="1" applyFont="1" applyFill="1" applyBorder="1"/>
    <xf numFmtId="44" fontId="2" fillId="2" borderId="29" xfId="0" applyNumberFormat="1" applyFont="1" applyFill="1" applyBorder="1" applyAlignment="1">
      <alignment horizontal="center"/>
    </xf>
    <xf numFmtId="178" fontId="40" fillId="2" borderId="12" xfId="2" applyNumberFormat="1" applyFont="1" applyFill="1" applyBorder="1"/>
    <xf numFmtId="183" fontId="40" fillId="2" borderId="12" xfId="1" applyNumberFormat="1" applyFont="1" applyFill="1" applyBorder="1"/>
    <xf numFmtId="10" fontId="40" fillId="2" borderId="12" xfId="0" applyNumberFormat="1" applyFont="1" applyFill="1" applyBorder="1"/>
    <xf numFmtId="1" fontId="40" fillId="2" borderId="12" xfId="0" applyNumberFormat="1" applyFont="1" applyFill="1" applyBorder="1"/>
    <xf numFmtId="44" fontId="40" fillId="2" borderId="12" xfId="0" applyNumberFormat="1" applyFont="1" applyFill="1" applyBorder="1"/>
    <xf numFmtId="2" fontId="8" fillId="0" borderId="4" xfId="4" applyNumberFormat="1" applyBorder="1"/>
    <xf numFmtId="0" fontId="0" fillId="0" borderId="7" xfId="0" applyBorder="1"/>
    <xf numFmtId="172" fontId="1" fillId="7" borderId="0" xfId="0" applyNumberFormat="1" applyFont="1" applyFill="1" applyAlignment="1">
      <alignment horizontal="center" wrapText="1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45" fillId="7" borderId="9" xfId="0" applyFont="1" applyFill="1" applyBorder="1" applyAlignment="1">
      <alignment wrapText="1"/>
    </xf>
    <xf numFmtId="3" fontId="47" fillId="7" borderId="9" xfId="0" applyNumberFormat="1" applyFont="1" applyFill="1" applyBorder="1" applyAlignment="1">
      <alignment horizontal="right" vertical="center" wrapText="1"/>
    </xf>
    <xf numFmtId="10" fontId="47" fillId="7" borderId="9" xfId="1" applyNumberFormat="1" applyFont="1" applyFill="1" applyBorder="1" applyAlignment="1">
      <alignment horizontal="right" vertical="center" wrapText="1"/>
    </xf>
    <xf numFmtId="3" fontId="47" fillId="7" borderId="7" xfId="0" applyNumberFormat="1" applyFont="1" applyFill="1" applyBorder="1" applyAlignment="1">
      <alignment horizontal="right" vertical="center" wrapText="1"/>
    </xf>
    <xf numFmtId="0" fontId="45" fillId="7" borderId="6" xfId="0" applyFont="1" applyFill="1" applyBorder="1" applyAlignment="1">
      <alignment wrapText="1"/>
    </xf>
    <xf numFmtId="0" fontId="47" fillId="7" borderId="5" xfId="0" applyFont="1" applyFill="1" applyBorder="1" applyAlignment="1">
      <alignment horizontal="right" vertical="center" wrapText="1"/>
    </xf>
    <xf numFmtId="0" fontId="45" fillId="7" borderId="3" xfId="0" applyFont="1" applyFill="1" applyBorder="1" applyAlignment="1">
      <alignment wrapText="1"/>
    </xf>
    <xf numFmtId="3" fontId="47" fillId="7" borderId="17" xfId="0" applyNumberFormat="1" applyFont="1" applyFill="1" applyBorder="1" applyAlignment="1">
      <alignment horizontal="center" vertical="center" wrapText="1"/>
    </xf>
    <xf numFmtId="3" fontId="47" fillId="7" borderId="18" xfId="0" applyNumberFormat="1" applyFont="1" applyFill="1" applyBorder="1" applyAlignment="1">
      <alignment horizontal="center" vertical="center" wrapText="1"/>
    </xf>
    <xf numFmtId="0" fontId="45" fillId="7" borderId="18" xfId="0" applyFont="1" applyFill="1" applyBorder="1" applyAlignment="1">
      <alignment vertical="center" wrapText="1"/>
    </xf>
    <xf numFmtId="3" fontId="47" fillId="7" borderId="19" xfId="0" applyNumberFormat="1" applyFont="1" applyFill="1" applyBorder="1" applyAlignment="1">
      <alignment horizontal="center" vertical="center" wrapText="1"/>
    </xf>
    <xf numFmtId="0" fontId="35" fillId="2" borderId="29" xfId="0" applyFont="1" applyFill="1" applyBorder="1" applyAlignment="1">
      <alignment horizontal="right"/>
    </xf>
    <xf numFmtId="43" fontId="0" fillId="2" borderId="0" xfId="2" applyFont="1" applyFill="1"/>
    <xf numFmtId="0" fontId="0" fillId="0" borderId="0" xfId="0"/>
    <xf numFmtId="2" fontId="2" fillId="0" borderId="3" xfId="1" applyNumberFormat="1" applyFont="1" applyBorder="1"/>
    <xf numFmtId="0" fontId="2" fillId="3" borderId="0" xfId="0" applyFont="1" applyFill="1" applyAlignment="1"/>
    <xf numFmtId="0" fontId="17" fillId="0" borderId="0" xfId="0" applyFont="1" applyAlignment="1">
      <alignment vertical="center"/>
    </xf>
    <xf numFmtId="0" fontId="47" fillId="0" borderId="4" xfId="0" applyFont="1" applyBorder="1" applyAlignment="1">
      <alignment vertical="center" wrapText="1"/>
    </xf>
    <xf numFmtId="3" fontId="47" fillId="7" borderId="18" xfId="0" applyNumberFormat="1" applyFont="1" applyFill="1" applyBorder="1" applyAlignment="1">
      <alignment vertical="center" wrapText="1"/>
    </xf>
    <xf numFmtId="0" fontId="10" fillId="0" borderId="0" xfId="0" applyFont="1" applyAlignment="1"/>
    <xf numFmtId="0" fontId="17" fillId="0" borderId="4" xfId="0" applyFont="1" applyBorder="1" applyAlignment="1"/>
    <xf numFmtId="2" fontId="10" fillId="0" borderId="0" xfId="2" applyNumberFormat="1" applyFont="1" applyAlignment="1"/>
    <xf numFmtId="179" fontId="10" fillId="0" borderId="0" xfId="0" applyNumberFormat="1" applyFont="1" applyAlignment="1">
      <alignment vertical="center"/>
    </xf>
    <xf numFmtId="0" fontId="10" fillId="3" borderId="0" xfId="0" applyFont="1" applyFill="1" applyAlignment="1"/>
    <xf numFmtId="178" fontId="49" fillId="2" borderId="12" xfId="2" applyNumberFormat="1" applyFont="1" applyFill="1" applyBorder="1"/>
    <xf numFmtId="3" fontId="47" fillId="2" borderId="9" xfId="0" applyNumberFormat="1" applyFont="1" applyFill="1" applyBorder="1" applyAlignment="1">
      <alignment horizontal="right" vertical="center" wrapText="1"/>
    </xf>
    <xf numFmtId="0" fontId="14" fillId="0" borderId="0" xfId="0" applyFont="1" applyFill="1"/>
    <xf numFmtId="2" fontId="18" fillId="0" borderId="0" xfId="4" applyNumberFormat="1" applyFont="1" applyFill="1"/>
    <xf numFmtId="41" fontId="1" fillId="0" borderId="0" xfId="2" applyNumberFormat="1" applyFont="1"/>
    <xf numFmtId="164" fontId="1" fillId="8" borderId="0" xfId="1" applyNumberFormat="1" applyFont="1" applyFill="1"/>
    <xf numFmtId="166" fontId="1" fillId="8" borderId="0" xfId="2" applyNumberFormat="1" applyFont="1" applyFill="1"/>
    <xf numFmtId="166" fontId="10" fillId="8" borderId="0" xfId="2" applyNumberFormat="1" applyFont="1" applyFill="1"/>
    <xf numFmtId="166" fontId="10" fillId="0" borderId="0" xfId="2" applyNumberFormat="1" applyFont="1" applyFill="1"/>
    <xf numFmtId="0" fontId="2" fillId="0" borderId="0" xfId="0" applyFont="1" applyFill="1"/>
    <xf numFmtId="165" fontId="1" fillId="8" borderId="0" xfId="0" applyNumberFormat="1" applyFont="1" applyFill="1"/>
    <xf numFmtId="165" fontId="1" fillId="0" borderId="0" xfId="0" applyNumberFormat="1" applyFont="1"/>
    <xf numFmtId="164" fontId="15" fillId="8" borderId="0" xfId="1" applyNumberFormat="1" applyFont="1" applyFill="1"/>
    <xf numFmtId="165" fontId="15" fillId="8" borderId="0" xfId="0" applyNumberFormat="1" applyFont="1" applyFill="1"/>
    <xf numFmtId="164" fontId="1" fillId="0" borderId="0" xfId="1" applyNumberFormat="1" applyFont="1" applyFill="1"/>
    <xf numFmtId="44" fontId="1" fillId="0" borderId="0" xfId="0" applyNumberFormat="1" applyFont="1" applyAlignment="1">
      <alignment horizontal="center"/>
    </xf>
    <xf numFmtId="167" fontId="1" fillId="0" borderId="0" xfId="3" applyNumberFormat="1" applyFont="1" applyFill="1"/>
    <xf numFmtId="0" fontId="0" fillId="0" borderId="12" xfId="0" applyBorder="1"/>
    <xf numFmtId="0" fontId="51" fillId="0" borderId="0" xfId="0" applyFont="1"/>
    <xf numFmtId="0" fontId="5" fillId="0" borderId="0" xfId="0" applyFont="1" applyAlignment="1">
      <alignment horizontal="center" vertical="center" wrapText="1"/>
    </xf>
    <xf numFmtId="0" fontId="0" fillId="0" borderId="0" xfId="0"/>
    <xf numFmtId="171" fontId="47" fillId="2" borderId="8" xfId="1" applyNumberFormat="1" applyFont="1" applyFill="1" applyBorder="1" applyAlignment="1">
      <alignment horizontal="right" vertical="center" wrapText="1"/>
    </xf>
    <xf numFmtId="39" fontId="43" fillId="0" borderId="0" xfId="0" applyNumberFormat="1" applyFont="1" applyAlignment="1">
      <alignment horizontal="right" vertical="top"/>
    </xf>
    <xf numFmtId="0" fontId="42" fillId="0" borderId="0" xfId="0" applyFont="1" applyFill="1" applyAlignment="1">
      <alignment horizontal="center" vertical="center" wrapText="1"/>
    </xf>
    <xf numFmtId="15" fontId="42" fillId="0" borderId="0" xfId="0" applyNumberFormat="1" applyFont="1" applyFill="1" applyAlignment="1">
      <alignment horizontal="center" vertical="center" wrapText="1"/>
    </xf>
    <xf numFmtId="15" fontId="42" fillId="0" borderId="0" xfId="0" quotePrefix="1" applyNumberFormat="1" applyFont="1" applyFill="1" applyAlignment="1">
      <alignment horizontal="center" vertical="center" wrapText="1"/>
    </xf>
    <xf numFmtId="0" fontId="52" fillId="0" borderId="0" xfId="0" applyFont="1" applyAlignment="1">
      <alignment vertical="top" wrapText="1"/>
    </xf>
    <xf numFmtId="0" fontId="43" fillId="0" borderId="0" xfId="0" applyFont="1" applyAlignment="1">
      <alignment vertical="top" wrapText="1"/>
    </xf>
    <xf numFmtId="182" fontId="43" fillId="0" borderId="0" xfId="0" applyNumberFormat="1" applyFont="1" applyAlignment="1">
      <alignment horizontal="right" vertical="top"/>
    </xf>
    <xf numFmtId="181" fontId="4" fillId="0" borderId="0" xfId="0" applyNumberFormat="1" applyFont="1"/>
    <xf numFmtId="1" fontId="2" fillId="0" borderId="2" xfId="0" applyNumberFormat="1" applyFont="1" applyBorder="1"/>
    <xf numFmtId="37" fontId="2" fillId="0" borderId="0" xfId="0" applyNumberFormat="1" applyFont="1"/>
    <xf numFmtId="0" fontId="1" fillId="0" borderId="0" xfId="0" applyFont="1" applyAlignment="1">
      <alignment horizontal="left" indent="1"/>
    </xf>
    <xf numFmtId="166" fontId="12" fillId="0" borderId="0" xfId="2" applyNumberFormat="1" applyFont="1" applyFill="1" applyBorder="1"/>
    <xf numFmtId="166" fontId="10" fillId="0" borderId="0" xfId="2" applyNumberFormat="1" applyFont="1" applyFill="1" applyBorder="1"/>
    <xf numFmtId="0" fontId="1" fillId="0" borderId="0" xfId="0" applyFont="1" applyAlignment="1">
      <alignment horizontal="left" wrapText="1"/>
    </xf>
    <xf numFmtId="3" fontId="45" fillId="7" borderId="0" xfId="0" applyNumberFormat="1" applyFont="1" applyFill="1" applyAlignment="1">
      <alignment vertical="center" wrapText="1"/>
    </xf>
    <xf numFmtId="0" fontId="8" fillId="0" borderId="0" xfId="4" applyFill="1"/>
    <xf numFmtId="0" fontId="0" fillId="0" borderId="0" xfId="0" applyAlignment="1">
      <alignment horizontal="center"/>
    </xf>
    <xf numFmtId="175" fontId="45" fillId="7" borderId="0" xfId="0" applyNumberFormat="1" applyFont="1" applyFill="1" applyAlignment="1">
      <alignment horizontal="center" vertical="center" wrapText="1"/>
    </xf>
    <xf numFmtId="175" fontId="45" fillId="0" borderId="0" xfId="0" applyNumberFormat="1" applyFont="1" applyAlignment="1">
      <alignment horizontal="center" vertical="center" wrapText="1"/>
    </xf>
    <xf numFmtId="175" fontId="2" fillId="3" borderId="0" xfId="0" applyNumberFormat="1" applyFont="1" applyFill="1"/>
    <xf numFmtId="175" fontId="45" fillId="0" borderId="0" xfId="0" applyNumberFormat="1" applyFont="1" applyAlignment="1">
      <alignment vertical="center" wrapText="1"/>
    </xf>
    <xf numFmtId="177" fontId="8" fillId="0" borderId="0" xfId="4" applyNumberFormat="1" applyBorder="1"/>
    <xf numFmtId="0" fontId="8" fillId="0" borderId="0" xfId="4" applyBorder="1"/>
    <xf numFmtId="2" fontId="8" fillId="0" borderId="0" xfId="4" applyNumberFormat="1" applyBorder="1"/>
    <xf numFmtId="0" fontId="2" fillId="3" borderId="0" xfId="0" applyFont="1" applyFill="1" applyBorder="1"/>
    <xf numFmtId="172" fontId="17" fillId="0" borderId="0" xfId="0" applyNumberFormat="1" applyFont="1" applyBorder="1" applyAlignment="1">
      <alignment horizontal="center" vertical="center" wrapText="1"/>
    </xf>
    <xf numFmtId="172" fontId="13" fillId="0" borderId="0" xfId="0" applyNumberFormat="1" applyFont="1" applyBorder="1" applyAlignment="1">
      <alignment horizontal="center" wrapText="1"/>
    </xf>
    <xf numFmtId="172" fontId="14" fillId="0" borderId="0" xfId="0" applyNumberFormat="1" applyFont="1" applyBorder="1" applyAlignment="1">
      <alignment horizontal="center" wrapText="1"/>
    </xf>
    <xf numFmtId="2" fontId="13" fillId="0" borderId="0" xfId="0" applyNumberFormat="1" applyFont="1" applyBorder="1" applyAlignment="1">
      <alignment horizontal="center" wrapText="1"/>
    </xf>
    <xf numFmtId="0" fontId="2" fillId="3" borderId="8" xfId="0" applyFont="1" applyFill="1" applyBorder="1"/>
    <xf numFmtId="0" fontId="2" fillId="3" borderId="6" xfId="0" applyFont="1" applyFill="1" applyBorder="1"/>
    <xf numFmtId="0" fontId="0" fillId="0" borderId="7" xfId="0" applyFill="1" applyBorder="1"/>
    <xf numFmtId="0" fontId="0" fillId="0" borderId="5" xfId="0" applyFill="1" applyBorder="1"/>
    <xf numFmtId="172" fontId="13" fillId="0" borderId="4" xfId="0" applyNumberFormat="1" applyFont="1" applyBorder="1" applyAlignment="1">
      <alignment horizontal="center" wrapText="1"/>
    </xf>
    <xf numFmtId="0" fontId="2" fillId="3" borderId="3" xfId="0" applyFont="1" applyFill="1" applyBorder="1"/>
    <xf numFmtId="2" fontId="8" fillId="5" borderId="0" xfId="4" applyNumberFormat="1" applyFill="1" applyBorder="1"/>
    <xf numFmtId="177" fontId="53" fillId="8" borderId="0" xfId="0" applyNumberFormat="1" applyFont="1" applyFill="1" applyBorder="1" applyAlignment="1">
      <alignment horizontal="right" vertical="top"/>
    </xf>
    <xf numFmtId="2" fontId="54" fillId="0" borderId="0" xfId="4" applyNumberFormat="1" applyFont="1" applyBorder="1" applyAlignment="1">
      <alignment horizontal="left" vertical="top"/>
    </xf>
    <xf numFmtId="0" fontId="54" fillId="0" borderId="0" xfId="4" applyFont="1" applyBorder="1" applyAlignment="1">
      <alignment horizontal="left" vertical="top"/>
    </xf>
    <xf numFmtId="0" fontId="53" fillId="0" borderId="0" xfId="0" applyFont="1" applyBorder="1" applyAlignment="1">
      <alignment horizontal="left" vertical="top"/>
    </xf>
    <xf numFmtId="0" fontId="0" fillId="3" borderId="0" xfId="0" applyFill="1" applyBorder="1"/>
    <xf numFmtId="0" fontId="53" fillId="0" borderId="4" xfId="0" applyFont="1" applyBorder="1" applyAlignment="1">
      <alignment horizontal="left" vertical="top"/>
    </xf>
    <xf numFmtId="166" fontId="43" fillId="0" borderId="0" xfId="0" applyNumberFormat="1" applyFont="1" applyAlignment="1">
      <alignment vertical="top" wrapText="1"/>
    </xf>
    <xf numFmtId="0" fontId="54" fillId="0" borderId="0" xfId="4" applyFont="1" applyAlignment="1">
      <alignment horizontal="left" vertical="top" wrapText="1"/>
    </xf>
    <xf numFmtId="0" fontId="8" fillId="0" borderId="0" xfId="4"/>
    <xf numFmtId="14" fontId="54" fillId="0" borderId="0" xfId="4" applyNumberFormat="1" applyFont="1" applyAlignment="1">
      <alignment horizontal="left" vertical="top" wrapText="1"/>
    </xf>
    <xf numFmtId="15" fontId="46" fillId="0" borderId="30" xfId="0" applyNumberFormat="1" applyFont="1" applyBorder="1" applyAlignment="1">
      <alignment horizontal="center" vertical="center" wrapText="1"/>
    </xf>
    <xf numFmtId="0" fontId="19" fillId="0" borderId="0" xfId="4" applyFont="1" applyAlignment="1">
      <alignment horizontal="center" wrapText="1"/>
    </xf>
    <xf numFmtId="0" fontId="18" fillId="0" borderId="17" xfId="4" applyFont="1" applyBorder="1" applyAlignment="1">
      <alignment wrapText="1"/>
    </xf>
    <xf numFmtId="0" fontId="21" fillId="0" borderId="10" xfId="4" quotePrefix="1" applyFont="1" applyBorder="1" applyAlignment="1">
      <alignment horizontal="center"/>
    </xf>
    <xf numFmtId="0" fontId="21" fillId="0" borderId="8" xfId="4" quotePrefix="1" applyFont="1" applyBorder="1" applyAlignment="1">
      <alignment horizontal="center"/>
    </xf>
    <xf numFmtId="0" fontId="18" fillId="0" borderId="7" xfId="4" quotePrefix="1" applyFont="1" applyBorder="1" applyAlignment="1">
      <alignment horizontal="center"/>
    </xf>
    <xf numFmtId="0" fontId="18" fillId="0" borderId="5" xfId="4" quotePrefix="1" applyFont="1" applyBorder="1" applyAlignment="1">
      <alignment horizontal="center"/>
    </xf>
    <xf numFmtId="0" fontId="19" fillId="0" borderId="10" xfId="4" applyFont="1" applyBorder="1" applyAlignment="1">
      <alignment wrapText="1"/>
    </xf>
    <xf numFmtId="0" fontId="20" fillId="6" borderId="31" xfId="4" applyFont="1" applyFill="1" applyBorder="1"/>
    <xf numFmtId="0" fontId="19" fillId="0" borderId="5" xfId="4" applyFont="1" applyBorder="1"/>
    <xf numFmtId="0" fontId="20" fillId="6" borderId="32" xfId="4" applyFont="1" applyFill="1" applyBorder="1"/>
    <xf numFmtId="0" fontId="19" fillId="0" borderId="10" xfId="4" applyFont="1" applyBorder="1"/>
    <xf numFmtId="0" fontId="19" fillId="0" borderId="7" xfId="4" applyFont="1" applyBorder="1"/>
    <xf numFmtId="0" fontId="19" fillId="0" borderId="6" xfId="4" applyFont="1" applyBorder="1"/>
    <xf numFmtId="0" fontId="54" fillId="0" borderId="33" xfId="4" applyFont="1" applyBorder="1" applyAlignment="1">
      <alignment horizontal="left" vertical="top" wrapText="1"/>
    </xf>
    <xf numFmtId="0" fontId="54" fillId="0" borderId="34" xfId="4" applyFont="1" applyBorder="1" applyAlignment="1">
      <alignment horizontal="left" vertical="top" wrapText="1"/>
    </xf>
    <xf numFmtId="0" fontId="54" fillId="0" borderId="35" xfId="4" applyFont="1" applyBorder="1" applyAlignment="1">
      <alignment horizontal="left" vertical="top" wrapText="1"/>
    </xf>
    <xf numFmtId="0" fontId="54" fillId="0" borderId="36" xfId="4" applyFont="1" applyBorder="1" applyAlignment="1">
      <alignment horizontal="left" vertical="top" wrapText="1"/>
    </xf>
    <xf numFmtId="44" fontId="53" fillId="8" borderId="38" xfId="3" applyFont="1" applyFill="1" applyBorder="1" applyAlignment="1">
      <alignment horizontal="left" vertical="top" wrapText="1"/>
    </xf>
    <xf numFmtId="177" fontId="53" fillId="8" borderId="4" xfId="0" applyNumberFormat="1" applyFont="1" applyFill="1" applyBorder="1" applyAlignment="1">
      <alignment horizontal="right" vertical="top"/>
    </xf>
    <xf numFmtId="2" fontId="54" fillId="0" borderId="4" xfId="4" applyNumberFormat="1" applyFont="1" applyBorder="1" applyAlignment="1">
      <alignment horizontal="left" vertical="top"/>
    </xf>
    <xf numFmtId="0" fontId="0" fillId="5" borderId="12" xfId="0" applyFill="1" applyBorder="1"/>
    <xf numFmtId="166" fontId="1" fillId="8" borderId="0" xfId="2" applyNumberFormat="1" applyFont="1" applyFill="1" applyBorder="1"/>
    <xf numFmtId="166" fontId="1" fillId="8" borderId="1" xfId="2" applyNumberFormat="1" applyFont="1" applyFill="1" applyBorder="1"/>
    <xf numFmtId="0" fontId="10" fillId="9" borderId="0" xfId="0" applyFont="1" applyFill="1"/>
    <xf numFmtId="166" fontId="10" fillId="2" borderId="17" xfId="2" applyNumberFormat="1" applyFont="1" applyFill="1" applyBorder="1" applyAlignment="1">
      <alignment horizontal="right"/>
    </xf>
    <xf numFmtId="175" fontId="50" fillId="5" borderId="29" xfId="1" applyNumberFormat="1" applyFont="1" applyFill="1" applyBorder="1"/>
    <xf numFmtId="164" fontId="13" fillId="8" borderId="0" xfId="1" quotePrefix="1" applyNumberFormat="1" applyFont="1" applyFill="1" applyAlignment="1">
      <alignment horizontal="center"/>
    </xf>
    <xf numFmtId="0" fontId="0" fillId="0" borderId="0" xfId="0"/>
    <xf numFmtId="0" fontId="1" fillId="0" borderId="0" xfId="0" applyFont="1"/>
    <xf numFmtId="164" fontId="1" fillId="0" borderId="0" xfId="1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25" fillId="0" borderId="10" xfId="4" applyFont="1" applyBorder="1" applyAlignment="1">
      <alignment horizontal="center"/>
    </xf>
    <xf numFmtId="0" fontId="25" fillId="0" borderId="9" xfId="4" applyFont="1" applyBorder="1" applyAlignment="1">
      <alignment horizontal="center"/>
    </xf>
    <xf numFmtId="0" fontId="25" fillId="0" borderId="8" xfId="4" applyFont="1" applyBorder="1" applyAlignment="1">
      <alignment horizontal="center"/>
    </xf>
    <xf numFmtId="177" fontId="0" fillId="0" borderId="0" xfId="0" applyNumberFormat="1"/>
    <xf numFmtId="0" fontId="37" fillId="0" borderId="0" xfId="0" applyFont="1"/>
    <xf numFmtId="0" fontId="0" fillId="0" borderId="7" xfId="0" applyBorder="1"/>
    <xf numFmtId="0" fontId="18" fillId="0" borderId="0" xfId="4" applyFont="1" applyFill="1"/>
    <xf numFmtId="0" fontId="51" fillId="0" borderId="0" xfId="0" applyFont="1"/>
    <xf numFmtId="177" fontId="57" fillId="0" borderId="37" xfId="0" applyNumberFormat="1" applyFont="1" applyFill="1" applyBorder="1" applyAlignment="1">
      <alignment horizontal="left" vertical="top" wrapText="1"/>
    </xf>
    <xf numFmtId="0" fontId="18" fillId="0" borderId="23" xfId="4" applyFont="1" applyFill="1" applyBorder="1"/>
    <xf numFmtId="14" fontId="56" fillId="0" borderId="6" xfId="4" applyNumberFormat="1" applyFont="1" applyFill="1" applyBorder="1"/>
    <xf numFmtId="14" fontId="56" fillId="0" borderId="3" xfId="4" applyNumberFormat="1" applyFont="1" applyFill="1" applyBorder="1"/>
    <xf numFmtId="9" fontId="40" fillId="2" borderId="12" xfId="0" applyNumberFormat="1" applyFont="1" applyFill="1" applyBorder="1"/>
    <xf numFmtId="10" fontId="58" fillId="8" borderId="10" xfId="1" applyNumberFormat="1" applyFont="1" applyFill="1" applyBorder="1"/>
    <xf numFmtId="10" fontId="58" fillId="8" borderId="9" xfId="1" applyNumberFormat="1" applyFont="1" applyFill="1" applyBorder="1"/>
    <xf numFmtId="10" fontId="58" fillId="8" borderId="8" xfId="1" applyNumberFormat="1" applyFont="1" applyFill="1" applyBorder="1"/>
    <xf numFmtId="164" fontId="14" fillId="0" borderId="0" xfId="1" applyNumberFormat="1" applyFont="1"/>
    <xf numFmtId="164" fontId="59" fillId="8" borderId="7" xfId="1" applyNumberFormat="1" applyFont="1" applyFill="1" applyBorder="1"/>
    <xf numFmtId="164" fontId="59" fillId="8" borderId="0" xfId="1" applyNumberFormat="1" applyFont="1" applyFill="1" applyBorder="1"/>
    <xf numFmtId="164" fontId="59" fillId="8" borderId="6" xfId="1" applyNumberFormat="1" applyFont="1" applyFill="1" applyBorder="1"/>
    <xf numFmtId="164" fontId="10" fillId="0" borderId="0" xfId="1" applyNumberFormat="1" applyFont="1"/>
    <xf numFmtId="164" fontId="14" fillId="8" borderId="7" xfId="1" applyNumberFormat="1" applyFont="1" applyFill="1" applyBorder="1"/>
    <xf numFmtId="164" fontId="14" fillId="8" borderId="0" xfId="1" applyNumberFormat="1" applyFont="1" applyFill="1" applyBorder="1"/>
    <xf numFmtId="164" fontId="14" fillId="8" borderId="6" xfId="1" applyNumberFormat="1" applyFont="1" applyFill="1" applyBorder="1"/>
    <xf numFmtId="167" fontId="14" fillId="8" borderId="7" xfId="3" applyNumberFormat="1" applyFont="1" applyFill="1" applyBorder="1"/>
    <xf numFmtId="167" fontId="14" fillId="8" borderId="0" xfId="3" applyNumberFormat="1" applyFont="1" applyFill="1" applyBorder="1"/>
    <xf numFmtId="167" fontId="14" fillId="8" borderId="6" xfId="3" applyNumberFormat="1" applyFont="1" applyFill="1" applyBorder="1"/>
    <xf numFmtId="0" fontId="14" fillId="8" borderId="5" xfId="0" applyFont="1" applyFill="1" applyBorder="1"/>
    <xf numFmtId="0" fontId="14" fillId="8" borderId="4" xfId="0" applyFont="1" applyFill="1" applyBorder="1"/>
    <xf numFmtId="0" fontId="14" fillId="8" borderId="3" xfId="0" applyFont="1" applyFill="1" applyBorder="1"/>
    <xf numFmtId="10" fontId="35" fillId="6" borderId="29" xfId="0" applyNumberFormat="1" applyFont="1" applyFill="1" applyBorder="1"/>
    <xf numFmtId="0" fontId="0" fillId="0" borderId="0" xfId="0"/>
    <xf numFmtId="0" fontId="60" fillId="10" borderId="0" xfId="0" applyFont="1" applyFill="1" applyAlignment="1">
      <alignment horizontal="center" wrapText="1"/>
    </xf>
    <xf numFmtId="0" fontId="9" fillId="4" borderId="0" xfId="4" applyFont="1" applyFill="1" applyAlignment="1">
      <alignment horizontal="center" wrapText="1"/>
    </xf>
    <xf numFmtId="14" fontId="0" fillId="0" borderId="0" xfId="0" applyNumberFormat="1"/>
    <xf numFmtId="14" fontId="61" fillId="0" borderId="0" xfId="4" applyNumberFormat="1" applyFont="1"/>
    <xf numFmtId="14" fontId="56" fillId="2" borderId="12" xfId="4" applyNumberFormat="1" applyFont="1" applyFill="1" applyBorder="1"/>
    <xf numFmtId="14" fontId="19" fillId="2" borderId="8" xfId="4" applyNumberFormat="1" applyFont="1" applyFill="1" applyBorder="1"/>
    <xf numFmtId="14" fontId="19" fillId="2" borderId="6" xfId="4" applyNumberFormat="1" applyFont="1" applyFill="1" applyBorder="1"/>
    <xf numFmtId="20" fontId="0" fillId="0" borderId="0" xfId="0" applyNumberFormat="1"/>
    <xf numFmtId="171" fontId="0" fillId="8" borderId="4" xfId="0" applyNumberFormat="1" applyFill="1" applyBorder="1"/>
    <xf numFmtId="171" fontId="0" fillId="8" borderId="6" xfId="0" applyNumberFormat="1" applyFill="1" applyBorder="1"/>
    <xf numFmtId="0" fontId="60" fillId="11" borderId="0" xfId="0" applyFont="1" applyFill="1"/>
    <xf numFmtId="171" fontId="0" fillId="0" borderId="0" xfId="0" applyNumberFormat="1"/>
    <xf numFmtId="171" fontId="0" fillId="8" borderId="0" xfId="0" applyNumberFormat="1" applyFill="1" applyBorder="1"/>
    <xf numFmtId="171" fontId="0" fillId="8" borderId="3" xfId="0" applyNumberFormat="1" applyFill="1" applyBorder="1"/>
    <xf numFmtId="171" fontId="63" fillId="2" borderId="0" xfId="0" applyNumberFormat="1" applyFont="1" applyFill="1"/>
    <xf numFmtId="175" fontId="1" fillId="2" borderId="1" xfId="1" applyNumberFormat="1" applyFont="1" applyFill="1" applyBorder="1"/>
    <xf numFmtId="171" fontId="1" fillId="8" borderId="0" xfId="0" applyNumberFormat="1" applyFont="1" applyFill="1"/>
    <xf numFmtId="2" fontId="18" fillId="0" borderId="0" xfId="4" applyNumberFormat="1" applyFont="1"/>
    <xf numFmtId="171" fontId="18" fillId="0" borderId="0" xfId="4" applyNumberFormat="1" applyFont="1"/>
    <xf numFmtId="185" fontId="19" fillId="2" borderId="6" xfId="4" applyNumberFormat="1" applyFont="1" applyFill="1" applyBorder="1" applyAlignment="1">
      <alignment horizontal="center"/>
    </xf>
    <xf numFmtId="185" fontId="19" fillId="2" borderId="3" xfId="4" applyNumberFormat="1" applyFont="1" applyFill="1" applyBorder="1" applyAlignment="1">
      <alignment horizontal="center"/>
    </xf>
    <xf numFmtId="166" fontId="1" fillId="0" borderId="0" xfId="2" applyNumberFormat="1" applyFont="1" applyFill="1"/>
    <xf numFmtId="166" fontId="1" fillId="0" borderId="1" xfId="2" applyNumberFormat="1" applyFont="1" applyFill="1" applyBorder="1"/>
    <xf numFmtId="166" fontId="1" fillId="0" borderId="0" xfId="2" applyNumberFormat="1" applyFont="1"/>
    <xf numFmtId="166" fontId="1" fillId="0" borderId="1" xfId="2" applyNumberFormat="1" applyFont="1" applyBorder="1"/>
    <xf numFmtId="166" fontId="1" fillId="0" borderId="0" xfId="2" applyNumberFormat="1" applyFont="1" applyFill="1" applyBorder="1"/>
    <xf numFmtId="8" fontId="1" fillId="0" borderId="0" xfId="0" applyNumberFormat="1" applyFont="1"/>
    <xf numFmtId="167" fontId="1" fillId="8" borderId="0" xfId="2" applyNumberFormat="1" applyFont="1" applyFill="1"/>
    <xf numFmtId="166" fontId="1" fillId="8" borderId="2" xfId="2" applyNumberFormat="1" applyFont="1" applyFill="1" applyBorder="1"/>
    <xf numFmtId="42" fontId="1" fillId="8" borderId="13" xfId="2" applyNumberFormat="1" applyFont="1" applyFill="1" applyBorder="1"/>
    <xf numFmtId="42" fontId="1" fillId="0" borderId="0" xfId="2" applyNumberFormat="1" applyFont="1"/>
    <xf numFmtId="169" fontId="1" fillId="0" borderId="0" xfId="2" applyNumberFormat="1" applyFont="1"/>
    <xf numFmtId="168" fontId="1" fillId="0" borderId="0" xfId="2" applyNumberFormat="1" applyFont="1"/>
    <xf numFmtId="167" fontId="1" fillId="8" borderId="0" xfId="3" applyNumberFormat="1" applyFont="1" applyFill="1"/>
    <xf numFmtId="41" fontId="1" fillId="8" borderId="0" xfId="0" applyNumberFormat="1" applyFont="1" applyFill="1"/>
    <xf numFmtId="41" fontId="1" fillId="8" borderId="1" xfId="0" applyNumberFormat="1" applyFont="1" applyFill="1" applyBorder="1"/>
    <xf numFmtId="41" fontId="1" fillId="0" borderId="1" xfId="0" applyNumberFormat="1" applyFont="1" applyBorder="1"/>
    <xf numFmtId="167" fontId="1" fillId="8" borderId="1" xfId="3" applyNumberFormat="1" applyFont="1" applyFill="1" applyBorder="1"/>
    <xf numFmtId="167" fontId="1" fillId="2" borderId="0" xfId="3" applyNumberFormat="1" applyFont="1" applyFill="1"/>
    <xf numFmtId="166" fontId="1" fillId="2" borderId="2" xfId="0" applyNumberFormat="1" applyFont="1" applyFill="1" applyBorder="1"/>
    <xf numFmtId="166" fontId="63" fillId="8" borderId="0" xfId="2" applyNumberFormat="1" applyFont="1" applyFill="1"/>
    <xf numFmtId="166" fontId="63" fillId="0" borderId="0" xfId="2" applyNumberFormat="1" applyFont="1"/>
    <xf numFmtId="166" fontId="63" fillId="8" borderId="0" xfId="2" applyNumberFormat="1" applyFont="1" applyFill="1" applyBorder="1"/>
    <xf numFmtId="166" fontId="63" fillId="8" borderId="1" xfId="2" applyNumberFormat="1" applyFont="1" applyFill="1" applyBorder="1"/>
    <xf numFmtId="166" fontId="64" fillId="8" borderId="0" xfId="2" applyNumberFormat="1" applyFont="1" applyFill="1" applyBorder="1"/>
    <xf numFmtId="170" fontId="1" fillId="2" borderId="0" xfId="0" applyNumberFormat="1" applyFont="1" applyFill="1"/>
    <xf numFmtId="170" fontId="1" fillId="2" borderId="1" xfId="0" applyNumberFormat="1" applyFont="1" applyFill="1" applyBorder="1"/>
    <xf numFmtId="170" fontId="1" fillId="0" borderId="0" xfId="0" applyNumberFormat="1" applyFont="1"/>
    <xf numFmtId="186" fontId="6" fillId="2" borderId="12" xfId="0" applyNumberFormat="1" applyFont="1" applyFill="1" applyBorder="1"/>
    <xf numFmtId="187" fontId="1" fillId="8" borderId="0" xfId="0" applyNumberFormat="1" applyFont="1" applyFill="1"/>
    <xf numFmtId="181" fontId="65" fillId="0" borderId="0" xfId="0" applyNumberFormat="1" applyFont="1" applyAlignment="1">
      <alignment horizontal="right" vertical="top"/>
    </xf>
    <xf numFmtId="37" fontId="65" fillId="0" borderId="0" xfId="0" applyNumberFormat="1" applyFont="1" applyAlignment="1">
      <alignment horizontal="right" vertical="top"/>
    </xf>
    <xf numFmtId="181" fontId="66" fillId="0" borderId="0" xfId="0" applyNumberFormat="1" applyFont="1"/>
    <xf numFmtId="0" fontId="67" fillId="0" borderId="0" xfId="0" applyFont="1"/>
    <xf numFmtId="0" fontId="65" fillId="0" borderId="0" xfId="0" applyFont="1" applyAlignment="1">
      <alignment vertical="top" wrapText="1"/>
    </xf>
    <xf numFmtId="182" fontId="65" fillId="0" borderId="0" xfId="0" applyNumberFormat="1" applyFont="1" applyAlignment="1">
      <alignment horizontal="right" vertical="top"/>
    </xf>
    <xf numFmtId="37" fontId="68" fillId="0" borderId="0" xfId="0" applyNumberFormat="1" applyFont="1" applyAlignment="1">
      <alignment horizontal="right" vertical="top"/>
    </xf>
    <xf numFmtId="3" fontId="50" fillId="0" borderId="1" xfId="0" applyNumberFormat="1" applyFont="1" applyBorder="1" applyAlignment="1">
      <alignment vertical="center"/>
    </xf>
    <xf numFmtId="37" fontId="68" fillId="0" borderId="1" xfId="0" applyNumberFormat="1" applyFont="1" applyBorder="1" applyAlignment="1">
      <alignment horizontal="right" vertical="top"/>
    </xf>
    <xf numFmtId="6" fontId="50" fillId="0" borderId="0" xfId="0" applyNumberFormat="1" applyFont="1" applyAlignment="1">
      <alignment vertical="center"/>
    </xf>
    <xf numFmtId="6" fontId="69" fillId="0" borderId="0" xfId="0" applyNumberFormat="1" applyFont="1" applyAlignment="1">
      <alignment vertical="center"/>
    </xf>
    <xf numFmtId="37" fontId="65" fillId="0" borderId="1" xfId="0" applyNumberFormat="1" applyFont="1" applyBorder="1" applyAlignment="1">
      <alignment horizontal="right" vertical="top"/>
    </xf>
    <xf numFmtId="0" fontId="50" fillId="0" borderId="0" xfId="0" applyFont="1"/>
    <xf numFmtId="0" fontId="50" fillId="0" borderId="0" xfId="0" applyFont="1" applyFill="1" applyAlignment="1">
      <alignment vertical="center"/>
    </xf>
    <xf numFmtId="181" fontId="68" fillId="0" borderId="0" xfId="0" applyNumberFormat="1" applyFont="1" applyFill="1" applyAlignment="1">
      <alignment horizontal="right" vertical="top"/>
    </xf>
    <xf numFmtId="166" fontId="63" fillId="0" borderId="1" xfId="2" applyNumberFormat="1" applyFont="1" applyBorder="1"/>
    <xf numFmtId="0" fontId="63" fillId="0" borderId="0" xfId="0" applyFont="1"/>
    <xf numFmtId="164" fontId="63" fillId="8" borderId="0" xfId="1" applyNumberFormat="1" applyFont="1" applyFill="1"/>
    <xf numFmtId="3" fontId="47" fillId="2" borderId="10" xfId="0" applyNumberFormat="1" applyFont="1" applyFill="1" applyBorder="1" applyAlignment="1">
      <alignment horizontal="right" vertical="center" wrapText="1"/>
    </xf>
    <xf numFmtId="0" fontId="45" fillId="7" borderId="0" xfId="0" applyFont="1" applyFill="1" applyBorder="1" applyAlignment="1">
      <alignment wrapText="1"/>
    </xf>
    <xf numFmtId="0" fontId="45" fillId="7" borderId="0" xfId="0" applyFont="1" applyFill="1" applyBorder="1" applyAlignment="1">
      <alignment vertical="center" wrapText="1"/>
    </xf>
    <xf numFmtId="0" fontId="45" fillId="7" borderId="0" xfId="0" applyFont="1" applyFill="1" applyBorder="1" applyAlignment="1">
      <alignment horizontal="left" vertical="center" wrapText="1"/>
    </xf>
    <xf numFmtId="3" fontId="45" fillId="7" borderId="0" xfId="0" applyNumberFormat="1" applyFont="1" applyFill="1" applyBorder="1" applyAlignment="1">
      <alignment horizontal="right" vertical="center" wrapText="1"/>
    </xf>
    <xf numFmtId="0" fontId="51" fillId="5" borderId="0" xfId="0" applyFont="1" applyFill="1"/>
    <xf numFmtId="0" fontId="0" fillId="5" borderId="0" xfId="0" applyFill="1"/>
    <xf numFmtId="166" fontId="12" fillId="8" borderId="0" xfId="2" applyNumberFormat="1" applyFont="1" applyFill="1"/>
    <xf numFmtId="165" fontId="38" fillId="8" borderId="0" xfId="0" applyNumberFormat="1" applyFont="1" applyFill="1"/>
    <xf numFmtId="164" fontId="38" fillId="8" borderId="0" xfId="1" applyNumberFormat="1" applyFont="1" applyFill="1"/>
    <xf numFmtId="164" fontId="1" fillId="3" borderId="0" xfId="1" applyNumberFormat="1" applyFont="1" applyFill="1"/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5" fillId="0" borderId="0" xfId="4" applyFont="1" applyAlignment="1">
      <alignment horizontal="center" wrapText="1"/>
    </xf>
  </cellXfs>
  <cellStyles count="6">
    <cellStyle name="Comma" xfId="2" builtinId="3"/>
    <cellStyle name="Currency" xfId="3" builtinId="4"/>
    <cellStyle name="Normal" xfId="0" builtinId="0"/>
    <cellStyle name="Normal 2" xfId="4" xr:uid="{00000000-0005-0000-0000-000003000000}"/>
    <cellStyle name="Normal 3" xfId="5" xr:uid="{261B7C26-03FF-449B-A8E1-84E858AC916A}"/>
    <cellStyle name="Percent" xfId="1" builtinId="5"/>
  </cellStyles>
  <dxfs count="0"/>
  <tableStyles count="0" defaultTableStyle="TableStyleMedium2" defaultPivotStyle="PivotStyleLight16"/>
  <colors>
    <mruColors>
      <color rgb="FFE2E9F6"/>
      <color rgb="FFCCEEFF"/>
      <color rgb="FFFFFFCC"/>
      <color rgb="FF33CCFF"/>
      <color rgb="FFFFFF99"/>
      <color rgb="FF0000FF"/>
      <color rgb="FFFF0000"/>
      <color rgb="FF005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28581</xdr:colOff>
      <xdr:row>8</xdr:row>
      <xdr:rowOff>19049</xdr:rowOff>
    </xdr:from>
    <xdr:ext cx="352420" cy="14664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1FEAB4-02DC-4DB4-8FB9-E39414DBBF73}"/>
            </a:ext>
          </a:extLst>
        </xdr:cNvPr>
        <xdr:cNvSpPr txBox="1"/>
      </xdr:nvSpPr>
      <xdr:spPr>
        <a:xfrm rot="16200000">
          <a:off x="9287923" y="2178501"/>
          <a:ext cx="1466441" cy="35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   GROWTH RATES</a:t>
          </a:r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28581</xdr:colOff>
      <xdr:row>3</xdr:row>
      <xdr:rowOff>19049</xdr:rowOff>
    </xdr:from>
    <xdr:ext cx="352420" cy="14664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7477A2-DAB8-454D-93C7-EBD9620345C1}"/>
            </a:ext>
          </a:extLst>
        </xdr:cNvPr>
        <xdr:cNvSpPr txBox="1"/>
      </xdr:nvSpPr>
      <xdr:spPr>
        <a:xfrm rot="16200000">
          <a:off x="2462420" y="1176135"/>
          <a:ext cx="1466441" cy="35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   GROWTH RATES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7E636-5EE7-4612-9F12-52CA2C970F9C}">
  <dimension ref="A1:I5"/>
  <sheetViews>
    <sheetView tabSelected="1" workbookViewId="0">
      <selection activeCell="B2" sqref="B2"/>
    </sheetView>
  </sheetViews>
  <sheetFormatPr defaultRowHeight="15"/>
  <cols>
    <col min="2" max="2" width="13.140625" customWidth="1"/>
    <col min="9" max="9" width="9.85546875" customWidth="1"/>
  </cols>
  <sheetData>
    <row r="1" spans="1:9" ht="15.75" thickBot="1">
      <c r="A1" s="272" t="s">
        <v>363</v>
      </c>
      <c r="B1" s="271" t="s">
        <v>762</v>
      </c>
      <c r="C1" s="460" t="s">
        <v>365</v>
      </c>
      <c r="D1" s="460"/>
      <c r="E1" s="460"/>
      <c r="F1" s="460"/>
      <c r="G1" s="460"/>
      <c r="H1" s="461"/>
      <c r="I1" s="461"/>
    </row>
    <row r="2" spans="1:9" ht="15.75" thickBot="1">
      <c r="A2" s="272" t="s">
        <v>364</v>
      </c>
      <c r="B2" s="271" t="s">
        <v>763</v>
      </c>
      <c r="C2" s="460" t="s">
        <v>761</v>
      </c>
      <c r="D2" s="460"/>
      <c r="E2" s="460"/>
      <c r="F2" s="460"/>
      <c r="G2" s="460"/>
      <c r="H2" s="461"/>
      <c r="I2" s="461"/>
    </row>
    <row r="3" spans="1:9">
      <c r="C3" s="272"/>
      <c r="D3" s="272"/>
      <c r="E3" s="272"/>
      <c r="F3" s="272"/>
      <c r="G3" s="272"/>
    </row>
    <row r="4" spans="1:9">
      <c r="C4" s="362" t="s">
        <v>366</v>
      </c>
      <c r="D4" s="362"/>
      <c r="E4" s="362"/>
      <c r="F4" s="362"/>
      <c r="G4" s="362"/>
    </row>
    <row r="5" spans="1:9">
      <c r="C5" s="362"/>
      <c r="D5" s="362"/>
      <c r="E5" s="362"/>
      <c r="F5" s="362"/>
      <c r="G5" s="36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J24"/>
  <sheetViews>
    <sheetView showGridLines="0" zoomScaleNormal="100" zoomScaleSheetLayoutView="100" workbookViewId="0">
      <selection activeCell="H45" sqref="H45"/>
    </sheetView>
  </sheetViews>
  <sheetFormatPr defaultRowHeight="12.75"/>
  <cols>
    <col min="1" max="1" width="2.7109375" style="6" customWidth="1"/>
    <col min="2" max="2" width="24.140625" style="6" customWidth="1"/>
    <col min="3" max="3" width="4.7109375" style="6" customWidth="1"/>
    <col min="4" max="4" width="11.7109375" style="6" bestFit="1" customWidth="1"/>
    <col min="5" max="5" width="10.5703125" style="6" bestFit="1" customWidth="1"/>
    <col min="6" max="6" width="11.28515625" style="6" bestFit="1" customWidth="1"/>
    <col min="7" max="7" width="11.28515625" style="6" customWidth="1"/>
    <col min="8" max="8" width="2.7109375" style="6" customWidth="1"/>
    <col min="9" max="16384" width="9.140625" style="6"/>
  </cols>
  <sheetData>
    <row r="1" spans="2:10">
      <c r="B1" s="25" t="s">
        <v>151</v>
      </c>
    </row>
    <row r="2" spans="2:10">
      <c r="B2" s="25"/>
      <c r="J2" s="25"/>
    </row>
    <row r="3" spans="2:10">
      <c r="D3" s="29">
        <v>2021</v>
      </c>
      <c r="E3" s="29">
        <v>2022</v>
      </c>
      <c r="F3" s="29">
        <v>2023</v>
      </c>
      <c r="G3" s="29"/>
    </row>
    <row r="5" spans="2:10" ht="15" customHeight="1">
      <c r="B5" s="6" t="s">
        <v>75</v>
      </c>
      <c r="C5" s="270" t="s">
        <v>85</v>
      </c>
      <c r="D5" s="420">
        <f>'IS Hist Forecast'!H13</f>
        <v>1089.0444911804614</v>
      </c>
      <c r="E5" s="420">
        <f>'IS Hist Forecast'!I13</f>
        <v>1099.9349360922663</v>
      </c>
      <c r="F5" s="420">
        <f>'IS Hist Forecast'!J13</f>
        <v>1110.9342854531887</v>
      </c>
      <c r="G5" s="351"/>
    </row>
    <row r="6" spans="2:10">
      <c r="B6" s="6" t="s">
        <v>152</v>
      </c>
      <c r="D6" s="421">
        <f ca="1">'IS Hist Forecast'!H18</f>
        <v>214.51619168909264</v>
      </c>
      <c r="E6" s="421">
        <f ca="1">'IS Hist Forecast'!I18</f>
        <v>218.06897733796936</v>
      </c>
      <c r="F6" s="421">
        <f ca="1">'IS Hist Forecast'!J18</f>
        <v>221.73361335532246</v>
      </c>
      <c r="G6" s="154"/>
    </row>
    <row r="7" spans="2:10">
      <c r="B7" s="6" t="s">
        <v>36</v>
      </c>
      <c r="D7" s="421">
        <f>'CF Statement Forecast'!D8</f>
        <v>151.83301827289029</v>
      </c>
      <c r="E7" s="421">
        <f>'CF Statement Forecast'!E8</f>
        <v>10.658330182728832</v>
      </c>
      <c r="F7" s="421">
        <f>'CF Statement Forecast'!F8</f>
        <v>10.764913484556246</v>
      </c>
      <c r="G7" s="154"/>
    </row>
    <row r="8" spans="2:10">
      <c r="B8" s="26" t="s">
        <v>153</v>
      </c>
      <c r="C8" s="26"/>
      <c r="D8" s="422">
        <f>'CF Statement Forecast'!D9</f>
        <v>-100.22867686678569</v>
      </c>
      <c r="E8" s="422">
        <f>'CF Statement Forecast'!E9</f>
        <v>7.197713231332159</v>
      </c>
      <c r="F8" s="422">
        <f>'CF Statement Forecast'!F9</f>
        <v>7.269690363645509</v>
      </c>
      <c r="G8" s="154"/>
    </row>
    <row r="9" spans="2:10">
      <c r="B9" s="6" t="s">
        <v>154</v>
      </c>
      <c r="D9" s="421">
        <f ca="1">D5-D6+D7+D8</f>
        <v>926.13264089747327</v>
      </c>
      <c r="E9" s="421">
        <f ca="1">E5-E6+E7+E8</f>
        <v>899.7220021683579</v>
      </c>
      <c r="F9" s="421">
        <f ca="1">F5-F6+F7+F8</f>
        <v>907.2352759460681</v>
      </c>
      <c r="G9" s="154"/>
    </row>
    <row r="10" spans="2:10">
      <c r="D10" s="154"/>
      <c r="E10" s="154"/>
      <c r="F10" s="154"/>
      <c r="G10" s="154"/>
    </row>
    <row r="11" spans="2:10">
      <c r="B11" s="6" t="s">
        <v>155</v>
      </c>
      <c r="D11" s="421">
        <f>'Supporting Schedules'!E15</f>
        <v>299.55102012322777</v>
      </c>
      <c r="E11" s="421">
        <f>'Supporting Schedules'!F15</f>
        <v>-0.47448979876799058</v>
      </c>
      <c r="F11" s="421">
        <f>'Supporting Schedules'!G15</f>
        <v>-0.47923469675538399</v>
      </c>
      <c r="G11" s="154"/>
    </row>
    <row r="12" spans="2:10">
      <c r="B12" s="26" t="s">
        <v>156</v>
      </c>
      <c r="C12" s="26"/>
      <c r="D12" s="421">
        <f ca="1">'Supporting Schedules'!E18</f>
        <v>72.891762230907261</v>
      </c>
      <c r="E12" s="421">
        <f ca="1">'Supporting Schedules'!F18</f>
        <v>134.52701898603664</v>
      </c>
      <c r="F12" s="421">
        <f ca="1">'Supporting Schedules'!G18</f>
        <v>135.64969723831746</v>
      </c>
      <c r="G12" s="154"/>
    </row>
    <row r="13" spans="2:10">
      <c r="D13" s="154"/>
      <c r="E13" s="154"/>
      <c r="F13" s="154"/>
      <c r="G13" s="154"/>
    </row>
    <row r="14" spans="2:10">
      <c r="B14" s="6" t="s">
        <v>157</v>
      </c>
      <c r="D14" s="421">
        <f ca="1">D9-D11-D12</f>
        <v>553.68985854333823</v>
      </c>
      <c r="E14" s="421">
        <f ca="1">E9-E11-E12</f>
        <v>765.66947298108926</v>
      </c>
      <c r="F14" s="436">
        <f ca="1">F9-F11-F12</f>
        <v>772.06481340450603</v>
      </c>
      <c r="G14" s="154"/>
    </row>
    <row r="15" spans="2:10">
      <c r="B15" s="26" t="s">
        <v>158</v>
      </c>
      <c r="C15" s="26"/>
      <c r="D15" s="423"/>
      <c r="E15" s="423"/>
      <c r="F15" s="424">
        <f ca="1">F14*(1 + WACC_growth_HARDCODE!B2) / (WACC_growth_HARDCODE!B1 - WACC_growth_HARDCODE!B2)</f>
        <v>19398.128436788211</v>
      </c>
      <c r="G15" s="258" t="s">
        <v>85</v>
      </c>
    </row>
    <row r="16" spans="2:10">
      <c r="B16" s="6" t="s">
        <v>159</v>
      </c>
      <c r="D16" s="420">
        <f ca="1">D14+D15</f>
        <v>553.68985854333823</v>
      </c>
      <c r="E16" s="420">
        <f ca="1">E14+E15</f>
        <v>765.66947298108926</v>
      </c>
      <c r="F16" s="420">
        <f ca="1">F14+F15</f>
        <v>20170.193250192719</v>
      </c>
      <c r="G16" s="351"/>
    </row>
    <row r="17" spans="2:7">
      <c r="D17" s="70"/>
      <c r="E17" s="70"/>
      <c r="F17" s="70"/>
      <c r="G17" s="70"/>
    </row>
    <row r="18" spans="2:7">
      <c r="D18" s="72"/>
      <c r="E18" s="72"/>
      <c r="F18" s="72"/>
      <c r="G18" s="72"/>
    </row>
    <row r="19" spans="2:7">
      <c r="B19" s="6" t="s">
        <v>160</v>
      </c>
      <c r="D19" s="425">
        <f ca="1">NPV(WACC_growth_HARDCODE!B1,  D16:F16)</f>
        <v>18906.065072018984</v>
      </c>
      <c r="E19" s="72" t="s">
        <v>264</v>
      </c>
      <c r="F19" s="72"/>
      <c r="G19" s="72"/>
    </row>
    <row r="20" spans="2:7">
      <c r="B20" s="6" t="s">
        <v>161</v>
      </c>
      <c r="D20" s="207">
        <f>'BAL Hist Forecast'!F19+'BAL Hist Forecast'!F25 - 'BAL Hist Forecast'!F5</f>
        <v>5337</v>
      </c>
      <c r="E20" s="72" t="s">
        <v>361</v>
      </c>
      <c r="F20" s="72"/>
      <c r="G20" s="72"/>
    </row>
    <row r="21" spans="2:7">
      <c r="B21" s="6" t="s">
        <v>162</v>
      </c>
      <c r="D21" s="426">
        <f ca="1">D19-D20</f>
        <v>13569.065072018984</v>
      </c>
      <c r="E21" s="72" t="s">
        <v>265</v>
      </c>
      <c r="F21" s="72"/>
      <c r="G21" s="72"/>
    </row>
    <row r="22" spans="2:7" ht="13.5" thickBot="1">
      <c r="B22" s="6" t="s">
        <v>163</v>
      </c>
      <c r="D22" s="208">
        <f ca="1">D21/WACC_growth_HARDCODE!B3</f>
        <v>44.930679046420479</v>
      </c>
      <c r="E22" s="72" t="s">
        <v>397</v>
      </c>
      <c r="F22" s="72"/>
      <c r="G22" s="72"/>
    </row>
    <row r="23" spans="2:7" ht="13.5" thickTop="1">
      <c r="D23" s="351"/>
      <c r="E23" s="351"/>
      <c r="F23" s="351"/>
      <c r="G23" s="351"/>
    </row>
    <row r="24" spans="2:7">
      <c r="D24" s="351"/>
      <c r="E24" s="351"/>
      <c r="F24" s="351"/>
      <c r="G24" s="351"/>
    </row>
  </sheetData>
  <pageMargins left="0.7" right="0.7" top="0.75" bottom="0.75" header="0.3" footer="0.3"/>
  <pageSetup orientation="landscape" r:id="rId1"/>
  <headerFooter>
    <oddHeader xml:space="preserve">&amp;C
</oddHeader>
    <oddFooter>&amp;C&amp;G&amp;R&amp;P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FF0000"/>
  </sheetPr>
  <dimension ref="A1"/>
  <sheetViews>
    <sheetView zoomScaleNormal="100" zoomScaleSheetLayoutView="100" workbookViewId="0">
      <selection activeCell="C26" sqref="C26"/>
    </sheetView>
  </sheetViews>
  <sheetFormatPr defaultRowHeight="15"/>
  <sheetData/>
  <pageMargins left="0.7" right="0.7" top="0.75" bottom="0.75" header="0.3" footer="0.3"/>
  <pageSetup orientation="landscape" r:id="rId1"/>
  <headerFooter>
    <oddHeader xml:space="preserve">&amp;C
</oddHeader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K18"/>
  <sheetViews>
    <sheetView showGridLines="0" zoomScale="90" zoomScaleNormal="90" workbookViewId="0">
      <selection activeCell="L8" sqref="L8"/>
    </sheetView>
  </sheetViews>
  <sheetFormatPr defaultRowHeight="12.75"/>
  <cols>
    <col min="1" max="3" width="9.140625" style="6"/>
    <col min="4" max="5" width="10.42578125" style="6" bestFit="1" customWidth="1"/>
    <col min="6" max="7" width="10.42578125" style="6" customWidth="1"/>
    <col min="8" max="8" width="10.42578125" style="6" bestFit="1" customWidth="1"/>
    <col min="9" max="16384" width="9.140625" style="6"/>
  </cols>
  <sheetData>
    <row r="1" spans="1:11">
      <c r="A1" s="25" t="s">
        <v>141</v>
      </c>
      <c r="H1" s="25"/>
      <c r="I1" s="25"/>
    </row>
    <row r="2" spans="1:11">
      <c r="D2" s="354">
        <v>2020</v>
      </c>
      <c r="E2" s="354">
        <v>2021</v>
      </c>
      <c r="F2" s="354">
        <v>2022</v>
      </c>
      <c r="G2" s="354">
        <v>2023</v>
      </c>
    </row>
    <row r="4" spans="1:11">
      <c r="A4" s="25" t="s">
        <v>142</v>
      </c>
      <c r="H4" s="25"/>
      <c r="I4" s="25"/>
    </row>
    <row r="5" spans="1:11" ht="15" customHeight="1">
      <c r="A5" s="6" t="s">
        <v>143</v>
      </c>
      <c r="D5" s="432">
        <f>'BAL Hist Forecast'!F6</f>
        <v>575</v>
      </c>
      <c r="E5" s="432">
        <f>'BAL Hist Forecast'!H6</f>
        <v>649.77895029863703</v>
      </c>
      <c r="F5" s="432">
        <f>'BAL Hist Forecast'!I6</f>
        <v>656.27673980162331</v>
      </c>
      <c r="G5" s="432">
        <f>'BAL Hist Forecast'!J6</f>
        <v>662.83950719963968</v>
      </c>
    </row>
    <row r="6" spans="1:11">
      <c r="A6" s="6" t="s">
        <v>144</v>
      </c>
      <c r="D6" s="432">
        <f>'BAL Hist Forecast'!F7</f>
        <v>871</v>
      </c>
      <c r="E6" s="432">
        <f>'BAL Hist Forecast'!H7</f>
        <v>1009.3260060908606</v>
      </c>
      <c r="F6" s="432">
        <f>'BAL Hist Forecast'!I7</f>
        <v>1019.4192661517691</v>
      </c>
      <c r="G6" s="432">
        <f>'BAL Hist Forecast'!J7</f>
        <v>1029.6134588132868</v>
      </c>
    </row>
    <row r="7" spans="1:11">
      <c r="A7" s="6" t="s">
        <v>23</v>
      </c>
      <c r="D7" s="432">
        <f>'BAL Hist Forecast'!F8</f>
        <v>80</v>
      </c>
      <c r="E7" s="432">
        <f>'BAL Hist Forecast'!H8</f>
        <v>83.963548426790908</v>
      </c>
      <c r="F7" s="432">
        <f>'BAL Hist Forecast'!I8</f>
        <v>84.803183911058809</v>
      </c>
      <c r="G7" s="432">
        <f>'BAL Hist Forecast'!J8</f>
        <v>85.651215750169399</v>
      </c>
    </row>
    <row r="8" spans="1:11">
      <c r="A8" s="6" t="s">
        <v>145</v>
      </c>
      <c r="D8" s="432">
        <f>SUM(D5:D7)</f>
        <v>1526</v>
      </c>
      <c r="E8" s="432">
        <f>SUM(E5:E7)</f>
        <v>1743.0685048162886</v>
      </c>
      <c r="F8" s="432">
        <f>SUM(F5:F7)</f>
        <v>1760.4991898644512</v>
      </c>
      <c r="G8" s="432">
        <f>SUM(G5:G7)</f>
        <v>1778.1041817630958</v>
      </c>
    </row>
    <row r="9" spans="1:11">
      <c r="D9" s="434"/>
      <c r="E9" s="434"/>
      <c r="F9" s="434"/>
      <c r="G9" s="434"/>
      <c r="I9" s="25"/>
      <c r="J9" s="25"/>
      <c r="K9" s="25"/>
    </row>
    <row r="10" spans="1:11">
      <c r="A10" s="6" t="s">
        <v>146</v>
      </c>
      <c r="D10" s="433">
        <f>'BAL Hist Forecast'!F20+'BAL Hist Forecast'!F21</f>
        <v>1873</v>
      </c>
      <c r="E10" s="433">
        <f>'BAL Hist Forecast'!H20+'BAL Hist Forecast'!H21</f>
        <v>1790.5174846930609</v>
      </c>
      <c r="F10" s="433">
        <f>'BAL Hist Forecast'!I20+'BAL Hist Forecast'!I21</f>
        <v>1808.4226595399914</v>
      </c>
      <c r="G10" s="433">
        <f>'BAL Hist Forecast'!J20+'BAL Hist Forecast'!J21</f>
        <v>1826.5068861353914</v>
      </c>
      <c r="I10" s="25"/>
      <c r="J10" s="25"/>
      <c r="K10" s="25"/>
    </row>
    <row r="11" spans="1:11">
      <c r="A11" s="6" t="s">
        <v>147</v>
      </c>
      <c r="D11" s="432">
        <f>SUM(D10:D10)</f>
        <v>1873</v>
      </c>
      <c r="E11" s="432">
        <f>SUM(E10:E10)</f>
        <v>1790.5174846930609</v>
      </c>
      <c r="F11" s="432">
        <f>SUM(F10:F10)</f>
        <v>1808.4226595399914</v>
      </c>
      <c r="G11" s="432">
        <f>SUM(G10:G10)</f>
        <v>1826.5068861353914</v>
      </c>
      <c r="I11" s="25"/>
      <c r="J11" s="25"/>
      <c r="K11" s="25"/>
    </row>
    <row r="12" spans="1:11">
      <c r="D12" s="351"/>
      <c r="E12" s="351"/>
      <c r="F12" s="351"/>
      <c r="G12" s="351"/>
      <c r="I12" s="25"/>
      <c r="J12" s="25"/>
      <c r="K12" s="25"/>
    </row>
    <row r="13" spans="1:11">
      <c r="A13" s="25" t="s">
        <v>148</v>
      </c>
      <c r="D13" s="432">
        <f>D8-D11</f>
        <v>-347</v>
      </c>
      <c r="E13" s="432">
        <f>E8-E11</f>
        <v>-47.448979876772228</v>
      </c>
      <c r="F13" s="432">
        <f>F8-F11</f>
        <v>-47.923469675540218</v>
      </c>
      <c r="G13" s="432">
        <f>G8-G11</f>
        <v>-48.402704372295602</v>
      </c>
      <c r="H13" s="25"/>
      <c r="I13" s="25"/>
      <c r="J13" s="25"/>
      <c r="K13" s="25"/>
    </row>
    <row r="14" spans="1:11">
      <c r="D14" s="351"/>
      <c r="E14" s="351"/>
      <c r="F14" s="351"/>
      <c r="G14" s="351"/>
      <c r="I14" s="25"/>
      <c r="J14" s="25"/>
      <c r="K14" s="25"/>
    </row>
    <row r="15" spans="1:11">
      <c r="A15" s="25" t="s">
        <v>149</v>
      </c>
      <c r="D15" s="351"/>
      <c r="E15" s="432">
        <f>E13-D13</f>
        <v>299.55102012322777</v>
      </c>
      <c r="F15" s="432">
        <f>F13-E13</f>
        <v>-0.47448979876799058</v>
      </c>
      <c r="G15" s="432">
        <f>G13-F13</f>
        <v>-0.47923469675538399</v>
      </c>
      <c r="H15" s="25"/>
      <c r="I15" s="25"/>
      <c r="J15" s="25"/>
      <c r="K15" s="25"/>
    </row>
    <row r="16" spans="1:11">
      <c r="D16" s="351"/>
      <c r="E16" s="351"/>
      <c r="F16" s="351"/>
      <c r="G16" s="351"/>
      <c r="I16" s="25"/>
      <c r="J16" s="25"/>
      <c r="K16" s="25"/>
    </row>
    <row r="17" spans="1:11">
      <c r="D17" s="351"/>
      <c r="E17" s="351"/>
      <c r="F17" s="351"/>
      <c r="G17" s="351"/>
      <c r="I17" s="25"/>
      <c r="J17" s="25"/>
      <c r="K17" s="25"/>
    </row>
    <row r="18" spans="1:11">
      <c r="A18" s="25" t="s">
        <v>150</v>
      </c>
      <c r="D18" s="351"/>
      <c r="E18" s="432">
        <f ca="1">'BAL Hist Forecast'!H12+'BAL Hist Forecast'!H13 - ('BAL Hist Forecast'!F12+'BAL Hist Forecast'!F13)</f>
        <v>72.891762230912718</v>
      </c>
      <c r="F18" s="432">
        <f ca="1">'BAL Hist Forecast'!I12+'BAL Hist Forecast'!I13 - ('BAL Hist Forecast'!H12+'BAL Hist Forecast'!H13)</f>
        <v>134.5270189862149</v>
      </c>
      <c r="G18" s="432">
        <f ca="1">'BAL Hist Forecast'!J12+'BAL Hist Forecast'!J13 - ('BAL Hist Forecast'!I12+'BAL Hist Forecast'!I13)</f>
        <v>135.64969723948343</v>
      </c>
      <c r="H18" s="25"/>
      <c r="I18" s="25"/>
    </row>
  </sheetData>
  <pageMargins left="0.7" right="0.7" top="0.75" bottom="0.75" header="0.3" footer="0.3"/>
  <pageSetup orientation="landscape" r:id="rId1"/>
  <headerFooter>
    <oddHeader xml:space="preserve">&amp;C
</oddHead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S13"/>
  <sheetViews>
    <sheetView showGridLines="0" zoomScale="136" zoomScaleNormal="136" workbookViewId="0">
      <selection activeCell="A3" sqref="A3"/>
    </sheetView>
  </sheetViews>
  <sheetFormatPr defaultRowHeight="12.75"/>
  <cols>
    <col min="1" max="1" width="11.140625" style="6" bestFit="1" customWidth="1"/>
    <col min="2" max="2" width="11.5703125" style="6" bestFit="1" customWidth="1"/>
    <col min="3" max="3" width="10.5703125" style="6" customWidth="1"/>
    <col min="4" max="4" width="12.85546875" style="6" bestFit="1" customWidth="1"/>
    <col min="5" max="5" width="12" style="6" bestFit="1" customWidth="1"/>
    <col min="6" max="7" width="9.140625" style="6"/>
    <col min="8" max="8" width="8.7109375" style="6" bestFit="1" customWidth="1"/>
    <col min="9" max="9" width="12.28515625" style="6" bestFit="1" customWidth="1"/>
    <col min="10" max="10" width="9" style="6" customWidth="1"/>
    <col min="11" max="11" width="10" style="6" bestFit="1" customWidth="1"/>
    <col min="12" max="12" width="10.140625" style="6" customWidth="1"/>
    <col min="13" max="14" width="9.140625" style="6"/>
    <col min="15" max="15" width="8.7109375" style="6" bestFit="1" customWidth="1"/>
    <col min="16" max="16" width="10" style="6" bestFit="1" customWidth="1"/>
    <col min="17" max="17" width="8.7109375" style="6" bestFit="1" customWidth="1"/>
    <col min="18" max="18" width="10" style="6" bestFit="1" customWidth="1"/>
    <col min="19" max="19" width="8.7109375" style="6" bestFit="1" customWidth="1"/>
    <col min="20" max="16384" width="9.140625" style="6"/>
  </cols>
  <sheetData>
    <row r="1" spans="1:19">
      <c r="P1" s="85" t="s">
        <v>85</v>
      </c>
    </row>
    <row r="2" spans="1:19">
      <c r="A2" s="25"/>
      <c r="B2" s="6" t="s">
        <v>244</v>
      </c>
      <c r="C2" s="6" t="s">
        <v>230</v>
      </c>
      <c r="D2" s="6" t="s">
        <v>231</v>
      </c>
      <c r="E2" s="69" t="s">
        <v>358</v>
      </c>
      <c r="G2" s="27"/>
      <c r="H2" s="27" t="s">
        <v>248</v>
      </c>
      <c r="I2" s="27" t="s">
        <v>249</v>
      </c>
      <c r="J2" s="27" t="s">
        <v>250</v>
      </c>
      <c r="K2" s="27" t="s">
        <v>251</v>
      </c>
      <c r="L2" s="27" t="s">
        <v>252</v>
      </c>
      <c r="N2" s="27"/>
      <c r="O2" s="27" t="s">
        <v>248</v>
      </c>
      <c r="P2" s="27" t="s">
        <v>249</v>
      </c>
      <c r="Q2" s="27" t="s">
        <v>250</v>
      </c>
      <c r="R2" s="27" t="s">
        <v>251</v>
      </c>
      <c r="S2" s="27" t="s">
        <v>252</v>
      </c>
    </row>
    <row r="3" spans="1:19">
      <c r="A3" s="27" t="s">
        <v>245</v>
      </c>
      <c r="B3" s="269">
        <f>'Multiple Valuation'!G21</f>
        <v>0</v>
      </c>
      <c r="C3" s="269">
        <f>'Multiple Valuation'!G37</f>
        <v>0</v>
      </c>
      <c r="D3" s="269">
        <f>'Multiple Valuation'!G53</f>
        <v>0</v>
      </c>
      <c r="E3" s="269">
        <f>'Multiple Valuation'!G69</f>
        <v>0</v>
      </c>
      <c r="F3" s="69" t="s">
        <v>85</v>
      </c>
      <c r="G3" s="27" t="s">
        <v>245</v>
      </c>
      <c r="H3" s="218"/>
      <c r="I3" s="218"/>
      <c r="J3" s="218"/>
      <c r="K3" s="218"/>
      <c r="L3" s="218"/>
      <c r="N3" s="27" t="s">
        <v>245</v>
      </c>
      <c r="O3" s="218"/>
      <c r="P3" s="218"/>
      <c r="Q3" s="218"/>
      <c r="R3" s="218"/>
      <c r="S3" s="218"/>
    </row>
    <row r="4" spans="1:19">
      <c r="A4" s="27" t="s">
        <v>246</v>
      </c>
      <c r="B4" s="269">
        <f>'Multiple Valuation'!G20</f>
        <v>0</v>
      </c>
      <c r="C4" s="269">
        <f>'Multiple Valuation'!G36</f>
        <v>0</v>
      </c>
      <c r="D4" s="269">
        <f>'Multiple Valuation'!G52</f>
        <v>0</v>
      </c>
      <c r="E4" s="269">
        <f>'Multiple Valuation'!G68</f>
        <v>0</v>
      </c>
      <c r="F4" s="69" t="s">
        <v>85</v>
      </c>
      <c r="G4" s="27" t="s">
        <v>246</v>
      </c>
      <c r="H4" s="218"/>
      <c r="I4" s="218"/>
      <c r="J4" s="218"/>
      <c r="K4" s="218"/>
      <c r="L4" s="218"/>
      <c r="N4" s="27" t="s">
        <v>246</v>
      </c>
      <c r="O4" s="218"/>
      <c r="P4" s="218"/>
      <c r="Q4" s="218"/>
      <c r="R4" s="218"/>
      <c r="S4" s="218"/>
    </row>
    <row r="5" spans="1:19">
      <c r="A5" s="27" t="s">
        <v>247</v>
      </c>
      <c r="B5" s="269">
        <f>'Multiple Valuation'!G19</f>
        <v>0</v>
      </c>
      <c r="C5" s="269">
        <f>'Multiple Valuation'!G35</f>
        <v>0</v>
      </c>
      <c r="D5" s="269">
        <f>'Multiple Valuation'!G51</f>
        <v>0</v>
      </c>
      <c r="E5" s="269">
        <f>'Multiple Valuation'!G67</f>
        <v>0</v>
      </c>
      <c r="F5" s="69" t="s">
        <v>85</v>
      </c>
      <c r="G5" s="27" t="s">
        <v>247</v>
      </c>
      <c r="H5" s="218"/>
      <c r="I5" s="218"/>
      <c r="J5" s="218"/>
      <c r="K5" s="218"/>
      <c r="L5" s="218"/>
      <c r="N5" s="27" t="s">
        <v>247</v>
      </c>
      <c r="O5" s="218"/>
      <c r="P5" s="218"/>
      <c r="Q5" s="218"/>
      <c r="R5" s="218"/>
      <c r="S5" s="218"/>
    </row>
    <row r="6" spans="1:19">
      <c r="A6" s="40"/>
      <c r="B6" s="40"/>
      <c r="C6" s="40"/>
      <c r="D6" s="34"/>
      <c r="J6" s="69" t="s">
        <v>85</v>
      </c>
    </row>
    <row r="7" spans="1:19">
      <c r="A7" s="69" t="s">
        <v>85</v>
      </c>
      <c r="O7" s="85" t="s">
        <v>85</v>
      </c>
    </row>
    <row r="8" spans="1:19">
      <c r="I8" s="69" t="s">
        <v>85</v>
      </c>
    </row>
    <row r="13" spans="1:19">
      <c r="D13" s="69" t="s">
        <v>85</v>
      </c>
    </row>
  </sheetData>
  <pageMargins left="0.7" right="0.7" top="0.75" bottom="0.75" header="0.3" footer="0.3"/>
  <pageSetup orientation="landscape" r:id="rId1"/>
  <headerFooter>
    <oddHeader xml:space="preserve">&amp;C
</oddHeader>
    <oddFooter>&amp;C&amp;G&amp;R&amp;P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H79"/>
  <sheetViews>
    <sheetView showGridLines="0" zoomScale="115" zoomScaleNormal="115" zoomScaleSheetLayoutView="100" workbookViewId="0">
      <pane ySplit="3" topLeftCell="A4" activePane="bottomLeft" state="frozen"/>
      <selection pane="bottomLeft" activeCell="A18" sqref="A18"/>
    </sheetView>
  </sheetViews>
  <sheetFormatPr defaultRowHeight="12.75"/>
  <cols>
    <col min="1" max="1" width="42" style="6" customWidth="1"/>
    <col min="2" max="2" width="11.5703125" style="6" bestFit="1" customWidth="1"/>
    <col min="3" max="3" width="2.7109375" style="6" customWidth="1"/>
    <col min="4" max="4" width="47.85546875" style="6" bestFit="1" customWidth="1"/>
    <col min="5" max="5" width="2.7109375" style="6" customWidth="1"/>
    <col min="6" max="6" width="16.5703125" style="6" bestFit="1" customWidth="1"/>
    <col min="7" max="7" width="15.28515625" style="27" customWidth="1"/>
    <col min="8" max="8" width="52.140625" style="6" customWidth="1"/>
    <col min="9" max="16384" width="9.140625" style="6"/>
  </cols>
  <sheetData>
    <row r="1" spans="1:8" ht="15.75">
      <c r="A1" s="4" t="s">
        <v>226</v>
      </c>
      <c r="B1" s="2"/>
    </row>
    <row r="2" spans="1:8" ht="15">
      <c r="A2" s="2"/>
      <c r="B2" s="2"/>
    </row>
    <row r="3" spans="1:8" ht="15.75">
      <c r="A3" s="4" t="s">
        <v>255</v>
      </c>
      <c r="B3" s="2"/>
      <c r="D3" s="25" t="s">
        <v>85</v>
      </c>
    </row>
    <row r="4" spans="1:8" ht="15.75">
      <c r="A4" s="4"/>
      <c r="B4" s="2"/>
      <c r="D4" s="25"/>
      <c r="F4" s="69"/>
    </row>
    <row r="5" spans="1:8" ht="15.75">
      <c r="A5" s="4" t="s">
        <v>256</v>
      </c>
      <c r="B5" s="146" t="s">
        <v>266</v>
      </c>
      <c r="D5" s="25" t="s">
        <v>354</v>
      </c>
      <c r="F5" s="69"/>
      <c r="H5" s="69" t="s">
        <v>268</v>
      </c>
    </row>
    <row r="6" spans="1:8" ht="15">
      <c r="A6" s="147" t="s">
        <v>227</v>
      </c>
      <c r="B6" s="210"/>
      <c r="D6" s="210"/>
      <c r="G6" s="6"/>
      <c r="H6" s="69" t="s">
        <v>269</v>
      </c>
    </row>
    <row r="7" spans="1:8" ht="15">
      <c r="A7" s="147" t="s">
        <v>18</v>
      </c>
      <c r="B7" s="210"/>
      <c r="D7" s="210"/>
      <c r="F7" s="85"/>
      <c r="G7" s="6"/>
      <c r="H7" s="69" t="s">
        <v>270</v>
      </c>
    </row>
    <row r="8" spans="1:8" ht="15">
      <c r="A8" s="147" t="s">
        <v>240</v>
      </c>
      <c r="B8" s="210"/>
      <c r="D8" s="211"/>
      <c r="F8" s="69"/>
      <c r="G8" s="6"/>
    </row>
    <row r="9" spans="1:8" ht="15">
      <c r="A9" s="147" t="s">
        <v>235</v>
      </c>
      <c r="B9" s="210"/>
      <c r="D9" s="210"/>
      <c r="F9" s="69"/>
      <c r="G9" s="6"/>
      <c r="H9" s="69" t="s">
        <v>271</v>
      </c>
    </row>
    <row r="10" spans="1:8" ht="15">
      <c r="A10" s="147" t="s">
        <v>228</v>
      </c>
      <c r="B10" s="212"/>
      <c r="D10" s="212"/>
      <c r="H10" s="69" t="s">
        <v>272</v>
      </c>
    </row>
    <row r="11" spans="1:8" ht="15">
      <c r="A11" s="147" t="s">
        <v>222</v>
      </c>
      <c r="B11" s="212"/>
      <c r="D11" s="212"/>
    </row>
    <row r="12" spans="1:8" ht="15">
      <c r="A12" s="147" t="s">
        <v>229</v>
      </c>
      <c r="B12" s="213"/>
      <c r="D12" s="210"/>
      <c r="E12" s="86" t="s">
        <v>85</v>
      </c>
      <c r="H12" s="69"/>
    </row>
    <row r="13" spans="1:8" ht="15">
      <c r="A13" s="147" t="s">
        <v>234</v>
      </c>
      <c r="B13" s="213"/>
      <c r="D13" s="210"/>
      <c r="E13" s="85" t="s">
        <v>85</v>
      </c>
      <c r="H13" s="85"/>
    </row>
    <row r="14" spans="1:8" ht="15">
      <c r="A14" s="147" t="s">
        <v>238</v>
      </c>
      <c r="B14" s="213"/>
      <c r="D14" s="210"/>
      <c r="H14" s="87" t="s">
        <v>85</v>
      </c>
    </row>
    <row r="15" spans="1:8" ht="15.75" thickBot="1">
      <c r="A15" s="148"/>
      <c r="B15" s="149"/>
      <c r="C15" s="35"/>
      <c r="D15" s="35"/>
      <c r="E15" s="35"/>
      <c r="F15" s="35"/>
      <c r="G15" s="36"/>
      <c r="H15" s="35"/>
    </row>
    <row r="16" spans="1:8" ht="15">
      <c r="A16" s="2"/>
      <c r="B16" s="2"/>
      <c r="D16" s="69" t="s">
        <v>359</v>
      </c>
    </row>
    <row r="17" spans="1:8" ht="15.75">
      <c r="A17" s="150" t="s">
        <v>239</v>
      </c>
      <c r="B17" s="146" t="s">
        <v>266</v>
      </c>
      <c r="D17" s="69" t="s">
        <v>355</v>
      </c>
    </row>
    <row r="18" spans="1:8" ht="15">
      <c r="A18" s="151" t="s">
        <v>227</v>
      </c>
      <c r="B18" s="215"/>
      <c r="D18" s="215"/>
      <c r="G18" s="29" t="s">
        <v>253</v>
      </c>
    </row>
    <row r="19" spans="1:8" ht="15">
      <c r="A19" s="151" t="s">
        <v>18</v>
      </c>
      <c r="B19" s="215"/>
      <c r="D19" s="215"/>
      <c r="F19" s="25" t="s">
        <v>241</v>
      </c>
      <c r="G19" s="214"/>
    </row>
    <row r="20" spans="1:8" ht="15">
      <c r="A20" s="151" t="s">
        <v>240</v>
      </c>
      <c r="B20" s="215"/>
      <c r="D20" s="216"/>
      <c r="F20" s="25" t="s">
        <v>242</v>
      </c>
      <c r="G20" s="214"/>
    </row>
    <row r="21" spans="1:8" ht="15">
      <c r="A21" s="151" t="s">
        <v>235</v>
      </c>
      <c r="B21" s="215"/>
      <c r="D21" s="215"/>
      <c r="F21" s="25" t="s">
        <v>243</v>
      </c>
      <c r="G21" s="214"/>
    </row>
    <row r="22" spans="1:8" ht="15">
      <c r="A22" s="151" t="s">
        <v>228</v>
      </c>
      <c r="B22" s="216"/>
      <c r="D22" s="216"/>
    </row>
    <row r="23" spans="1:8" ht="15">
      <c r="A23" s="151" t="s">
        <v>222</v>
      </c>
      <c r="B23" s="216"/>
      <c r="D23" s="215"/>
      <c r="F23" s="32" t="s">
        <v>267</v>
      </c>
      <c r="G23" s="88"/>
    </row>
    <row r="24" spans="1:8" ht="15">
      <c r="A24" s="151" t="s">
        <v>229</v>
      </c>
      <c r="B24" s="213"/>
      <c r="D24" s="213"/>
    </row>
    <row r="25" spans="1:8" ht="15">
      <c r="A25" s="151" t="s">
        <v>234</v>
      </c>
      <c r="B25" s="213"/>
      <c r="D25" s="213"/>
    </row>
    <row r="26" spans="1:8" ht="15">
      <c r="A26" s="151" t="s">
        <v>238</v>
      </c>
      <c r="B26" s="213"/>
      <c r="D26" s="213"/>
    </row>
    <row r="27" spans="1:8" ht="15">
      <c r="A27" s="151" t="s">
        <v>232</v>
      </c>
      <c r="B27" s="213"/>
      <c r="D27" s="213"/>
    </row>
    <row r="28" spans="1:8" ht="15">
      <c r="A28" s="151" t="s">
        <v>233</v>
      </c>
      <c r="B28" s="217"/>
      <c r="D28" s="213"/>
      <c r="F28" s="69" t="s">
        <v>85</v>
      </c>
    </row>
    <row r="29" spans="1:8" ht="15">
      <c r="A29" s="151" t="s">
        <v>236</v>
      </c>
      <c r="B29" s="217"/>
      <c r="D29" s="213"/>
    </row>
    <row r="30" spans="1:8" ht="15">
      <c r="A30" s="151" t="s">
        <v>237</v>
      </c>
      <c r="B30" s="217"/>
      <c r="D30" s="213"/>
    </row>
    <row r="31" spans="1:8" ht="15.75" thickBot="1">
      <c r="A31" s="152"/>
      <c r="B31" s="153"/>
      <c r="C31" s="35"/>
      <c r="D31" s="35"/>
      <c r="E31" s="35"/>
      <c r="F31" s="35"/>
      <c r="G31" s="36"/>
      <c r="H31" s="35"/>
    </row>
    <row r="32" spans="1:8">
      <c r="D32" s="69" t="s">
        <v>359</v>
      </c>
    </row>
    <row r="33" spans="1:8" ht="15.75">
      <c r="A33" s="68" t="s">
        <v>230</v>
      </c>
      <c r="B33" s="146" t="s">
        <v>266</v>
      </c>
      <c r="D33" s="69" t="s">
        <v>355</v>
      </c>
    </row>
    <row r="34" spans="1:8" ht="15">
      <c r="A34" s="37" t="s">
        <v>227</v>
      </c>
      <c r="B34" s="215"/>
      <c r="D34" s="215"/>
      <c r="G34" s="29" t="s">
        <v>253</v>
      </c>
    </row>
    <row r="35" spans="1:8" ht="15">
      <c r="A35" s="37" t="s">
        <v>18</v>
      </c>
      <c r="B35" s="215"/>
      <c r="D35" s="215"/>
      <c r="F35" s="25" t="s">
        <v>241</v>
      </c>
      <c r="G35" s="214"/>
    </row>
    <row r="36" spans="1:8" ht="15">
      <c r="A36" s="37" t="s">
        <v>240</v>
      </c>
      <c r="B36" s="215"/>
      <c r="D36" s="215"/>
      <c r="F36" s="25" t="s">
        <v>242</v>
      </c>
      <c r="G36" s="214"/>
    </row>
    <row r="37" spans="1:8" ht="15">
      <c r="A37" s="37" t="s">
        <v>235</v>
      </c>
      <c r="B37" s="215"/>
      <c r="D37" s="216"/>
      <c r="F37" s="25" t="s">
        <v>243</v>
      </c>
      <c r="G37" s="214"/>
    </row>
    <row r="38" spans="1:8" ht="15">
      <c r="A38" s="37" t="s">
        <v>228</v>
      </c>
      <c r="B38" s="216"/>
      <c r="D38" s="216"/>
    </row>
    <row r="39" spans="1:8" ht="15">
      <c r="A39" s="37" t="s">
        <v>222</v>
      </c>
      <c r="B39" s="216"/>
      <c r="D39" s="213"/>
    </row>
    <row r="40" spans="1:8" ht="15">
      <c r="A40" s="37" t="s">
        <v>229</v>
      </c>
      <c r="B40" s="213"/>
      <c r="D40" s="213"/>
    </row>
    <row r="41" spans="1:8" ht="15">
      <c r="A41" s="37" t="s">
        <v>234</v>
      </c>
      <c r="B41" s="213"/>
      <c r="D41" s="213"/>
    </row>
    <row r="42" spans="1:8" ht="15">
      <c r="A42" s="37" t="s">
        <v>238</v>
      </c>
      <c r="B42" s="213"/>
      <c r="D42" s="213"/>
    </row>
    <row r="43" spans="1:8" ht="15">
      <c r="A43" s="37" t="s">
        <v>232</v>
      </c>
      <c r="B43" s="213"/>
      <c r="D43" s="213"/>
    </row>
    <row r="44" spans="1:8" ht="15">
      <c r="A44" s="37" t="s">
        <v>233</v>
      </c>
      <c r="B44" s="217"/>
      <c r="D44" s="213"/>
    </row>
    <row r="45" spans="1:8" ht="15">
      <c r="A45" s="37" t="s">
        <v>236</v>
      </c>
      <c r="B45" s="217"/>
      <c r="D45" s="213"/>
    </row>
    <row r="46" spans="1:8" ht="15">
      <c r="A46" s="37" t="s">
        <v>237</v>
      </c>
      <c r="B46" s="217"/>
      <c r="D46" s="213"/>
    </row>
    <row r="47" spans="1:8" ht="13.5" thickBot="1">
      <c r="A47" s="38"/>
      <c r="B47" s="39"/>
      <c r="C47" s="35"/>
      <c r="D47" s="35"/>
      <c r="E47" s="35"/>
      <c r="F47" s="35"/>
      <c r="G47" s="36"/>
      <c r="H47" s="35"/>
    </row>
    <row r="48" spans="1:8">
      <c r="D48" s="69" t="s">
        <v>359</v>
      </c>
    </row>
    <row r="49" spans="1:8" ht="15.75">
      <c r="A49" s="68" t="s">
        <v>231</v>
      </c>
      <c r="B49" s="146" t="s">
        <v>266</v>
      </c>
      <c r="D49" s="69" t="s">
        <v>355</v>
      </c>
    </row>
    <row r="50" spans="1:8" ht="15">
      <c r="A50" s="37" t="s">
        <v>227</v>
      </c>
      <c r="B50" s="215"/>
      <c r="D50" s="215"/>
      <c r="G50" s="29" t="s">
        <v>253</v>
      </c>
    </row>
    <row r="51" spans="1:8" ht="15">
      <c r="A51" s="37" t="s">
        <v>18</v>
      </c>
      <c r="B51" s="215"/>
      <c r="D51" s="215"/>
      <c r="F51" s="25" t="s">
        <v>241</v>
      </c>
      <c r="G51" s="214"/>
    </row>
    <row r="52" spans="1:8" ht="15">
      <c r="A52" s="37" t="s">
        <v>240</v>
      </c>
      <c r="B52" s="215"/>
      <c r="D52" s="215"/>
      <c r="F52" s="25" t="s">
        <v>242</v>
      </c>
      <c r="G52" s="214"/>
    </row>
    <row r="53" spans="1:8" ht="15">
      <c r="A53" s="37" t="s">
        <v>235</v>
      </c>
      <c r="B53" s="215"/>
      <c r="D53" s="213"/>
      <c r="F53" s="25" t="s">
        <v>243</v>
      </c>
      <c r="G53" s="214"/>
    </row>
    <row r="54" spans="1:8" ht="15">
      <c r="A54" s="37" t="s">
        <v>228</v>
      </c>
      <c r="B54" s="216"/>
      <c r="D54" s="216"/>
    </row>
    <row r="55" spans="1:8" ht="15">
      <c r="A55" s="37" t="s">
        <v>222</v>
      </c>
      <c r="B55" s="216"/>
      <c r="D55" s="213"/>
    </row>
    <row r="56" spans="1:8" ht="15">
      <c r="A56" s="37" t="s">
        <v>229</v>
      </c>
      <c r="B56" s="213"/>
      <c r="D56" s="213"/>
    </row>
    <row r="57" spans="1:8" ht="15">
      <c r="A57" s="37" t="s">
        <v>234</v>
      </c>
      <c r="B57" s="213"/>
      <c r="D57" s="213"/>
    </row>
    <row r="58" spans="1:8" ht="15">
      <c r="A58" s="37" t="s">
        <v>238</v>
      </c>
      <c r="B58" s="213"/>
      <c r="D58" s="213"/>
    </row>
    <row r="59" spans="1:8" ht="15">
      <c r="A59" s="37" t="s">
        <v>232</v>
      </c>
      <c r="B59" s="213"/>
      <c r="D59" s="213"/>
    </row>
    <row r="60" spans="1:8" ht="15">
      <c r="A60" s="37" t="s">
        <v>233</v>
      </c>
      <c r="B60" s="217"/>
      <c r="D60" s="213"/>
    </row>
    <row r="61" spans="1:8" ht="15">
      <c r="A61" s="37" t="s">
        <v>236</v>
      </c>
      <c r="B61" s="217"/>
      <c r="D61" s="213"/>
    </row>
    <row r="62" spans="1:8" ht="15">
      <c r="A62" s="37" t="s">
        <v>237</v>
      </c>
      <c r="B62" s="217"/>
      <c r="D62" s="213"/>
    </row>
    <row r="63" spans="1:8" ht="13.5" thickBot="1">
      <c r="A63" s="38"/>
      <c r="B63" s="39"/>
      <c r="C63" s="35"/>
      <c r="D63" s="197" t="s">
        <v>85</v>
      </c>
      <c r="E63" s="35"/>
      <c r="F63" s="35"/>
      <c r="G63" s="36"/>
      <c r="H63" s="35"/>
    </row>
    <row r="64" spans="1:8">
      <c r="A64" s="69" t="s">
        <v>360</v>
      </c>
      <c r="D64" s="69" t="s">
        <v>359</v>
      </c>
    </row>
    <row r="65" spans="1:7" ht="15.75">
      <c r="A65" s="68" t="s">
        <v>358</v>
      </c>
      <c r="B65" s="146" t="s">
        <v>266</v>
      </c>
      <c r="D65" s="69" t="s">
        <v>355</v>
      </c>
    </row>
    <row r="66" spans="1:7" ht="15">
      <c r="A66" s="37" t="s">
        <v>227</v>
      </c>
      <c r="B66" s="215"/>
      <c r="D66" s="215"/>
      <c r="G66" s="29" t="s">
        <v>253</v>
      </c>
    </row>
    <row r="67" spans="1:7" ht="15">
      <c r="A67" s="37" t="s">
        <v>18</v>
      </c>
      <c r="B67" s="215"/>
      <c r="D67" s="215"/>
      <c r="F67" s="25" t="s">
        <v>241</v>
      </c>
      <c r="G67" s="214"/>
    </row>
    <row r="68" spans="1:7" ht="15">
      <c r="A68" s="37" t="s">
        <v>240</v>
      </c>
      <c r="B68" s="215"/>
      <c r="D68" s="215"/>
      <c r="F68" s="25" t="s">
        <v>242</v>
      </c>
      <c r="G68" s="214"/>
    </row>
    <row r="69" spans="1:7" ht="15">
      <c r="A69" s="37" t="s">
        <v>235</v>
      </c>
      <c r="B69" s="215"/>
      <c r="D69" s="216"/>
      <c r="F69" s="25" t="s">
        <v>243</v>
      </c>
      <c r="G69" s="214"/>
    </row>
    <row r="70" spans="1:7" ht="15">
      <c r="A70" s="37" t="s">
        <v>228</v>
      </c>
      <c r="B70" s="216"/>
      <c r="D70" s="216"/>
    </row>
    <row r="71" spans="1:7" ht="15">
      <c r="A71" s="37" t="s">
        <v>222</v>
      </c>
      <c r="B71" s="216"/>
      <c r="D71" s="213"/>
    </row>
    <row r="72" spans="1:7" ht="15">
      <c r="A72" s="37" t="s">
        <v>229</v>
      </c>
      <c r="B72" s="213"/>
      <c r="D72" s="213"/>
    </row>
    <row r="73" spans="1:7" ht="15">
      <c r="A73" s="37" t="s">
        <v>234</v>
      </c>
      <c r="B73" s="213"/>
      <c r="D73" s="213"/>
    </row>
    <row r="74" spans="1:7" ht="15">
      <c r="A74" s="37" t="s">
        <v>238</v>
      </c>
      <c r="B74" s="213"/>
      <c r="D74" s="213"/>
    </row>
    <row r="75" spans="1:7" ht="15">
      <c r="A75" s="202" t="s">
        <v>232</v>
      </c>
      <c r="B75" s="213"/>
      <c r="D75" s="213"/>
    </row>
    <row r="76" spans="1:7" ht="15">
      <c r="A76" s="37" t="s">
        <v>233</v>
      </c>
      <c r="B76" s="217"/>
      <c r="D76" s="213"/>
    </row>
    <row r="77" spans="1:7" ht="15">
      <c r="A77" s="37" t="s">
        <v>236</v>
      </c>
      <c r="B77" s="217"/>
      <c r="D77" s="213"/>
    </row>
    <row r="78" spans="1:7" ht="15">
      <c r="A78" s="37" t="s">
        <v>237</v>
      </c>
      <c r="B78" s="217"/>
      <c r="D78" s="213"/>
    </row>
    <row r="79" spans="1:7">
      <c r="D79" s="6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U24"/>
  <sheetViews>
    <sheetView showGridLines="0" zoomScale="85" zoomScaleNormal="85" workbookViewId="0">
      <selection activeCell="C28" sqref="C28"/>
    </sheetView>
  </sheetViews>
  <sheetFormatPr defaultRowHeight="12.75"/>
  <cols>
    <col min="1" max="1" width="24.140625" style="6" customWidth="1"/>
    <col min="2" max="2" width="18.7109375" style="6" customWidth="1"/>
    <col min="3" max="3" width="10.28515625" style="6" customWidth="1"/>
    <col min="4" max="4" width="4.5703125" style="6" customWidth="1"/>
    <col min="5" max="5" width="5.140625" style="6" customWidth="1"/>
    <col min="6" max="12" width="9.140625" style="6"/>
    <col min="13" max="13" width="9.7109375" style="6" bestFit="1" customWidth="1"/>
    <col min="14" max="14" width="9.140625" style="6"/>
    <col min="15" max="15" width="11.7109375" style="6" bestFit="1" customWidth="1"/>
    <col min="16" max="16" width="14.5703125" style="6" bestFit="1" customWidth="1"/>
    <col min="17" max="20" width="12.7109375" style="6" bestFit="1" customWidth="1"/>
    <col min="21" max="16384" width="9.140625" style="6"/>
  </cols>
  <sheetData>
    <row r="1" spans="1:21" ht="18">
      <c r="A1" s="118" t="s">
        <v>225</v>
      </c>
      <c r="M1" s="69" t="s">
        <v>85</v>
      </c>
    </row>
    <row r="2" spans="1:21" ht="21">
      <c r="A2" s="118" t="s">
        <v>305</v>
      </c>
    </row>
    <row r="3" spans="1:21">
      <c r="A3" s="25"/>
    </row>
    <row r="4" spans="1:21">
      <c r="A4" s="25" t="s">
        <v>304</v>
      </c>
    </row>
    <row r="5" spans="1:21" ht="13.5" thickBot="1"/>
    <row r="6" spans="1:21" ht="15.75" thickBot="1">
      <c r="A6" s="2" t="s">
        <v>224</v>
      </c>
      <c r="B6" s="219"/>
      <c r="C6" s="2" t="s">
        <v>297</v>
      </c>
      <c r="D6" s="2"/>
      <c r="E6" s="2"/>
      <c r="F6" s="2"/>
      <c r="G6" s="2"/>
      <c r="H6" s="2"/>
      <c r="I6" s="2"/>
      <c r="J6" s="2"/>
      <c r="K6" s="2"/>
      <c r="L6" s="2"/>
      <c r="M6" s="135" t="s">
        <v>85</v>
      </c>
      <c r="N6" s="2"/>
      <c r="O6" s="2"/>
      <c r="P6" s="2"/>
      <c r="Q6" s="2"/>
      <c r="R6" s="2"/>
    </row>
    <row r="7" spans="1:21" ht="19.5" customHeight="1" thickBot="1">
      <c r="A7" s="2" t="s">
        <v>223</v>
      </c>
      <c r="B7" s="254"/>
      <c r="C7" s="2" t="s">
        <v>324</v>
      </c>
      <c r="D7" s="2"/>
      <c r="E7" s="2"/>
      <c r="F7" s="2"/>
      <c r="G7" s="2"/>
      <c r="H7" s="2"/>
      <c r="I7" s="2"/>
      <c r="J7" s="2"/>
      <c r="K7" s="2"/>
      <c r="L7" s="2"/>
      <c r="M7" s="2"/>
      <c r="N7"/>
      <c r="O7" s="469" t="s">
        <v>186</v>
      </c>
      <c r="P7" s="470"/>
      <c r="Q7" s="470"/>
      <c r="R7" s="470"/>
      <c r="S7" s="470"/>
      <c r="T7" s="471"/>
    </row>
    <row r="8" spans="1:21" ht="16.5" thickBo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36" t="s">
        <v>85</v>
      </c>
      <c r="O8" s="131">
        <f ca="1">'DCF Analysis'!D22</f>
        <v>44.930679046420479</v>
      </c>
      <c r="P8" s="134">
        <v>2.5000000000000001E-2</v>
      </c>
      <c r="Q8" s="134">
        <v>0.03</v>
      </c>
      <c r="R8" s="134">
        <v>3.5000000000000003E-2</v>
      </c>
      <c r="S8" s="134">
        <v>0.04</v>
      </c>
      <c r="T8" s="134">
        <v>4.4999999999999998E-2</v>
      </c>
      <c r="U8"/>
    </row>
    <row r="9" spans="1:21" ht="21.75" thickBot="1">
      <c r="A9" s="2" t="s">
        <v>306</v>
      </c>
      <c r="B9" s="220"/>
      <c r="C9" s="2" t="s">
        <v>297</v>
      </c>
      <c r="D9" s="2"/>
      <c r="E9" s="2"/>
      <c r="F9" s="2"/>
      <c r="G9" s="2"/>
      <c r="H9" s="2"/>
      <c r="I9" s="2"/>
      <c r="J9" s="2"/>
      <c r="K9" s="2"/>
      <c r="L9" s="2"/>
      <c r="M9" s="2"/>
      <c r="N9" s="76"/>
      <c r="O9" s="137">
        <v>0</v>
      </c>
      <c r="P9" s="138"/>
      <c r="Q9" s="138"/>
      <c r="R9" s="138"/>
      <c r="S9" s="138"/>
      <c r="T9" s="138"/>
      <c r="U9" s="119"/>
    </row>
    <row r="10" spans="1:21" ht="21.75" thickBot="1">
      <c r="A10" s="2" t="s">
        <v>307</v>
      </c>
      <c r="B10" s="221"/>
      <c r="C10" s="2" t="s">
        <v>315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77"/>
      <c r="O10" s="137">
        <v>2.5000000000000001E-4</v>
      </c>
      <c r="P10" s="138"/>
      <c r="Q10" s="138"/>
      <c r="R10" s="138"/>
      <c r="S10" s="138"/>
      <c r="T10" s="138"/>
      <c r="U10" s="119"/>
    </row>
    <row r="11" spans="1:21" ht="21" thickBot="1">
      <c r="A11" s="2" t="s">
        <v>221</v>
      </c>
      <c r="B11" s="367"/>
      <c r="C11" s="2" t="s">
        <v>323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77"/>
      <c r="O11" s="137">
        <v>5.0000000000000001E-3</v>
      </c>
      <c r="P11" s="138"/>
      <c r="Q11" s="138"/>
      <c r="R11" s="138"/>
      <c r="S11" s="138"/>
      <c r="T11" s="138"/>
      <c r="U11" s="119"/>
    </row>
    <row r="12" spans="1:21" ht="2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77"/>
      <c r="O12" s="137">
        <v>7.4999999999999997E-3</v>
      </c>
      <c r="P12" s="138"/>
      <c r="Q12" s="138"/>
      <c r="R12" s="138"/>
      <c r="S12" s="138"/>
      <c r="T12" s="138"/>
      <c r="U12" s="119"/>
    </row>
    <row r="13" spans="1:21" ht="21" thickBot="1">
      <c r="A13" s="2" t="s">
        <v>186</v>
      </c>
      <c r="B13" s="435"/>
      <c r="C13" s="2" t="e">
        <f ca="1">_xlfn.FORMULATEXT(B13)</f>
        <v>#N/A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77"/>
      <c r="O13" s="137">
        <v>0.01</v>
      </c>
      <c r="P13" s="138"/>
      <c r="Q13" s="138"/>
      <c r="R13" s="138"/>
      <c r="S13" s="138"/>
      <c r="T13" s="138"/>
      <c r="U13" s="119"/>
    </row>
    <row r="14" spans="1:21" ht="2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7"/>
      <c r="O14" s="137">
        <v>1.025E-2</v>
      </c>
      <c r="P14" s="138"/>
      <c r="Q14" s="138"/>
      <c r="R14" s="138"/>
      <c r="S14" s="138"/>
      <c r="T14" s="138"/>
      <c r="U14" s="119"/>
    </row>
    <row r="15" spans="1:21" ht="21" thickBo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77"/>
      <c r="O15" s="137">
        <v>1.0500000000000001E-2</v>
      </c>
      <c r="P15" s="138"/>
      <c r="Q15" s="138"/>
      <c r="R15" s="138"/>
      <c r="S15" s="138"/>
      <c r="T15" s="138"/>
      <c r="U15" s="119"/>
    </row>
    <row r="16" spans="1:21" ht="21" thickBot="1">
      <c r="A16" s="2" t="s">
        <v>222</v>
      </c>
      <c r="B16" s="222"/>
      <c r="C16" s="2" t="s">
        <v>296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78"/>
      <c r="O16" s="137">
        <v>1.0749999999999999E-2</v>
      </c>
      <c r="P16" s="138"/>
      <c r="Q16" s="138"/>
      <c r="R16" s="138"/>
      <c r="S16" s="138"/>
      <c r="T16" s="138"/>
      <c r="U16" s="119"/>
    </row>
    <row r="17" spans="1:21" ht="21" thickBot="1">
      <c r="A17" s="2" t="s">
        <v>163</v>
      </c>
      <c r="B17" s="223"/>
      <c r="C17" s="2" t="s">
        <v>311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/>
      <c r="O17" s="119"/>
      <c r="P17" s="138"/>
      <c r="Q17" s="138"/>
      <c r="R17" s="138"/>
      <c r="S17" s="138"/>
      <c r="T17" s="138"/>
      <c r="U17" s="119"/>
    </row>
    <row r="18" spans="1:21" ht="15.7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/>
      <c r="O18" s="2"/>
      <c r="P18" s="2"/>
      <c r="Q18" s="2"/>
      <c r="R18" s="2"/>
    </row>
    <row r="19" spans="1:21" ht="15.75">
      <c r="A19" s="4" t="s">
        <v>356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/>
      <c r="O19" s="2"/>
      <c r="P19" s="2"/>
      <c r="Q19" s="2"/>
      <c r="R19" s="2"/>
    </row>
    <row r="20" spans="1:21" ht="15.75">
      <c r="A20" s="69" t="s">
        <v>263</v>
      </c>
      <c r="B20" s="348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21" ht="15.75">
      <c r="A21" s="4" t="s">
        <v>85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21" ht="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21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21" ht="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</sheetData>
  <mergeCells count="1">
    <mergeCell ref="O7:T7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U121"/>
  <sheetViews>
    <sheetView showGridLines="0" zoomScaleNormal="100" workbookViewId="0">
      <selection activeCell="A16" sqref="A16"/>
    </sheetView>
  </sheetViews>
  <sheetFormatPr defaultRowHeight="12.75"/>
  <cols>
    <col min="1" max="1" width="33.85546875" style="49" customWidth="1"/>
    <col min="2" max="2" width="18.7109375" style="49" customWidth="1"/>
    <col min="3" max="3" width="17.7109375" style="49" customWidth="1"/>
    <col min="4" max="4" width="23" style="49" customWidth="1"/>
    <col min="5" max="5" width="14" style="49" customWidth="1"/>
    <col min="6" max="6" width="12.42578125" style="245" bestFit="1" customWidth="1"/>
    <col min="7" max="7" width="18" style="49" customWidth="1"/>
    <col min="8" max="8" width="20.5703125" style="49" customWidth="1"/>
    <col min="9" max="9" width="14.5703125" style="49" customWidth="1"/>
    <col min="10" max="10" width="16" style="49" customWidth="1"/>
    <col min="11" max="11" width="21.7109375" style="49" customWidth="1"/>
    <col min="12" max="13" width="9.140625" style="49"/>
    <col min="14" max="14" width="15" style="49" customWidth="1"/>
    <col min="15" max="15" width="23.28515625" style="49" customWidth="1"/>
    <col min="16" max="16" width="26.140625" style="49" customWidth="1"/>
    <col min="17" max="17" width="9.140625" style="49"/>
    <col min="18" max="18" width="15.5703125" style="49" customWidth="1"/>
    <col min="19" max="19" width="13.85546875" style="49" customWidth="1"/>
    <col min="20" max="16384" width="9.140625" style="49"/>
  </cols>
  <sheetData>
    <row r="1" spans="1:21" ht="46.5" customHeight="1" thickBot="1">
      <c r="A1" s="182" t="s">
        <v>330</v>
      </c>
    </row>
    <row r="2" spans="1:21" ht="29.25" customHeight="1"/>
    <row r="3" spans="1:21" s="47" customFormat="1" ht="25.5">
      <c r="A3" s="41" t="s">
        <v>185</v>
      </c>
      <c r="B3" s="42" t="s">
        <v>85</v>
      </c>
      <c r="C3" s="43" t="s">
        <v>85</v>
      </c>
      <c r="D3" s="42"/>
      <c r="E3" s="44" t="s">
        <v>85</v>
      </c>
      <c r="F3" s="246" t="s">
        <v>85</v>
      </c>
      <c r="G3" s="44" t="s">
        <v>85</v>
      </c>
      <c r="H3" s="44" t="s">
        <v>85</v>
      </c>
      <c r="I3" s="45"/>
      <c r="J3" s="45"/>
      <c r="K3" s="46" t="s">
        <v>85</v>
      </c>
      <c r="L3" s="46"/>
    </row>
    <row r="4" spans="1:21" s="47" customFormat="1" ht="8.25" customHeight="1">
      <c r="A4" s="41"/>
      <c r="B4" s="42"/>
      <c r="C4" s="43"/>
      <c r="D4" s="42"/>
      <c r="E4" s="44"/>
      <c r="F4" s="246"/>
      <c r="G4" s="44"/>
      <c r="H4" s="44"/>
      <c r="I4" s="45"/>
      <c r="J4" s="45"/>
      <c r="K4" s="46"/>
      <c r="L4" s="46"/>
    </row>
    <row r="5" spans="1:21" ht="24" customHeight="1" thickBot="1">
      <c r="A5" s="157" t="s">
        <v>326</v>
      </c>
      <c r="B5" s="159" t="s">
        <v>184</v>
      </c>
      <c r="C5" s="159" t="s">
        <v>183</v>
      </c>
      <c r="D5" s="192" t="s">
        <v>332</v>
      </c>
      <c r="E5" s="159" t="s">
        <v>395</v>
      </c>
      <c r="F5" s="246" t="s">
        <v>182</v>
      </c>
      <c r="G5" s="44" t="s">
        <v>181</v>
      </c>
      <c r="H5" s="44" t="s">
        <v>169</v>
      </c>
      <c r="I5" s="44" t="s">
        <v>168</v>
      </c>
      <c r="J5" s="44" t="s">
        <v>180</v>
      </c>
      <c r="K5" s="25"/>
      <c r="L5" s="48"/>
      <c r="M5" s="48"/>
    </row>
    <row r="6" spans="1:21" ht="15">
      <c r="A6" s="160" t="s">
        <v>176</v>
      </c>
      <c r="B6" s="162">
        <v>2021</v>
      </c>
      <c r="C6" s="162" t="s">
        <v>174</v>
      </c>
      <c r="D6" s="228" t="s">
        <v>346</v>
      </c>
      <c r="E6" s="163">
        <v>400</v>
      </c>
      <c r="F6" s="403"/>
      <c r="G6" s="205"/>
      <c r="H6" s="206"/>
      <c r="I6" s="403"/>
      <c r="J6" s="204"/>
      <c r="K6" s="25"/>
      <c r="L6" s="48"/>
      <c r="M6" s="48"/>
      <c r="N6" s="190" t="s">
        <v>85</v>
      </c>
      <c r="O6" s="95" t="s">
        <v>314</v>
      </c>
      <c r="P6" s="96" t="s">
        <v>283</v>
      </c>
      <c r="Q6" s="96"/>
      <c r="R6" s="96"/>
      <c r="S6" s="96" t="s">
        <v>182</v>
      </c>
      <c r="T6" s="96" t="s">
        <v>168</v>
      </c>
      <c r="U6" s="305"/>
    </row>
    <row r="7" spans="1:21" ht="18.75" customHeight="1">
      <c r="A7" s="166"/>
      <c r="B7" s="167"/>
      <c r="C7" s="167"/>
      <c r="D7" s="229"/>
      <c r="E7" s="229"/>
      <c r="F7" s="170"/>
      <c r="G7" s="158"/>
      <c r="H7" s="166"/>
      <c r="I7" s="171"/>
      <c r="J7" s="170"/>
      <c r="K7" s="25"/>
      <c r="L7" s="48"/>
      <c r="M7" s="48"/>
      <c r="O7" s="225" t="s">
        <v>286</v>
      </c>
      <c r="P7" s="297">
        <f>'Debt details'!T8</f>
        <v>0</v>
      </c>
      <c r="Q7" s="298"/>
      <c r="R7" s="298"/>
      <c r="S7" s="299">
        <f>'Debt details'!W8</f>
        <v>0</v>
      </c>
      <c r="T7" s="299">
        <f>'Debt details'!X8</f>
        <v>0</v>
      </c>
      <c r="U7" s="306"/>
    </row>
    <row r="8" spans="1:21" ht="15">
      <c r="A8" s="160" t="s">
        <v>176</v>
      </c>
      <c r="B8" s="162">
        <v>2021</v>
      </c>
      <c r="C8" s="293">
        <v>3.3000000000000002E-2</v>
      </c>
      <c r="D8" s="228" t="s">
        <v>339</v>
      </c>
      <c r="E8" s="163">
        <v>321</v>
      </c>
      <c r="F8" s="403"/>
      <c r="G8" s="205"/>
      <c r="H8" s="206"/>
      <c r="I8" s="403"/>
      <c r="J8" s="204"/>
      <c r="K8" s="25"/>
      <c r="L8" s="48"/>
      <c r="M8" s="48"/>
      <c r="N8" s="190" t="s">
        <v>85</v>
      </c>
      <c r="O8" s="225" t="s">
        <v>178</v>
      </c>
      <c r="P8" s="297">
        <f>'Debt details'!T9</f>
        <v>0</v>
      </c>
      <c r="Q8" s="298"/>
      <c r="R8" s="298"/>
      <c r="S8" s="299">
        <f>'Debt details'!W9</f>
        <v>0</v>
      </c>
      <c r="T8" s="299">
        <f>'Debt details'!X9</f>
        <v>0</v>
      </c>
      <c r="U8" s="306"/>
    </row>
    <row r="9" spans="1:21" ht="15">
      <c r="A9" s="166"/>
      <c r="B9" s="167"/>
      <c r="C9" s="294"/>
      <c r="D9" s="168"/>
      <c r="E9" s="168"/>
      <c r="F9" s="170"/>
      <c r="G9" s="158"/>
      <c r="H9" s="166"/>
      <c r="I9" s="171"/>
      <c r="J9" s="170"/>
      <c r="K9" s="25"/>
      <c r="L9" s="48"/>
      <c r="M9" s="48"/>
      <c r="O9" s="225" t="s">
        <v>175</v>
      </c>
      <c r="P9" s="297">
        <f>'Debt details'!T10</f>
        <v>0</v>
      </c>
      <c r="Q9" s="298"/>
      <c r="R9" s="298"/>
      <c r="S9" s="299">
        <f>'Debt details'!W10</f>
        <v>0</v>
      </c>
      <c r="T9" s="299">
        <f>'Debt details'!X10</f>
        <v>0</v>
      </c>
      <c r="U9" s="306"/>
    </row>
    <row r="10" spans="1:21" ht="15">
      <c r="A10" s="160" t="s">
        <v>179</v>
      </c>
      <c r="B10" s="162">
        <v>2021</v>
      </c>
      <c r="C10" s="293">
        <v>8.8800000000000004E-2</v>
      </c>
      <c r="D10" s="226" t="s">
        <v>333</v>
      </c>
      <c r="E10" s="163">
        <v>200</v>
      </c>
      <c r="F10" s="403"/>
      <c r="G10" s="205"/>
      <c r="H10" s="206"/>
      <c r="I10" s="403"/>
      <c r="J10" s="204"/>
      <c r="K10" t="s">
        <v>85</v>
      </c>
      <c r="L10" s="48"/>
      <c r="M10" s="48"/>
      <c r="N10" s="190" t="s">
        <v>85</v>
      </c>
      <c r="O10" s="225" t="s">
        <v>177</v>
      </c>
      <c r="P10" s="297">
        <f>'Debt details'!T11</f>
        <v>0</v>
      </c>
      <c r="Q10" s="300"/>
      <c r="R10" s="300"/>
      <c r="S10" s="299">
        <f>'Debt details'!W11</f>
        <v>0</v>
      </c>
      <c r="T10" s="299">
        <f>'Debt details'!X11</f>
        <v>0</v>
      </c>
      <c r="U10" s="306"/>
    </row>
    <row r="11" spans="1:21" ht="18.75" customHeight="1">
      <c r="A11" s="166"/>
      <c r="B11" s="167"/>
      <c r="C11" s="294"/>
      <c r="D11" s="229"/>
      <c r="E11" s="229"/>
      <c r="F11" s="170"/>
      <c r="G11" s="158"/>
      <c r="H11" s="166"/>
      <c r="I11" s="171"/>
      <c r="J11" s="170"/>
      <c r="K11"/>
      <c r="L11" s="48"/>
      <c r="M11" s="48"/>
      <c r="O11" s="225" t="s">
        <v>346</v>
      </c>
      <c r="P11" s="297">
        <f>'Debt details'!T12</f>
        <v>0</v>
      </c>
      <c r="Q11" s="300"/>
      <c r="R11" s="300"/>
      <c r="S11" s="299">
        <f>'Debt details'!W12</f>
        <v>0</v>
      </c>
      <c r="T11" s="311">
        <f>'Debt details'!X12</f>
        <v>3.13</v>
      </c>
      <c r="U11" s="306"/>
    </row>
    <row r="12" spans="1:21" ht="15">
      <c r="A12" s="160" t="s">
        <v>176</v>
      </c>
      <c r="B12" s="162">
        <v>2023</v>
      </c>
      <c r="C12" s="293">
        <v>2.5000000000000001E-2</v>
      </c>
      <c r="D12" s="227" t="s">
        <v>178</v>
      </c>
      <c r="E12" s="163">
        <v>450</v>
      </c>
      <c r="F12" s="403"/>
      <c r="G12" s="205"/>
      <c r="H12" s="206"/>
      <c r="I12" s="403"/>
      <c r="J12" s="204"/>
      <c r="K12" t="s">
        <v>85</v>
      </c>
      <c r="L12" s="48"/>
      <c r="M12" s="48"/>
      <c r="N12" s="190" t="s">
        <v>85</v>
      </c>
      <c r="O12" s="225" t="s">
        <v>339</v>
      </c>
      <c r="P12" s="297">
        <f>'Debt details'!T13</f>
        <v>0</v>
      </c>
      <c r="Q12" s="300"/>
      <c r="R12" s="300"/>
      <c r="S12" s="299">
        <f>'Debt details'!W13</f>
        <v>0</v>
      </c>
      <c r="T12" s="299">
        <f>'Debt details'!X13</f>
        <v>0</v>
      </c>
      <c r="U12" s="306"/>
    </row>
    <row r="13" spans="1:21" ht="15">
      <c r="A13" s="166"/>
      <c r="B13" s="167"/>
      <c r="C13" s="294"/>
      <c r="D13" s="229"/>
      <c r="E13" s="229"/>
      <c r="F13" s="170"/>
      <c r="G13" s="158"/>
      <c r="H13" s="166"/>
      <c r="I13" s="171"/>
      <c r="J13" s="170"/>
      <c r="K13"/>
      <c r="L13" s="48"/>
      <c r="M13" s="48"/>
      <c r="O13" s="225" t="s">
        <v>335</v>
      </c>
      <c r="P13" s="297">
        <f>'Debt details'!T14</f>
        <v>0</v>
      </c>
      <c r="Q13" s="301"/>
      <c r="R13" s="300"/>
      <c r="S13" s="299">
        <f>'Debt details'!W14</f>
        <v>0</v>
      </c>
      <c r="T13" s="299">
        <f>'Debt details'!X14</f>
        <v>0</v>
      </c>
      <c r="U13" s="306"/>
    </row>
    <row r="14" spans="1:21" ht="15">
      <c r="A14" s="160" t="s">
        <v>176</v>
      </c>
      <c r="B14" s="162">
        <v>2023</v>
      </c>
      <c r="C14" s="293">
        <v>3.6499999999999998E-2</v>
      </c>
      <c r="D14" s="228" t="s">
        <v>335</v>
      </c>
      <c r="E14" s="172">
        <v>566</v>
      </c>
      <c r="F14" s="403"/>
      <c r="G14" s="205"/>
      <c r="H14" s="206"/>
      <c r="I14" s="403"/>
      <c r="J14" s="204"/>
      <c r="K14"/>
      <c r="L14" s="274"/>
      <c r="M14" s="48"/>
      <c r="N14" s="190" t="s">
        <v>85</v>
      </c>
      <c r="O14" s="225" t="s">
        <v>336</v>
      </c>
      <c r="P14" s="297">
        <f>'Debt details'!T15</f>
        <v>0</v>
      </c>
      <c r="Q14" s="302"/>
      <c r="R14" s="300"/>
      <c r="S14" s="299">
        <f>'Debt details'!W15</f>
        <v>0</v>
      </c>
      <c r="T14" s="299">
        <f>'Debt details'!X15</f>
        <v>0</v>
      </c>
      <c r="U14" s="306"/>
    </row>
    <row r="15" spans="1:21" ht="15">
      <c r="A15" s="166"/>
      <c r="B15" s="167"/>
      <c r="C15" s="294"/>
      <c r="D15" s="229"/>
      <c r="E15" s="229"/>
      <c r="F15" s="170"/>
      <c r="G15" s="158"/>
      <c r="H15" s="166"/>
      <c r="I15" s="171"/>
      <c r="J15" s="170"/>
      <c r="K15"/>
      <c r="L15" s="48" t="s">
        <v>85</v>
      </c>
      <c r="M15" s="48"/>
      <c r="O15" s="225" t="s">
        <v>337</v>
      </c>
      <c r="P15" s="297">
        <f>'Debt details'!T16</f>
        <v>0</v>
      </c>
      <c r="Q15" s="303"/>
      <c r="R15" s="300"/>
      <c r="S15" s="299">
        <f>'Debt details'!W16</f>
        <v>0</v>
      </c>
      <c r="T15" s="299">
        <f>'Debt details'!X16</f>
        <v>0</v>
      </c>
      <c r="U15" s="306"/>
    </row>
    <row r="16" spans="1:21" ht="15">
      <c r="A16" s="160" t="s">
        <v>176</v>
      </c>
      <c r="B16" s="162">
        <v>2025</v>
      </c>
      <c r="C16" s="293">
        <v>3.95E-2</v>
      </c>
      <c r="D16" s="228" t="s">
        <v>336</v>
      </c>
      <c r="E16" s="163">
        <v>850</v>
      </c>
      <c r="F16" s="403"/>
      <c r="G16" s="205"/>
      <c r="H16" s="206"/>
      <c r="I16" s="403"/>
      <c r="J16" s="204"/>
      <c r="K16" t="s">
        <v>85</v>
      </c>
      <c r="L16" s="274"/>
      <c r="M16" s="48"/>
      <c r="N16" s="190" t="s">
        <v>85</v>
      </c>
      <c r="O16" s="225" t="s">
        <v>338</v>
      </c>
      <c r="P16" s="297">
        <f>'Debt details'!T17</f>
        <v>0</v>
      </c>
      <c r="Q16" s="302"/>
      <c r="R16" s="300"/>
      <c r="S16" s="299">
        <f>'Debt details'!W17</f>
        <v>0</v>
      </c>
      <c r="T16" s="299">
        <f>'Debt details'!X17</f>
        <v>0</v>
      </c>
      <c r="U16" s="306"/>
    </row>
    <row r="17" spans="1:21" ht="15">
      <c r="A17" s="166"/>
      <c r="B17" s="167"/>
      <c r="C17" s="294"/>
      <c r="D17" s="229"/>
      <c r="E17" s="229"/>
      <c r="F17" s="170"/>
      <c r="G17" s="158"/>
      <c r="H17" s="166"/>
      <c r="I17" s="171"/>
      <c r="J17" s="170"/>
      <c r="K17"/>
      <c r="L17" s="48"/>
      <c r="M17" s="48"/>
      <c r="O17" s="307" t="s">
        <v>387</v>
      </c>
      <c r="P17" s="297">
        <f>'Debt details'!T18</f>
        <v>0</v>
      </c>
      <c r="Q17" s="304"/>
      <c r="R17" s="300"/>
      <c r="S17" s="299">
        <f>'Debt details'!W18</f>
        <v>0</v>
      </c>
      <c r="T17" s="299">
        <f>'Debt details'!X18</f>
        <v>0</v>
      </c>
      <c r="U17" s="306"/>
    </row>
    <row r="18" spans="1:21" ht="15" customHeight="1" thickBot="1">
      <c r="A18" s="160" t="s">
        <v>176</v>
      </c>
      <c r="B18" s="162">
        <v>2025</v>
      </c>
      <c r="C18" s="293">
        <v>3.3000000000000002E-2</v>
      </c>
      <c r="D18" s="227" t="s">
        <v>177</v>
      </c>
      <c r="E18" s="163">
        <v>300</v>
      </c>
      <c r="F18" s="403"/>
      <c r="G18" s="205"/>
      <c r="H18" s="206"/>
      <c r="I18" s="403"/>
      <c r="J18" s="204"/>
      <c r="K18"/>
      <c r="L18" s="48"/>
      <c r="M18" s="48"/>
      <c r="N18" s="190" t="s">
        <v>85</v>
      </c>
      <c r="O18" s="308" t="s">
        <v>389</v>
      </c>
      <c r="P18" s="97">
        <f>'Debt details'!T19</f>
        <v>0</v>
      </c>
      <c r="Q18" s="309"/>
      <c r="R18" s="193"/>
      <c r="S18" s="224">
        <f>'Debt details'!W19</f>
        <v>0</v>
      </c>
      <c r="T18" s="224">
        <f>'Debt details'!X19</f>
        <v>0</v>
      </c>
      <c r="U18" s="310"/>
    </row>
    <row r="19" spans="1:21" ht="15">
      <c r="A19" s="166"/>
      <c r="B19" s="167"/>
      <c r="C19" s="294"/>
      <c r="D19" s="229"/>
      <c r="E19" s="229"/>
      <c r="F19" s="170"/>
      <c r="G19" s="158"/>
      <c r="H19" s="166"/>
      <c r="I19" s="171"/>
      <c r="J19" s="170"/>
      <c r="K19"/>
      <c r="L19" s="48"/>
      <c r="M19" s="48"/>
      <c r="O19" s="304"/>
      <c r="P19" s="302"/>
      <c r="Q19" s="302"/>
      <c r="R19" s="300"/>
      <c r="S19" s="300"/>
      <c r="T19" s="300"/>
    </row>
    <row r="20" spans="1:21" ht="15">
      <c r="A20" s="160" t="s">
        <v>176</v>
      </c>
      <c r="B20" s="162">
        <v>2028</v>
      </c>
      <c r="C20" s="293">
        <v>4.1500000000000002E-2</v>
      </c>
      <c r="D20" s="228" t="s">
        <v>337</v>
      </c>
      <c r="E20" s="172">
        <v>1000</v>
      </c>
      <c r="F20" s="403"/>
      <c r="G20" s="205"/>
      <c r="H20" s="206"/>
      <c r="I20" s="403"/>
      <c r="J20" s="204"/>
      <c r="K20"/>
      <c r="L20" s="48"/>
      <c r="M20" s="48"/>
      <c r="O20" s="198"/>
      <c r="P20" s="199"/>
      <c r="Q20" s="199"/>
    </row>
    <row r="21" spans="1:21">
      <c r="A21" s="166"/>
      <c r="B21" s="167"/>
      <c r="C21" s="294"/>
      <c r="D21" s="229"/>
      <c r="E21" s="229"/>
      <c r="F21" s="170"/>
      <c r="G21" s="158"/>
      <c r="H21" s="166"/>
      <c r="I21" s="171"/>
      <c r="J21" s="170"/>
      <c r="K21" s="25"/>
      <c r="L21" s="48"/>
      <c r="M21" s="48"/>
      <c r="O21" s="198"/>
      <c r="P21" s="199"/>
      <c r="Q21" s="199"/>
    </row>
    <row r="22" spans="1:21" ht="15" customHeight="1">
      <c r="A22" s="160" t="s">
        <v>176</v>
      </c>
      <c r="B22" s="162">
        <v>2030</v>
      </c>
      <c r="C22" s="293">
        <v>2.375E-2</v>
      </c>
      <c r="D22" s="292" t="s">
        <v>387</v>
      </c>
      <c r="E22" s="172">
        <v>500</v>
      </c>
      <c r="F22" s="403"/>
      <c r="G22" s="205"/>
      <c r="H22" s="206"/>
      <c r="I22" s="403"/>
      <c r="J22" s="204"/>
      <c r="K22" s="25"/>
      <c r="L22" s="48"/>
      <c r="M22" s="48"/>
      <c r="O22" s="198"/>
      <c r="P22" s="199"/>
      <c r="Q22" s="200"/>
    </row>
    <row r="23" spans="1:21" ht="17.25" customHeight="1">
      <c r="C23" s="295"/>
      <c r="F23" s="190"/>
      <c r="G23" s="190"/>
      <c r="H23" s="190"/>
      <c r="I23" s="190"/>
      <c r="J23" s="190"/>
      <c r="K23" s="25"/>
      <c r="L23" s="48"/>
      <c r="M23" s="48"/>
      <c r="O23" s="198"/>
      <c r="P23" s="199"/>
      <c r="Q23" s="200"/>
    </row>
    <row r="24" spans="1:21" ht="15" customHeight="1">
      <c r="A24" s="161" t="s">
        <v>176</v>
      </c>
      <c r="B24" s="162">
        <v>2043</v>
      </c>
      <c r="C24" s="293">
        <v>3.7999999999999999E-2</v>
      </c>
      <c r="D24" s="227" t="s">
        <v>175</v>
      </c>
      <c r="E24" s="174">
        <v>163</v>
      </c>
      <c r="F24" s="403"/>
      <c r="G24" s="205"/>
      <c r="H24" s="206"/>
      <c r="I24" s="403"/>
      <c r="J24" s="204"/>
      <c r="K24" s="25"/>
      <c r="L24" s="48"/>
      <c r="M24" s="48"/>
      <c r="O24" s="198"/>
      <c r="P24" s="199"/>
      <c r="Q24" s="199"/>
    </row>
    <row r="25" spans="1:21" ht="15" customHeight="1">
      <c r="A25" s="158"/>
      <c r="B25" s="158"/>
      <c r="C25" s="296"/>
      <c r="D25" s="229"/>
      <c r="E25" s="229"/>
      <c r="F25" s="170"/>
      <c r="G25" s="158"/>
      <c r="H25" s="166"/>
      <c r="I25" s="171"/>
      <c r="J25" s="170"/>
      <c r="K25" s="25"/>
      <c r="L25" s="48"/>
      <c r="M25" s="48"/>
      <c r="O25" s="198"/>
      <c r="P25" s="199"/>
      <c r="Q25" s="200"/>
    </row>
    <row r="26" spans="1:21" ht="15" customHeight="1">
      <c r="A26" s="160" t="s">
        <v>176</v>
      </c>
      <c r="B26" s="162">
        <v>2048</v>
      </c>
      <c r="C26" s="293">
        <v>4.8000000000000001E-2</v>
      </c>
      <c r="D26" s="228" t="s">
        <v>338</v>
      </c>
      <c r="E26" s="163">
        <v>700</v>
      </c>
      <c r="F26" s="403"/>
      <c r="G26" s="205"/>
      <c r="H26" s="206"/>
      <c r="I26" s="403"/>
      <c r="J26" s="204"/>
      <c r="K26" s="25"/>
      <c r="L26" s="48"/>
      <c r="M26" s="48"/>
      <c r="O26" s="198"/>
      <c r="P26" s="199"/>
      <c r="Q26" s="200"/>
    </row>
    <row r="27" spans="1:21" ht="15" customHeight="1">
      <c r="C27" s="295"/>
      <c r="F27" s="190"/>
      <c r="G27" s="190"/>
      <c r="H27" s="190"/>
      <c r="I27" s="190"/>
      <c r="J27" s="190"/>
      <c r="K27" s="25"/>
      <c r="L27" s="48"/>
      <c r="M27" s="48"/>
      <c r="O27" s="198"/>
      <c r="P27" s="199"/>
      <c r="Q27" s="200"/>
    </row>
    <row r="28" spans="1:21" ht="15" customHeight="1">
      <c r="A28" s="160" t="s">
        <v>176</v>
      </c>
      <c r="B28" s="162">
        <v>2050</v>
      </c>
      <c r="C28" s="293">
        <v>3.125E-2</v>
      </c>
      <c r="D28" s="292" t="s">
        <v>389</v>
      </c>
      <c r="E28" s="163">
        <v>500</v>
      </c>
      <c r="F28" s="403"/>
      <c r="G28" s="205"/>
      <c r="H28" s="206"/>
      <c r="I28" s="403"/>
      <c r="J28" s="204"/>
      <c r="K28" s="25"/>
      <c r="L28" s="48"/>
      <c r="M28" s="48"/>
      <c r="O28" s="198"/>
      <c r="P28" s="199"/>
      <c r="Q28" s="199"/>
    </row>
    <row r="29" spans="1:21" ht="15" customHeight="1">
      <c r="F29" s="190"/>
      <c r="G29" s="190"/>
      <c r="H29" s="190"/>
      <c r="I29" s="190"/>
      <c r="J29" s="190"/>
      <c r="K29" s="25"/>
      <c r="L29" s="48"/>
      <c r="M29" s="48"/>
      <c r="O29" s="198"/>
      <c r="P29" s="199"/>
      <c r="Q29" s="201"/>
    </row>
    <row r="30" spans="1:21" ht="15" customHeight="1">
      <c r="K30" s="25"/>
      <c r="L30" s="48"/>
      <c r="M30" s="48"/>
    </row>
    <row r="31" spans="1:21" ht="15" customHeight="1">
      <c r="K31" s="25"/>
      <c r="L31" s="48"/>
      <c r="M31" s="48"/>
    </row>
    <row r="32" spans="1:21" ht="15" customHeight="1">
      <c r="K32" s="25"/>
      <c r="L32" s="48"/>
      <c r="M32" s="48"/>
    </row>
    <row r="33" spans="1:13" ht="15" customHeight="1">
      <c r="A33" s="166"/>
      <c r="B33" s="167"/>
      <c r="C33" s="168"/>
      <c r="E33" s="169"/>
      <c r="F33" s="170"/>
      <c r="G33" s="158"/>
      <c r="H33" s="171"/>
      <c r="I33" s="171"/>
      <c r="J33" s="170"/>
      <c r="K33" s="25"/>
      <c r="L33" s="48"/>
      <c r="M33" s="48"/>
    </row>
    <row r="34" spans="1:13" ht="15" customHeight="1">
      <c r="A34" s="160" t="s">
        <v>171</v>
      </c>
      <c r="B34" s="161"/>
      <c r="C34" s="161"/>
      <c r="D34" s="161"/>
      <c r="E34" s="163">
        <v>7</v>
      </c>
      <c r="F34" s="164">
        <v>0</v>
      </c>
      <c r="G34" s="161">
        <f>F34*E34</f>
        <v>0</v>
      </c>
      <c r="H34" s="160" t="s">
        <v>85</v>
      </c>
      <c r="I34" s="165" t="s">
        <v>85</v>
      </c>
      <c r="J34" s="164" t="s">
        <v>85</v>
      </c>
      <c r="K34" s="25"/>
      <c r="L34" s="48"/>
      <c r="M34" s="48"/>
    </row>
    <row r="35" spans="1:13" ht="15" customHeight="1">
      <c r="A35" s="166"/>
      <c r="B35" s="158"/>
      <c r="C35" s="158"/>
      <c r="E35" s="169"/>
      <c r="F35" s="170"/>
      <c r="G35" s="158"/>
      <c r="H35" s="171"/>
      <c r="I35" s="171"/>
      <c r="J35" s="170"/>
      <c r="K35" s="25"/>
      <c r="L35" s="48"/>
      <c r="M35" s="48"/>
    </row>
    <row r="36" spans="1:13" ht="15" customHeight="1">
      <c r="A36" s="161" t="s">
        <v>327</v>
      </c>
      <c r="B36" s="161"/>
      <c r="C36" s="161"/>
      <c r="D36" s="161"/>
      <c r="E36" s="163">
        <v>-42</v>
      </c>
      <c r="F36" s="164">
        <v>0</v>
      </c>
      <c r="G36" s="161">
        <f>F36*E36</f>
        <v>0</v>
      </c>
      <c r="H36" s="165"/>
      <c r="I36" s="165"/>
      <c r="J36" s="160"/>
      <c r="K36" s="25"/>
      <c r="L36" s="48"/>
      <c r="M36" s="48"/>
    </row>
    <row r="37" spans="1:13" ht="15" customHeight="1" thickBot="1">
      <c r="A37" s="158"/>
      <c r="B37" s="158"/>
      <c r="C37" s="158"/>
      <c r="E37" s="178"/>
      <c r="F37" s="247"/>
      <c r="G37" s="179"/>
      <c r="H37" s="180"/>
      <c r="I37" s="180"/>
      <c r="J37" s="181"/>
      <c r="K37" s="25"/>
      <c r="L37" s="48"/>
      <c r="M37" s="48"/>
    </row>
    <row r="38" spans="1:13" ht="15" customHeight="1">
      <c r="A38" s="173" t="s">
        <v>328</v>
      </c>
      <c r="B38" s="161"/>
      <c r="C38" s="161"/>
      <c r="D38" s="290" t="s">
        <v>85</v>
      </c>
      <c r="E38" s="455">
        <f>SUM(E6:E28)</f>
        <v>5950</v>
      </c>
      <c r="F38" s="230"/>
      <c r="G38" s="255">
        <f>SUM(G6:G28)</f>
        <v>0</v>
      </c>
      <c r="H38" s="231">
        <f>SUM(H6:H36)</f>
        <v>0</v>
      </c>
      <c r="I38" s="232" t="s">
        <v>85</v>
      </c>
      <c r="J38" s="275">
        <f>SUM(J6:J28)</f>
        <v>0</v>
      </c>
      <c r="K38" s="25"/>
      <c r="L38" s="48"/>
      <c r="M38" s="48"/>
    </row>
    <row r="39" spans="1:13" ht="15" customHeight="1">
      <c r="A39" s="173"/>
      <c r="B39" s="161"/>
      <c r="C39" s="161"/>
      <c r="D39" s="161"/>
      <c r="E39" s="233"/>
      <c r="F39" s="456"/>
      <c r="G39" s="457"/>
      <c r="H39" s="458"/>
      <c r="I39" s="459"/>
      <c r="J39" s="234"/>
      <c r="K39" s="25"/>
      <c r="L39" s="48"/>
      <c r="M39" s="48"/>
    </row>
    <row r="40" spans="1:13" ht="15" customHeight="1" thickBot="1">
      <c r="A40" s="160" t="s">
        <v>85</v>
      </c>
      <c r="B40" s="161"/>
      <c r="C40" s="161"/>
      <c r="D40" s="161"/>
      <c r="E40" s="235">
        <v>0</v>
      </c>
      <c r="F40" s="175"/>
      <c r="G40" s="176"/>
      <c r="H40" s="177"/>
      <c r="I40" s="177"/>
      <c r="J40" s="236"/>
      <c r="K40" s="25"/>
      <c r="L40" s="48"/>
      <c r="M40" s="48"/>
    </row>
    <row r="41" spans="1:13" ht="15" customHeight="1" thickBot="1">
      <c r="A41" s="166"/>
      <c r="B41" s="158"/>
      <c r="C41" s="158"/>
      <c r="E41" s="169"/>
      <c r="F41" s="170"/>
      <c r="G41" s="158"/>
      <c r="H41" s="171"/>
      <c r="I41" s="171"/>
      <c r="J41" s="170"/>
      <c r="K41" s="25"/>
      <c r="L41" s="48"/>
      <c r="M41" s="48"/>
    </row>
    <row r="42" spans="1:13" ht="15" customHeight="1" thickBot="1">
      <c r="A42" s="173" t="s">
        <v>329</v>
      </c>
      <c r="B42" s="161"/>
      <c r="C42" s="161"/>
      <c r="D42" s="161"/>
      <c r="E42" s="237">
        <f>E38-E40</f>
        <v>5950</v>
      </c>
      <c r="F42" s="248" t="s">
        <v>85</v>
      </c>
      <c r="G42" s="239"/>
      <c r="H42" s="238" t="s">
        <v>85</v>
      </c>
      <c r="I42" s="238" t="s">
        <v>85</v>
      </c>
      <c r="J42" s="240" t="s">
        <v>85</v>
      </c>
      <c r="K42" s="25"/>
      <c r="L42" s="48"/>
      <c r="M42" s="48"/>
    </row>
    <row r="43" spans="1:13" ht="15" customHeight="1">
      <c r="A43" s="50"/>
      <c r="B43" s="51"/>
      <c r="C43" s="52"/>
      <c r="E43" s="41"/>
      <c r="F43" s="249"/>
      <c r="G43" s="25"/>
      <c r="H43" s="25"/>
      <c r="I43" s="25"/>
      <c r="J43" s="25"/>
      <c r="K43" s="25"/>
      <c r="L43" s="48"/>
      <c r="M43" s="48"/>
    </row>
    <row r="44" spans="1:13" ht="15" customHeight="1">
      <c r="A44" s="50"/>
      <c r="B44" s="51"/>
      <c r="C44" s="52"/>
      <c r="D44" s="41"/>
      <c r="E44" s="25"/>
      <c r="F44" s="249"/>
      <c r="G44" s="25"/>
      <c r="H44" s="25"/>
      <c r="I44" s="25"/>
      <c r="J44" s="25"/>
      <c r="K44" s="48"/>
      <c r="L44" s="48"/>
    </row>
    <row r="45" spans="1:13" ht="15" customHeight="1">
      <c r="A45" s="50"/>
      <c r="B45" s="51"/>
      <c r="C45" s="52"/>
      <c r="D45" s="41"/>
      <c r="E45" s="25"/>
      <c r="F45" s="249"/>
      <c r="G45" s="25"/>
      <c r="H45" s="25"/>
      <c r="I45" s="25"/>
      <c r="J45" s="25"/>
      <c r="K45" s="48"/>
      <c r="L45" s="48"/>
    </row>
    <row r="46" spans="1:13" ht="38.25" customHeight="1" thickBot="1">
      <c r="A46" s="53" t="s">
        <v>173</v>
      </c>
      <c r="B46" s="159" t="s">
        <v>184</v>
      </c>
      <c r="C46" s="159" t="s">
        <v>183</v>
      </c>
      <c r="D46" s="322">
        <v>44045</v>
      </c>
      <c r="E46" s="44" t="s">
        <v>182</v>
      </c>
      <c r="F46" s="246" t="s">
        <v>181</v>
      </c>
      <c r="G46" s="44" t="s">
        <v>169</v>
      </c>
      <c r="H46" s="44" t="s">
        <v>168</v>
      </c>
      <c r="I46" s="44" t="s">
        <v>180</v>
      </c>
      <c r="J46" s="25"/>
      <c r="L46" s="48"/>
    </row>
    <row r="47" spans="1:13">
      <c r="A47" s="50" t="s">
        <v>172</v>
      </c>
      <c r="B47" s="49">
        <v>2021</v>
      </c>
      <c r="C47" s="256">
        <v>2.1</v>
      </c>
      <c r="D47" s="54">
        <v>280</v>
      </c>
      <c r="E47" s="132">
        <v>100</v>
      </c>
      <c r="F47" s="205"/>
      <c r="G47" s="32"/>
      <c r="H47" s="132">
        <f>C47</f>
        <v>2.1</v>
      </c>
      <c r="I47" s="32"/>
      <c r="J47" s="132" t="s">
        <v>85</v>
      </c>
      <c r="L47" s="48"/>
    </row>
    <row r="48" spans="1:13">
      <c r="A48" s="50" t="s">
        <v>390</v>
      </c>
      <c r="B48" s="49">
        <v>2021</v>
      </c>
      <c r="C48" s="256">
        <v>2.6</v>
      </c>
      <c r="D48" s="54">
        <v>3</v>
      </c>
      <c r="E48" s="132">
        <v>100</v>
      </c>
      <c r="F48" s="205"/>
      <c r="G48" s="32"/>
      <c r="H48" s="132">
        <f>C48</f>
        <v>2.6</v>
      </c>
      <c r="I48" s="32"/>
      <c r="J48" s="132"/>
      <c r="L48" s="48"/>
    </row>
    <row r="49" spans="1:12">
      <c r="A49" s="50" t="s">
        <v>85</v>
      </c>
      <c r="C49" s="256"/>
      <c r="D49" s="54"/>
      <c r="E49" s="132"/>
      <c r="F49" s="190" t="s">
        <v>85</v>
      </c>
      <c r="J49" s="132"/>
      <c r="L49" s="48"/>
    </row>
    <row r="50" spans="1:12">
      <c r="A50" s="184"/>
      <c r="C50" s="256"/>
      <c r="D50" s="54"/>
      <c r="E50" s="132"/>
      <c r="F50" s="49"/>
      <c r="J50" s="132"/>
      <c r="L50" s="48"/>
    </row>
    <row r="51" spans="1:12">
      <c r="A51" s="50"/>
      <c r="C51" s="256"/>
      <c r="D51" s="54"/>
      <c r="E51" s="132"/>
      <c r="F51" s="49"/>
      <c r="J51" s="132"/>
      <c r="L51" s="48"/>
    </row>
    <row r="52" spans="1:12">
      <c r="A52" s="50" t="s">
        <v>85</v>
      </c>
      <c r="B52" s="190" t="s">
        <v>85</v>
      </c>
      <c r="C52" s="256"/>
      <c r="D52" s="54"/>
      <c r="E52" s="132"/>
      <c r="F52" s="132"/>
      <c r="G52" s="132"/>
      <c r="H52" s="132"/>
      <c r="I52" s="132"/>
      <c r="J52" s="132" t="s">
        <v>85</v>
      </c>
      <c r="L52" s="48"/>
    </row>
    <row r="53" spans="1:12" ht="13.5" thickBot="1">
      <c r="A53" s="191"/>
      <c r="B53" s="192"/>
      <c r="C53" s="193"/>
      <c r="D53" s="194"/>
      <c r="E53" s="195"/>
      <c r="F53" s="250"/>
      <c r="G53" s="195"/>
      <c r="H53" s="196"/>
      <c r="I53" s="195"/>
      <c r="J53" s="25"/>
      <c r="L53" s="48"/>
    </row>
    <row r="54" spans="1:12">
      <c r="A54" s="55" t="s">
        <v>312</v>
      </c>
      <c r="B54" s="190" t="s">
        <v>85</v>
      </c>
      <c r="D54" s="251">
        <f>SUM(D47:D53)</f>
        <v>283</v>
      </c>
      <c r="E54" s="101"/>
      <c r="F54" s="251">
        <f>SUM(F47:F53)</f>
        <v>0</v>
      </c>
      <c r="G54" s="102">
        <f>SUM(G47:G53)</f>
        <v>0</v>
      </c>
      <c r="H54" s="102" t="s">
        <v>85</v>
      </c>
      <c r="I54" s="102">
        <f>SUM(I47:I53)</f>
        <v>0</v>
      </c>
      <c r="J54" s="25" t="s">
        <v>313</v>
      </c>
      <c r="L54" s="48"/>
    </row>
    <row r="55" spans="1:12">
      <c r="A55" s="25"/>
      <c r="B55" s="190" t="s">
        <v>85</v>
      </c>
      <c r="D55" s="25"/>
      <c r="E55" s="25"/>
      <c r="F55" s="45"/>
      <c r="G55" s="25"/>
      <c r="H55" s="25"/>
      <c r="I55" s="25"/>
      <c r="J55" s="25"/>
      <c r="K55" s="25"/>
      <c r="L55" s="48"/>
    </row>
    <row r="56" spans="1:12">
      <c r="A56" s="25"/>
      <c r="B56" s="25"/>
      <c r="C56" s="25"/>
      <c r="D56" s="25"/>
      <c r="E56" s="25"/>
      <c r="F56" s="249"/>
      <c r="G56" s="25"/>
      <c r="H56" s="25"/>
      <c r="I56" s="25"/>
      <c r="J56" s="25"/>
      <c r="K56" s="25"/>
      <c r="L56" s="48"/>
    </row>
    <row r="57" spans="1:12">
      <c r="A57" s="25"/>
      <c r="D57" s="25"/>
      <c r="E57" s="25"/>
      <c r="F57" s="252"/>
      <c r="G57" s="25"/>
      <c r="H57" s="25"/>
      <c r="I57" s="25"/>
      <c r="J57" s="25"/>
      <c r="K57" s="25"/>
      <c r="L57" s="48"/>
    </row>
    <row r="58" spans="1:12">
      <c r="A58" s="25"/>
      <c r="D58" s="25"/>
      <c r="E58" s="25"/>
      <c r="F58" s="252"/>
      <c r="G58" s="25"/>
      <c r="H58" s="25"/>
      <c r="I58" s="25"/>
      <c r="J58" s="25"/>
      <c r="K58" s="25"/>
      <c r="L58" s="48"/>
    </row>
    <row r="59" spans="1:12">
      <c r="A59" s="25"/>
      <c r="B59" s="25"/>
      <c r="C59" s="25"/>
      <c r="D59" s="133"/>
      <c r="E59" s="25"/>
      <c r="F59" s="249"/>
      <c r="G59" s="25"/>
      <c r="H59" s="25"/>
      <c r="I59" s="25"/>
      <c r="J59" s="25"/>
      <c r="K59" s="48"/>
      <c r="L59" s="48"/>
    </row>
    <row r="60" spans="1:12" ht="13.5" thickBot="1">
      <c r="A60" s="25" t="s">
        <v>331</v>
      </c>
      <c r="B60" s="25"/>
      <c r="C60" s="25"/>
      <c r="D60" s="133"/>
      <c r="E60" s="25"/>
      <c r="F60" s="249"/>
      <c r="G60" s="25"/>
      <c r="H60" s="25"/>
      <c r="I60" s="25"/>
      <c r="J60" s="25"/>
      <c r="K60" s="48"/>
      <c r="L60" s="48"/>
    </row>
    <row r="61" spans="1:12">
      <c r="A61" s="56"/>
      <c r="B61" s="57" t="s">
        <v>170</v>
      </c>
      <c r="C61" s="57" t="s">
        <v>169</v>
      </c>
      <c r="D61" s="57" t="s">
        <v>168</v>
      </c>
      <c r="E61" s="58" t="s">
        <v>167</v>
      </c>
      <c r="F61" s="249"/>
      <c r="G61" s="25"/>
      <c r="H61" s="25"/>
      <c r="I61" s="25"/>
      <c r="J61" s="25"/>
      <c r="K61" s="48"/>
      <c r="L61" s="48"/>
    </row>
    <row r="62" spans="1:12">
      <c r="A62" s="59" t="s">
        <v>166</v>
      </c>
      <c r="B62" s="100">
        <f>G38</f>
        <v>0</v>
      </c>
      <c r="C62" s="25" t="e">
        <f>B62/B$64</f>
        <v>#DIV/0!</v>
      </c>
      <c r="D62" s="60">
        <f>J38</f>
        <v>0</v>
      </c>
      <c r="E62" s="61" t="e">
        <f>D62*C62</f>
        <v>#DIV/0!</v>
      </c>
      <c r="F62" s="249"/>
      <c r="G62" s="25"/>
      <c r="H62" s="25"/>
      <c r="I62" s="25"/>
      <c r="J62" s="25"/>
      <c r="K62" s="48"/>
      <c r="L62" s="48"/>
    </row>
    <row r="63" spans="1:12">
      <c r="A63" s="104" t="s">
        <v>165</v>
      </c>
      <c r="B63" s="105">
        <f>F54</f>
        <v>0</v>
      </c>
      <c r="C63" s="99" t="e">
        <f>B63/B$64</f>
        <v>#DIV/0!</v>
      </c>
      <c r="D63" s="106">
        <f>I54</f>
        <v>0</v>
      </c>
      <c r="E63" s="107" t="e">
        <f>D63*C63</f>
        <v>#DIV/0!</v>
      </c>
      <c r="F63" s="249"/>
      <c r="G63" s="25"/>
      <c r="H63" s="25"/>
      <c r="I63" s="25"/>
      <c r="J63" s="25"/>
      <c r="K63" s="48"/>
      <c r="L63" s="48"/>
    </row>
    <row r="64" spans="1:12" ht="13.5" thickBot="1">
      <c r="A64" s="62" t="s">
        <v>164</v>
      </c>
      <c r="B64" s="103">
        <f>B63+B62</f>
        <v>0</v>
      </c>
      <c r="C64" s="63" t="e">
        <f>C63+C62</f>
        <v>#DIV/0!</v>
      </c>
      <c r="D64" s="35"/>
      <c r="E64" s="244" t="e">
        <f>E63+E62</f>
        <v>#DIV/0!</v>
      </c>
      <c r="F64" s="249"/>
      <c r="G64" s="25"/>
      <c r="H64" s="25"/>
      <c r="I64" s="6"/>
      <c r="J64" s="6"/>
    </row>
    <row r="65" spans="1:10">
      <c r="A65" s="6"/>
      <c r="B65" s="6"/>
      <c r="C65" s="6"/>
      <c r="D65" s="25"/>
      <c r="E65" s="25"/>
      <c r="F65" s="249"/>
      <c r="G65" s="25"/>
      <c r="H65" s="25"/>
      <c r="I65" s="6"/>
      <c r="J65" s="6"/>
    </row>
    <row r="66" spans="1:10">
      <c r="A66" s="6"/>
      <c r="B66" s="6"/>
      <c r="C66" s="6"/>
      <c r="D66" s="25"/>
      <c r="E66" s="25"/>
      <c r="F66" s="249"/>
      <c r="G66" s="25"/>
      <c r="H66" s="25"/>
      <c r="I66" s="6"/>
      <c r="J66" s="6"/>
    </row>
    <row r="67" spans="1:10">
      <c r="A67" s="6"/>
      <c r="B67" s="6"/>
      <c r="C67" s="6"/>
      <c r="D67" s="25"/>
      <c r="E67" s="25"/>
      <c r="F67" s="249"/>
      <c r="G67" s="25"/>
      <c r="H67" s="25"/>
      <c r="I67" s="6"/>
      <c r="J67" s="6"/>
    </row>
    <row r="68" spans="1:10">
      <c r="A68" s="6"/>
      <c r="B68" s="6"/>
      <c r="C68" s="6"/>
      <c r="D68" s="25"/>
      <c r="E68" s="25"/>
      <c r="F68" s="249"/>
      <c r="G68" s="25"/>
      <c r="H68" s="25"/>
      <c r="I68" s="6"/>
      <c r="J68" s="6"/>
    </row>
    <row r="69" spans="1:10">
      <c r="A69" s="6"/>
      <c r="B69" s="6"/>
      <c r="C69" s="6"/>
      <c r="D69" s="25"/>
      <c r="E69" s="25"/>
      <c r="F69" s="249"/>
      <c r="G69" s="25"/>
      <c r="H69" s="25"/>
      <c r="I69" s="6"/>
      <c r="J69" s="6"/>
    </row>
    <row r="70" spans="1:10">
      <c r="A70" s="6"/>
      <c r="B70" s="6"/>
      <c r="C70" s="6"/>
      <c r="D70" s="25"/>
      <c r="E70" s="25"/>
      <c r="F70" s="249"/>
      <c r="G70" s="25"/>
      <c r="H70" s="25"/>
      <c r="I70" s="6"/>
      <c r="J70" s="6"/>
    </row>
    <row r="71" spans="1:10">
      <c r="A71" s="183"/>
      <c r="B71" s="6"/>
      <c r="C71" s="6"/>
      <c r="D71" s="25"/>
      <c r="E71" s="25"/>
      <c r="F71" s="249"/>
      <c r="G71" s="25"/>
      <c r="H71" s="25"/>
      <c r="I71" s="6"/>
      <c r="J71" s="6"/>
    </row>
    <row r="72" spans="1:10">
      <c r="A72" s="184"/>
      <c r="B72" s="6"/>
      <c r="C72" s="6"/>
      <c r="D72" s="25"/>
      <c r="E72" s="25"/>
      <c r="F72" s="249"/>
      <c r="G72" s="25"/>
      <c r="H72" s="6"/>
      <c r="I72" s="6"/>
      <c r="J72" s="6"/>
    </row>
    <row r="73" spans="1:10">
      <c r="A73" s="185"/>
      <c r="B73" s="6"/>
      <c r="C73" s="6"/>
      <c r="D73" s="25"/>
      <c r="E73" s="25"/>
      <c r="F73" s="249"/>
      <c r="G73" s="25"/>
      <c r="H73" s="6"/>
      <c r="I73" s="6"/>
      <c r="J73" s="6"/>
    </row>
    <row r="74" spans="1:10" ht="15">
      <c r="A74"/>
      <c r="B74" s="6"/>
      <c r="C74" s="6"/>
      <c r="D74" s="25"/>
      <c r="E74" s="25"/>
      <c r="F74" s="249"/>
      <c r="G74" s="25"/>
      <c r="H74" s="6"/>
      <c r="I74" s="6"/>
      <c r="J74" s="6"/>
    </row>
    <row r="75" spans="1:10">
      <c r="A75" s="186"/>
      <c r="B75" s="6"/>
      <c r="C75" s="6"/>
      <c r="D75" s="25"/>
      <c r="E75" s="25"/>
      <c r="F75" s="249"/>
      <c r="G75" s="25"/>
      <c r="H75" s="6"/>
      <c r="I75" s="6"/>
      <c r="J75" s="6"/>
    </row>
    <row r="76" spans="1:10">
      <c r="A76" s="183"/>
      <c r="B76" s="6"/>
      <c r="C76" s="6"/>
      <c r="D76" s="25"/>
      <c r="E76" s="25"/>
      <c r="F76" s="249"/>
      <c r="G76" s="25"/>
      <c r="H76" s="6"/>
      <c r="I76" s="6"/>
      <c r="J76" s="6"/>
    </row>
    <row r="77" spans="1:10">
      <c r="A77" s="187"/>
      <c r="B77" s="6"/>
      <c r="C77" s="6"/>
      <c r="D77" s="25"/>
      <c r="E77" s="25"/>
      <c r="F77" s="249"/>
      <c r="G77" s="25"/>
      <c r="H77" s="6"/>
      <c r="I77" s="6"/>
      <c r="J77" s="6"/>
    </row>
    <row r="78" spans="1:10" ht="15">
      <c r="A78"/>
      <c r="B78" s="6"/>
      <c r="C78" s="6"/>
      <c r="D78" s="25"/>
      <c r="E78" s="25"/>
      <c r="F78" s="249"/>
      <c r="G78" s="25"/>
      <c r="H78" s="6"/>
      <c r="I78" s="6"/>
      <c r="J78" s="6"/>
    </row>
    <row r="79" spans="1:10">
      <c r="A79" s="183"/>
      <c r="B79" s="6"/>
      <c r="C79" s="6"/>
      <c r="D79" s="25"/>
      <c r="E79" s="25"/>
      <c r="F79" s="249"/>
      <c r="G79" s="25"/>
      <c r="H79" s="6"/>
      <c r="I79" s="6"/>
      <c r="J79" s="6"/>
    </row>
    <row r="80" spans="1:10">
      <c r="A80" s="188"/>
      <c r="B80" s="6"/>
      <c r="C80" s="6"/>
      <c r="D80" s="25"/>
      <c r="E80" s="25"/>
      <c r="F80" s="249"/>
      <c r="G80" s="25"/>
      <c r="H80" s="6"/>
      <c r="I80" s="6"/>
      <c r="J80" s="6"/>
    </row>
    <row r="81" spans="1:10" ht="15">
      <c r="A81"/>
      <c r="B81" s="6"/>
      <c r="C81" s="6"/>
      <c r="D81" s="25"/>
      <c r="E81" s="25"/>
      <c r="F81" s="249"/>
      <c r="G81" s="25"/>
      <c r="H81" s="6"/>
      <c r="I81" s="6"/>
      <c r="J81" s="6"/>
    </row>
    <row r="82" spans="1:10">
      <c r="A82" s="186"/>
      <c r="B82" s="6"/>
      <c r="C82" s="6"/>
      <c r="D82" s="25"/>
      <c r="E82" s="25"/>
      <c r="F82" s="249"/>
      <c r="G82" s="25"/>
      <c r="H82" s="6"/>
      <c r="I82" s="6"/>
      <c r="J82" s="6"/>
    </row>
    <row r="83" spans="1:10">
      <c r="A83" s="187"/>
      <c r="B83" s="6"/>
      <c r="C83" s="6"/>
      <c r="D83" s="25"/>
      <c r="E83" s="25"/>
      <c r="F83" s="249"/>
      <c r="G83" s="25"/>
      <c r="H83" s="6"/>
      <c r="I83" s="6"/>
      <c r="J83" s="6"/>
    </row>
    <row r="84" spans="1:10" ht="15">
      <c r="A84"/>
      <c r="B84" s="6"/>
      <c r="C84" s="6"/>
      <c r="D84" s="25"/>
      <c r="E84" s="25"/>
      <c r="F84" s="249"/>
      <c r="G84" s="25"/>
      <c r="H84" s="6"/>
      <c r="I84" s="6"/>
      <c r="J84" s="6"/>
    </row>
    <row r="85" spans="1:10">
      <c r="A85" s="183"/>
      <c r="B85" s="6"/>
      <c r="C85" s="6"/>
      <c r="D85" s="25"/>
      <c r="E85" s="25"/>
      <c r="F85" s="249"/>
      <c r="G85" s="25"/>
      <c r="H85" s="6"/>
      <c r="I85" s="6"/>
      <c r="J85" s="6"/>
    </row>
    <row r="86" spans="1:10">
      <c r="A86" s="188"/>
      <c r="B86" s="6"/>
      <c r="C86" s="6"/>
      <c r="D86" s="25"/>
      <c r="E86" s="25"/>
      <c r="F86" s="249"/>
      <c r="G86" s="25"/>
      <c r="H86" s="6"/>
      <c r="I86" s="6"/>
      <c r="J86" s="6"/>
    </row>
    <row r="87" spans="1:10" ht="15">
      <c r="A87"/>
      <c r="B87" s="6"/>
      <c r="C87" s="6"/>
      <c r="D87" s="25"/>
      <c r="E87" s="25"/>
      <c r="F87" s="249"/>
      <c r="G87" s="25"/>
      <c r="H87" s="6"/>
      <c r="I87" s="6"/>
      <c r="J87" s="6"/>
    </row>
    <row r="88" spans="1:10">
      <c r="A88" s="186"/>
      <c r="B88" s="6"/>
      <c r="C88" s="6"/>
      <c r="D88" s="25"/>
      <c r="E88" s="25"/>
      <c r="F88" s="249"/>
      <c r="G88" s="25"/>
      <c r="H88" s="6"/>
      <c r="I88" s="6"/>
      <c r="J88" s="6"/>
    </row>
    <row r="89" spans="1:10">
      <c r="A89" s="187"/>
      <c r="D89" s="48"/>
      <c r="E89" s="48"/>
      <c r="F89" s="253"/>
      <c r="G89" s="48"/>
    </row>
    <row r="90" spans="1:10" ht="15">
      <c r="A90"/>
      <c r="D90" s="48"/>
      <c r="E90" s="48"/>
      <c r="F90" s="253"/>
      <c r="G90" s="48"/>
    </row>
    <row r="91" spans="1:10">
      <c r="A91" s="183"/>
    </row>
    <row r="92" spans="1:10">
      <c r="A92" s="188"/>
    </row>
    <row r="93" spans="1:10" ht="15">
      <c r="A93"/>
    </row>
    <row r="94" spans="1:10">
      <c r="A94" s="186"/>
    </row>
    <row r="95" spans="1:10">
      <c r="A95" s="187"/>
    </row>
    <row r="96" spans="1:10" ht="15">
      <c r="A96"/>
    </row>
    <row r="97" spans="1:1">
      <c r="A97" s="183"/>
    </row>
    <row r="98" spans="1:1">
      <c r="A98" s="188"/>
    </row>
    <row r="99" spans="1:1" ht="15">
      <c r="A99"/>
    </row>
    <row r="100" spans="1:1">
      <c r="A100" s="186"/>
    </row>
    <row r="101" spans="1:1">
      <c r="A101" s="187"/>
    </row>
    <row r="102" spans="1:1" ht="15">
      <c r="A102"/>
    </row>
    <row r="103" spans="1:1">
      <c r="A103" s="183"/>
    </row>
    <row r="104" spans="1:1">
      <c r="A104" s="188"/>
    </row>
    <row r="105" spans="1:1" ht="15">
      <c r="A105"/>
    </row>
    <row r="106" spans="1:1">
      <c r="A106" s="186"/>
    </row>
    <row r="107" spans="1:1">
      <c r="A107" s="187"/>
    </row>
    <row r="108" spans="1:1" ht="15">
      <c r="A108"/>
    </row>
    <row r="109" spans="1:1">
      <c r="A109" s="186"/>
    </row>
    <row r="110" spans="1:1">
      <c r="A110" s="188"/>
    </row>
    <row r="111" spans="1:1">
      <c r="A111" s="184"/>
    </row>
    <row r="112" spans="1:1">
      <c r="A112" s="186"/>
    </row>
    <row r="113" spans="1:1">
      <c r="A113" s="187"/>
    </row>
    <row r="114" spans="1:1" ht="15">
      <c r="A114"/>
    </row>
    <row r="115" spans="1:1">
      <c r="A115" s="183"/>
    </row>
    <row r="116" spans="1:1">
      <c r="A116" s="184"/>
    </row>
    <row r="117" spans="1:1">
      <c r="A117" s="185"/>
    </row>
    <row r="118" spans="1:1" ht="15">
      <c r="A118"/>
    </row>
    <row r="119" spans="1:1">
      <c r="A119" s="186"/>
    </row>
    <row r="120" spans="1:1">
      <c r="A120" s="183"/>
    </row>
    <row r="121" spans="1:1">
      <c r="A121" s="189"/>
    </row>
  </sheetData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EE7D-0616-44F9-8D2A-6F7B9F0A3C68}">
  <sheetPr codeName="Sheet17"/>
  <dimension ref="A1:AN6616"/>
  <sheetViews>
    <sheetView topLeftCell="G1" zoomScale="82" zoomScaleNormal="82" workbookViewId="0">
      <selection activeCell="S24" sqref="S24"/>
    </sheetView>
  </sheetViews>
  <sheetFormatPr defaultRowHeight="15"/>
  <cols>
    <col min="1" max="1" width="12" customWidth="1"/>
    <col min="2" max="2" width="18" customWidth="1"/>
    <col min="3" max="3" width="37" customWidth="1"/>
    <col min="4" max="5" width="15" customWidth="1"/>
    <col min="6" max="8" width="12" customWidth="1"/>
    <col min="9" max="9" width="18" customWidth="1"/>
    <col min="11" max="11" width="11.28515625" bestFit="1" customWidth="1"/>
    <col min="13" max="13" width="11.42578125" customWidth="1"/>
    <col min="14" max="14" width="30.140625" customWidth="1"/>
    <col min="15" max="16" width="12" customWidth="1"/>
    <col min="17" max="17" width="18" style="386" customWidth="1"/>
    <col min="19" max="19" width="17.28515625" customWidth="1"/>
    <col min="20" max="20" width="18" customWidth="1"/>
    <col min="21" max="21" width="21.140625" bestFit="1" customWidth="1"/>
    <col min="23" max="23" width="18.5703125" customWidth="1"/>
    <col min="24" max="24" width="14.42578125" customWidth="1"/>
    <col min="31" max="31" width="12" style="274" customWidth="1"/>
    <col min="32" max="32" width="18" style="274" customWidth="1"/>
    <col min="33" max="33" width="37" style="274" customWidth="1"/>
    <col min="34" max="35" width="15" style="274" customWidth="1"/>
    <col min="36" max="38" width="12" style="274" customWidth="1"/>
    <col min="39" max="40" width="9.140625" style="274"/>
  </cols>
  <sheetData>
    <row r="1" spans="1:38" ht="31.5">
      <c r="A1" s="203" t="s">
        <v>273</v>
      </c>
      <c r="B1" s="203" t="s">
        <v>274</v>
      </c>
      <c r="C1" s="203" t="s">
        <v>275</v>
      </c>
      <c r="D1" s="203" t="s">
        <v>276</v>
      </c>
      <c r="E1" s="203" t="s">
        <v>277</v>
      </c>
      <c r="F1" s="203" t="s">
        <v>278</v>
      </c>
      <c r="G1" s="203" t="s">
        <v>182</v>
      </c>
      <c r="H1" s="203" t="s">
        <v>279</v>
      </c>
      <c r="I1" s="203" t="s">
        <v>274</v>
      </c>
      <c r="J1" s="5" t="s">
        <v>280</v>
      </c>
      <c r="K1" s="5" t="s">
        <v>281</v>
      </c>
      <c r="L1" s="5" t="s">
        <v>282</v>
      </c>
      <c r="M1" s="5" t="s">
        <v>283</v>
      </c>
      <c r="N1" s="5" t="s">
        <v>284</v>
      </c>
      <c r="O1" s="203" t="s">
        <v>182</v>
      </c>
      <c r="P1" s="203" t="s">
        <v>279</v>
      </c>
      <c r="Q1" s="397" t="s">
        <v>274</v>
      </c>
      <c r="R1" s="89"/>
      <c r="S1" s="89"/>
      <c r="T1" s="90"/>
      <c r="U1" s="90"/>
      <c r="V1" s="89"/>
      <c r="W1" s="89"/>
      <c r="X1" s="89"/>
      <c r="Y1" s="89"/>
      <c r="Z1" s="89"/>
      <c r="AE1" s="350"/>
      <c r="AF1" s="350"/>
      <c r="AG1" s="350"/>
      <c r="AH1" s="350"/>
      <c r="AI1" s="350"/>
      <c r="AJ1" s="350"/>
      <c r="AK1" s="350"/>
      <c r="AL1" s="350"/>
    </row>
    <row r="2" spans="1:38">
      <c r="A2" s="386" t="s">
        <v>285</v>
      </c>
      <c r="B2" s="386" t="s">
        <v>286</v>
      </c>
      <c r="C2" s="386" t="s">
        <v>188</v>
      </c>
      <c r="D2" s="389">
        <v>43994</v>
      </c>
      <c r="E2" s="394">
        <v>0.3951736111111111</v>
      </c>
      <c r="F2" s="386" t="s">
        <v>412</v>
      </c>
      <c r="G2" s="386">
        <v>106.47</v>
      </c>
      <c r="H2" s="386">
        <v>1.4058250000000001</v>
      </c>
      <c r="I2" s="274" t="s">
        <v>286</v>
      </c>
      <c r="J2" s="320">
        <f>YEAR(D2)</f>
        <v>2020</v>
      </c>
      <c r="K2" s="320">
        <f>MONTH(D2)</f>
        <v>6</v>
      </c>
      <c r="L2" s="320">
        <f>DAY(D2)</f>
        <v>12</v>
      </c>
      <c r="M2" s="91">
        <f>DATE(J2,K2,L2)</f>
        <v>43994</v>
      </c>
      <c r="N2" s="90">
        <f>M2+E2</f>
        <v>43994.395173611112</v>
      </c>
      <c r="O2" s="386">
        <v>106.47</v>
      </c>
      <c r="P2" s="386">
        <v>1.4058250000000001</v>
      </c>
      <c r="Q2" s="386" t="s">
        <v>286</v>
      </c>
      <c r="R2" s="89"/>
      <c r="S2" s="89"/>
      <c r="T2" s="89"/>
      <c r="U2" s="89"/>
      <c r="V2" s="89"/>
      <c r="W2" s="145">
        <v>44045.999988425923</v>
      </c>
      <c r="X2" s="320"/>
      <c r="Y2" s="89"/>
      <c r="Z2" s="89"/>
    </row>
    <row r="3" spans="1:38">
      <c r="A3" s="386" t="s">
        <v>285</v>
      </c>
      <c r="B3" s="386" t="s">
        <v>286</v>
      </c>
      <c r="C3" s="386" t="s">
        <v>188</v>
      </c>
      <c r="D3" s="389">
        <v>43994</v>
      </c>
      <c r="E3" s="394">
        <v>0.39519675925925929</v>
      </c>
      <c r="F3" s="386" t="s">
        <v>412</v>
      </c>
      <c r="G3" s="386">
        <v>106.482</v>
      </c>
      <c r="H3" s="386">
        <v>1.3926799999999999</v>
      </c>
      <c r="I3" s="274" t="s">
        <v>178</v>
      </c>
      <c r="J3" s="320">
        <f t="shared" ref="J3:J66" si="0">YEAR(D3)</f>
        <v>2020</v>
      </c>
      <c r="K3" s="320">
        <f t="shared" ref="K3:K66" si="1">MONTH(D3)</f>
        <v>6</v>
      </c>
      <c r="L3" s="320">
        <f t="shared" ref="L3:L66" si="2">DAY(D3)</f>
        <v>12</v>
      </c>
      <c r="M3" s="91">
        <f t="shared" ref="M3:M66" si="3">DATE(J3,K3,L3)</f>
        <v>43994</v>
      </c>
      <c r="N3" s="90">
        <f t="shared" ref="N3:N66" si="4">M3+E3</f>
        <v>43994.395196759258</v>
      </c>
      <c r="O3" s="386">
        <v>106.482</v>
      </c>
      <c r="P3" s="386">
        <v>1.3926799999999999</v>
      </c>
      <c r="Q3" s="386" t="s">
        <v>286</v>
      </c>
      <c r="R3" s="89"/>
      <c r="S3" s="89"/>
      <c r="T3" s="89"/>
      <c r="U3" s="89"/>
      <c r="V3" s="89"/>
      <c r="W3" s="89" t="s">
        <v>85</v>
      </c>
      <c r="X3" s="89"/>
      <c r="Y3" s="89"/>
      <c r="Z3" s="89"/>
    </row>
    <row r="4" spans="1:38">
      <c r="A4" s="386" t="s">
        <v>285</v>
      </c>
      <c r="B4" s="386" t="s">
        <v>286</v>
      </c>
      <c r="C4" s="386" t="s">
        <v>188</v>
      </c>
      <c r="D4" s="389">
        <v>43994</v>
      </c>
      <c r="E4" s="394">
        <v>0.66427083333333325</v>
      </c>
      <c r="F4" s="386" t="s">
        <v>413</v>
      </c>
      <c r="G4" s="386">
        <v>106.84099999999999</v>
      </c>
      <c r="H4" s="386">
        <v>1.000515</v>
      </c>
      <c r="I4" s="274" t="s">
        <v>175</v>
      </c>
      <c r="J4" s="320">
        <f t="shared" si="0"/>
        <v>2020</v>
      </c>
      <c r="K4" s="320">
        <f t="shared" si="1"/>
        <v>6</v>
      </c>
      <c r="L4" s="320">
        <f t="shared" si="2"/>
        <v>12</v>
      </c>
      <c r="M4" s="91">
        <f t="shared" si="3"/>
        <v>43994</v>
      </c>
      <c r="N4" s="90">
        <f t="shared" si="4"/>
        <v>43994.664270833331</v>
      </c>
      <c r="O4" s="386">
        <v>106.84099999999999</v>
      </c>
      <c r="P4" s="386">
        <v>1.000515</v>
      </c>
      <c r="Q4" s="386" t="s">
        <v>286</v>
      </c>
      <c r="R4" s="89"/>
      <c r="S4" s="89"/>
      <c r="T4" s="89"/>
      <c r="U4" s="89"/>
      <c r="V4" s="89"/>
      <c r="W4" s="89"/>
      <c r="X4" s="89"/>
      <c r="Y4" s="89"/>
      <c r="Z4" s="89"/>
    </row>
    <row r="5" spans="1:38">
      <c r="A5" s="386" t="s">
        <v>285</v>
      </c>
      <c r="B5" s="386" t="s">
        <v>286</v>
      </c>
      <c r="C5" s="386" t="s">
        <v>188</v>
      </c>
      <c r="D5" s="389">
        <v>43994</v>
      </c>
      <c r="E5" s="394">
        <v>0.6642824074074074</v>
      </c>
      <c r="F5" s="386" t="s">
        <v>413</v>
      </c>
      <c r="G5" s="386">
        <v>107.375</v>
      </c>
      <c r="H5" s="386">
        <v>0.42102299999999998</v>
      </c>
      <c r="I5" s="274" t="s">
        <v>177</v>
      </c>
      <c r="J5" s="320">
        <f t="shared" si="0"/>
        <v>2020</v>
      </c>
      <c r="K5" s="320">
        <f t="shared" si="1"/>
        <v>6</v>
      </c>
      <c r="L5" s="320">
        <f t="shared" si="2"/>
        <v>12</v>
      </c>
      <c r="M5" s="91">
        <f t="shared" si="3"/>
        <v>43994</v>
      </c>
      <c r="N5" s="90">
        <f t="shared" si="4"/>
        <v>43994.664282407408</v>
      </c>
      <c r="O5" s="386">
        <v>107.375</v>
      </c>
      <c r="P5" s="386">
        <v>0.42102299999999998</v>
      </c>
      <c r="Q5" s="386" t="s">
        <v>286</v>
      </c>
      <c r="R5" s="89"/>
      <c r="S5" s="89"/>
      <c r="T5" s="89"/>
      <c r="U5" s="89"/>
      <c r="V5" s="89"/>
      <c r="W5" s="89"/>
      <c r="X5" s="89"/>
      <c r="Y5" s="89"/>
      <c r="Z5" s="89"/>
    </row>
    <row r="6" spans="1:38" ht="15.75" thickBot="1">
      <c r="A6" s="386" t="s">
        <v>285</v>
      </c>
      <c r="B6" s="386" t="s">
        <v>286</v>
      </c>
      <c r="C6" s="386" t="s">
        <v>188</v>
      </c>
      <c r="D6" s="389">
        <v>44000</v>
      </c>
      <c r="E6" s="394">
        <v>0.47054398148148152</v>
      </c>
      <c r="F6" s="386" t="s">
        <v>414</v>
      </c>
      <c r="G6" s="386">
        <v>106.158</v>
      </c>
      <c r="H6" s="386">
        <v>1.6174710000000001</v>
      </c>
      <c r="I6" s="274" t="s">
        <v>346</v>
      </c>
      <c r="J6" s="320">
        <f t="shared" si="0"/>
        <v>2020</v>
      </c>
      <c r="K6" s="320">
        <f t="shared" si="1"/>
        <v>6</v>
      </c>
      <c r="L6" s="320">
        <f t="shared" si="2"/>
        <v>18</v>
      </c>
      <c r="M6" s="91">
        <f t="shared" si="3"/>
        <v>44000</v>
      </c>
      <c r="N6" s="90">
        <f t="shared" si="4"/>
        <v>44000.470543981479</v>
      </c>
      <c r="O6" s="386">
        <v>106.158</v>
      </c>
      <c r="P6" s="386">
        <v>1.6174710000000001</v>
      </c>
      <c r="Q6" s="386" t="s">
        <v>286</v>
      </c>
      <c r="R6" s="89"/>
      <c r="S6" s="92" t="s">
        <v>396</v>
      </c>
      <c r="T6" s="93"/>
      <c r="U6" s="93"/>
      <c r="V6" s="93"/>
      <c r="W6" s="93"/>
      <c r="X6" s="93"/>
      <c r="Y6" s="93"/>
      <c r="Z6" s="93"/>
    </row>
    <row r="7" spans="1:38">
      <c r="A7" s="386" t="s">
        <v>285</v>
      </c>
      <c r="B7" s="386" t="s">
        <v>286</v>
      </c>
      <c r="C7" s="386" t="s">
        <v>188</v>
      </c>
      <c r="D7" s="389">
        <v>44000</v>
      </c>
      <c r="E7" s="394">
        <v>0.47054398148148152</v>
      </c>
      <c r="F7" s="386" t="s">
        <v>414</v>
      </c>
      <c r="G7" s="386">
        <v>106.19199999999999</v>
      </c>
      <c r="H7" s="386">
        <v>1.579394</v>
      </c>
      <c r="I7" s="274" t="s">
        <v>339</v>
      </c>
      <c r="J7" s="320">
        <f t="shared" si="0"/>
        <v>2020</v>
      </c>
      <c r="K7" s="320">
        <f t="shared" si="1"/>
        <v>6</v>
      </c>
      <c r="L7" s="320">
        <f t="shared" si="2"/>
        <v>18</v>
      </c>
      <c r="M7" s="91">
        <f t="shared" si="3"/>
        <v>44000</v>
      </c>
      <c r="N7" s="90">
        <f t="shared" si="4"/>
        <v>44000.470543981479</v>
      </c>
      <c r="O7" s="386">
        <v>106.19199999999999</v>
      </c>
      <c r="P7" s="386">
        <v>1.579394</v>
      </c>
      <c r="Q7" s="386" t="s">
        <v>286</v>
      </c>
      <c r="R7" s="89"/>
      <c r="S7" s="355" t="s">
        <v>314</v>
      </c>
      <c r="T7" s="356" t="s">
        <v>283</v>
      </c>
      <c r="U7" s="356" t="s">
        <v>85</v>
      </c>
      <c r="V7" s="356"/>
      <c r="W7" s="356" t="s">
        <v>182</v>
      </c>
      <c r="X7" s="357" t="s">
        <v>168</v>
      </c>
      <c r="Y7" s="94"/>
      <c r="Z7" s="89"/>
    </row>
    <row r="8" spans="1:38">
      <c r="A8" s="386" t="s">
        <v>285</v>
      </c>
      <c r="B8" s="386" t="s">
        <v>286</v>
      </c>
      <c r="C8" s="386" t="s">
        <v>188</v>
      </c>
      <c r="D8" s="389">
        <v>44000</v>
      </c>
      <c r="E8" s="394">
        <v>0.62778935185185181</v>
      </c>
      <c r="F8" s="386" t="s">
        <v>415</v>
      </c>
      <c r="G8" s="386">
        <v>107.173</v>
      </c>
      <c r="H8" s="386">
        <v>0.48905500000000002</v>
      </c>
      <c r="I8" s="274" t="s">
        <v>335</v>
      </c>
      <c r="J8" s="320">
        <f t="shared" si="0"/>
        <v>2020</v>
      </c>
      <c r="K8" s="320">
        <f t="shared" si="1"/>
        <v>6</v>
      </c>
      <c r="L8" s="320">
        <f t="shared" si="2"/>
        <v>18</v>
      </c>
      <c r="M8" s="91">
        <f t="shared" si="3"/>
        <v>44000</v>
      </c>
      <c r="N8" s="90">
        <f t="shared" si="4"/>
        <v>44000.627789351849</v>
      </c>
      <c r="O8" s="386">
        <v>107.173</v>
      </c>
      <c r="P8" s="386">
        <v>0.48905500000000002</v>
      </c>
      <c r="Q8" s="386" t="s">
        <v>286</v>
      </c>
      <c r="R8" s="89"/>
      <c r="S8" s="360" t="s">
        <v>286</v>
      </c>
      <c r="T8" s="312"/>
      <c r="U8" s="313" t="s">
        <v>85</v>
      </c>
      <c r="V8" s="314"/>
      <c r="W8" s="399"/>
      <c r="X8" s="396"/>
      <c r="Y8" s="89"/>
      <c r="Z8" s="89"/>
    </row>
    <row r="9" spans="1:38">
      <c r="A9" s="386" t="s">
        <v>285</v>
      </c>
      <c r="B9" s="386" t="s">
        <v>286</v>
      </c>
      <c r="C9" s="386" t="s">
        <v>188</v>
      </c>
      <c r="D9" s="389">
        <v>44000</v>
      </c>
      <c r="E9" s="394">
        <v>0.62778935185185181</v>
      </c>
      <c r="F9" s="386" t="s">
        <v>415</v>
      </c>
      <c r="G9" s="386">
        <v>106.64</v>
      </c>
      <c r="H9" s="386">
        <v>1.07948</v>
      </c>
      <c r="I9" s="274" t="s">
        <v>336</v>
      </c>
      <c r="J9" s="320">
        <f t="shared" si="0"/>
        <v>2020</v>
      </c>
      <c r="K9" s="320">
        <f t="shared" si="1"/>
        <v>6</v>
      </c>
      <c r="L9" s="320">
        <f t="shared" si="2"/>
        <v>18</v>
      </c>
      <c r="M9" s="91">
        <f t="shared" si="3"/>
        <v>44000</v>
      </c>
      <c r="N9" s="90">
        <f t="shared" si="4"/>
        <v>44000.627789351849</v>
      </c>
      <c r="O9" s="386">
        <v>106.64</v>
      </c>
      <c r="P9" s="386">
        <v>1.07948</v>
      </c>
      <c r="Q9" s="386" t="s">
        <v>286</v>
      </c>
      <c r="R9" s="89"/>
      <c r="S9" s="360" t="s">
        <v>178</v>
      </c>
      <c r="T9" s="312"/>
      <c r="U9" s="313" t="s">
        <v>85</v>
      </c>
      <c r="V9" s="314"/>
      <c r="W9" s="399"/>
      <c r="X9" s="396"/>
      <c r="Y9" s="89"/>
      <c r="Z9" s="89"/>
    </row>
    <row r="10" spans="1:38">
      <c r="A10" s="386" t="s">
        <v>285</v>
      </c>
      <c r="B10" s="386" t="s">
        <v>286</v>
      </c>
      <c r="C10" s="386" t="s">
        <v>188</v>
      </c>
      <c r="D10" s="389">
        <v>44012</v>
      </c>
      <c r="E10" s="394">
        <v>0.57563657407407409</v>
      </c>
      <c r="F10" s="386" t="s">
        <v>416</v>
      </c>
      <c r="G10" s="386">
        <v>105.642</v>
      </c>
      <c r="H10" s="386">
        <v>1.9861120000000001</v>
      </c>
      <c r="I10" s="274" t="s">
        <v>337</v>
      </c>
      <c r="J10" s="320">
        <f t="shared" si="0"/>
        <v>2020</v>
      </c>
      <c r="K10" s="320">
        <f t="shared" si="1"/>
        <v>6</v>
      </c>
      <c r="L10" s="320">
        <f t="shared" si="2"/>
        <v>30</v>
      </c>
      <c r="M10" s="91">
        <f t="shared" si="3"/>
        <v>44012</v>
      </c>
      <c r="N10" s="90">
        <f t="shared" si="4"/>
        <v>44012.575636574074</v>
      </c>
      <c r="O10" s="386">
        <v>105.642</v>
      </c>
      <c r="P10" s="386">
        <v>1.9861120000000001</v>
      </c>
      <c r="Q10" s="386" t="s">
        <v>286</v>
      </c>
      <c r="R10" s="89"/>
      <c r="S10" s="360" t="s">
        <v>175</v>
      </c>
      <c r="T10" s="312"/>
      <c r="U10" s="313" t="s">
        <v>85</v>
      </c>
      <c r="V10" s="314"/>
      <c r="W10" s="399"/>
      <c r="X10" s="396"/>
      <c r="Y10" s="89"/>
      <c r="Z10" s="89"/>
    </row>
    <row r="11" spans="1:38" ht="15.75" thickBot="1">
      <c r="A11" s="386" t="s">
        <v>285</v>
      </c>
      <c r="B11" s="386" t="s">
        <v>286</v>
      </c>
      <c r="C11" s="386" t="s">
        <v>188</v>
      </c>
      <c r="D11" s="389">
        <v>44012</v>
      </c>
      <c r="E11" s="394">
        <v>0.57633101851851853</v>
      </c>
      <c r="F11" s="386" t="s">
        <v>416</v>
      </c>
      <c r="G11" s="386">
        <v>105.65300000000001</v>
      </c>
      <c r="H11" s="386">
        <v>1.9733130000000001</v>
      </c>
      <c r="I11" s="274" t="s">
        <v>338</v>
      </c>
      <c r="J11" s="320">
        <f t="shared" si="0"/>
        <v>2020</v>
      </c>
      <c r="K11" s="320">
        <f t="shared" si="1"/>
        <v>6</v>
      </c>
      <c r="L11" s="320">
        <f t="shared" si="2"/>
        <v>30</v>
      </c>
      <c r="M11" s="91">
        <f t="shared" si="3"/>
        <v>44012</v>
      </c>
      <c r="N11" s="90">
        <f>M11+E11</f>
        <v>44012.576331018521</v>
      </c>
      <c r="O11" s="386">
        <v>105.65300000000001</v>
      </c>
      <c r="P11" s="386">
        <v>1.9733130000000001</v>
      </c>
      <c r="Q11" s="386" t="s">
        <v>286</v>
      </c>
      <c r="R11" s="89"/>
      <c r="S11" s="360" t="s">
        <v>177</v>
      </c>
      <c r="T11" s="312"/>
      <c r="U11" s="313" t="s">
        <v>85</v>
      </c>
      <c r="V11" s="314"/>
      <c r="W11" s="399"/>
      <c r="X11" s="396"/>
      <c r="Y11" s="89"/>
      <c r="Z11" s="274" t="s">
        <v>85</v>
      </c>
    </row>
    <row r="12" spans="1:38" ht="15.75" thickBot="1">
      <c r="A12" s="386" t="s">
        <v>285</v>
      </c>
      <c r="B12" s="386" t="s">
        <v>286</v>
      </c>
      <c r="C12" s="386" t="s">
        <v>188</v>
      </c>
      <c r="D12" s="389">
        <v>44019</v>
      </c>
      <c r="E12" s="394">
        <v>0.53939814814814813</v>
      </c>
      <c r="F12" s="386" t="s">
        <v>415</v>
      </c>
      <c r="G12" s="386">
        <v>106.621</v>
      </c>
      <c r="H12" s="386">
        <v>0.67387799999999998</v>
      </c>
      <c r="I12" s="274" t="s">
        <v>387</v>
      </c>
      <c r="J12" s="320">
        <f t="shared" si="0"/>
        <v>2020</v>
      </c>
      <c r="K12" s="320">
        <f t="shared" si="1"/>
        <v>7</v>
      </c>
      <c r="L12" s="320">
        <f t="shared" si="2"/>
        <v>7</v>
      </c>
      <c r="M12" s="91">
        <f t="shared" si="3"/>
        <v>44019</v>
      </c>
      <c r="N12" s="90">
        <f t="shared" si="4"/>
        <v>44019.539398148147</v>
      </c>
      <c r="O12" s="386">
        <v>106.621</v>
      </c>
      <c r="P12" s="386">
        <v>0.67387799999999998</v>
      </c>
      <c r="Q12" s="386" t="s">
        <v>286</v>
      </c>
      <c r="R12" s="89"/>
      <c r="S12" s="360" t="s">
        <v>346</v>
      </c>
      <c r="T12" s="312"/>
      <c r="U12" s="313" t="s">
        <v>85</v>
      </c>
      <c r="V12" s="314"/>
      <c r="W12" s="399"/>
      <c r="X12" s="343">
        <v>3.13</v>
      </c>
      <c r="Y12" s="93" t="s">
        <v>394</v>
      </c>
      <c r="Z12" s="93"/>
    </row>
    <row r="13" spans="1:38">
      <c r="A13" s="386" t="s">
        <v>285</v>
      </c>
      <c r="B13" s="386" t="s">
        <v>286</v>
      </c>
      <c r="C13" s="386" t="s">
        <v>188</v>
      </c>
      <c r="D13" s="389">
        <v>44019</v>
      </c>
      <c r="E13" s="394">
        <v>0.53939814814814813</v>
      </c>
      <c r="F13" s="386" t="s">
        <v>415</v>
      </c>
      <c r="G13" s="386">
        <v>106.621</v>
      </c>
      <c r="H13" s="386">
        <v>0.67387799999999998</v>
      </c>
      <c r="I13" s="274" t="s">
        <v>389</v>
      </c>
      <c r="J13" s="320">
        <f t="shared" si="0"/>
        <v>2020</v>
      </c>
      <c r="K13" s="320">
        <f t="shared" si="1"/>
        <v>7</v>
      </c>
      <c r="L13" s="320">
        <f t="shared" si="2"/>
        <v>7</v>
      </c>
      <c r="M13" s="91">
        <f t="shared" si="3"/>
        <v>44019</v>
      </c>
      <c r="N13" s="90">
        <f t="shared" si="4"/>
        <v>44019.539398148147</v>
      </c>
      <c r="O13" s="386">
        <v>106.621</v>
      </c>
      <c r="P13" s="386">
        <v>0.67387799999999998</v>
      </c>
      <c r="Q13" s="386" t="s">
        <v>286</v>
      </c>
      <c r="R13" s="89"/>
      <c r="S13" s="360" t="s">
        <v>339</v>
      </c>
      <c r="T13" s="312"/>
      <c r="U13" s="313" t="s">
        <v>85</v>
      </c>
      <c r="V13" s="314"/>
      <c r="W13" s="399"/>
      <c r="X13" s="396"/>
      <c r="Y13" s="89"/>
      <c r="Z13" s="89"/>
    </row>
    <row r="14" spans="1:38">
      <c r="A14" s="386" t="s">
        <v>285</v>
      </c>
      <c r="B14" s="386" t="s">
        <v>286</v>
      </c>
      <c r="C14" s="386" t="s">
        <v>188</v>
      </c>
      <c r="D14" s="389">
        <v>44019</v>
      </c>
      <c r="E14" s="394">
        <v>0.53939814814814813</v>
      </c>
      <c r="F14" s="386" t="s">
        <v>415</v>
      </c>
      <c r="G14" s="386">
        <v>106.63200000000001</v>
      </c>
      <c r="H14" s="386">
        <v>0.66098900000000005</v>
      </c>
      <c r="I14" t="s">
        <v>85</v>
      </c>
      <c r="J14" s="320">
        <f t="shared" si="0"/>
        <v>2020</v>
      </c>
      <c r="K14" s="320">
        <f t="shared" si="1"/>
        <v>7</v>
      </c>
      <c r="L14" s="320">
        <f t="shared" si="2"/>
        <v>7</v>
      </c>
      <c r="M14" s="91">
        <f t="shared" si="3"/>
        <v>44019</v>
      </c>
      <c r="N14" s="90">
        <f t="shared" si="4"/>
        <v>44019.539398148147</v>
      </c>
      <c r="O14" s="386">
        <v>106.63200000000001</v>
      </c>
      <c r="P14" s="386">
        <v>0.66098900000000005</v>
      </c>
      <c r="Q14" s="386" t="s">
        <v>286</v>
      </c>
      <c r="R14" s="89"/>
      <c r="S14" s="360" t="s">
        <v>335</v>
      </c>
      <c r="T14" s="312"/>
      <c r="U14" s="313" t="s">
        <v>85</v>
      </c>
      <c r="V14" s="314"/>
      <c r="W14" s="399"/>
      <c r="X14" s="396"/>
      <c r="Y14" s="89"/>
      <c r="Z14" s="89"/>
    </row>
    <row r="15" spans="1:38">
      <c r="A15" s="386" t="s">
        <v>285</v>
      </c>
      <c r="B15" s="386" t="s">
        <v>286</v>
      </c>
      <c r="C15" s="386" t="s">
        <v>188</v>
      </c>
      <c r="D15" s="389">
        <v>44021</v>
      </c>
      <c r="E15" s="394">
        <v>0.59371527777777777</v>
      </c>
      <c r="F15" s="386" t="s">
        <v>415</v>
      </c>
      <c r="G15" s="386">
        <v>106.54</v>
      </c>
      <c r="H15" s="386">
        <v>0.66257100000000002</v>
      </c>
      <c r="J15" s="320">
        <f t="shared" si="0"/>
        <v>2020</v>
      </c>
      <c r="K15" s="320">
        <f t="shared" si="1"/>
        <v>7</v>
      </c>
      <c r="L15" s="320">
        <f t="shared" si="2"/>
        <v>9</v>
      </c>
      <c r="M15" s="91">
        <f t="shared" si="3"/>
        <v>44021</v>
      </c>
      <c r="N15" s="90">
        <f t="shared" si="4"/>
        <v>44021.593715277777</v>
      </c>
      <c r="O15" s="386">
        <v>106.54</v>
      </c>
      <c r="P15" s="386">
        <v>0.66257100000000002</v>
      </c>
      <c r="Q15" s="386" t="s">
        <v>286</v>
      </c>
      <c r="R15" s="89"/>
      <c r="S15" s="360" t="s">
        <v>336</v>
      </c>
      <c r="T15" s="312"/>
      <c r="U15" s="313" t="s">
        <v>85</v>
      </c>
      <c r="V15" s="314"/>
      <c r="W15" s="399"/>
      <c r="X15" s="396"/>
      <c r="Y15" s="89"/>
      <c r="Z15" s="89"/>
    </row>
    <row r="16" spans="1:38">
      <c r="A16" s="386" t="s">
        <v>285</v>
      </c>
      <c r="B16" s="386" t="s">
        <v>286</v>
      </c>
      <c r="C16" s="386" t="s">
        <v>188</v>
      </c>
      <c r="D16" s="389">
        <v>44021</v>
      </c>
      <c r="E16" s="394">
        <v>0.59371527777777777</v>
      </c>
      <c r="F16" s="386" t="s">
        <v>415</v>
      </c>
      <c r="G16" s="386">
        <v>106.54</v>
      </c>
      <c r="H16" s="386">
        <v>0.66257100000000002</v>
      </c>
      <c r="J16" s="320">
        <f t="shared" si="0"/>
        <v>2020</v>
      </c>
      <c r="K16" s="320">
        <f t="shared" si="1"/>
        <v>7</v>
      </c>
      <c r="L16" s="320">
        <f t="shared" si="2"/>
        <v>9</v>
      </c>
      <c r="M16" s="91">
        <f t="shared" si="3"/>
        <v>44021</v>
      </c>
      <c r="N16" s="90">
        <f t="shared" si="4"/>
        <v>44021.593715277777</v>
      </c>
      <c r="O16" s="386">
        <v>106.54</v>
      </c>
      <c r="P16" s="386">
        <v>0.66257100000000002</v>
      </c>
      <c r="Q16" s="386" t="s">
        <v>286</v>
      </c>
      <c r="R16" s="89"/>
      <c r="S16" s="360" t="s">
        <v>337</v>
      </c>
      <c r="T16" s="312"/>
      <c r="U16" s="313" t="s">
        <v>85</v>
      </c>
      <c r="V16" s="314"/>
      <c r="W16" s="399"/>
      <c r="X16" s="396"/>
      <c r="Y16" s="89"/>
      <c r="Z16" s="89"/>
    </row>
    <row r="17" spans="1:25">
      <c r="A17" s="386" t="s">
        <v>285</v>
      </c>
      <c r="B17" s="386" t="s">
        <v>286</v>
      </c>
      <c r="C17" s="386" t="s">
        <v>188</v>
      </c>
      <c r="D17" s="389">
        <v>44021</v>
      </c>
      <c r="E17" s="394">
        <v>0.59377314814814808</v>
      </c>
      <c r="F17" s="386" t="s">
        <v>415</v>
      </c>
      <c r="G17" s="386">
        <v>106.59</v>
      </c>
      <c r="H17" s="386">
        <v>0.603182</v>
      </c>
      <c r="J17" s="320">
        <f t="shared" si="0"/>
        <v>2020</v>
      </c>
      <c r="K17" s="320">
        <f t="shared" si="1"/>
        <v>7</v>
      </c>
      <c r="L17" s="320">
        <f t="shared" si="2"/>
        <v>9</v>
      </c>
      <c r="M17" s="91">
        <f t="shared" si="3"/>
        <v>44021</v>
      </c>
      <c r="N17" s="90">
        <f t="shared" si="4"/>
        <v>44021.593773148146</v>
      </c>
      <c r="O17" s="386">
        <v>106.59</v>
      </c>
      <c r="P17" s="386">
        <v>0.603182</v>
      </c>
      <c r="Q17" s="386" t="s">
        <v>286</v>
      </c>
      <c r="R17" s="291"/>
      <c r="S17" s="360" t="s">
        <v>338</v>
      </c>
      <c r="T17" s="312"/>
      <c r="U17" s="313" t="s">
        <v>85</v>
      </c>
      <c r="V17" s="315"/>
      <c r="W17" s="399"/>
      <c r="X17" s="396"/>
    </row>
    <row r="18" spans="1:25">
      <c r="A18" s="386" t="s">
        <v>285</v>
      </c>
      <c r="B18" s="386" t="s">
        <v>286</v>
      </c>
      <c r="C18" s="386" t="s">
        <v>188</v>
      </c>
      <c r="D18" s="389">
        <v>44021</v>
      </c>
      <c r="E18" s="394">
        <v>0.59377314814814808</v>
      </c>
      <c r="F18" s="386" t="s">
        <v>415</v>
      </c>
      <c r="G18" s="386">
        <v>106.54</v>
      </c>
      <c r="H18" s="386">
        <v>0.66257100000000002</v>
      </c>
      <c r="J18" s="320">
        <f t="shared" si="0"/>
        <v>2020</v>
      </c>
      <c r="K18" s="320">
        <f t="shared" si="1"/>
        <v>7</v>
      </c>
      <c r="L18" s="320">
        <f t="shared" si="2"/>
        <v>9</v>
      </c>
      <c r="M18" s="91">
        <f t="shared" si="3"/>
        <v>44021</v>
      </c>
      <c r="N18" s="90">
        <f t="shared" si="4"/>
        <v>44021.593773148146</v>
      </c>
      <c r="O18" s="386">
        <v>106.54</v>
      </c>
      <c r="P18" s="386">
        <v>0.66257100000000002</v>
      </c>
      <c r="Q18" s="386" t="s">
        <v>286</v>
      </c>
      <c r="R18" s="291"/>
      <c r="S18" s="307" t="s">
        <v>387</v>
      </c>
      <c r="T18" s="312"/>
      <c r="U18" s="313" t="s">
        <v>85</v>
      </c>
      <c r="V18" s="315"/>
      <c r="W18" s="399"/>
      <c r="X18" s="396"/>
    </row>
    <row r="19" spans="1:25" ht="15.75" thickBot="1">
      <c r="A19" s="386" t="s">
        <v>285</v>
      </c>
      <c r="B19" s="386" t="s">
        <v>286</v>
      </c>
      <c r="C19" s="386" t="s">
        <v>188</v>
      </c>
      <c r="D19" s="389">
        <v>44022</v>
      </c>
      <c r="E19" s="394">
        <v>0.43945601851851857</v>
      </c>
      <c r="F19" s="386" t="s">
        <v>415</v>
      </c>
      <c r="G19" s="386">
        <v>106.524</v>
      </c>
      <c r="H19" s="386">
        <v>0.65462600000000004</v>
      </c>
      <c r="J19" s="320">
        <f t="shared" si="0"/>
        <v>2020</v>
      </c>
      <c r="K19" s="320">
        <f t="shared" si="1"/>
        <v>7</v>
      </c>
      <c r="L19" s="320">
        <f t="shared" si="2"/>
        <v>10</v>
      </c>
      <c r="M19" s="91">
        <f t="shared" si="3"/>
        <v>44022</v>
      </c>
      <c r="N19" s="90">
        <f t="shared" si="4"/>
        <v>44022.439456018517</v>
      </c>
      <c r="O19" s="386">
        <v>106.524</v>
      </c>
      <c r="P19" s="386">
        <v>0.65462600000000004</v>
      </c>
      <c r="Q19" s="386" t="s">
        <v>286</v>
      </c>
      <c r="R19" s="291"/>
      <c r="S19" s="308" t="s">
        <v>389</v>
      </c>
      <c r="T19" s="341"/>
      <c r="U19" s="342" t="s">
        <v>85</v>
      </c>
      <c r="V19" s="317"/>
      <c r="W19" s="395"/>
      <c r="X19" s="400"/>
    </row>
    <row r="20" spans="1:25">
      <c r="A20" s="386" t="s">
        <v>285</v>
      </c>
      <c r="B20" s="386" t="s">
        <v>286</v>
      </c>
      <c r="C20" s="386" t="s">
        <v>188</v>
      </c>
      <c r="D20" s="389">
        <v>44022</v>
      </c>
      <c r="E20" s="394">
        <v>0.43945601851851857</v>
      </c>
      <c r="F20" s="386" t="s">
        <v>415</v>
      </c>
      <c r="G20" s="386">
        <v>106.524</v>
      </c>
      <c r="H20" s="386">
        <v>0.65462600000000004</v>
      </c>
      <c r="J20" s="320">
        <f t="shared" si="0"/>
        <v>2020</v>
      </c>
      <c r="K20" s="320">
        <f t="shared" si="1"/>
        <v>7</v>
      </c>
      <c r="L20" s="320">
        <f t="shared" si="2"/>
        <v>10</v>
      </c>
      <c r="M20" s="91">
        <f t="shared" si="3"/>
        <v>44022</v>
      </c>
      <c r="N20" s="90">
        <f t="shared" si="4"/>
        <v>44022.439456018517</v>
      </c>
      <c r="O20" s="386">
        <v>106.524</v>
      </c>
      <c r="P20" s="386">
        <v>0.65462600000000004</v>
      </c>
      <c r="Q20" s="386" t="s">
        <v>286</v>
      </c>
      <c r="S20" s="316" t="s">
        <v>85</v>
      </c>
      <c r="T20" s="316" t="s">
        <v>85</v>
      </c>
      <c r="U20" s="316" t="s">
        <v>85</v>
      </c>
      <c r="V20" s="315"/>
      <c r="W20" s="316" t="s">
        <v>85</v>
      </c>
      <c r="X20" s="316" t="s">
        <v>85</v>
      </c>
      <c r="Y20" s="274"/>
    </row>
    <row r="21" spans="1:25">
      <c r="A21" s="386" t="s">
        <v>285</v>
      </c>
      <c r="B21" s="386" t="s">
        <v>286</v>
      </c>
      <c r="C21" s="386" t="s">
        <v>188</v>
      </c>
      <c r="D21" s="389">
        <v>44022</v>
      </c>
      <c r="E21" s="394">
        <v>0.43945601851851857</v>
      </c>
      <c r="F21" s="386" t="s">
        <v>415</v>
      </c>
      <c r="G21" s="386">
        <v>106.524</v>
      </c>
      <c r="H21" s="386">
        <v>0.65462600000000004</v>
      </c>
      <c r="J21" s="320">
        <f t="shared" si="0"/>
        <v>2020</v>
      </c>
      <c r="K21" s="320">
        <f t="shared" si="1"/>
        <v>7</v>
      </c>
      <c r="L21" s="320">
        <f t="shared" si="2"/>
        <v>10</v>
      </c>
      <c r="M21" s="91">
        <f t="shared" si="3"/>
        <v>44022</v>
      </c>
      <c r="N21" s="90">
        <f t="shared" si="4"/>
        <v>44022.439456018517</v>
      </c>
      <c r="O21" s="386">
        <v>106.524</v>
      </c>
      <c r="P21" s="386">
        <v>0.65462600000000004</v>
      </c>
      <c r="Q21" s="386" t="s">
        <v>286</v>
      </c>
    </row>
    <row r="22" spans="1:25">
      <c r="A22" s="386" t="s">
        <v>285</v>
      </c>
      <c r="B22" s="386" t="s">
        <v>286</v>
      </c>
      <c r="C22" s="386" t="s">
        <v>188</v>
      </c>
      <c r="D22" s="389">
        <v>44022</v>
      </c>
      <c r="E22" s="394">
        <v>0.44912037037037039</v>
      </c>
      <c r="F22" s="386" t="s">
        <v>415</v>
      </c>
      <c r="G22" s="386">
        <v>106.524</v>
      </c>
      <c r="H22" s="386">
        <v>0.65462600000000004</v>
      </c>
      <c r="J22" s="320">
        <f t="shared" si="0"/>
        <v>2020</v>
      </c>
      <c r="K22" s="320">
        <f t="shared" si="1"/>
        <v>7</v>
      </c>
      <c r="L22" s="320">
        <f t="shared" si="2"/>
        <v>10</v>
      </c>
      <c r="M22" s="91">
        <f t="shared" si="3"/>
        <v>44022</v>
      </c>
      <c r="N22" s="90">
        <f t="shared" si="4"/>
        <v>44022.449120370373</v>
      </c>
      <c r="O22" s="386">
        <v>106.524</v>
      </c>
      <c r="P22" s="386">
        <v>0.65462600000000004</v>
      </c>
      <c r="Q22" s="386" t="s">
        <v>286</v>
      </c>
    </row>
    <row r="23" spans="1:25">
      <c r="A23" s="386" t="s">
        <v>285</v>
      </c>
      <c r="B23" s="386" t="s">
        <v>286</v>
      </c>
      <c r="C23" s="386" t="s">
        <v>188</v>
      </c>
      <c r="D23" s="389">
        <v>44022</v>
      </c>
      <c r="E23" s="394">
        <v>0.44912037037037039</v>
      </c>
      <c r="F23" s="386" t="s">
        <v>415</v>
      </c>
      <c r="G23" s="386">
        <v>106.524</v>
      </c>
      <c r="H23" s="386">
        <v>0.65462600000000004</v>
      </c>
      <c r="J23" s="320">
        <f t="shared" si="0"/>
        <v>2020</v>
      </c>
      <c r="K23" s="320">
        <f t="shared" si="1"/>
        <v>7</v>
      </c>
      <c r="L23" s="320">
        <f t="shared" si="2"/>
        <v>10</v>
      </c>
      <c r="M23" s="91">
        <f t="shared" si="3"/>
        <v>44022</v>
      </c>
      <c r="N23" s="90">
        <f t="shared" si="4"/>
        <v>44022.449120370373</v>
      </c>
      <c r="O23" s="386">
        <v>106.524</v>
      </c>
      <c r="P23" s="386">
        <v>0.65462600000000004</v>
      </c>
      <c r="Q23" s="386" t="s">
        <v>286</v>
      </c>
    </row>
    <row r="24" spans="1:25">
      <c r="A24" s="386" t="s">
        <v>285</v>
      </c>
      <c r="B24" s="386" t="s">
        <v>286</v>
      </c>
      <c r="C24" s="386" t="s">
        <v>188</v>
      </c>
      <c r="D24" s="389">
        <v>44022</v>
      </c>
      <c r="E24" s="394">
        <v>0.44912037037037039</v>
      </c>
      <c r="F24" s="386" t="s">
        <v>415</v>
      </c>
      <c r="G24" s="386">
        <v>106.524</v>
      </c>
      <c r="H24" s="386">
        <v>0.65462600000000004</v>
      </c>
      <c r="J24" s="320">
        <f t="shared" si="0"/>
        <v>2020</v>
      </c>
      <c r="K24" s="320">
        <f t="shared" si="1"/>
        <v>7</v>
      </c>
      <c r="L24" s="320">
        <f t="shared" si="2"/>
        <v>10</v>
      </c>
      <c r="M24" s="91">
        <f t="shared" si="3"/>
        <v>44022</v>
      </c>
      <c r="N24" s="90">
        <f t="shared" si="4"/>
        <v>44022.449120370373</v>
      </c>
      <c r="O24" s="386">
        <v>106.524</v>
      </c>
      <c r="P24" s="386">
        <v>0.65462600000000004</v>
      </c>
      <c r="Q24" s="386" t="s">
        <v>286</v>
      </c>
    </row>
    <row r="25" spans="1:25">
      <c r="A25" s="386" t="s">
        <v>285</v>
      </c>
      <c r="B25" s="386" t="s">
        <v>286</v>
      </c>
      <c r="C25" s="386" t="s">
        <v>188</v>
      </c>
      <c r="D25" s="389">
        <v>44022</v>
      </c>
      <c r="E25" s="394">
        <v>0.48462962962962963</v>
      </c>
      <c r="F25" s="386" t="s">
        <v>417</v>
      </c>
      <c r="G25" s="386">
        <v>106.524</v>
      </c>
      <c r="H25" s="386">
        <v>0.65462600000000004</v>
      </c>
      <c r="J25" s="320">
        <f t="shared" si="0"/>
        <v>2020</v>
      </c>
      <c r="K25" s="320">
        <f t="shared" si="1"/>
        <v>7</v>
      </c>
      <c r="L25" s="320">
        <f t="shared" si="2"/>
        <v>10</v>
      </c>
      <c r="M25" s="91">
        <f t="shared" si="3"/>
        <v>44022</v>
      </c>
      <c r="N25" s="90">
        <f t="shared" si="4"/>
        <v>44022.484629629631</v>
      </c>
      <c r="O25" s="386">
        <v>106.524</v>
      </c>
      <c r="P25" s="386">
        <v>0.65462600000000004</v>
      </c>
      <c r="Q25" s="386" t="s">
        <v>286</v>
      </c>
      <c r="R25" s="274"/>
      <c r="S25" s="274"/>
    </row>
    <row r="26" spans="1:25">
      <c r="A26" s="386" t="s">
        <v>285</v>
      </c>
      <c r="B26" s="386" t="s">
        <v>286</v>
      </c>
      <c r="C26" s="386" t="s">
        <v>188</v>
      </c>
      <c r="D26" s="389">
        <v>44022</v>
      </c>
      <c r="E26" s="394">
        <v>0.51052083333333331</v>
      </c>
      <c r="F26" s="386" t="s">
        <v>415</v>
      </c>
      <c r="G26" s="386">
        <v>106.52500000000001</v>
      </c>
      <c r="H26" s="386">
        <v>0.65343399999999996</v>
      </c>
      <c r="J26" s="320">
        <f t="shared" si="0"/>
        <v>2020</v>
      </c>
      <c r="K26" s="320">
        <f t="shared" si="1"/>
        <v>7</v>
      </c>
      <c r="L26" s="320">
        <f t="shared" si="2"/>
        <v>10</v>
      </c>
      <c r="M26" s="91">
        <f t="shared" si="3"/>
        <v>44022</v>
      </c>
      <c r="N26" s="90">
        <f t="shared" si="4"/>
        <v>44022.510520833333</v>
      </c>
      <c r="O26" s="386">
        <v>106.52500000000001</v>
      </c>
      <c r="P26" s="386">
        <v>0.65343399999999996</v>
      </c>
      <c r="Q26" s="386" t="s">
        <v>286</v>
      </c>
      <c r="R26" s="274"/>
      <c r="S26" s="274"/>
    </row>
    <row r="27" spans="1:25">
      <c r="A27" s="386" t="s">
        <v>285</v>
      </c>
      <c r="B27" s="386" t="s">
        <v>286</v>
      </c>
      <c r="C27" s="386" t="s">
        <v>188</v>
      </c>
      <c r="D27" s="389">
        <v>44022</v>
      </c>
      <c r="E27" s="394">
        <v>0.53540509259259261</v>
      </c>
      <c r="F27" s="386" t="s">
        <v>415</v>
      </c>
      <c r="G27" s="386">
        <v>106.52500000000001</v>
      </c>
      <c r="H27" s="386">
        <v>0.65343399999999996</v>
      </c>
      <c r="J27" s="320">
        <f t="shared" si="0"/>
        <v>2020</v>
      </c>
      <c r="K27" s="320">
        <f t="shared" si="1"/>
        <v>7</v>
      </c>
      <c r="L27" s="320">
        <f t="shared" si="2"/>
        <v>10</v>
      </c>
      <c r="M27" s="91">
        <f t="shared" si="3"/>
        <v>44022</v>
      </c>
      <c r="N27" s="90">
        <f t="shared" si="4"/>
        <v>44022.535405092596</v>
      </c>
      <c r="O27" s="386">
        <v>106.52500000000001</v>
      </c>
      <c r="P27" s="386">
        <v>0.65343399999999996</v>
      </c>
      <c r="Q27" s="386" t="s">
        <v>286</v>
      </c>
      <c r="R27" s="274"/>
      <c r="S27" s="274"/>
    </row>
    <row r="28" spans="1:25">
      <c r="A28" s="386" t="s">
        <v>285</v>
      </c>
      <c r="B28" s="386" t="s">
        <v>286</v>
      </c>
      <c r="C28" s="386" t="s">
        <v>188</v>
      </c>
      <c r="D28" s="389">
        <v>44025</v>
      </c>
      <c r="E28" s="394">
        <v>0.51355324074074071</v>
      </c>
      <c r="F28" s="386" t="s">
        <v>415</v>
      </c>
      <c r="G28" s="386">
        <v>106.488</v>
      </c>
      <c r="H28" s="386">
        <v>0.67055900000000002</v>
      </c>
      <c r="J28" s="320">
        <f t="shared" si="0"/>
        <v>2020</v>
      </c>
      <c r="K28" s="320">
        <f t="shared" si="1"/>
        <v>7</v>
      </c>
      <c r="L28" s="320">
        <f t="shared" si="2"/>
        <v>13</v>
      </c>
      <c r="M28" s="91">
        <f t="shared" si="3"/>
        <v>44025</v>
      </c>
      <c r="N28" s="90">
        <f t="shared" si="4"/>
        <v>44025.513553240744</v>
      </c>
      <c r="O28" s="386">
        <v>106.488</v>
      </c>
      <c r="P28" s="386">
        <v>0.67055900000000002</v>
      </c>
      <c r="Q28" s="386" t="s">
        <v>286</v>
      </c>
      <c r="R28" s="274"/>
      <c r="S28" s="274"/>
    </row>
    <row r="29" spans="1:25">
      <c r="A29" s="386" t="s">
        <v>285</v>
      </c>
      <c r="B29" s="386" t="s">
        <v>286</v>
      </c>
      <c r="C29" s="386" t="s">
        <v>188</v>
      </c>
      <c r="D29" s="389">
        <v>44025</v>
      </c>
      <c r="E29" s="394">
        <v>0.51355324074074071</v>
      </c>
      <c r="F29" s="386" t="s">
        <v>415</v>
      </c>
      <c r="G29" s="386">
        <v>106.488</v>
      </c>
      <c r="H29" s="386">
        <v>0.67055900000000002</v>
      </c>
      <c r="J29" s="320">
        <f t="shared" si="0"/>
        <v>2020</v>
      </c>
      <c r="K29" s="320">
        <f t="shared" si="1"/>
        <v>7</v>
      </c>
      <c r="L29" s="320">
        <f t="shared" si="2"/>
        <v>13</v>
      </c>
      <c r="M29" s="91">
        <f t="shared" si="3"/>
        <v>44025</v>
      </c>
      <c r="N29" s="90">
        <f t="shared" si="4"/>
        <v>44025.513553240744</v>
      </c>
      <c r="O29" s="386">
        <v>106.488</v>
      </c>
      <c r="P29" s="386">
        <v>0.67055900000000002</v>
      </c>
      <c r="Q29" s="386" t="s">
        <v>286</v>
      </c>
      <c r="R29" s="274"/>
      <c r="S29" s="274"/>
    </row>
    <row r="30" spans="1:25">
      <c r="A30" s="386" t="s">
        <v>285</v>
      </c>
      <c r="B30" s="386" t="s">
        <v>286</v>
      </c>
      <c r="C30" s="386" t="s">
        <v>188</v>
      </c>
      <c r="D30" s="389">
        <v>44025</v>
      </c>
      <c r="E30" s="394">
        <v>0.51361111111111113</v>
      </c>
      <c r="F30" s="386" t="s">
        <v>415</v>
      </c>
      <c r="G30" s="386">
        <v>106.538</v>
      </c>
      <c r="H30" s="386">
        <v>0.61073999999999995</v>
      </c>
      <c r="J30" s="320">
        <f t="shared" si="0"/>
        <v>2020</v>
      </c>
      <c r="K30" s="320">
        <f t="shared" si="1"/>
        <v>7</v>
      </c>
      <c r="L30" s="320">
        <f t="shared" si="2"/>
        <v>13</v>
      </c>
      <c r="M30" s="91">
        <f t="shared" si="3"/>
        <v>44025</v>
      </c>
      <c r="N30" s="90">
        <f t="shared" si="4"/>
        <v>44025.513611111113</v>
      </c>
      <c r="O30" s="386">
        <v>106.538</v>
      </c>
      <c r="P30" s="386">
        <v>0.61073999999999995</v>
      </c>
      <c r="Q30" s="386" t="s">
        <v>286</v>
      </c>
      <c r="R30" s="274"/>
      <c r="S30" s="274"/>
    </row>
    <row r="31" spans="1:25">
      <c r="A31" s="386" t="s">
        <v>285</v>
      </c>
      <c r="B31" s="386" t="s">
        <v>286</v>
      </c>
      <c r="C31" s="386" t="s">
        <v>188</v>
      </c>
      <c r="D31" s="389">
        <v>44025</v>
      </c>
      <c r="E31" s="394">
        <v>0.51361111111111113</v>
      </c>
      <c r="F31" s="386" t="s">
        <v>415</v>
      </c>
      <c r="G31" s="386">
        <v>106.488</v>
      </c>
      <c r="H31" s="386">
        <v>0.67055900000000002</v>
      </c>
      <c r="J31" s="320">
        <f t="shared" si="0"/>
        <v>2020</v>
      </c>
      <c r="K31" s="320">
        <f t="shared" si="1"/>
        <v>7</v>
      </c>
      <c r="L31" s="320">
        <f t="shared" si="2"/>
        <v>13</v>
      </c>
      <c r="M31" s="91">
        <f t="shared" si="3"/>
        <v>44025</v>
      </c>
      <c r="N31" s="90">
        <f t="shared" si="4"/>
        <v>44025.513611111113</v>
      </c>
      <c r="O31" s="386">
        <v>106.488</v>
      </c>
      <c r="P31" s="386">
        <v>0.67055900000000002</v>
      </c>
      <c r="Q31" s="386" t="s">
        <v>286</v>
      </c>
      <c r="R31" s="274"/>
      <c r="S31" s="274"/>
    </row>
    <row r="32" spans="1:25">
      <c r="A32" s="386" t="s">
        <v>285</v>
      </c>
      <c r="B32" s="386" t="s">
        <v>286</v>
      </c>
      <c r="C32" s="386" t="s">
        <v>188</v>
      </c>
      <c r="D32" s="389">
        <v>44025</v>
      </c>
      <c r="E32" s="394">
        <v>0.63931712962962961</v>
      </c>
      <c r="F32" s="386" t="s">
        <v>418</v>
      </c>
      <c r="G32" s="386">
        <v>106.488</v>
      </c>
      <c r="H32" s="386">
        <v>0.67055900000000002</v>
      </c>
      <c r="J32" s="320">
        <f t="shared" si="0"/>
        <v>2020</v>
      </c>
      <c r="K32" s="320">
        <f t="shared" si="1"/>
        <v>7</v>
      </c>
      <c r="L32" s="320">
        <f t="shared" si="2"/>
        <v>13</v>
      </c>
      <c r="M32" s="91">
        <f t="shared" si="3"/>
        <v>44025</v>
      </c>
      <c r="N32" s="90">
        <f t="shared" si="4"/>
        <v>44025.639317129629</v>
      </c>
      <c r="O32" s="386">
        <v>106.488</v>
      </c>
      <c r="P32" s="386">
        <v>0.67055900000000002</v>
      </c>
      <c r="Q32" s="386" t="s">
        <v>286</v>
      </c>
      <c r="R32" s="274"/>
      <c r="S32" s="274"/>
    </row>
    <row r="33" spans="1:24">
      <c r="A33" s="386" t="s">
        <v>285</v>
      </c>
      <c r="B33" s="386" t="s">
        <v>286</v>
      </c>
      <c r="C33" s="386" t="s">
        <v>188</v>
      </c>
      <c r="D33" s="389">
        <v>44025</v>
      </c>
      <c r="E33" s="394">
        <v>0.63931712962962961</v>
      </c>
      <c r="F33" s="386" t="s">
        <v>418</v>
      </c>
      <c r="G33" s="386">
        <v>106.488</v>
      </c>
      <c r="H33" s="386">
        <v>0.67055900000000002</v>
      </c>
      <c r="J33" s="320">
        <f t="shared" si="0"/>
        <v>2020</v>
      </c>
      <c r="K33" s="320">
        <f t="shared" si="1"/>
        <v>7</v>
      </c>
      <c r="L33" s="320">
        <f t="shared" si="2"/>
        <v>13</v>
      </c>
      <c r="M33" s="91">
        <f t="shared" si="3"/>
        <v>44025</v>
      </c>
      <c r="N33" s="90">
        <f t="shared" si="4"/>
        <v>44025.639317129629</v>
      </c>
      <c r="O33" s="386">
        <v>106.488</v>
      </c>
      <c r="P33" s="386">
        <v>0.67055900000000002</v>
      </c>
      <c r="Q33" s="386" t="s">
        <v>286</v>
      </c>
      <c r="R33" s="274"/>
      <c r="S33" s="274"/>
    </row>
    <row r="34" spans="1:24">
      <c r="A34" s="386" t="s">
        <v>285</v>
      </c>
      <c r="B34" s="386" t="s">
        <v>286</v>
      </c>
      <c r="C34" s="386" t="s">
        <v>188</v>
      </c>
      <c r="D34" s="389">
        <v>44025</v>
      </c>
      <c r="E34" s="394">
        <v>0.63931712962962961</v>
      </c>
      <c r="F34" s="386" t="s">
        <v>418</v>
      </c>
      <c r="G34" s="386">
        <v>106.488</v>
      </c>
      <c r="H34" s="386">
        <v>0.67055900000000002</v>
      </c>
      <c r="J34" s="320">
        <f t="shared" si="0"/>
        <v>2020</v>
      </c>
      <c r="K34" s="320">
        <f t="shared" si="1"/>
        <v>7</v>
      </c>
      <c r="L34" s="320">
        <f t="shared" si="2"/>
        <v>13</v>
      </c>
      <c r="M34" s="91">
        <f t="shared" si="3"/>
        <v>44025</v>
      </c>
      <c r="N34" s="90">
        <f t="shared" si="4"/>
        <v>44025.639317129629</v>
      </c>
      <c r="O34" s="386">
        <v>106.488</v>
      </c>
      <c r="P34" s="386">
        <v>0.67055900000000002</v>
      </c>
      <c r="Q34" s="386" t="s">
        <v>286</v>
      </c>
      <c r="R34" s="274"/>
      <c r="S34" s="274"/>
    </row>
    <row r="35" spans="1:24">
      <c r="A35" s="386" t="s">
        <v>285</v>
      </c>
      <c r="B35" s="386" t="s">
        <v>286</v>
      </c>
      <c r="C35" s="386" t="s">
        <v>188</v>
      </c>
      <c r="D35" s="389">
        <v>44028</v>
      </c>
      <c r="E35" s="394">
        <v>0.54295138888888894</v>
      </c>
      <c r="F35" s="386" t="s">
        <v>419</v>
      </c>
      <c r="G35" s="386">
        <v>105.81</v>
      </c>
      <c r="H35" s="386">
        <v>1.3618479999999999</v>
      </c>
      <c r="J35" s="320">
        <f t="shared" si="0"/>
        <v>2020</v>
      </c>
      <c r="K35" s="320">
        <f t="shared" si="1"/>
        <v>7</v>
      </c>
      <c r="L35" s="320">
        <f t="shared" si="2"/>
        <v>16</v>
      </c>
      <c r="M35" s="91">
        <f t="shared" si="3"/>
        <v>44028</v>
      </c>
      <c r="N35" s="90">
        <f t="shared" si="4"/>
        <v>44028.542951388888</v>
      </c>
      <c r="O35" s="386">
        <v>105.81</v>
      </c>
      <c r="P35" s="386">
        <v>1.3618479999999999</v>
      </c>
      <c r="Q35" s="386" t="s">
        <v>286</v>
      </c>
      <c r="R35" s="274"/>
      <c r="S35" s="274"/>
    </row>
    <row r="36" spans="1:24">
      <c r="A36" s="386" t="s">
        <v>285</v>
      </c>
      <c r="B36" s="386" t="s">
        <v>286</v>
      </c>
      <c r="C36" s="386" t="s">
        <v>188</v>
      </c>
      <c r="D36" s="389">
        <v>44028</v>
      </c>
      <c r="E36" s="394">
        <v>0.54295138888888894</v>
      </c>
      <c r="F36" s="386" t="s">
        <v>419</v>
      </c>
      <c r="G36" s="386">
        <v>106.06</v>
      </c>
      <c r="H36" s="386">
        <v>1.0551170000000001</v>
      </c>
      <c r="J36" s="320">
        <f t="shared" si="0"/>
        <v>2020</v>
      </c>
      <c r="K36" s="320">
        <f t="shared" si="1"/>
        <v>7</v>
      </c>
      <c r="L36" s="320">
        <f t="shared" si="2"/>
        <v>16</v>
      </c>
      <c r="M36" s="91">
        <f t="shared" si="3"/>
        <v>44028</v>
      </c>
      <c r="N36" s="90">
        <f t="shared" si="4"/>
        <v>44028.542951388888</v>
      </c>
      <c r="O36" s="386">
        <v>106.06</v>
      </c>
      <c r="P36" s="386">
        <v>1.0551170000000001</v>
      </c>
      <c r="Q36" s="386" t="s">
        <v>286</v>
      </c>
      <c r="R36" s="274"/>
      <c r="S36" s="274"/>
      <c r="W36" s="398"/>
      <c r="X36" s="398"/>
    </row>
    <row r="37" spans="1:24">
      <c r="A37" s="386" t="s">
        <v>285</v>
      </c>
      <c r="B37" s="386" t="s">
        <v>286</v>
      </c>
      <c r="C37" s="386" t="s">
        <v>188</v>
      </c>
      <c r="D37" s="389">
        <v>44041</v>
      </c>
      <c r="E37" s="394">
        <v>0.48006944444444444</v>
      </c>
      <c r="F37" s="386" t="s">
        <v>420</v>
      </c>
      <c r="G37" s="386">
        <v>105.63500000000001</v>
      </c>
      <c r="H37" s="386">
        <v>1.2959620000000001</v>
      </c>
      <c r="J37" s="320">
        <f t="shared" si="0"/>
        <v>2020</v>
      </c>
      <c r="K37" s="320">
        <f t="shared" si="1"/>
        <v>7</v>
      </c>
      <c r="L37" s="320">
        <f t="shared" si="2"/>
        <v>29</v>
      </c>
      <c r="M37" s="91">
        <f t="shared" si="3"/>
        <v>44041</v>
      </c>
      <c r="N37" s="90">
        <f t="shared" si="4"/>
        <v>44041.480069444442</v>
      </c>
      <c r="O37" s="386">
        <v>105.63500000000001</v>
      </c>
      <c r="P37" s="386">
        <v>1.2959620000000001</v>
      </c>
      <c r="Q37" s="386" t="s">
        <v>286</v>
      </c>
      <c r="R37" s="274"/>
      <c r="S37" s="274"/>
      <c r="W37" s="398"/>
      <c r="X37" s="398"/>
    </row>
    <row r="38" spans="1:24">
      <c r="A38" s="386" t="s">
        <v>285</v>
      </c>
      <c r="B38" s="386" t="s">
        <v>286</v>
      </c>
      <c r="C38" s="386" t="s">
        <v>188</v>
      </c>
      <c r="D38" s="389">
        <v>44047</v>
      </c>
      <c r="E38" s="394">
        <v>0.50193287037037038</v>
      </c>
      <c r="F38" s="386" t="s">
        <v>421</v>
      </c>
      <c r="G38" s="386">
        <v>105.86199999999999</v>
      </c>
      <c r="H38" s="386">
        <v>0.86564600000000003</v>
      </c>
      <c r="J38" s="320">
        <f t="shared" si="0"/>
        <v>2020</v>
      </c>
      <c r="K38" s="320">
        <f t="shared" si="1"/>
        <v>8</v>
      </c>
      <c r="L38" s="320">
        <f t="shared" si="2"/>
        <v>4</v>
      </c>
      <c r="M38" s="91">
        <f t="shared" si="3"/>
        <v>44047</v>
      </c>
      <c r="N38" s="90">
        <f t="shared" si="4"/>
        <v>44047.501932870371</v>
      </c>
      <c r="O38" s="386">
        <v>105.86199999999999</v>
      </c>
      <c r="P38" s="386">
        <v>0.86564600000000003</v>
      </c>
      <c r="Q38" s="386" t="s">
        <v>286</v>
      </c>
      <c r="R38" s="274"/>
      <c r="S38" s="274"/>
      <c r="W38" s="398"/>
      <c r="X38" s="398"/>
    </row>
    <row r="39" spans="1:24">
      <c r="A39" s="386" t="s">
        <v>285</v>
      </c>
      <c r="B39" s="386" t="s">
        <v>286</v>
      </c>
      <c r="C39" s="386" t="s">
        <v>188</v>
      </c>
      <c r="D39" s="389">
        <v>44047</v>
      </c>
      <c r="E39" s="394">
        <v>0.50193287037037038</v>
      </c>
      <c r="F39" s="386" t="s">
        <v>421</v>
      </c>
      <c r="G39" s="386">
        <v>105.639</v>
      </c>
      <c r="H39" s="386">
        <v>1.155386</v>
      </c>
      <c r="J39" s="320">
        <f t="shared" si="0"/>
        <v>2020</v>
      </c>
      <c r="K39" s="320">
        <f t="shared" si="1"/>
        <v>8</v>
      </c>
      <c r="L39" s="320">
        <f t="shared" si="2"/>
        <v>4</v>
      </c>
      <c r="M39" s="91">
        <f t="shared" si="3"/>
        <v>44047</v>
      </c>
      <c r="N39" s="90">
        <f t="shared" si="4"/>
        <v>44047.501932870371</v>
      </c>
      <c r="O39" s="386">
        <v>105.639</v>
      </c>
      <c r="P39" s="386">
        <v>1.155386</v>
      </c>
      <c r="Q39" s="386" t="s">
        <v>286</v>
      </c>
      <c r="R39" s="274"/>
      <c r="S39" s="274"/>
      <c r="W39" s="398"/>
      <c r="X39" s="398"/>
    </row>
    <row r="40" spans="1:24">
      <c r="A40" s="386" t="s">
        <v>285</v>
      </c>
      <c r="B40" s="386" t="s">
        <v>286</v>
      </c>
      <c r="C40" s="386" t="s">
        <v>188</v>
      </c>
      <c r="D40" s="389">
        <v>44047</v>
      </c>
      <c r="E40" s="394">
        <v>0.50193287037037038</v>
      </c>
      <c r="F40" s="386" t="s">
        <v>421</v>
      </c>
      <c r="G40" s="386">
        <v>105.86199999999999</v>
      </c>
      <c r="H40" s="386">
        <v>0.86564600000000003</v>
      </c>
      <c r="J40" s="320">
        <f t="shared" si="0"/>
        <v>2020</v>
      </c>
      <c r="K40" s="320">
        <f t="shared" si="1"/>
        <v>8</v>
      </c>
      <c r="L40" s="320">
        <f t="shared" si="2"/>
        <v>4</v>
      </c>
      <c r="M40" s="91">
        <f t="shared" si="3"/>
        <v>44047</v>
      </c>
      <c r="N40" s="90">
        <f t="shared" si="4"/>
        <v>44047.501932870371</v>
      </c>
      <c r="O40" s="386">
        <v>105.86199999999999</v>
      </c>
      <c r="P40" s="386">
        <v>0.86564600000000003</v>
      </c>
      <c r="Q40" s="386" t="s">
        <v>286</v>
      </c>
      <c r="R40" s="274"/>
      <c r="S40" s="274"/>
      <c r="W40" s="398"/>
      <c r="X40" s="398"/>
    </row>
    <row r="41" spans="1:24">
      <c r="A41" s="386" t="s">
        <v>285</v>
      </c>
      <c r="B41" s="386" t="s">
        <v>286</v>
      </c>
      <c r="C41" s="386" t="s">
        <v>188</v>
      </c>
      <c r="D41" s="389">
        <v>44050</v>
      </c>
      <c r="E41" s="394">
        <v>0.60975694444444439</v>
      </c>
      <c r="F41" s="386" t="s">
        <v>414</v>
      </c>
      <c r="G41" s="386">
        <v>104.688</v>
      </c>
      <c r="H41" s="386">
        <v>2.2844890000000002</v>
      </c>
      <c r="J41" s="320">
        <f t="shared" si="0"/>
        <v>2020</v>
      </c>
      <c r="K41" s="320">
        <f t="shared" si="1"/>
        <v>8</v>
      </c>
      <c r="L41" s="320">
        <f t="shared" si="2"/>
        <v>7</v>
      </c>
      <c r="M41" s="91">
        <f t="shared" si="3"/>
        <v>44050</v>
      </c>
      <c r="N41" s="90">
        <f t="shared" si="4"/>
        <v>44050.609756944446</v>
      </c>
      <c r="O41" s="386">
        <v>104.688</v>
      </c>
      <c r="P41" s="386">
        <v>2.2844890000000002</v>
      </c>
      <c r="Q41" s="386" t="s">
        <v>286</v>
      </c>
      <c r="R41" s="274"/>
      <c r="S41" s="274"/>
      <c r="W41" s="398"/>
      <c r="X41" s="398"/>
    </row>
    <row r="42" spans="1:24">
      <c r="A42" s="386" t="s">
        <v>285</v>
      </c>
      <c r="B42" s="386" t="s">
        <v>286</v>
      </c>
      <c r="C42" s="386" t="s">
        <v>188</v>
      </c>
      <c r="D42" s="389">
        <v>44050</v>
      </c>
      <c r="E42" s="394">
        <v>0.60975694444444439</v>
      </c>
      <c r="F42" s="386" t="s">
        <v>414</v>
      </c>
      <c r="G42" s="386">
        <v>105</v>
      </c>
      <c r="H42" s="386">
        <v>1.8658060000000001</v>
      </c>
      <c r="J42" s="320">
        <f t="shared" si="0"/>
        <v>2020</v>
      </c>
      <c r="K42" s="320">
        <f t="shared" si="1"/>
        <v>8</v>
      </c>
      <c r="L42" s="320">
        <f t="shared" si="2"/>
        <v>7</v>
      </c>
      <c r="M42" s="91">
        <f t="shared" si="3"/>
        <v>44050</v>
      </c>
      <c r="N42" s="90">
        <f t="shared" si="4"/>
        <v>44050.609756944446</v>
      </c>
      <c r="O42" s="386">
        <v>105</v>
      </c>
      <c r="P42" s="386">
        <v>1.8658060000000001</v>
      </c>
      <c r="Q42" s="386" t="s">
        <v>286</v>
      </c>
      <c r="R42" s="274"/>
      <c r="S42" s="274"/>
      <c r="W42" s="398"/>
      <c r="X42" s="398"/>
    </row>
    <row r="43" spans="1:24">
      <c r="A43" s="386" t="s">
        <v>285</v>
      </c>
      <c r="B43" s="386" t="s">
        <v>286</v>
      </c>
      <c r="C43" s="386" t="s">
        <v>188</v>
      </c>
      <c r="D43" s="389">
        <v>44056</v>
      </c>
      <c r="E43" s="394">
        <v>0.66188657407407403</v>
      </c>
      <c r="F43" s="386" t="s">
        <v>422</v>
      </c>
      <c r="G43" s="386">
        <v>105.776</v>
      </c>
      <c r="H43" s="386">
        <v>0.65378000000000003</v>
      </c>
      <c r="J43" s="320">
        <f t="shared" si="0"/>
        <v>2020</v>
      </c>
      <c r="K43" s="320">
        <f t="shared" si="1"/>
        <v>8</v>
      </c>
      <c r="L43" s="320">
        <f t="shared" si="2"/>
        <v>13</v>
      </c>
      <c r="M43" s="91">
        <f t="shared" si="3"/>
        <v>44056</v>
      </c>
      <c r="N43" s="90">
        <f t="shared" si="4"/>
        <v>44056.661886574075</v>
      </c>
      <c r="O43" s="386">
        <v>105.776</v>
      </c>
      <c r="P43" s="386">
        <v>0.65378000000000003</v>
      </c>
      <c r="Q43" s="386" t="s">
        <v>286</v>
      </c>
      <c r="R43" s="274"/>
      <c r="S43" s="274"/>
      <c r="W43" s="398"/>
      <c r="X43" s="398"/>
    </row>
    <row r="44" spans="1:24">
      <c r="A44" s="386" t="s">
        <v>285</v>
      </c>
      <c r="B44" s="386" t="s">
        <v>286</v>
      </c>
      <c r="C44" s="386" t="s">
        <v>188</v>
      </c>
      <c r="D44" s="389">
        <v>44056</v>
      </c>
      <c r="E44" s="394">
        <v>0.6620949074074074</v>
      </c>
      <c r="F44" s="386" t="s">
        <v>422</v>
      </c>
      <c r="G44" s="386">
        <v>105.776</v>
      </c>
      <c r="H44" s="386">
        <v>0.65378000000000003</v>
      </c>
      <c r="J44" s="320">
        <f t="shared" si="0"/>
        <v>2020</v>
      </c>
      <c r="K44" s="320">
        <f t="shared" si="1"/>
        <v>8</v>
      </c>
      <c r="L44" s="320">
        <f t="shared" si="2"/>
        <v>13</v>
      </c>
      <c r="M44" s="91">
        <f t="shared" si="3"/>
        <v>44056</v>
      </c>
      <c r="N44" s="90">
        <f t="shared" si="4"/>
        <v>44056.662094907406</v>
      </c>
      <c r="O44" s="386">
        <v>105.776</v>
      </c>
      <c r="P44" s="386">
        <v>0.65378000000000003</v>
      </c>
      <c r="Q44" s="386" t="s">
        <v>286</v>
      </c>
      <c r="R44" s="274"/>
      <c r="S44" s="274"/>
      <c r="W44" s="398"/>
      <c r="X44" s="398"/>
    </row>
    <row r="45" spans="1:24">
      <c r="A45" s="386" t="s">
        <v>285</v>
      </c>
      <c r="B45" s="386" t="s">
        <v>286</v>
      </c>
      <c r="C45" s="386" t="s">
        <v>188</v>
      </c>
      <c r="D45" s="389">
        <v>44057</v>
      </c>
      <c r="E45" s="394">
        <v>0.468900462962963</v>
      </c>
      <c r="F45" s="386" t="s">
        <v>423</v>
      </c>
      <c r="G45" s="386">
        <v>105.84699999999999</v>
      </c>
      <c r="H45" s="386">
        <v>0.52678700000000001</v>
      </c>
      <c r="J45" s="320">
        <f t="shared" si="0"/>
        <v>2020</v>
      </c>
      <c r="K45" s="320">
        <f t="shared" si="1"/>
        <v>8</v>
      </c>
      <c r="L45" s="320">
        <f t="shared" si="2"/>
        <v>14</v>
      </c>
      <c r="M45" s="91">
        <f t="shared" si="3"/>
        <v>44057</v>
      </c>
      <c r="N45" s="90">
        <f t="shared" si="4"/>
        <v>44057.468900462962</v>
      </c>
      <c r="O45" s="386">
        <v>105.84699999999999</v>
      </c>
      <c r="P45" s="386">
        <v>0.52678700000000001</v>
      </c>
      <c r="Q45" s="386" t="s">
        <v>286</v>
      </c>
      <c r="R45" s="274"/>
      <c r="S45" s="274"/>
      <c r="W45" s="398"/>
      <c r="X45" s="398"/>
    </row>
    <row r="46" spans="1:24">
      <c r="A46" s="386" t="s">
        <v>285</v>
      </c>
      <c r="B46" s="386" t="s">
        <v>286</v>
      </c>
      <c r="C46" s="386" t="s">
        <v>188</v>
      </c>
      <c r="D46" s="389">
        <v>44057</v>
      </c>
      <c r="E46" s="394">
        <v>0.65749999999999997</v>
      </c>
      <c r="F46" s="386" t="s">
        <v>415</v>
      </c>
      <c r="G46" s="386">
        <v>105.7</v>
      </c>
      <c r="H46" s="386">
        <v>0.72613099999999997</v>
      </c>
      <c r="J46" s="320">
        <f t="shared" si="0"/>
        <v>2020</v>
      </c>
      <c r="K46" s="320">
        <f t="shared" si="1"/>
        <v>8</v>
      </c>
      <c r="L46" s="320">
        <f t="shared" si="2"/>
        <v>14</v>
      </c>
      <c r="M46" s="91">
        <f t="shared" si="3"/>
        <v>44057</v>
      </c>
      <c r="N46" s="90">
        <f t="shared" si="4"/>
        <v>44057.657500000001</v>
      </c>
      <c r="O46" s="386">
        <v>105.7</v>
      </c>
      <c r="P46" s="386">
        <v>0.72613099999999997</v>
      </c>
      <c r="Q46" s="386" t="s">
        <v>286</v>
      </c>
      <c r="R46" s="274"/>
      <c r="S46" s="274"/>
      <c r="W46" s="398"/>
      <c r="X46" s="398"/>
    </row>
    <row r="47" spans="1:24">
      <c r="A47" s="386" t="s">
        <v>285</v>
      </c>
      <c r="B47" s="386" t="s">
        <v>286</v>
      </c>
      <c r="C47" s="386" t="s">
        <v>188</v>
      </c>
      <c r="D47" s="389">
        <v>44057</v>
      </c>
      <c r="E47" s="394">
        <v>0.66019675925925925</v>
      </c>
      <c r="F47" s="386" t="s">
        <v>415</v>
      </c>
      <c r="G47" s="386">
        <v>105.7</v>
      </c>
      <c r="H47" s="386">
        <v>0.72613099999999997</v>
      </c>
      <c r="J47" s="320">
        <f t="shared" si="0"/>
        <v>2020</v>
      </c>
      <c r="K47" s="320">
        <f t="shared" si="1"/>
        <v>8</v>
      </c>
      <c r="L47" s="320">
        <f t="shared" si="2"/>
        <v>14</v>
      </c>
      <c r="M47" s="91">
        <f t="shared" si="3"/>
        <v>44057</v>
      </c>
      <c r="N47" s="90">
        <f t="shared" si="4"/>
        <v>44057.660196759258</v>
      </c>
      <c r="O47" s="386">
        <v>105.7</v>
      </c>
      <c r="P47" s="386">
        <v>0.72613099999999997</v>
      </c>
      <c r="Q47" s="386" t="s">
        <v>286</v>
      </c>
      <c r="R47" s="274"/>
      <c r="S47" s="274"/>
      <c r="W47" s="398"/>
      <c r="X47" s="398"/>
    </row>
    <row r="48" spans="1:24">
      <c r="A48" s="386" t="s">
        <v>285</v>
      </c>
      <c r="B48" s="386" t="s">
        <v>286</v>
      </c>
      <c r="C48" s="386" t="s">
        <v>188</v>
      </c>
      <c r="D48" s="389">
        <v>44068</v>
      </c>
      <c r="E48" s="394">
        <v>0.42223379629629626</v>
      </c>
      <c r="F48" s="386" t="s">
        <v>424</v>
      </c>
      <c r="G48" s="386">
        <v>105.446</v>
      </c>
      <c r="H48" s="386">
        <v>0.79909200000000002</v>
      </c>
      <c r="J48" s="320">
        <f t="shared" si="0"/>
        <v>2020</v>
      </c>
      <c r="K48" s="320">
        <f t="shared" si="1"/>
        <v>8</v>
      </c>
      <c r="L48" s="320">
        <f t="shared" si="2"/>
        <v>25</v>
      </c>
      <c r="M48" s="91">
        <f t="shared" si="3"/>
        <v>44068</v>
      </c>
      <c r="N48" s="90">
        <f t="shared" si="4"/>
        <v>44068.422233796293</v>
      </c>
      <c r="O48" s="386">
        <v>105.446</v>
      </c>
      <c r="P48" s="386">
        <v>0.79909200000000002</v>
      </c>
      <c r="Q48" s="386" t="s">
        <v>286</v>
      </c>
      <c r="R48" s="274"/>
      <c r="S48" s="274"/>
      <c r="W48" s="398"/>
      <c r="X48" s="398"/>
    </row>
    <row r="49" spans="1:19">
      <c r="A49" s="386" t="s">
        <v>285</v>
      </c>
      <c r="B49" s="386" t="s">
        <v>286</v>
      </c>
      <c r="C49" s="386" t="s">
        <v>188</v>
      </c>
      <c r="D49" s="389">
        <v>44068</v>
      </c>
      <c r="E49" s="394">
        <v>0.42224537037037035</v>
      </c>
      <c r="F49" s="386" t="s">
        <v>424</v>
      </c>
      <c r="G49" s="386">
        <v>105.456</v>
      </c>
      <c r="H49" s="386">
        <v>0.78499099999999999</v>
      </c>
      <c r="J49" s="320">
        <f t="shared" si="0"/>
        <v>2020</v>
      </c>
      <c r="K49" s="320">
        <f t="shared" si="1"/>
        <v>8</v>
      </c>
      <c r="L49" s="320">
        <f t="shared" si="2"/>
        <v>25</v>
      </c>
      <c r="M49" s="91">
        <f t="shared" si="3"/>
        <v>44068</v>
      </c>
      <c r="N49" s="90">
        <f t="shared" si="4"/>
        <v>44068.42224537037</v>
      </c>
      <c r="O49" s="386">
        <v>105.456</v>
      </c>
      <c r="P49" s="386">
        <v>0.78499099999999999</v>
      </c>
      <c r="Q49" s="386" t="s">
        <v>286</v>
      </c>
      <c r="R49" s="274"/>
      <c r="S49" s="274"/>
    </row>
    <row r="50" spans="1:19">
      <c r="A50" s="386" t="s">
        <v>285</v>
      </c>
      <c r="B50" s="386" t="s">
        <v>286</v>
      </c>
      <c r="C50" s="386" t="s">
        <v>188</v>
      </c>
      <c r="D50" s="389">
        <v>44074</v>
      </c>
      <c r="E50" s="394">
        <v>0.53375000000000006</v>
      </c>
      <c r="F50" s="386" t="s">
        <v>425</v>
      </c>
      <c r="G50" s="386">
        <v>104.194</v>
      </c>
      <c r="H50" s="386">
        <v>2.4581179999999998</v>
      </c>
      <c r="J50" s="320">
        <f t="shared" si="0"/>
        <v>2020</v>
      </c>
      <c r="K50" s="320">
        <f t="shared" si="1"/>
        <v>8</v>
      </c>
      <c r="L50" s="320">
        <f t="shared" si="2"/>
        <v>31</v>
      </c>
      <c r="M50" s="91">
        <f t="shared" si="3"/>
        <v>44074</v>
      </c>
      <c r="N50" s="90">
        <f t="shared" si="4"/>
        <v>44074.533750000002</v>
      </c>
      <c r="O50" s="386">
        <v>104.194</v>
      </c>
      <c r="P50" s="386">
        <v>2.4581179999999998</v>
      </c>
      <c r="Q50" s="386" t="s">
        <v>286</v>
      </c>
      <c r="R50" s="274"/>
      <c r="S50" s="274"/>
    </row>
    <row r="51" spans="1:19">
      <c r="A51" s="386" t="s">
        <v>285</v>
      </c>
      <c r="B51" s="386" t="s">
        <v>286</v>
      </c>
      <c r="C51" s="386" t="s">
        <v>188</v>
      </c>
      <c r="D51" s="389">
        <v>44074</v>
      </c>
      <c r="E51" s="394">
        <v>0.53375000000000006</v>
      </c>
      <c r="F51" s="386" t="s">
        <v>425</v>
      </c>
      <c r="G51" s="386">
        <v>104.413</v>
      </c>
      <c r="H51" s="386">
        <v>2.1371549999999999</v>
      </c>
      <c r="J51" s="320">
        <f t="shared" si="0"/>
        <v>2020</v>
      </c>
      <c r="K51" s="320">
        <f t="shared" si="1"/>
        <v>8</v>
      </c>
      <c r="L51" s="320">
        <f t="shared" si="2"/>
        <v>31</v>
      </c>
      <c r="M51" s="91">
        <f t="shared" si="3"/>
        <v>44074</v>
      </c>
      <c r="N51" s="90">
        <f t="shared" si="4"/>
        <v>44074.533750000002</v>
      </c>
      <c r="O51" s="386">
        <v>104.413</v>
      </c>
      <c r="P51" s="386">
        <v>2.1371549999999999</v>
      </c>
      <c r="Q51" s="386" t="s">
        <v>286</v>
      </c>
      <c r="R51" s="274"/>
      <c r="S51" s="274"/>
    </row>
    <row r="52" spans="1:19">
      <c r="A52" s="386" t="s">
        <v>285</v>
      </c>
      <c r="B52" s="386" t="s">
        <v>286</v>
      </c>
      <c r="C52" s="386" t="s">
        <v>188</v>
      </c>
      <c r="D52" s="389">
        <v>44074</v>
      </c>
      <c r="E52" s="394">
        <v>0.53375000000000006</v>
      </c>
      <c r="F52" s="386" t="s">
        <v>425</v>
      </c>
      <c r="G52" s="386">
        <v>104.413</v>
      </c>
      <c r="H52" s="386">
        <v>2.1371549999999999</v>
      </c>
      <c r="J52" s="320">
        <f t="shared" si="0"/>
        <v>2020</v>
      </c>
      <c r="K52" s="320">
        <f t="shared" si="1"/>
        <v>8</v>
      </c>
      <c r="L52" s="320">
        <f t="shared" si="2"/>
        <v>31</v>
      </c>
      <c r="M52" s="91">
        <f t="shared" si="3"/>
        <v>44074</v>
      </c>
      <c r="N52" s="90">
        <f t="shared" si="4"/>
        <v>44074.533750000002</v>
      </c>
      <c r="O52" s="386">
        <v>104.413</v>
      </c>
      <c r="P52" s="386">
        <v>2.1371549999999999</v>
      </c>
      <c r="Q52" s="386" t="s">
        <v>286</v>
      </c>
      <c r="R52" s="274"/>
      <c r="S52" s="274"/>
    </row>
    <row r="53" spans="1:19">
      <c r="A53" s="386" t="s">
        <v>288</v>
      </c>
      <c r="B53" s="386" t="s">
        <v>178</v>
      </c>
      <c r="C53" s="386" t="s">
        <v>188</v>
      </c>
      <c r="D53" s="389">
        <v>43983</v>
      </c>
      <c r="E53" s="394">
        <v>0.62638888888888888</v>
      </c>
      <c r="F53" s="386" t="s">
        <v>426</v>
      </c>
      <c r="G53" s="386">
        <v>103.348</v>
      </c>
      <c r="H53" s="386">
        <v>0.93320400000000003</v>
      </c>
      <c r="J53" s="320">
        <f t="shared" si="0"/>
        <v>2020</v>
      </c>
      <c r="K53" s="320">
        <f t="shared" si="1"/>
        <v>6</v>
      </c>
      <c r="L53" s="320">
        <f t="shared" si="2"/>
        <v>1</v>
      </c>
      <c r="M53" s="91">
        <f t="shared" si="3"/>
        <v>43983</v>
      </c>
      <c r="N53" s="90">
        <f t="shared" si="4"/>
        <v>43983.626388888886</v>
      </c>
      <c r="O53" s="386">
        <v>103.348</v>
      </c>
      <c r="P53" s="386">
        <v>0.93320400000000003</v>
      </c>
      <c r="Q53" s="386" t="s">
        <v>178</v>
      </c>
      <c r="R53" s="274"/>
      <c r="S53" s="274"/>
    </row>
    <row r="54" spans="1:19">
      <c r="A54" s="386" t="s">
        <v>288</v>
      </c>
      <c r="B54" s="386" t="s">
        <v>178</v>
      </c>
      <c r="C54" s="386" t="s">
        <v>188</v>
      </c>
      <c r="D54" s="389">
        <v>43983</v>
      </c>
      <c r="E54" s="394">
        <v>0.65443287037037035</v>
      </c>
      <c r="F54" s="386" t="s">
        <v>427</v>
      </c>
      <c r="G54" s="386">
        <v>103.414</v>
      </c>
      <c r="H54" s="386">
        <v>0.902972</v>
      </c>
      <c r="J54" s="320">
        <f t="shared" si="0"/>
        <v>2020</v>
      </c>
      <c r="K54" s="320">
        <f t="shared" si="1"/>
        <v>6</v>
      </c>
      <c r="L54" s="320">
        <f t="shared" si="2"/>
        <v>1</v>
      </c>
      <c r="M54" s="91">
        <f t="shared" si="3"/>
        <v>43983</v>
      </c>
      <c r="N54" s="90">
        <f t="shared" si="4"/>
        <v>43983.654432870368</v>
      </c>
      <c r="O54" s="386">
        <v>103.414</v>
      </c>
      <c r="P54" s="386">
        <v>0.902972</v>
      </c>
      <c r="Q54" s="386" t="s">
        <v>178</v>
      </c>
      <c r="R54" s="274"/>
      <c r="S54" s="274"/>
    </row>
    <row r="55" spans="1:19">
      <c r="A55" s="386" t="s">
        <v>288</v>
      </c>
      <c r="B55" s="386" t="s">
        <v>178</v>
      </c>
      <c r="C55" s="386" t="s">
        <v>188</v>
      </c>
      <c r="D55" s="389">
        <v>43983</v>
      </c>
      <c r="E55" s="394">
        <v>0.66694444444444445</v>
      </c>
      <c r="F55" s="386" t="s">
        <v>422</v>
      </c>
      <c r="G55" s="386">
        <v>103.285</v>
      </c>
      <c r="H55" s="386"/>
      <c r="J55" s="320">
        <f t="shared" si="0"/>
        <v>2020</v>
      </c>
      <c r="K55" s="320">
        <f t="shared" si="1"/>
        <v>6</v>
      </c>
      <c r="L55" s="320">
        <f t="shared" si="2"/>
        <v>1</v>
      </c>
      <c r="M55" s="91">
        <f t="shared" si="3"/>
        <v>43983</v>
      </c>
      <c r="N55" s="90">
        <f t="shared" si="4"/>
        <v>43983.666944444441</v>
      </c>
      <c r="O55" s="386">
        <v>103.285</v>
      </c>
      <c r="P55" s="386"/>
      <c r="Q55" s="386" t="s">
        <v>178</v>
      </c>
      <c r="R55" s="274"/>
      <c r="S55" s="274"/>
    </row>
    <row r="56" spans="1:19">
      <c r="A56" s="386" t="s">
        <v>288</v>
      </c>
      <c r="B56" s="386" t="s">
        <v>178</v>
      </c>
      <c r="C56" s="386" t="s">
        <v>188</v>
      </c>
      <c r="D56" s="389">
        <v>43983</v>
      </c>
      <c r="E56" s="394">
        <v>0.66694444444444445</v>
      </c>
      <c r="F56" s="386" t="s">
        <v>422</v>
      </c>
      <c r="G56" s="386">
        <v>103.285</v>
      </c>
      <c r="H56" s="386"/>
      <c r="J56" s="320">
        <f t="shared" si="0"/>
        <v>2020</v>
      </c>
      <c r="K56" s="320">
        <f t="shared" si="1"/>
        <v>6</v>
      </c>
      <c r="L56" s="320">
        <f t="shared" si="2"/>
        <v>1</v>
      </c>
      <c r="M56" s="91">
        <f t="shared" si="3"/>
        <v>43983</v>
      </c>
      <c r="N56" s="90">
        <f t="shared" si="4"/>
        <v>43983.666944444441</v>
      </c>
      <c r="O56" s="386">
        <v>103.285</v>
      </c>
      <c r="P56" s="386"/>
      <c r="Q56" s="386" t="s">
        <v>178</v>
      </c>
      <c r="R56" s="274"/>
      <c r="S56" s="274"/>
    </row>
    <row r="57" spans="1:19">
      <c r="A57" s="386" t="s">
        <v>288</v>
      </c>
      <c r="B57" s="386" t="s">
        <v>178</v>
      </c>
      <c r="C57" s="386" t="s">
        <v>188</v>
      </c>
      <c r="D57" s="389">
        <v>43984</v>
      </c>
      <c r="E57" s="394">
        <v>0.57870370370370372</v>
      </c>
      <c r="F57" s="386" t="s">
        <v>422</v>
      </c>
      <c r="G57" s="386">
        <v>103.36799999999999</v>
      </c>
      <c r="H57" s="386">
        <v>0.92207899999999998</v>
      </c>
      <c r="J57" s="320">
        <f t="shared" si="0"/>
        <v>2020</v>
      </c>
      <c r="K57" s="320">
        <f t="shared" si="1"/>
        <v>6</v>
      </c>
      <c r="L57" s="320">
        <f t="shared" si="2"/>
        <v>2</v>
      </c>
      <c r="M57" s="91">
        <f t="shared" si="3"/>
        <v>43984</v>
      </c>
      <c r="N57" s="90">
        <f t="shared" si="4"/>
        <v>43984.578703703701</v>
      </c>
      <c r="O57" s="386">
        <v>103.36799999999999</v>
      </c>
      <c r="P57" s="386">
        <v>0.92207899999999998</v>
      </c>
      <c r="Q57" s="386" t="s">
        <v>178</v>
      </c>
      <c r="R57" s="274"/>
      <c r="S57" s="274"/>
    </row>
    <row r="58" spans="1:19">
      <c r="A58" s="386" t="s">
        <v>288</v>
      </c>
      <c r="B58" s="386" t="s">
        <v>178</v>
      </c>
      <c r="C58" s="386" t="s">
        <v>188</v>
      </c>
      <c r="D58" s="389">
        <v>43984</v>
      </c>
      <c r="E58" s="394">
        <v>0.57872685185185191</v>
      </c>
      <c r="F58" s="386" t="s">
        <v>422</v>
      </c>
      <c r="G58" s="386">
        <v>103.39400000000001</v>
      </c>
      <c r="H58" s="386">
        <v>0.91015500000000005</v>
      </c>
      <c r="J58" s="320">
        <f t="shared" si="0"/>
        <v>2020</v>
      </c>
      <c r="K58" s="320">
        <f t="shared" si="1"/>
        <v>6</v>
      </c>
      <c r="L58" s="320">
        <f t="shared" si="2"/>
        <v>2</v>
      </c>
      <c r="M58" s="91">
        <f t="shared" si="3"/>
        <v>43984</v>
      </c>
      <c r="N58" s="90">
        <f t="shared" si="4"/>
        <v>43984.578726851854</v>
      </c>
      <c r="O58" s="386">
        <v>103.39400000000001</v>
      </c>
      <c r="P58" s="386">
        <v>0.91015500000000005</v>
      </c>
      <c r="Q58" s="386" t="s">
        <v>178</v>
      </c>
      <c r="R58" s="274"/>
      <c r="S58" s="274"/>
    </row>
    <row r="59" spans="1:19">
      <c r="A59" s="386" t="s">
        <v>288</v>
      </c>
      <c r="B59" s="386" t="s">
        <v>178</v>
      </c>
      <c r="C59" s="386" t="s">
        <v>188</v>
      </c>
      <c r="D59" s="389">
        <v>43985</v>
      </c>
      <c r="E59" s="394">
        <v>0.41766203703703703</v>
      </c>
      <c r="F59" s="386" t="s">
        <v>414</v>
      </c>
      <c r="G59" s="386">
        <v>104.328</v>
      </c>
      <c r="H59" s="386">
        <v>0.48174</v>
      </c>
      <c r="J59" s="320">
        <f t="shared" si="0"/>
        <v>2020</v>
      </c>
      <c r="K59" s="320">
        <f t="shared" si="1"/>
        <v>6</v>
      </c>
      <c r="L59" s="320">
        <f t="shared" si="2"/>
        <v>3</v>
      </c>
      <c r="M59" s="91">
        <f t="shared" si="3"/>
        <v>43985</v>
      </c>
      <c r="N59" s="90">
        <f t="shared" si="4"/>
        <v>43985.417662037034</v>
      </c>
      <c r="O59" s="386">
        <v>104.328</v>
      </c>
      <c r="P59" s="386">
        <v>0.48174</v>
      </c>
      <c r="Q59" s="386" t="s">
        <v>178</v>
      </c>
      <c r="R59" s="274"/>
      <c r="S59" s="274"/>
    </row>
    <row r="60" spans="1:19">
      <c r="A60" s="386" t="s">
        <v>288</v>
      </c>
      <c r="B60" s="386" t="s">
        <v>178</v>
      </c>
      <c r="C60" s="386" t="s">
        <v>188</v>
      </c>
      <c r="D60" s="389">
        <v>43985</v>
      </c>
      <c r="E60" s="394">
        <v>0.41766203703703703</v>
      </c>
      <c r="F60" s="386" t="s">
        <v>414</v>
      </c>
      <c r="G60" s="386">
        <v>104.328</v>
      </c>
      <c r="H60" s="386">
        <v>0.48174</v>
      </c>
      <c r="J60" s="320">
        <f t="shared" si="0"/>
        <v>2020</v>
      </c>
      <c r="K60" s="320">
        <f t="shared" si="1"/>
        <v>6</v>
      </c>
      <c r="L60" s="320">
        <f t="shared" si="2"/>
        <v>3</v>
      </c>
      <c r="M60" s="91">
        <f t="shared" si="3"/>
        <v>43985</v>
      </c>
      <c r="N60" s="90">
        <f t="shared" si="4"/>
        <v>43985.417662037034</v>
      </c>
      <c r="O60" s="386">
        <v>104.328</v>
      </c>
      <c r="P60" s="386">
        <v>0.48174</v>
      </c>
      <c r="Q60" s="386" t="s">
        <v>178</v>
      </c>
      <c r="R60" s="274"/>
      <c r="S60" s="274"/>
    </row>
    <row r="61" spans="1:19">
      <c r="A61" s="386" t="s">
        <v>288</v>
      </c>
      <c r="B61" s="386" t="s">
        <v>178</v>
      </c>
      <c r="C61" s="386" t="s">
        <v>188</v>
      </c>
      <c r="D61" s="389">
        <v>43985</v>
      </c>
      <c r="E61" s="394">
        <v>0.64180555555555563</v>
      </c>
      <c r="F61" s="386" t="s">
        <v>428</v>
      </c>
      <c r="G61" s="386">
        <v>103.29</v>
      </c>
      <c r="H61" s="386">
        <v>0.95979199999999998</v>
      </c>
      <c r="J61" s="320">
        <f t="shared" si="0"/>
        <v>2020</v>
      </c>
      <c r="K61" s="320">
        <f t="shared" si="1"/>
        <v>6</v>
      </c>
      <c r="L61" s="320">
        <f t="shared" si="2"/>
        <v>3</v>
      </c>
      <c r="M61" s="91">
        <f t="shared" si="3"/>
        <v>43985</v>
      </c>
      <c r="N61" s="90">
        <f t="shared" si="4"/>
        <v>43985.641805555555</v>
      </c>
      <c r="O61" s="386">
        <v>103.29</v>
      </c>
      <c r="P61" s="386">
        <v>0.95979199999999998</v>
      </c>
      <c r="Q61" s="386" t="s">
        <v>178</v>
      </c>
      <c r="R61" s="274"/>
      <c r="S61" s="274"/>
    </row>
    <row r="62" spans="1:19">
      <c r="A62" s="386" t="s">
        <v>288</v>
      </c>
      <c r="B62" s="386" t="s">
        <v>178</v>
      </c>
      <c r="C62" s="386" t="s">
        <v>188</v>
      </c>
      <c r="D62" s="389">
        <v>43985</v>
      </c>
      <c r="E62" s="394">
        <v>0.64180555555555563</v>
      </c>
      <c r="F62" s="386" t="s">
        <v>428</v>
      </c>
      <c r="G62" s="386">
        <v>103.49</v>
      </c>
      <c r="H62" s="386">
        <v>0.86818899999999999</v>
      </c>
      <c r="J62" s="320">
        <f t="shared" si="0"/>
        <v>2020</v>
      </c>
      <c r="K62" s="320">
        <f t="shared" si="1"/>
        <v>6</v>
      </c>
      <c r="L62" s="320">
        <f t="shared" si="2"/>
        <v>3</v>
      </c>
      <c r="M62" s="91">
        <f t="shared" si="3"/>
        <v>43985</v>
      </c>
      <c r="N62" s="90">
        <f t="shared" si="4"/>
        <v>43985.641805555555</v>
      </c>
      <c r="O62" s="386">
        <v>103.49</v>
      </c>
      <c r="P62" s="386">
        <v>0.86818899999999999</v>
      </c>
      <c r="Q62" s="386" t="s">
        <v>178</v>
      </c>
      <c r="R62" s="274"/>
      <c r="S62" s="274"/>
    </row>
    <row r="63" spans="1:19">
      <c r="A63" s="386" t="s">
        <v>288</v>
      </c>
      <c r="B63" s="386" t="s">
        <v>178</v>
      </c>
      <c r="C63" s="386" t="s">
        <v>188</v>
      </c>
      <c r="D63" s="389">
        <v>43985</v>
      </c>
      <c r="E63" s="394">
        <v>0.6694444444444444</v>
      </c>
      <c r="F63" s="386" t="s">
        <v>415</v>
      </c>
      <c r="G63" s="386">
        <v>103.521</v>
      </c>
      <c r="H63" s="386">
        <v>0.849908</v>
      </c>
      <c r="J63" s="320">
        <f t="shared" si="0"/>
        <v>2020</v>
      </c>
      <c r="K63" s="320">
        <f t="shared" si="1"/>
        <v>6</v>
      </c>
      <c r="L63" s="320">
        <f t="shared" si="2"/>
        <v>3</v>
      </c>
      <c r="M63" s="91">
        <f t="shared" si="3"/>
        <v>43985</v>
      </c>
      <c r="N63" s="90">
        <f t="shared" si="4"/>
        <v>43985.669444444444</v>
      </c>
      <c r="O63" s="386">
        <v>103.521</v>
      </c>
      <c r="P63" s="386">
        <v>0.849908</v>
      </c>
      <c r="Q63" s="386" t="s">
        <v>178</v>
      </c>
      <c r="R63" s="274"/>
      <c r="S63" s="274"/>
    </row>
    <row r="64" spans="1:19">
      <c r="A64" s="386" t="s">
        <v>288</v>
      </c>
      <c r="B64" s="386" t="s">
        <v>178</v>
      </c>
      <c r="C64" s="386" t="s">
        <v>188</v>
      </c>
      <c r="D64" s="389">
        <v>43985</v>
      </c>
      <c r="E64" s="394">
        <v>0.67043981481481474</v>
      </c>
      <c r="F64" s="386" t="s">
        <v>415</v>
      </c>
      <c r="G64" s="386">
        <v>103.67100000000001</v>
      </c>
      <c r="H64" s="386">
        <v>0.78120500000000004</v>
      </c>
      <c r="J64" s="320">
        <f t="shared" si="0"/>
        <v>2020</v>
      </c>
      <c r="K64" s="320">
        <f t="shared" si="1"/>
        <v>6</v>
      </c>
      <c r="L64" s="320">
        <f t="shared" si="2"/>
        <v>3</v>
      </c>
      <c r="M64" s="91">
        <f t="shared" si="3"/>
        <v>43985</v>
      </c>
      <c r="N64" s="90">
        <f t="shared" si="4"/>
        <v>43985.670439814814</v>
      </c>
      <c r="O64" s="386">
        <v>103.67100000000001</v>
      </c>
      <c r="P64" s="386">
        <v>0.78120500000000004</v>
      </c>
      <c r="Q64" s="386" t="s">
        <v>178</v>
      </c>
      <c r="R64" s="274"/>
      <c r="S64" s="274"/>
    </row>
    <row r="65" spans="1:19">
      <c r="A65" s="386" t="s">
        <v>288</v>
      </c>
      <c r="B65" s="386" t="s">
        <v>178</v>
      </c>
      <c r="C65" s="386" t="s">
        <v>188</v>
      </c>
      <c r="D65" s="389">
        <v>43986</v>
      </c>
      <c r="E65" s="394">
        <v>0.42707175925925928</v>
      </c>
      <c r="F65" s="386" t="s">
        <v>429</v>
      </c>
      <c r="G65" s="386">
        <v>103.494</v>
      </c>
      <c r="H65" s="386">
        <v>0.85614100000000004</v>
      </c>
      <c r="J65" s="320">
        <f t="shared" si="0"/>
        <v>2020</v>
      </c>
      <c r="K65" s="320">
        <f t="shared" si="1"/>
        <v>6</v>
      </c>
      <c r="L65" s="320">
        <f t="shared" si="2"/>
        <v>4</v>
      </c>
      <c r="M65" s="91">
        <f t="shared" si="3"/>
        <v>43986</v>
      </c>
      <c r="N65" s="90">
        <f t="shared" si="4"/>
        <v>43986.427071759259</v>
      </c>
      <c r="O65" s="386">
        <v>103.494</v>
      </c>
      <c r="P65" s="386">
        <v>0.85614100000000004</v>
      </c>
      <c r="Q65" s="386" t="s">
        <v>178</v>
      </c>
      <c r="R65" s="274"/>
      <c r="S65" s="274"/>
    </row>
    <row r="66" spans="1:19">
      <c r="A66" s="386" t="s">
        <v>288</v>
      </c>
      <c r="B66" s="386" t="s">
        <v>178</v>
      </c>
      <c r="C66" s="386" t="s">
        <v>188</v>
      </c>
      <c r="D66" s="389">
        <v>43986</v>
      </c>
      <c r="E66" s="394">
        <v>0.52759259259259261</v>
      </c>
      <c r="F66" s="386" t="s">
        <v>430</v>
      </c>
      <c r="G66" s="386">
        <v>103.151</v>
      </c>
      <c r="H66" s="386">
        <v>1.0143530000000001</v>
      </c>
      <c r="J66" s="320">
        <f t="shared" si="0"/>
        <v>2020</v>
      </c>
      <c r="K66" s="320">
        <f t="shared" si="1"/>
        <v>6</v>
      </c>
      <c r="L66" s="320">
        <f t="shared" si="2"/>
        <v>4</v>
      </c>
      <c r="M66" s="91">
        <f t="shared" si="3"/>
        <v>43986</v>
      </c>
      <c r="N66" s="90">
        <f t="shared" si="4"/>
        <v>43986.527592592596</v>
      </c>
      <c r="O66" s="386">
        <v>103.151</v>
      </c>
      <c r="P66" s="386">
        <v>1.0143530000000001</v>
      </c>
      <c r="Q66" s="386" t="s">
        <v>178</v>
      </c>
      <c r="R66" s="274"/>
      <c r="S66" s="274"/>
    </row>
    <row r="67" spans="1:19">
      <c r="A67" s="386" t="s">
        <v>288</v>
      </c>
      <c r="B67" s="386" t="s">
        <v>178</v>
      </c>
      <c r="C67" s="386" t="s">
        <v>188</v>
      </c>
      <c r="D67" s="389">
        <v>43986</v>
      </c>
      <c r="E67" s="394">
        <v>0.52759259259259261</v>
      </c>
      <c r="F67" s="386" t="s">
        <v>430</v>
      </c>
      <c r="G67" s="386">
        <v>103.151</v>
      </c>
      <c r="H67" s="386">
        <v>1.0143530000000001</v>
      </c>
      <c r="J67" s="320">
        <f t="shared" ref="J67:J130" si="5">YEAR(D67)</f>
        <v>2020</v>
      </c>
      <c r="K67" s="320">
        <f t="shared" ref="K67:K130" si="6">MONTH(D67)</f>
        <v>6</v>
      </c>
      <c r="L67" s="320">
        <f t="shared" ref="L67:L130" si="7">DAY(D67)</f>
        <v>4</v>
      </c>
      <c r="M67" s="91">
        <f t="shared" ref="M67:M130" si="8">DATE(J67,K67,L67)</f>
        <v>43986</v>
      </c>
      <c r="N67" s="90">
        <f t="shared" ref="N67:N130" si="9">M67+E67</f>
        <v>43986.527592592596</v>
      </c>
      <c r="O67" s="386">
        <v>103.151</v>
      </c>
      <c r="P67" s="386">
        <v>1.0143530000000001</v>
      </c>
      <c r="Q67" s="386" t="s">
        <v>178</v>
      </c>
      <c r="R67" s="274"/>
      <c r="S67" s="274"/>
    </row>
    <row r="68" spans="1:19">
      <c r="A68" s="386" t="s">
        <v>288</v>
      </c>
      <c r="B68" s="386" t="s">
        <v>178</v>
      </c>
      <c r="C68" s="386" t="s">
        <v>188</v>
      </c>
      <c r="D68" s="389">
        <v>43986</v>
      </c>
      <c r="E68" s="394">
        <v>0.60766203703703703</v>
      </c>
      <c r="F68" s="386" t="s">
        <v>422</v>
      </c>
      <c r="G68" s="386">
        <v>103.229</v>
      </c>
      <c r="H68" s="386">
        <v>0.97831699999999999</v>
      </c>
      <c r="J68" s="320">
        <f t="shared" si="5"/>
        <v>2020</v>
      </c>
      <c r="K68" s="320">
        <f t="shared" si="6"/>
        <v>6</v>
      </c>
      <c r="L68" s="320">
        <f t="shared" si="7"/>
        <v>4</v>
      </c>
      <c r="M68" s="91">
        <f t="shared" si="8"/>
        <v>43986</v>
      </c>
      <c r="N68" s="90">
        <f t="shared" si="9"/>
        <v>43986.607662037037</v>
      </c>
      <c r="O68" s="386">
        <v>103.229</v>
      </c>
      <c r="P68" s="386">
        <v>0.97831699999999999</v>
      </c>
      <c r="Q68" s="386" t="s">
        <v>178</v>
      </c>
      <c r="R68" s="274"/>
      <c r="S68" s="274"/>
    </row>
    <row r="69" spans="1:19">
      <c r="A69" s="386" t="s">
        <v>288</v>
      </c>
      <c r="B69" s="386" t="s">
        <v>178</v>
      </c>
      <c r="C69" s="386" t="s">
        <v>188</v>
      </c>
      <c r="D69" s="389">
        <v>43986</v>
      </c>
      <c r="E69" s="394">
        <v>0.60766203703703703</v>
      </c>
      <c r="F69" s="386" t="s">
        <v>422</v>
      </c>
      <c r="G69" s="386">
        <v>103.229</v>
      </c>
      <c r="H69" s="386">
        <v>0.97831699999999999</v>
      </c>
      <c r="J69" s="320">
        <f t="shared" si="5"/>
        <v>2020</v>
      </c>
      <c r="K69" s="320">
        <f t="shared" si="6"/>
        <v>6</v>
      </c>
      <c r="L69" s="320">
        <f t="shared" si="7"/>
        <v>4</v>
      </c>
      <c r="M69" s="91">
        <f t="shared" si="8"/>
        <v>43986</v>
      </c>
      <c r="N69" s="90">
        <f t="shared" si="9"/>
        <v>43986.607662037037</v>
      </c>
      <c r="O69" s="386">
        <v>103.229</v>
      </c>
      <c r="P69" s="386">
        <v>0.97831699999999999</v>
      </c>
      <c r="Q69" s="386" t="s">
        <v>178</v>
      </c>
      <c r="R69" s="274"/>
      <c r="S69" s="274"/>
    </row>
    <row r="70" spans="1:19">
      <c r="A70" s="386" t="s">
        <v>288</v>
      </c>
      <c r="B70" s="386" t="s">
        <v>178</v>
      </c>
      <c r="C70" s="386" t="s">
        <v>188</v>
      </c>
      <c r="D70" s="389">
        <v>43987</v>
      </c>
      <c r="E70" s="394">
        <v>0.47505787037037039</v>
      </c>
      <c r="F70" s="386" t="s">
        <v>431</v>
      </c>
      <c r="G70" s="386">
        <v>103.2208</v>
      </c>
      <c r="H70" s="386">
        <v>0.98020300000000005</v>
      </c>
      <c r="J70" s="320">
        <f t="shared" si="5"/>
        <v>2020</v>
      </c>
      <c r="K70" s="320">
        <f t="shared" si="6"/>
        <v>6</v>
      </c>
      <c r="L70" s="320">
        <f t="shared" si="7"/>
        <v>5</v>
      </c>
      <c r="M70" s="91">
        <f t="shared" si="8"/>
        <v>43987</v>
      </c>
      <c r="N70" s="90">
        <f t="shared" si="9"/>
        <v>43987.475057870368</v>
      </c>
      <c r="O70" s="386">
        <v>103.2208</v>
      </c>
      <c r="P70" s="386">
        <v>0.98020300000000005</v>
      </c>
      <c r="Q70" s="386" t="s">
        <v>178</v>
      </c>
      <c r="R70" s="274"/>
      <c r="S70" s="274"/>
    </row>
    <row r="71" spans="1:19">
      <c r="A71" s="386" t="s">
        <v>288</v>
      </c>
      <c r="B71" s="386" t="s">
        <v>178</v>
      </c>
      <c r="C71" s="386" t="s">
        <v>188</v>
      </c>
      <c r="D71" s="389">
        <v>43990</v>
      </c>
      <c r="E71" s="394">
        <v>0.48023148148148148</v>
      </c>
      <c r="F71" s="386" t="s">
        <v>417</v>
      </c>
      <c r="G71" s="386">
        <v>103.321</v>
      </c>
      <c r="H71" s="386">
        <v>0.93585700000000005</v>
      </c>
      <c r="J71" s="320">
        <f t="shared" si="5"/>
        <v>2020</v>
      </c>
      <c r="K71" s="320">
        <f t="shared" si="6"/>
        <v>6</v>
      </c>
      <c r="L71" s="320">
        <f t="shared" si="7"/>
        <v>8</v>
      </c>
      <c r="M71" s="91">
        <f t="shared" si="8"/>
        <v>43990</v>
      </c>
      <c r="N71" s="90">
        <f t="shared" si="9"/>
        <v>43990.480231481481</v>
      </c>
      <c r="O71" s="386">
        <v>103.321</v>
      </c>
      <c r="P71" s="386">
        <v>0.93585700000000005</v>
      </c>
      <c r="Q71" s="386" t="s">
        <v>178</v>
      </c>
      <c r="R71" s="274"/>
      <c r="S71" s="274"/>
    </row>
    <row r="72" spans="1:19">
      <c r="A72" s="386" t="s">
        <v>288</v>
      </c>
      <c r="B72" s="386" t="s">
        <v>178</v>
      </c>
      <c r="C72" s="386" t="s">
        <v>188</v>
      </c>
      <c r="D72" s="389">
        <v>43991</v>
      </c>
      <c r="E72" s="394">
        <v>0.47361111111111109</v>
      </c>
      <c r="F72" s="386" t="s">
        <v>421</v>
      </c>
      <c r="G72" s="386">
        <v>103.24</v>
      </c>
      <c r="H72" s="386">
        <v>0.96748599999999996</v>
      </c>
      <c r="J72" s="320">
        <f t="shared" si="5"/>
        <v>2020</v>
      </c>
      <c r="K72" s="320">
        <f t="shared" si="6"/>
        <v>6</v>
      </c>
      <c r="L72" s="320">
        <f t="shared" si="7"/>
        <v>9</v>
      </c>
      <c r="M72" s="91">
        <f t="shared" si="8"/>
        <v>43991</v>
      </c>
      <c r="N72" s="90">
        <f t="shared" si="9"/>
        <v>43991.473611111112</v>
      </c>
      <c r="O72" s="386">
        <v>103.24</v>
      </c>
      <c r="P72" s="386">
        <v>0.96748599999999996</v>
      </c>
      <c r="Q72" s="386" t="s">
        <v>178</v>
      </c>
      <c r="R72" s="274"/>
      <c r="S72" s="274"/>
    </row>
    <row r="73" spans="1:19">
      <c r="A73" s="386" t="s">
        <v>288</v>
      </c>
      <c r="B73" s="386" t="s">
        <v>178</v>
      </c>
      <c r="C73" s="386" t="s">
        <v>188</v>
      </c>
      <c r="D73" s="389">
        <v>43991</v>
      </c>
      <c r="E73" s="394">
        <v>0.5198842592592593</v>
      </c>
      <c r="F73" s="386" t="s">
        <v>421</v>
      </c>
      <c r="G73" s="386">
        <v>103.05</v>
      </c>
      <c r="H73" s="386">
        <v>1.0556449999999999</v>
      </c>
      <c r="J73" s="320">
        <f t="shared" si="5"/>
        <v>2020</v>
      </c>
      <c r="K73" s="320">
        <f t="shared" si="6"/>
        <v>6</v>
      </c>
      <c r="L73" s="320">
        <f t="shared" si="7"/>
        <v>9</v>
      </c>
      <c r="M73" s="91">
        <f t="shared" si="8"/>
        <v>43991</v>
      </c>
      <c r="N73" s="90">
        <f t="shared" si="9"/>
        <v>43991.519884259258</v>
      </c>
      <c r="O73" s="386">
        <v>103.05</v>
      </c>
      <c r="P73" s="386">
        <v>1.0556449999999999</v>
      </c>
      <c r="Q73" s="386" t="s">
        <v>178</v>
      </c>
      <c r="R73" s="274"/>
      <c r="S73" s="274"/>
    </row>
    <row r="74" spans="1:19">
      <c r="A74" s="386" t="s">
        <v>288</v>
      </c>
      <c r="B74" s="386" t="s">
        <v>178</v>
      </c>
      <c r="C74" s="386" t="s">
        <v>188</v>
      </c>
      <c r="D74" s="389">
        <v>43991</v>
      </c>
      <c r="E74" s="394">
        <v>0.5555902777777777</v>
      </c>
      <c r="F74" s="386" t="s">
        <v>422</v>
      </c>
      <c r="G74" s="386">
        <v>102.979</v>
      </c>
      <c r="H74" s="386">
        <v>1.0886400000000001</v>
      </c>
      <c r="J74" s="320">
        <f t="shared" si="5"/>
        <v>2020</v>
      </c>
      <c r="K74" s="320">
        <f t="shared" si="6"/>
        <v>6</v>
      </c>
      <c r="L74" s="320">
        <f t="shared" si="7"/>
        <v>9</v>
      </c>
      <c r="M74" s="91">
        <f t="shared" si="8"/>
        <v>43991</v>
      </c>
      <c r="N74" s="90">
        <f t="shared" si="9"/>
        <v>43991.555590277778</v>
      </c>
      <c r="O74" s="386">
        <v>102.979</v>
      </c>
      <c r="P74" s="386">
        <v>1.0886400000000001</v>
      </c>
      <c r="Q74" s="386" t="s">
        <v>178</v>
      </c>
      <c r="R74" s="274"/>
      <c r="S74" s="274"/>
    </row>
    <row r="75" spans="1:19">
      <c r="A75" s="386" t="s">
        <v>288</v>
      </c>
      <c r="B75" s="386" t="s">
        <v>178</v>
      </c>
      <c r="C75" s="386" t="s">
        <v>188</v>
      </c>
      <c r="D75" s="389">
        <v>43991</v>
      </c>
      <c r="E75" s="394">
        <v>0.5555902777777777</v>
      </c>
      <c r="F75" s="386" t="s">
        <v>422</v>
      </c>
      <c r="G75" s="386">
        <v>102.979</v>
      </c>
      <c r="H75" s="386">
        <v>1.0886400000000001</v>
      </c>
      <c r="J75" s="320">
        <f t="shared" si="5"/>
        <v>2020</v>
      </c>
      <c r="K75" s="320">
        <f t="shared" si="6"/>
        <v>6</v>
      </c>
      <c r="L75" s="320">
        <f t="shared" si="7"/>
        <v>9</v>
      </c>
      <c r="M75" s="91">
        <f t="shared" si="8"/>
        <v>43991</v>
      </c>
      <c r="N75" s="90">
        <f t="shared" si="9"/>
        <v>43991.555590277778</v>
      </c>
      <c r="O75" s="386">
        <v>102.979</v>
      </c>
      <c r="P75" s="386">
        <v>1.0886400000000001</v>
      </c>
      <c r="Q75" s="386" t="s">
        <v>178</v>
      </c>
      <c r="R75" s="274"/>
      <c r="S75" s="274"/>
    </row>
    <row r="76" spans="1:19">
      <c r="A76" s="386" t="s">
        <v>288</v>
      </c>
      <c r="B76" s="386" t="s">
        <v>178</v>
      </c>
      <c r="C76" s="386" t="s">
        <v>188</v>
      </c>
      <c r="D76" s="389">
        <v>43991</v>
      </c>
      <c r="E76" s="394">
        <v>0.5555902777777777</v>
      </c>
      <c r="F76" s="386" t="s">
        <v>422</v>
      </c>
      <c r="G76" s="386">
        <v>102.979</v>
      </c>
      <c r="H76" s="386">
        <v>1.0886400000000001</v>
      </c>
      <c r="J76" s="320">
        <f t="shared" si="5"/>
        <v>2020</v>
      </c>
      <c r="K76" s="320">
        <f t="shared" si="6"/>
        <v>6</v>
      </c>
      <c r="L76" s="320">
        <f t="shared" si="7"/>
        <v>9</v>
      </c>
      <c r="M76" s="91">
        <f t="shared" si="8"/>
        <v>43991</v>
      </c>
      <c r="N76" s="90">
        <f t="shared" si="9"/>
        <v>43991.555590277778</v>
      </c>
      <c r="O76" s="386">
        <v>102.979</v>
      </c>
      <c r="P76" s="386">
        <v>1.0886400000000001</v>
      </c>
      <c r="Q76" s="386" t="s">
        <v>178</v>
      </c>
      <c r="R76" s="274"/>
      <c r="S76" s="274"/>
    </row>
    <row r="77" spans="1:19">
      <c r="A77" s="386" t="s">
        <v>288</v>
      </c>
      <c r="B77" s="386" t="s">
        <v>178</v>
      </c>
      <c r="C77" s="386" t="s">
        <v>188</v>
      </c>
      <c r="D77" s="389">
        <v>43994</v>
      </c>
      <c r="E77" s="394">
        <v>0.57344907407407408</v>
      </c>
      <c r="F77" s="386" t="s">
        <v>421</v>
      </c>
      <c r="G77" s="386">
        <v>102.85</v>
      </c>
      <c r="H77" s="386">
        <v>1.1401250000000001</v>
      </c>
      <c r="J77" s="320">
        <f t="shared" si="5"/>
        <v>2020</v>
      </c>
      <c r="K77" s="320">
        <f t="shared" si="6"/>
        <v>6</v>
      </c>
      <c r="L77" s="320">
        <f t="shared" si="7"/>
        <v>12</v>
      </c>
      <c r="M77" s="91">
        <f t="shared" si="8"/>
        <v>43994</v>
      </c>
      <c r="N77" s="90">
        <f t="shared" si="9"/>
        <v>43994.573449074072</v>
      </c>
      <c r="O77" s="386">
        <v>102.85</v>
      </c>
      <c r="P77" s="386">
        <v>1.1401250000000001</v>
      </c>
      <c r="Q77" s="386" t="s">
        <v>178</v>
      </c>
      <c r="R77" s="274"/>
      <c r="S77" s="274"/>
    </row>
    <row r="78" spans="1:19">
      <c r="A78" s="386" t="s">
        <v>288</v>
      </c>
      <c r="B78" s="386" t="s">
        <v>178</v>
      </c>
      <c r="C78" s="386" t="s">
        <v>188</v>
      </c>
      <c r="D78" s="389">
        <v>43994</v>
      </c>
      <c r="E78" s="394">
        <v>0.57344907407407408</v>
      </c>
      <c r="F78" s="386" t="s">
        <v>421</v>
      </c>
      <c r="G78" s="386">
        <v>102.85</v>
      </c>
      <c r="H78" s="386">
        <v>1.1401250000000001</v>
      </c>
      <c r="J78" s="320">
        <f t="shared" si="5"/>
        <v>2020</v>
      </c>
      <c r="K78" s="320">
        <f t="shared" si="6"/>
        <v>6</v>
      </c>
      <c r="L78" s="320">
        <f t="shared" si="7"/>
        <v>12</v>
      </c>
      <c r="M78" s="91">
        <f t="shared" si="8"/>
        <v>43994</v>
      </c>
      <c r="N78" s="90">
        <f t="shared" si="9"/>
        <v>43994.573449074072</v>
      </c>
      <c r="O78" s="386">
        <v>102.85</v>
      </c>
      <c r="P78" s="386">
        <v>1.1401250000000001</v>
      </c>
      <c r="Q78" s="386" t="s">
        <v>178</v>
      </c>
      <c r="R78" s="274"/>
      <c r="S78" s="274"/>
    </row>
    <row r="79" spans="1:19">
      <c r="A79" s="386" t="s">
        <v>288</v>
      </c>
      <c r="B79" s="386" t="s">
        <v>178</v>
      </c>
      <c r="C79" s="386" t="s">
        <v>188</v>
      </c>
      <c r="D79" s="389">
        <v>43994</v>
      </c>
      <c r="E79" s="394">
        <v>0.57344907407407408</v>
      </c>
      <c r="F79" s="386" t="s">
        <v>421</v>
      </c>
      <c r="G79" s="386">
        <v>103</v>
      </c>
      <c r="H79" s="386">
        <v>1.0698989999999999</v>
      </c>
      <c r="J79" s="320">
        <f t="shared" si="5"/>
        <v>2020</v>
      </c>
      <c r="K79" s="320">
        <f t="shared" si="6"/>
        <v>6</v>
      </c>
      <c r="L79" s="320">
        <f t="shared" si="7"/>
        <v>12</v>
      </c>
      <c r="M79" s="91">
        <f t="shared" si="8"/>
        <v>43994</v>
      </c>
      <c r="N79" s="90">
        <f t="shared" si="9"/>
        <v>43994.573449074072</v>
      </c>
      <c r="O79" s="386">
        <v>103</v>
      </c>
      <c r="P79" s="386">
        <v>1.0698989999999999</v>
      </c>
      <c r="Q79" s="386" t="s">
        <v>178</v>
      </c>
      <c r="R79" s="274"/>
      <c r="S79" s="274"/>
    </row>
    <row r="80" spans="1:19">
      <c r="A80" s="386" t="s">
        <v>288</v>
      </c>
      <c r="B80" s="386" t="s">
        <v>178</v>
      </c>
      <c r="C80" s="386" t="s">
        <v>188</v>
      </c>
      <c r="D80" s="389">
        <v>43997</v>
      </c>
      <c r="E80" s="394">
        <v>0.47513888888888894</v>
      </c>
      <c r="F80" s="386" t="s">
        <v>432</v>
      </c>
      <c r="G80" s="386">
        <v>103.276</v>
      </c>
      <c r="H80" s="386">
        <v>0.93904200000000004</v>
      </c>
      <c r="J80" s="320">
        <f t="shared" si="5"/>
        <v>2020</v>
      </c>
      <c r="K80" s="320">
        <f t="shared" si="6"/>
        <v>6</v>
      </c>
      <c r="L80" s="320">
        <f t="shared" si="7"/>
        <v>15</v>
      </c>
      <c r="M80" s="91">
        <f t="shared" si="8"/>
        <v>43997</v>
      </c>
      <c r="N80" s="90">
        <f t="shared" si="9"/>
        <v>43997.475138888891</v>
      </c>
      <c r="O80" s="386">
        <v>103.276</v>
      </c>
      <c r="P80" s="386">
        <v>0.93904200000000004</v>
      </c>
      <c r="Q80" s="386" t="s">
        <v>178</v>
      </c>
      <c r="R80" s="274"/>
      <c r="S80" s="274"/>
    </row>
    <row r="81" spans="1:19">
      <c r="A81" s="386" t="s">
        <v>288</v>
      </c>
      <c r="B81" s="386" t="s">
        <v>178</v>
      </c>
      <c r="C81" s="386" t="s">
        <v>188</v>
      </c>
      <c r="D81" s="389">
        <v>43997</v>
      </c>
      <c r="E81" s="394">
        <v>0.61274305555555553</v>
      </c>
      <c r="F81" s="386" t="s">
        <v>433</v>
      </c>
      <c r="G81" s="386">
        <v>103.322</v>
      </c>
      <c r="H81" s="386">
        <v>0.91757699999999998</v>
      </c>
      <c r="J81" s="320">
        <f t="shared" si="5"/>
        <v>2020</v>
      </c>
      <c r="K81" s="320">
        <f t="shared" si="6"/>
        <v>6</v>
      </c>
      <c r="L81" s="320">
        <f t="shared" si="7"/>
        <v>15</v>
      </c>
      <c r="M81" s="91">
        <f t="shared" si="8"/>
        <v>43997</v>
      </c>
      <c r="N81" s="90">
        <f t="shared" si="9"/>
        <v>43997.612743055557</v>
      </c>
      <c r="O81" s="386">
        <v>103.322</v>
      </c>
      <c r="P81" s="386">
        <v>0.91757699999999998</v>
      </c>
      <c r="Q81" s="386" t="s">
        <v>178</v>
      </c>
      <c r="R81" s="274"/>
      <c r="S81" s="274"/>
    </row>
    <row r="82" spans="1:19">
      <c r="A82" s="386" t="s">
        <v>288</v>
      </c>
      <c r="B82" s="386" t="s">
        <v>178</v>
      </c>
      <c r="C82" s="386" t="s">
        <v>188</v>
      </c>
      <c r="D82" s="389">
        <v>43997</v>
      </c>
      <c r="E82" s="394">
        <v>0.61274305555555553</v>
      </c>
      <c r="F82" s="386" t="s">
        <v>433</v>
      </c>
      <c r="G82" s="386">
        <v>103.322</v>
      </c>
      <c r="H82" s="386">
        <v>0.91757699999999998</v>
      </c>
      <c r="J82" s="320">
        <f t="shared" si="5"/>
        <v>2020</v>
      </c>
      <c r="K82" s="320">
        <f t="shared" si="6"/>
        <v>6</v>
      </c>
      <c r="L82" s="320">
        <f t="shared" si="7"/>
        <v>15</v>
      </c>
      <c r="M82" s="91">
        <f t="shared" si="8"/>
        <v>43997</v>
      </c>
      <c r="N82" s="90">
        <f t="shared" si="9"/>
        <v>43997.612743055557</v>
      </c>
      <c r="O82" s="386">
        <v>103.322</v>
      </c>
      <c r="P82" s="386">
        <v>0.91757699999999998</v>
      </c>
      <c r="Q82" s="386" t="s">
        <v>178</v>
      </c>
      <c r="R82" s="274"/>
      <c r="S82" s="274"/>
    </row>
    <row r="83" spans="1:19">
      <c r="A83" s="386" t="s">
        <v>288</v>
      </c>
      <c r="B83" s="386" t="s">
        <v>178</v>
      </c>
      <c r="C83" s="386" t="s">
        <v>188</v>
      </c>
      <c r="D83" s="389">
        <v>43997</v>
      </c>
      <c r="E83" s="394">
        <v>0.61283564814814817</v>
      </c>
      <c r="F83" s="386" t="s">
        <v>433</v>
      </c>
      <c r="G83" s="386">
        <v>103.422</v>
      </c>
      <c r="H83" s="386">
        <v>0.87095299999999998</v>
      </c>
      <c r="J83" s="320">
        <f t="shared" si="5"/>
        <v>2020</v>
      </c>
      <c r="K83" s="320">
        <f t="shared" si="6"/>
        <v>6</v>
      </c>
      <c r="L83" s="320">
        <f t="shared" si="7"/>
        <v>15</v>
      </c>
      <c r="M83" s="91">
        <f t="shared" si="8"/>
        <v>43997</v>
      </c>
      <c r="N83" s="90">
        <f t="shared" si="9"/>
        <v>43997.612835648149</v>
      </c>
      <c r="O83" s="386">
        <v>103.422</v>
      </c>
      <c r="P83" s="386">
        <v>0.87095299999999998</v>
      </c>
      <c r="Q83" s="386" t="s">
        <v>178</v>
      </c>
      <c r="R83" s="274"/>
      <c r="S83" s="274"/>
    </row>
    <row r="84" spans="1:19">
      <c r="A84" s="386" t="s">
        <v>288</v>
      </c>
      <c r="B84" s="386" t="s">
        <v>178</v>
      </c>
      <c r="C84" s="386" t="s">
        <v>188</v>
      </c>
      <c r="D84" s="389">
        <v>43997</v>
      </c>
      <c r="E84" s="394">
        <v>0.61283564814814817</v>
      </c>
      <c r="F84" s="386" t="s">
        <v>433</v>
      </c>
      <c r="G84" s="386">
        <v>103.322</v>
      </c>
      <c r="H84" s="386">
        <v>0.91757699999999998</v>
      </c>
      <c r="J84" s="320">
        <f t="shared" si="5"/>
        <v>2020</v>
      </c>
      <c r="K84" s="320">
        <f t="shared" si="6"/>
        <v>6</v>
      </c>
      <c r="L84" s="320">
        <f t="shared" si="7"/>
        <v>15</v>
      </c>
      <c r="M84" s="91">
        <f t="shared" si="8"/>
        <v>43997</v>
      </c>
      <c r="N84" s="90">
        <f t="shared" si="9"/>
        <v>43997.612835648149</v>
      </c>
      <c r="O84" s="386">
        <v>103.322</v>
      </c>
      <c r="P84" s="386">
        <v>0.91757699999999998</v>
      </c>
      <c r="Q84" s="386" t="s">
        <v>178</v>
      </c>
      <c r="R84" s="274"/>
      <c r="S84" s="274"/>
    </row>
    <row r="85" spans="1:19">
      <c r="A85" s="386" t="s">
        <v>288</v>
      </c>
      <c r="B85" s="386" t="s">
        <v>178</v>
      </c>
      <c r="C85" s="386" t="s">
        <v>188</v>
      </c>
      <c r="D85" s="389">
        <v>43999</v>
      </c>
      <c r="E85" s="394">
        <v>0.41641203703703705</v>
      </c>
      <c r="F85" s="386" t="s">
        <v>434</v>
      </c>
      <c r="G85" s="386">
        <v>103.26300000000001</v>
      </c>
      <c r="H85" s="386">
        <v>0.94116500000000003</v>
      </c>
      <c r="J85" s="320">
        <f t="shared" si="5"/>
        <v>2020</v>
      </c>
      <c r="K85" s="320">
        <f t="shared" si="6"/>
        <v>6</v>
      </c>
      <c r="L85" s="320">
        <f t="shared" si="7"/>
        <v>17</v>
      </c>
      <c r="M85" s="91">
        <f t="shared" si="8"/>
        <v>43999</v>
      </c>
      <c r="N85" s="90">
        <f t="shared" si="9"/>
        <v>43999.416412037041</v>
      </c>
      <c r="O85" s="386">
        <v>103.26300000000001</v>
      </c>
      <c r="P85" s="386">
        <v>0.94116500000000003</v>
      </c>
      <c r="Q85" s="386" t="s">
        <v>178</v>
      </c>
      <c r="R85" s="274"/>
      <c r="S85" s="274"/>
    </row>
    <row r="86" spans="1:19">
      <c r="A86" s="386" t="s">
        <v>288</v>
      </c>
      <c r="B86" s="386" t="s">
        <v>178</v>
      </c>
      <c r="C86" s="386" t="s">
        <v>188</v>
      </c>
      <c r="D86" s="389">
        <v>43999</v>
      </c>
      <c r="E86" s="394">
        <v>0.43361111111111111</v>
      </c>
      <c r="F86" s="386" t="s">
        <v>435</v>
      </c>
      <c r="G86" s="386">
        <v>103.559</v>
      </c>
      <c r="H86" s="386">
        <v>0.80287299999999995</v>
      </c>
      <c r="J86" s="320">
        <f t="shared" si="5"/>
        <v>2020</v>
      </c>
      <c r="K86" s="320">
        <f t="shared" si="6"/>
        <v>6</v>
      </c>
      <c r="L86" s="320">
        <f t="shared" si="7"/>
        <v>17</v>
      </c>
      <c r="M86" s="91">
        <f t="shared" si="8"/>
        <v>43999</v>
      </c>
      <c r="N86" s="90">
        <f t="shared" si="9"/>
        <v>43999.433611111112</v>
      </c>
      <c r="O86" s="386">
        <v>103.559</v>
      </c>
      <c r="P86" s="386">
        <v>0.80287299999999995</v>
      </c>
      <c r="Q86" s="386" t="s">
        <v>178</v>
      </c>
      <c r="R86" s="274"/>
      <c r="S86" s="274"/>
    </row>
    <row r="87" spans="1:19">
      <c r="A87" s="386" t="s">
        <v>288</v>
      </c>
      <c r="B87" s="386" t="s">
        <v>178</v>
      </c>
      <c r="C87" s="386" t="s">
        <v>188</v>
      </c>
      <c r="D87" s="389">
        <v>43999</v>
      </c>
      <c r="E87" s="394">
        <v>0.45629629629629631</v>
      </c>
      <c r="F87" s="386" t="s">
        <v>436</v>
      </c>
      <c r="G87" s="386">
        <v>102.309</v>
      </c>
      <c r="H87" s="386">
        <v>1.390274</v>
      </c>
      <c r="J87" s="320">
        <f t="shared" si="5"/>
        <v>2020</v>
      </c>
      <c r="K87" s="320">
        <f t="shared" si="6"/>
        <v>6</v>
      </c>
      <c r="L87" s="320">
        <f t="shared" si="7"/>
        <v>17</v>
      </c>
      <c r="M87" s="91">
        <f t="shared" si="8"/>
        <v>43999</v>
      </c>
      <c r="N87" s="90">
        <f t="shared" si="9"/>
        <v>43999.456296296295</v>
      </c>
      <c r="O87" s="386">
        <v>102.309</v>
      </c>
      <c r="P87" s="386">
        <v>1.390274</v>
      </c>
      <c r="Q87" s="386" t="s">
        <v>178</v>
      </c>
      <c r="R87" s="274"/>
      <c r="S87" s="274"/>
    </row>
    <row r="88" spans="1:19">
      <c r="A88" s="386" t="s">
        <v>288</v>
      </c>
      <c r="B88" s="386" t="s">
        <v>178</v>
      </c>
      <c r="C88" s="386" t="s">
        <v>188</v>
      </c>
      <c r="D88" s="389">
        <v>43999</v>
      </c>
      <c r="E88" s="394">
        <v>0.46543981481481483</v>
      </c>
      <c r="F88" s="386" t="s">
        <v>436</v>
      </c>
      <c r="G88" s="386">
        <v>103.113</v>
      </c>
      <c r="H88" s="386">
        <v>1.0114350000000001</v>
      </c>
      <c r="J88" s="320">
        <f t="shared" si="5"/>
        <v>2020</v>
      </c>
      <c r="K88" s="320">
        <f t="shared" si="6"/>
        <v>6</v>
      </c>
      <c r="L88" s="320">
        <f t="shared" si="7"/>
        <v>17</v>
      </c>
      <c r="M88" s="91">
        <f t="shared" si="8"/>
        <v>43999</v>
      </c>
      <c r="N88" s="90">
        <f t="shared" si="9"/>
        <v>43999.465439814812</v>
      </c>
      <c r="O88" s="386">
        <v>103.113</v>
      </c>
      <c r="P88" s="386">
        <v>1.0114350000000001</v>
      </c>
      <c r="Q88" s="386" t="s">
        <v>178</v>
      </c>
      <c r="R88" s="274"/>
      <c r="S88" s="274"/>
    </row>
    <row r="89" spans="1:19">
      <c r="A89" s="386" t="s">
        <v>288</v>
      </c>
      <c r="B89" s="386" t="s">
        <v>178</v>
      </c>
      <c r="C89" s="386" t="s">
        <v>188</v>
      </c>
      <c r="D89" s="389">
        <v>43999</v>
      </c>
      <c r="E89" s="394">
        <v>0.46543981481481483</v>
      </c>
      <c r="F89" s="386" t="s">
        <v>436</v>
      </c>
      <c r="G89" s="386">
        <v>103.21299999999999</v>
      </c>
      <c r="H89" s="386">
        <v>0.96457400000000004</v>
      </c>
      <c r="J89" s="320">
        <f t="shared" si="5"/>
        <v>2020</v>
      </c>
      <c r="K89" s="320">
        <f t="shared" si="6"/>
        <v>6</v>
      </c>
      <c r="L89" s="320">
        <f t="shared" si="7"/>
        <v>17</v>
      </c>
      <c r="M89" s="91">
        <f t="shared" si="8"/>
        <v>43999</v>
      </c>
      <c r="N89" s="90">
        <f t="shared" si="9"/>
        <v>43999.465439814812</v>
      </c>
      <c r="O89" s="386">
        <v>103.21299999999999</v>
      </c>
      <c r="P89" s="386">
        <v>0.96457400000000004</v>
      </c>
      <c r="Q89" s="386" t="s">
        <v>178</v>
      </c>
      <c r="R89" s="274"/>
      <c r="S89" s="274"/>
    </row>
    <row r="90" spans="1:19">
      <c r="A90" s="386" t="s">
        <v>288</v>
      </c>
      <c r="B90" s="386" t="s">
        <v>178</v>
      </c>
      <c r="C90" s="386" t="s">
        <v>188</v>
      </c>
      <c r="D90" s="389">
        <v>43999</v>
      </c>
      <c r="E90" s="394">
        <v>0.46543981481481483</v>
      </c>
      <c r="F90" s="386" t="s">
        <v>436</v>
      </c>
      <c r="G90" s="386">
        <v>103.113</v>
      </c>
      <c r="H90" s="386">
        <v>1.0114350000000001</v>
      </c>
      <c r="J90" s="320">
        <f t="shared" si="5"/>
        <v>2020</v>
      </c>
      <c r="K90" s="320">
        <f t="shared" si="6"/>
        <v>6</v>
      </c>
      <c r="L90" s="320">
        <f t="shared" si="7"/>
        <v>17</v>
      </c>
      <c r="M90" s="91">
        <f t="shared" si="8"/>
        <v>43999</v>
      </c>
      <c r="N90" s="90">
        <f t="shared" si="9"/>
        <v>43999.465439814812</v>
      </c>
      <c r="O90" s="386">
        <v>103.113</v>
      </c>
      <c r="P90" s="386">
        <v>1.0114350000000001</v>
      </c>
      <c r="Q90" s="386" t="s">
        <v>178</v>
      </c>
      <c r="R90" s="274"/>
      <c r="S90" s="274"/>
    </row>
    <row r="91" spans="1:19">
      <c r="A91" s="386" t="s">
        <v>288</v>
      </c>
      <c r="B91" s="386" t="s">
        <v>178</v>
      </c>
      <c r="C91" s="386" t="s">
        <v>188</v>
      </c>
      <c r="D91" s="389">
        <v>43999</v>
      </c>
      <c r="E91" s="394">
        <v>0.49328703703703708</v>
      </c>
      <c r="F91" s="386" t="s">
        <v>431</v>
      </c>
      <c r="G91" s="386">
        <v>102.941</v>
      </c>
      <c r="H91" s="386">
        <v>1.092168</v>
      </c>
      <c r="J91" s="320">
        <f t="shared" si="5"/>
        <v>2020</v>
      </c>
      <c r="K91" s="320">
        <f t="shared" si="6"/>
        <v>6</v>
      </c>
      <c r="L91" s="320">
        <f t="shared" si="7"/>
        <v>17</v>
      </c>
      <c r="M91" s="91">
        <f t="shared" si="8"/>
        <v>43999</v>
      </c>
      <c r="N91" s="90">
        <f t="shared" si="9"/>
        <v>43999.493287037039</v>
      </c>
      <c r="O91" s="386">
        <v>102.941</v>
      </c>
      <c r="P91" s="386">
        <v>1.092168</v>
      </c>
      <c r="Q91" s="386" t="s">
        <v>178</v>
      </c>
      <c r="R91" s="274"/>
      <c r="S91" s="274"/>
    </row>
    <row r="92" spans="1:19">
      <c r="A92" s="386" t="s">
        <v>288</v>
      </c>
      <c r="B92" s="386" t="s">
        <v>178</v>
      </c>
      <c r="C92" s="386" t="s">
        <v>188</v>
      </c>
      <c r="D92" s="389">
        <v>43999</v>
      </c>
      <c r="E92" s="394">
        <v>0.49328703703703708</v>
      </c>
      <c r="F92" s="386" t="s">
        <v>431</v>
      </c>
      <c r="G92" s="386">
        <v>102.941</v>
      </c>
      <c r="H92" s="386">
        <v>1.092168</v>
      </c>
      <c r="J92" s="320">
        <f t="shared" si="5"/>
        <v>2020</v>
      </c>
      <c r="K92" s="320">
        <f t="shared" si="6"/>
        <v>6</v>
      </c>
      <c r="L92" s="320">
        <f t="shared" si="7"/>
        <v>17</v>
      </c>
      <c r="M92" s="91">
        <f t="shared" si="8"/>
        <v>43999</v>
      </c>
      <c r="N92" s="90">
        <f t="shared" si="9"/>
        <v>43999.493287037039</v>
      </c>
      <c r="O92" s="386">
        <v>102.941</v>
      </c>
      <c r="P92" s="386">
        <v>1.092168</v>
      </c>
      <c r="Q92" s="386" t="s">
        <v>178</v>
      </c>
      <c r="R92" s="274"/>
      <c r="S92" s="274"/>
    </row>
    <row r="93" spans="1:19">
      <c r="A93" s="386" t="s">
        <v>288</v>
      </c>
      <c r="B93" s="386" t="s">
        <v>178</v>
      </c>
      <c r="C93" s="386" t="s">
        <v>188</v>
      </c>
      <c r="D93" s="389">
        <v>43999</v>
      </c>
      <c r="E93" s="394">
        <v>0.49650462962962966</v>
      </c>
      <c r="F93" s="386" t="s">
        <v>421</v>
      </c>
      <c r="G93" s="386">
        <v>102.961</v>
      </c>
      <c r="H93" s="386">
        <v>1.0827720000000001</v>
      </c>
      <c r="J93" s="320">
        <f t="shared" si="5"/>
        <v>2020</v>
      </c>
      <c r="K93" s="320">
        <f t="shared" si="6"/>
        <v>6</v>
      </c>
      <c r="L93" s="320">
        <f t="shared" si="7"/>
        <v>17</v>
      </c>
      <c r="M93" s="91">
        <f t="shared" si="8"/>
        <v>43999</v>
      </c>
      <c r="N93" s="90">
        <f t="shared" si="9"/>
        <v>43999.496504629627</v>
      </c>
      <c r="O93" s="386">
        <v>102.961</v>
      </c>
      <c r="P93" s="386">
        <v>1.0827720000000001</v>
      </c>
      <c r="Q93" s="386" t="s">
        <v>178</v>
      </c>
      <c r="R93" s="274"/>
      <c r="S93" s="274"/>
    </row>
    <row r="94" spans="1:19">
      <c r="A94" s="386" t="s">
        <v>288</v>
      </c>
      <c r="B94" s="386" t="s">
        <v>178</v>
      </c>
      <c r="C94" s="386" t="s">
        <v>188</v>
      </c>
      <c r="D94" s="389">
        <v>43999</v>
      </c>
      <c r="E94" s="394">
        <v>0.49650462962962966</v>
      </c>
      <c r="F94" s="386" t="s">
        <v>421</v>
      </c>
      <c r="G94" s="386">
        <v>102.961</v>
      </c>
      <c r="H94" s="386">
        <v>1.0827720000000001</v>
      </c>
      <c r="J94" s="320">
        <f t="shared" si="5"/>
        <v>2020</v>
      </c>
      <c r="K94" s="320">
        <f t="shared" si="6"/>
        <v>6</v>
      </c>
      <c r="L94" s="320">
        <f t="shared" si="7"/>
        <v>17</v>
      </c>
      <c r="M94" s="91">
        <f t="shared" si="8"/>
        <v>43999</v>
      </c>
      <c r="N94" s="90">
        <f t="shared" si="9"/>
        <v>43999.496504629627</v>
      </c>
      <c r="O94" s="386">
        <v>102.961</v>
      </c>
      <c r="P94" s="386">
        <v>1.0827720000000001</v>
      </c>
      <c r="Q94" s="386" t="s">
        <v>178</v>
      </c>
      <c r="R94" s="274"/>
      <c r="S94" s="274"/>
    </row>
    <row r="95" spans="1:19">
      <c r="A95" s="386" t="s">
        <v>288</v>
      </c>
      <c r="B95" s="386" t="s">
        <v>178</v>
      </c>
      <c r="C95" s="386" t="s">
        <v>188</v>
      </c>
      <c r="D95" s="389">
        <v>43999</v>
      </c>
      <c r="E95" s="394">
        <v>0.55556712962962962</v>
      </c>
      <c r="F95" s="386" t="s">
        <v>415</v>
      </c>
      <c r="G95" s="386">
        <v>103.295</v>
      </c>
      <c r="H95" s="386">
        <v>0.92818500000000004</v>
      </c>
      <c r="J95" s="320">
        <f t="shared" si="5"/>
        <v>2020</v>
      </c>
      <c r="K95" s="320">
        <f t="shared" si="6"/>
        <v>6</v>
      </c>
      <c r="L95" s="320">
        <f t="shared" si="7"/>
        <v>17</v>
      </c>
      <c r="M95" s="91">
        <f t="shared" si="8"/>
        <v>43999</v>
      </c>
      <c r="N95" s="90">
        <f t="shared" si="9"/>
        <v>43999.555567129632</v>
      </c>
      <c r="O95" s="386">
        <v>103.295</v>
      </c>
      <c r="P95" s="386">
        <v>0.92818500000000004</v>
      </c>
      <c r="Q95" s="386" t="s">
        <v>178</v>
      </c>
      <c r="R95" s="274"/>
      <c r="S95" s="274"/>
    </row>
    <row r="96" spans="1:19">
      <c r="A96" s="386" t="s">
        <v>288</v>
      </c>
      <c r="B96" s="386" t="s">
        <v>178</v>
      </c>
      <c r="C96" s="386" t="s">
        <v>188</v>
      </c>
      <c r="D96" s="389">
        <v>43999</v>
      </c>
      <c r="E96" s="394">
        <v>0.55556712962962962</v>
      </c>
      <c r="F96" s="386" t="s">
        <v>415</v>
      </c>
      <c r="G96" s="386">
        <v>103.295</v>
      </c>
      <c r="H96" s="386">
        <v>0.92818500000000004</v>
      </c>
      <c r="J96" s="320">
        <f t="shared" si="5"/>
        <v>2020</v>
      </c>
      <c r="K96" s="320">
        <f t="shared" si="6"/>
        <v>6</v>
      </c>
      <c r="L96" s="320">
        <f t="shared" si="7"/>
        <v>17</v>
      </c>
      <c r="M96" s="91">
        <f t="shared" si="8"/>
        <v>43999</v>
      </c>
      <c r="N96" s="90">
        <f t="shared" si="9"/>
        <v>43999.555567129632</v>
      </c>
      <c r="O96" s="386">
        <v>103.295</v>
      </c>
      <c r="P96" s="386">
        <v>0.92818500000000004</v>
      </c>
      <c r="Q96" s="386" t="s">
        <v>178</v>
      </c>
      <c r="R96" s="274"/>
      <c r="S96" s="274"/>
    </row>
    <row r="97" spans="1:19">
      <c r="A97" s="386" t="s">
        <v>288</v>
      </c>
      <c r="B97" s="386" t="s">
        <v>178</v>
      </c>
      <c r="C97" s="386" t="s">
        <v>188</v>
      </c>
      <c r="D97" s="389">
        <v>43999</v>
      </c>
      <c r="E97" s="394">
        <v>0.56401620370370364</v>
      </c>
      <c r="F97" s="386" t="s">
        <v>431</v>
      </c>
      <c r="G97" s="386">
        <v>102.97929999999999</v>
      </c>
      <c r="H97" s="386">
        <v>1.074176</v>
      </c>
      <c r="J97" s="320">
        <f t="shared" si="5"/>
        <v>2020</v>
      </c>
      <c r="K97" s="320">
        <f t="shared" si="6"/>
        <v>6</v>
      </c>
      <c r="L97" s="320">
        <f t="shared" si="7"/>
        <v>17</v>
      </c>
      <c r="M97" s="91">
        <f t="shared" si="8"/>
        <v>43999</v>
      </c>
      <c r="N97" s="90">
        <f t="shared" si="9"/>
        <v>43999.564016203702</v>
      </c>
      <c r="O97" s="386">
        <v>102.97929999999999</v>
      </c>
      <c r="P97" s="386">
        <v>1.074176</v>
      </c>
      <c r="Q97" s="386" t="s">
        <v>178</v>
      </c>
      <c r="R97" s="274"/>
      <c r="S97" s="274"/>
    </row>
    <row r="98" spans="1:19">
      <c r="A98" s="386" t="s">
        <v>288</v>
      </c>
      <c r="B98" s="386" t="s">
        <v>178</v>
      </c>
      <c r="C98" s="386" t="s">
        <v>188</v>
      </c>
      <c r="D98" s="389">
        <v>43999</v>
      </c>
      <c r="E98" s="394">
        <v>0.63285879629629638</v>
      </c>
      <c r="F98" s="386" t="s">
        <v>431</v>
      </c>
      <c r="G98" s="386">
        <v>102.983</v>
      </c>
      <c r="H98" s="386">
        <v>1.0724389999999999</v>
      </c>
      <c r="J98" s="320">
        <f t="shared" si="5"/>
        <v>2020</v>
      </c>
      <c r="K98" s="320">
        <f t="shared" si="6"/>
        <v>6</v>
      </c>
      <c r="L98" s="320">
        <f t="shared" si="7"/>
        <v>17</v>
      </c>
      <c r="M98" s="91">
        <f t="shared" si="8"/>
        <v>43999</v>
      </c>
      <c r="N98" s="90">
        <f t="shared" si="9"/>
        <v>43999.6328587963</v>
      </c>
      <c r="O98" s="386">
        <v>102.983</v>
      </c>
      <c r="P98" s="386">
        <v>1.0724389999999999</v>
      </c>
      <c r="Q98" s="386" t="s">
        <v>178</v>
      </c>
      <c r="R98" s="274"/>
      <c r="S98" s="274"/>
    </row>
    <row r="99" spans="1:19">
      <c r="A99" s="386" t="s">
        <v>288</v>
      </c>
      <c r="B99" s="386" t="s">
        <v>178</v>
      </c>
      <c r="C99" s="386" t="s">
        <v>188</v>
      </c>
      <c r="D99" s="389">
        <v>43999</v>
      </c>
      <c r="E99" s="394">
        <v>0.63327546296296289</v>
      </c>
      <c r="F99" s="386" t="s">
        <v>431</v>
      </c>
      <c r="G99" s="386">
        <v>102.983</v>
      </c>
      <c r="H99" s="386">
        <v>1.0724389999999999</v>
      </c>
      <c r="J99" s="320">
        <f t="shared" si="5"/>
        <v>2020</v>
      </c>
      <c r="K99" s="320">
        <f t="shared" si="6"/>
        <v>6</v>
      </c>
      <c r="L99" s="320">
        <f t="shared" si="7"/>
        <v>17</v>
      </c>
      <c r="M99" s="91">
        <f t="shared" si="8"/>
        <v>43999</v>
      </c>
      <c r="N99" s="90">
        <f t="shared" si="9"/>
        <v>43999.633275462962</v>
      </c>
      <c r="O99" s="386">
        <v>102.983</v>
      </c>
      <c r="P99" s="386">
        <v>1.0724389999999999</v>
      </c>
      <c r="Q99" s="386" t="s">
        <v>178</v>
      </c>
      <c r="R99" s="274"/>
      <c r="S99" s="274"/>
    </row>
    <row r="100" spans="1:19">
      <c r="A100" s="386" t="s">
        <v>288</v>
      </c>
      <c r="B100" s="386" t="s">
        <v>178</v>
      </c>
      <c r="C100" s="386" t="s">
        <v>188</v>
      </c>
      <c r="D100" s="389">
        <v>44000</v>
      </c>
      <c r="E100" s="394">
        <v>0.66292824074074075</v>
      </c>
      <c r="F100" s="386" t="s">
        <v>421</v>
      </c>
      <c r="G100" s="386">
        <v>103.71899999999999</v>
      </c>
      <c r="H100" s="386">
        <v>0.72155499999999995</v>
      </c>
      <c r="J100" s="320">
        <f t="shared" si="5"/>
        <v>2020</v>
      </c>
      <c r="K100" s="320">
        <f t="shared" si="6"/>
        <v>6</v>
      </c>
      <c r="L100" s="320">
        <f t="shared" si="7"/>
        <v>18</v>
      </c>
      <c r="M100" s="91">
        <f t="shared" si="8"/>
        <v>44000</v>
      </c>
      <c r="N100" s="90">
        <f t="shared" si="9"/>
        <v>44000.662928240738</v>
      </c>
      <c r="O100" s="386">
        <v>103.71899999999999</v>
      </c>
      <c r="P100" s="386">
        <v>0.72155499999999995</v>
      </c>
      <c r="Q100" s="386" t="s">
        <v>178</v>
      </c>
      <c r="R100" s="274"/>
      <c r="S100" s="274"/>
    </row>
    <row r="101" spans="1:19">
      <c r="A101" s="386" t="s">
        <v>288</v>
      </c>
      <c r="B101" s="386" t="s">
        <v>178</v>
      </c>
      <c r="C101" s="386" t="s">
        <v>188</v>
      </c>
      <c r="D101" s="389">
        <v>44000</v>
      </c>
      <c r="E101" s="394">
        <v>0.66292824074074075</v>
      </c>
      <c r="F101" s="386" t="s">
        <v>421</v>
      </c>
      <c r="G101" s="386">
        <v>103.71899999999999</v>
      </c>
      <c r="H101" s="386">
        <v>0.72155499999999995</v>
      </c>
      <c r="J101" s="320">
        <f t="shared" si="5"/>
        <v>2020</v>
      </c>
      <c r="K101" s="320">
        <f t="shared" si="6"/>
        <v>6</v>
      </c>
      <c r="L101" s="320">
        <f t="shared" si="7"/>
        <v>18</v>
      </c>
      <c r="M101" s="91">
        <f t="shared" si="8"/>
        <v>44000</v>
      </c>
      <c r="N101" s="90">
        <f t="shared" si="9"/>
        <v>44000.662928240738</v>
      </c>
      <c r="O101" s="386">
        <v>103.71899999999999</v>
      </c>
      <c r="P101" s="386">
        <v>0.72155499999999995</v>
      </c>
      <c r="Q101" s="386" t="s">
        <v>178</v>
      </c>
      <c r="R101" s="274"/>
      <c r="S101" s="274"/>
    </row>
    <row r="102" spans="1:19">
      <c r="A102" s="386" t="s">
        <v>288</v>
      </c>
      <c r="B102" s="386" t="s">
        <v>178</v>
      </c>
      <c r="C102" s="386" t="s">
        <v>188</v>
      </c>
      <c r="D102" s="389">
        <v>44000</v>
      </c>
      <c r="E102" s="394">
        <v>0.66292824074074075</v>
      </c>
      <c r="F102" s="386" t="s">
        <v>421</v>
      </c>
      <c r="G102" s="386">
        <v>103.71899999999999</v>
      </c>
      <c r="H102" s="386">
        <v>0.72155499999999995</v>
      </c>
      <c r="J102" s="320">
        <f t="shared" si="5"/>
        <v>2020</v>
      </c>
      <c r="K102" s="320">
        <f t="shared" si="6"/>
        <v>6</v>
      </c>
      <c r="L102" s="320">
        <f t="shared" si="7"/>
        <v>18</v>
      </c>
      <c r="M102" s="91">
        <f t="shared" si="8"/>
        <v>44000</v>
      </c>
      <c r="N102" s="90">
        <f t="shared" si="9"/>
        <v>44000.662928240738</v>
      </c>
      <c r="O102" s="386">
        <v>103.71899999999999</v>
      </c>
      <c r="P102" s="386">
        <v>0.72155499999999995</v>
      </c>
      <c r="Q102" s="386" t="s">
        <v>178</v>
      </c>
      <c r="R102" s="274"/>
      <c r="S102" s="274"/>
    </row>
    <row r="103" spans="1:19">
      <c r="A103" s="386" t="s">
        <v>288</v>
      </c>
      <c r="B103" s="386" t="s">
        <v>178</v>
      </c>
      <c r="C103" s="386" t="s">
        <v>188</v>
      </c>
      <c r="D103" s="389">
        <v>44001</v>
      </c>
      <c r="E103" s="394">
        <v>0.40740740740740738</v>
      </c>
      <c r="F103" s="386" t="s">
        <v>422</v>
      </c>
      <c r="G103" s="386">
        <v>103.571</v>
      </c>
      <c r="H103" s="386">
        <v>0.78858899999999998</v>
      </c>
      <c r="J103" s="320">
        <f t="shared" si="5"/>
        <v>2020</v>
      </c>
      <c r="K103" s="320">
        <f t="shared" si="6"/>
        <v>6</v>
      </c>
      <c r="L103" s="320">
        <f t="shared" si="7"/>
        <v>19</v>
      </c>
      <c r="M103" s="91">
        <f t="shared" si="8"/>
        <v>44001</v>
      </c>
      <c r="N103" s="90">
        <f t="shared" si="9"/>
        <v>44001.407407407409</v>
      </c>
      <c r="O103" s="386">
        <v>103.571</v>
      </c>
      <c r="P103" s="386">
        <v>0.78858899999999998</v>
      </c>
      <c r="Q103" s="386" t="s">
        <v>178</v>
      </c>
      <c r="R103" s="274"/>
      <c r="S103" s="274"/>
    </row>
    <row r="104" spans="1:19">
      <c r="A104" s="386" t="s">
        <v>288</v>
      </c>
      <c r="B104" s="386" t="s">
        <v>178</v>
      </c>
      <c r="C104" s="386" t="s">
        <v>188</v>
      </c>
      <c r="D104" s="389">
        <v>44001</v>
      </c>
      <c r="E104" s="394">
        <v>0.40740740740740738</v>
      </c>
      <c r="F104" s="386" t="s">
        <v>422</v>
      </c>
      <c r="G104" s="386">
        <v>103.67100000000001</v>
      </c>
      <c r="H104" s="386">
        <v>0.74174899999999999</v>
      </c>
      <c r="J104" s="320">
        <f t="shared" si="5"/>
        <v>2020</v>
      </c>
      <c r="K104" s="320">
        <f t="shared" si="6"/>
        <v>6</v>
      </c>
      <c r="L104" s="320">
        <f t="shared" si="7"/>
        <v>19</v>
      </c>
      <c r="M104" s="91">
        <f t="shared" si="8"/>
        <v>44001</v>
      </c>
      <c r="N104" s="90">
        <f t="shared" si="9"/>
        <v>44001.407407407409</v>
      </c>
      <c r="O104" s="386">
        <v>103.67100000000001</v>
      </c>
      <c r="P104" s="386">
        <v>0.74174899999999999</v>
      </c>
      <c r="Q104" s="386" t="s">
        <v>178</v>
      </c>
      <c r="R104" s="274"/>
      <c r="S104" s="274"/>
    </row>
    <row r="105" spans="1:19">
      <c r="A105" s="386" t="s">
        <v>288</v>
      </c>
      <c r="B105" s="386" t="s">
        <v>178</v>
      </c>
      <c r="C105" s="386" t="s">
        <v>188</v>
      </c>
      <c r="D105" s="389">
        <v>44001</v>
      </c>
      <c r="E105" s="394">
        <v>0.40740740740740738</v>
      </c>
      <c r="F105" s="386" t="s">
        <v>422</v>
      </c>
      <c r="G105" s="386">
        <v>103.571</v>
      </c>
      <c r="H105" s="386">
        <v>0.78858899999999998</v>
      </c>
      <c r="J105" s="320">
        <f t="shared" si="5"/>
        <v>2020</v>
      </c>
      <c r="K105" s="320">
        <f t="shared" si="6"/>
        <v>6</v>
      </c>
      <c r="L105" s="320">
        <f t="shared" si="7"/>
        <v>19</v>
      </c>
      <c r="M105" s="91">
        <f t="shared" si="8"/>
        <v>44001</v>
      </c>
      <c r="N105" s="90">
        <f t="shared" si="9"/>
        <v>44001.407407407409</v>
      </c>
      <c r="O105" s="386">
        <v>103.571</v>
      </c>
      <c r="P105" s="386">
        <v>0.78858899999999998</v>
      </c>
      <c r="Q105" s="386" t="s">
        <v>178</v>
      </c>
      <c r="R105" s="274"/>
      <c r="S105" s="274"/>
    </row>
    <row r="106" spans="1:19">
      <c r="A106" s="386" t="s">
        <v>288</v>
      </c>
      <c r="B106" s="386" t="s">
        <v>178</v>
      </c>
      <c r="C106" s="386" t="s">
        <v>188</v>
      </c>
      <c r="D106" s="389">
        <v>44001</v>
      </c>
      <c r="E106" s="394">
        <v>0.57057870370370367</v>
      </c>
      <c r="F106" s="386" t="s">
        <v>430</v>
      </c>
      <c r="G106" s="386">
        <v>102.783</v>
      </c>
      <c r="H106" s="386">
        <v>1.1596789999999999</v>
      </c>
      <c r="J106" s="320">
        <f t="shared" si="5"/>
        <v>2020</v>
      </c>
      <c r="K106" s="320">
        <f t="shared" si="6"/>
        <v>6</v>
      </c>
      <c r="L106" s="320">
        <f t="shared" si="7"/>
        <v>19</v>
      </c>
      <c r="M106" s="91">
        <f t="shared" si="8"/>
        <v>44001</v>
      </c>
      <c r="N106" s="90">
        <f t="shared" si="9"/>
        <v>44001.5705787037</v>
      </c>
      <c r="O106" s="386">
        <v>102.783</v>
      </c>
      <c r="P106" s="386">
        <v>1.1596789999999999</v>
      </c>
      <c r="Q106" s="386" t="s">
        <v>178</v>
      </c>
      <c r="R106" s="274"/>
      <c r="S106" s="274"/>
    </row>
    <row r="107" spans="1:19">
      <c r="A107" s="386" t="s">
        <v>288</v>
      </c>
      <c r="B107" s="386" t="s">
        <v>178</v>
      </c>
      <c r="C107" s="386" t="s">
        <v>188</v>
      </c>
      <c r="D107" s="389">
        <v>44001</v>
      </c>
      <c r="E107" s="394">
        <v>0.57057870370370367</v>
      </c>
      <c r="F107" s="386" t="s">
        <v>430</v>
      </c>
      <c r="G107" s="386">
        <v>102.783</v>
      </c>
      <c r="H107" s="386">
        <v>1.1596789999999999</v>
      </c>
      <c r="J107" s="320">
        <f t="shared" si="5"/>
        <v>2020</v>
      </c>
      <c r="K107" s="320">
        <f t="shared" si="6"/>
        <v>6</v>
      </c>
      <c r="L107" s="320">
        <f t="shared" si="7"/>
        <v>19</v>
      </c>
      <c r="M107" s="91">
        <f t="shared" si="8"/>
        <v>44001</v>
      </c>
      <c r="N107" s="90">
        <f t="shared" si="9"/>
        <v>44001.5705787037</v>
      </c>
      <c r="O107" s="386">
        <v>102.783</v>
      </c>
      <c r="P107" s="386">
        <v>1.1596789999999999</v>
      </c>
      <c r="Q107" s="386" t="s">
        <v>178</v>
      </c>
      <c r="R107" s="274"/>
      <c r="S107" s="274"/>
    </row>
    <row r="108" spans="1:19">
      <c r="A108" s="386" t="s">
        <v>288</v>
      </c>
      <c r="B108" s="386" t="s">
        <v>178</v>
      </c>
      <c r="C108" s="386" t="s">
        <v>188</v>
      </c>
      <c r="D108" s="389">
        <v>44004</v>
      </c>
      <c r="E108" s="394">
        <v>0.46836805555555561</v>
      </c>
      <c r="F108" s="386" t="s">
        <v>431</v>
      </c>
      <c r="G108" s="386">
        <v>102.235</v>
      </c>
      <c r="H108" s="386">
        <v>1.4184760000000001</v>
      </c>
      <c r="J108" s="320">
        <f t="shared" si="5"/>
        <v>2020</v>
      </c>
      <c r="K108" s="320">
        <f t="shared" si="6"/>
        <v>6</v>
      </c>
      <c r="L108" s="320">
        <f t="shared" si="7"/>
        <v>22</v>
      </c>
      <c r="M108" s="91">
        <f t="shared" si="8"/>
        <v>44004</v>
      </c>
      <c r="N108" s="90">
        <f t="shared" si="9"/>
        <v>44004.468368055554</v>
      </c>
      <c r="O108" s="386">
        <v>102.235</v>
      </c>
      <c r="P108" s="386">
        <v>1.4184760000000001</v>
      </c>
      <c r="Q108" s="386" t="s">
        <v>178</v>
      </c>
      <c r="R108" s="274"/>
      <c r="S108" s="274"/>
    </row>
    <row r="109" spans="1:19">
      <c r="A109" s="386" t="s">
        <v>288</v>
      </c>
      <c r="B109" s="386" t="s">
        <v>178</v>
      </c>
      <c r="C109" s="386" t="s">
        <v>188</v>
      </c>
      <c r="D109" s="389">
        <v>44004</v>
      </c>
      <c r="E109" s="394">
        <v>0.56497685185185187</v>
      </c>
      <c r="F109" s="386" t="s">
        <v>430</v>
      </c>
      <c r="G109" s="386">
        <v>103.105</v>
      </c>
      <c r="H109" s="386">
        <v>1.0057050000000001</v>
      </c>
      <c r="J109" s="320">
        <f t="shared" si="5"/>
        <v>2020</v>
      </c>
      <c r="K109" s="320">
        <f t="shared" si="6"/>
        <v>6</v>
      </c>
      <c r="L109" s="320">
        <f t="shared" si="7"/>
        <v>22</v>
      </c>
      <c r="M109" s="91">
        <f t="shared" si="8"/>
        <v>44004</v>
      </c>
      <c r="N109" s="90">
        <f t="shared" si="9"/>
        <v>44004.564976851849</v>
      </c>
      <c r="O109" s="386">
        <v>103.105</v>
      </c>
      <c r="P109" s="386">
        <v>1.0057050000000001</v>
      </c>
      <c r="Q109" s="386" t="s">
        <v>178</v>
      </c>
      <c r="R109" s="274"/>
      <c r="S109" s="274"/>
    </row>
    <row r="110" spans="1:19">
      <c r="A110" s="386" t="s">
        <v>288</v>
      </c>
      <c r="B110" s="386" t="s">
        <v>178</v>
      </c>
      <c r="C110" s="386" t="s">
        <v>188</v>
      </c>
      <c r="D110" s="389">
        <v>44004</v>
      </c>
      <c r="E110" s="394">
        <v>0.56497685185185187</v>
      </c>
      <c r="F110" s="386" t="s">
        <v>430</v>
      </c>
      <c r="G110" s="386">
        <v>103.205</v>
      </c>
      <c r="H110" s="386">
        <v>0.95853999999999995</v>
      </c>
      <c r="J110" s="320">
        <f t="shared" si="5"/>
        <v>2020</v>
      </c>
      <c r="K110" s="320">
        <f t="shared" si="6"/>
        <v>6</v>
      </c>
      <c r="L110" s="320">
        <f t="shared" si="7"/>
        <v>22</v>
      </c>
      <c r="M110" s="91">
        <f t="shared" si="8"/>
        <v>44004</v>
      </c>
      <c r="N110" s="90">
        <f t="shared" si="9"/>
        <v>44004.564976851849</v>
      </c>
      <c r="O110" s="386">
        <v>103.205</v>
      </c>
      <c r="P110" s="386">
        <v>0.95853999999999995</v>
      </c>
      <c r="Q110" s="386" t="s">
        <v>178</v>
      </c>
      <c r="R110" s="274"/>
      <c r="S110" s="274"/>
    </row>
    <row r="111" spans="1:19">
      <c r="A111" s="386" t="s">
        <v>288</v>
      </c>
      <c r="B111" s="386" t="s">
        <v>178</v>
      </c>
      <c r="C111" s="386" t="s">
        <v>188</v>
      </c>
      <c r="D111" s="389">
        <v>44004</v>
      </c>
      <c r="E111" s="394">
        <v>0.56497685185185187</v>
      </c>
      <c r="F111" s="386" t="s">
        <v>430</v>
      </c>
      <c r="G111" s="386">
        <v>103.105</v>
      </c>
      <c r="H111" s="386">
        <v>1.0057050000000001</v>
      </c>
      <c r="J111" s="320">
        <f t="shared" si="5"/>
        <v>2020</v>
      </c>
      <c r="K111" s="320">
        <f t="shared" si="6"/>
        <v>6</v>
      </c>
      <c r="L111" s="320">
        <f t="shared" si="7"/>
        <v>22</v>
      </c>
      <c r="M111" s="91">
        <f t="shared" si="8"/>
        <v>44004</v>
      </c>
      <c r="N111" s="90">
        <f t="shared" si="9"/>
        <v>44004.564976851849</v>
      </c>
      <c r="O111" s="386">
        <v>103.105</v>
      </c>
      <c r="P111" s="386">
        <v>1.0057050000000001</v>
      </c>
      <c r="Q111" s="386" t="s">
        <v>178</v>
      </c>
      <c r="R111" s="274"/>
      <c r="S111" s="274"/>
    </row>
    <row r="112" spans="1:19">
      <c r="A112" s="386" t="s">
        <v>288</v>
      </c>
      <c r="B112" s="386" t="s">
        <v>178</v>
      </c>
      <c r="C112" s="386" t="s">
        <v>188</v>
      </c>
      <c r="D112" s="389">
        <v>44004</v>
      </c>
      <c r="E112" s="394">
        <v>0.65709490740740739</v>
      </c>
      <c r="F112" s="386" t="s">
        <v>421</v>
      </c>
      <c r="G112" s="386">
        <v>103.2</v>
      </c>
      <c r="H112" s="386">
        <v>0.960897</v>
      </c>
      <c r="J112" s="320">
        <f t="shared" si="5"/>
        <v>2020</v>
      </c>
      <c r="K112" s="320">
        <f t="shared" si="6"/>
        <v>6</v>
      </c>
      <c r="L112" s="320">
        <f t="shared" si="7"/>
        <v>22</v>
      </c>
      <c r="M112" s="91">
        <f t="shared" si="8"/>
        <v>44004</v>
      </c>
      <c r="N112" s="90">
        <f t="shared" si="9"/>
        <v>44004.657094907408</v>
      </c>
      <c r="O112" s="386">
        <v>103.2</v>
      </c>
      <c r="P112" s="386">
        <v>0.960897</v>
      </c>
      <c r="Q112" s="386" t="s">
        <v>178</v>
      </c>
      <c r="R112" s="274"/>
      <c r="S112" s="274"/>
    </row>
    <row r="113" spans="1:19">
      <c r="A113" s="386" t="s">
        <v>288</v>
      </c>
      <c r="B113" s="386" t="s">
        <v>178</v>
      </c>
      <c r="C113" s="386" t="s">
        <v>188</v>
      </c>
      <c r="D113" s="389">
        <v>44004</v>
      </c>
      <c r="E113" s="394">
        <v>0.65711805555555558</v>
      </c>
      <c r="F113" s="386" t="s">
        <v>421</v>
      </c>
      <c r="G113" s="386">
        <v>103.2</v>
      </c>
      <c r="H113" s="386">
        <v>0.960897</v>
      </c>
      <c r="J113" s="320">
        <f t="shared" si="5"/>
        <v>2020</v>
      </c>
      <c r="K113" s="320">
        <f t="shared" si="6"/>
        <v>6</v>
      </c>
      <c r="L113" s="320">
        <f t="shared" si="7"/>
        <v>22</v>
      </c>
      <c r="M113" s="91">
        <f t="shared" si="8"/>
        <v>44004</v>
      </c>
      <c r="N113" s="90">
        <f t="shared" si="9"/>
        <v>44004.657118055555</v>
      </c>
      <c r="O113" s="386">
        <v>103.2</v>
      </c>
      <c r="P113" s="386">
        <v>0.960897</v>
      </c>
      <c r="Q113" s="386" t="s">
        <v>178</v>
      </c>
      <c r="R113" s="274"/>
      <c r="S113" s="274"/>
    </row>
    <row r="114" spans="1:19">
      <c r="A114" s="386" t="s">
        <v>288</v>
      </c>
      <c r="B114" s="386" t="s">
        <v>178</v>
      </c>
      <c r="C114" s="386" t="s">
        <v>188</v>
      </c>
      <c r="D114" s="389">
        <v>44005</v>
      </c>
      <c r="E114" s="394">
        <v>0.47921296296296301</v>
      </c>
      <c r="F114" s="386" t="s">
        <v>431</v>
      </c>
      <c r="G114" s="386">
        <v>103.11199999999999</v>
      </c>
      <c r="H114" s="386">
        <v>1.0004869999999999</v>
      </c>
      <c r="J114" s="320">
        <f t="shared" si="5"/>
        <v>2020</v>
      </c>
      <c r="K114" s="320">
        <f t="shared" si="6"/>
        <v>6</v>
      </c>
      <c r="L114" s="320">
        <f t="shared" si="7"/>
        <v>23</v>
      </c>
      <c r="M114" s="91">
        <f t="shared" si="8"/>
        <v>44005</v>
      </c>
      <c r="N114" s="90">
        <f t="shared" si="9"/>
        <v>44005.479212962964</v>
      </c>
      <c r="O114" s="386">
        <v>103.11199999999999</v>
      </c>
      <c r="P114" s="386">
        <v>1.0004869999999999</v>
      </c>
      <c r="Q114" s="386" t="s">
        <v>178</v>
      </c>
      <c r="R114" s="274"/>
      <c r="S114" s="274"/>
    </row>
    <row r="115" spans="1:19">
      <c r="A115" s="386" t="s">
        <v>288</v>
      </c>
      <c r="B115" s="386" t="s">
        <v>178</v>
      </c>
      <c r="C115" s="386" t="s">
        <v>188</v>
      </c>
      <c r="D115" s="389">
        <v>44005</v>
      </c>
      <c r="E115" s="394">
        <v>0.47921296296296301</v>
      </c>
      <c r="F115" s="386" t="s">
        <v>431</v>
      </c>
      <c r="G115" s="386">
        <v>103.11199999999999</v>
      </c>
      <c r="H115" s="386">
        <v>1.0004869999999999</v>
      </c>
      <c r="J115" s="320">
        <f t="shared" si="5"/>
        <v>2020</v>
      </c>
      <c r="K115" s="320">
        <f t="shared" si="6"/>
        <v>6</v>
      </c>
      <c r="L115" s="320">
        <f t="shared" si="7"/>
        <v>23</v>
      </c>
      <c r="M115" s="91">
        <f t="shared" si="8"/>
        <v>44005</v>
      </c>
      <c r="N115" s="90">
        <f t="shared" si="9"/>
        <v>44005.479212962964</v>
      </c>
      <c r="O115" s="386">
        <v>103.11199999999999</v>
      </c>
      <c r="P115" s="386">
        <v>1.0004869999999999</v>
      </c>
      <c r="Q115" s="386" t="s">
        <v>178</v>
      </c>
      <c r="R115" s="274"/>
      <c r="S115" s="274"/>
    </row>
    <row r="116" spans="1:19">
      <c r="A116" s="386" t="s">
        <v>288</v>
      </c>
      <c r="B116" s="386" t="s">
        <v>178</v>
      </c>
      <c r="C116" s="386" t="s">
        <v>188</v>
      </c>
      <c r="D116" s="389">
        <v>44005</v>
      </c>
      <c r="E116" s="394">
        <v>0.47921296296296301</v>
      </c>
      <c r="F116" s="386" t="s">
        <v>431</v>
      </c>
      <c r="G116" s="386">
        <v>103.11199999999999</v>
      </c>
      <c r="H116" s="386">
        <v>1.0004869999999999</v>
      </c>
      <c r="J116" s="320">
        <f t="shared" si="5"/>
        <v>2020</v>
      </c>
      <c r="K116" s="320">
        <f t="shared" si="6"/>
        <v>6</v>
      </c>
      <c r="L116" s="320">
        <f t="shared" si="7"/>
        <v>23</v>
      </c>
      <c r="M116" s="91">
        <f t="shared" si="8"/>
        <v>44005</v>
      </c>
      <c r="N116" s="90">
        <f t="shared" si="9"/>
        <v>44005.479212962964</v>
      </c>
      <c r="O116" s="386">
        <v>103.11199999999999</v>
      </c>
      <c r="P116" s="386">
        <v>1.0004869999999999</v>
      </c>
      <c r="Q116" s="386" t="s">
        <v>178</v>
      </c>
      <c r="R116" s="274"/>
      <c r="S116" s="274"/>
    </row>
    <row r="117" spans="1:19">
      <c r="A117" s="386" t="s">
        <v>288</v>
      </c>
      <c r="B117" s="386" t="s">
        <v>178</v>
      </c>
      <c r="C117" s="386" t="s">
        <v>188</v>
      </c>
      <c r="D117" s="389">
        <v>44006</v>
      </c>
      <c r="E117" s="394">
        <v>0.45853009259259259</v>
      </c>
      <c r="F117" s="386" t="s">
        <v>430</v>
      </c>
      <c r="G117" s="386">
        <v>103.30200000000001</v>
      </c>
      <c r="H117" s="386">
        <v>0.908779</v>
      </c>
      <c r="J117" s="320">
        <f t="shared" si="5"/>
        <v>2020</v>
      </c>
      <c r="K117" s="320">
        <f t="shared" si="6"/>
        <v>6</v>
      </c>
      <c r="L117" s="320">
        <f t="shared" si="7"/>
        <v>24</v>
      </c>
      <c r="M117" s="91">
        <f t="shared" si="8"/>
        <v>44006</v>
      </c>
      <c r="N117" s="90">
        <f t="shared" si="9"/>
        <v>44006.45853009259</v>
      </c>
      <c r="O117" s="386">
        <v>103.30200000000001</v>
      </c>
      <c r="P117" s="386">
        <v>0.908779</v>
      </c>
      <c r="Q117" s="386" t="s">
        <v>178</v>
      </c>
      <c r="R117" s="274"/>
      <c r="S117" s="274"/>
    </row>
    <row r="118" spans="1:19">
      <c r="A118" s="386" t="s">
        <v>288</v>
      </c>
      <c r="B118" s="386" t="s">
        <v>178</v>
      </c>
      <c r="C118" s="386" t="s">
        <v>188</v>
      </c>
      <c r="D118" s="389">
        <v>44006</v>
      </c>
      <c r="E118" s="394">
        <v>0.45853009259259259</v>
      </c>
      <c r="F118" s="386" t="s">
        <v>430</v>
      </c>
      <c r="G118" s="386">
        <v>103.202</v>
      </c>
      <c r="H118" s="386">
        <v>0.95601000000000003</v>
      </c>
      <c r="J118" s="320">
        <f t="shared" si="5"/>
        <v>2020</v>
      </c>
      <c r="K118" s="320">
        <f t="shared" si="6"/>
        <v>6</v>
      </c>
      <c r="L118" s="320">
        <f t="shared" si="7"/>
        <v>24</v>
      </c>
      <c r="M118" s="91">
        <f t="shared" si="8"/>
        <v>44006</v>
      </c>
      <c r="N118" s="90">
        <f t="shared" si="9"/>
        <v>44006.45853009259</v>
      </c>
      <c r="O118" s="386">
        <v>103.202</v>
      </c>
      <c r="P118" s="386">
        <v>0.95601000000000003</v>
      </c>
      <c r="Q118" s="386" t="s">
        <v>178</v>
      </c>
      <c r="R118" s="274"/>
      <c r="S118" s="274"/>
    </row>
    <row r="119" spans="1:19">
      <c r="A119" s="386" t="s">
        <v>288</v>
      </c>
      <c r="B119" s="386" t="s">
        <v>178</v>
      </c>
      <c r="C119" s="386" t="s">
        <v>188</v>
      </c>
      <c r="D119" s="389">
        <v>44006</v>
      </c>
      <c r="E119" s="394">
        <v>0.45853009259259259</v>
      </c>
      <c r="F119" s="386" t="s">
        <v>430</v>
      </c>
      <c r="G119" s="386">
        <v>103.202</v>
      </c>
      <c r="H119" s="386">
        <v>0.95601000000000003</v>
      </c>
      <c r="J119" s="320">
        <f t="shared" si="5"/>
        <v>2020</v>
      </c>
      <c r="K119" s="320">
        <f t="shared" si="6"/>
        <v>6</v>
      </c>
      <c r="L119" s="320">
        <f t="shared" si="7"/>
        <v>24</v>
      </c>
      <c r="M119" s="91">
        <f t="shared" si="8"/>
        <v>44006</v>
      </c>
      <c r="N119" s="90">
        <f t="shared" si="9"/>
        <v>44006.45853009259</v>
      </c>
      <c r="O119" s="386">
        <v>103.202</v>
      </c>
      <c r="P119" s="386">
        <v>0.95601000000000003</v>
      </c>
      <c r="Q119" s="386" t="s">
        <v>178</v>
      </c>
      <c r="R119" s="274"/>
      <c r="S119" s="274"/>
    </row>
    <row r="120" spans="1:19">
      <c r="A120" s="386" t="s">
        <v>288</v>
      </c>
      <c r="B120" s="386" t="s">
        <v>178</v>
      </c>
      <c r="C120" s="386" t="s">
        <v>188</v>
      </c>
      <c r="D120" s="389">
        <v>44007</v>
      </c>
      <c r="E120" s="394">
        <v>0.50428240740740737</v>
      </c>
      <c r="F120" s="386" t="s">
        <v>430</v>
      </c>
      <c r="G120" s="386">
        <v>102.801</v>
      </c>
      <c r="H120" s="386">
        <v>1.140763</v>
      </c>
      <c r="J120" s="320">
        <f t="shared" si="5"/>
        <v>2020</v>
      </c>
      <c r="K120" s="320">
        <f t="shared" si="6"/>
        <v>6</v>
      </c>
      <c r="L120" s="320">
        <f t="shared" si="7"/>
        <v>25</v>
      </c>
      <c r="M120" s="91">
        <f t="shared" si="8"/>
        <v>44007</v>
      </c>
      <c r="N120" s="90">
        <f t="shared" si="9"/>
        <v>44007.504282407404</v>
      </c>
      <c r="O120" s="386">
        <v>102.801</v>
      </c>
      <c r="P120" s="386">
        <v>1.140763</v>
      </c>
      <c r="Q120" s="386" t="s">
        <v>178</v>
      </c>
      <c r="R120" s="274"/>
      <c r="S120" s="274"/>
    </row>
    <row r="121" spans="1:19">
      <c r="A121" s="386" t="s">
        <v>288</v>
      </c>
      <c r="B121" s="386" t="s">
        <v>178</v>
      </c>
      <c r="C121" s="386" t="s">
        <v>188</v>
      </c>
      <c r="D121" s="389">
        <v>44007</v>
      </c>
      <c r="E121" s="394">
        <v>0.50428240740740737</v>
      </c>
      <c r="F121" s="386" t="s">
        <v>430</v>
      </c>
      <c r="G121" s="386">
        <v>102.801</v>
      </c>
      <c r="H121" s="386">
        <v>1.140763</v>
      </c>
      <c r="J121" s="320">
        <f t="shared" si="5"/>
        <v>2020</v>
      </c>
      <c r="K121" s="320">
        <f t="shared" si="6"/>
        <v>6</v>
      </c>
      <c r="L121" s="320">
        <f t="shared" si="7"/>
        <v>25</v>
      </c>
      <c r="M121" s="91">
        <f t="shared" si="8"/>
        <v>44007</v>
      </c>
      <c r="N121" s="90">
        <f t="shared" si="9"/>
        <v>44007.504282407404</v>
      </c>
      <c r="O121" s="386">
        <v>102.801</v>
      </c>
      <c r="P121" s="386">
        <v>1.140763</v>
      </c>
      <c r="Q121" s="386" t="s">
        <v>178</v>
      </c>
      <c r="R121" s="274"/>
      <c r="S121" s="274"/>
    </row>
    <row r="122" spans="1:19">
      <c r="A122" s="386" t="s">
        <v>288</v>
      </c>
      <c r="B122" s="386" t="s">
        <v>178</v>
      </c>
      <c r="C122" s="386" t="s">
        <v>188</v>
      </c>
      <c r="D122" s="389">
        <v>44008</v>
      </c>
      <c r="E122" s="394">
        <v>0.44980324074074074</v>
      </c>
      <c r="F122" s="386" t="s">
        <v>422</v>
      </c>
      <c r="G122" s="386">
        <v>102.983</v>
      </c>
      <c r="H122" s="386">
        <v>1.0522309999999999</v>
      </c>
      <c r="J122" s="320">
        <f t="shared" si="5"/>
        <v>2020</v>
      </c>
      <c r="K122" s="320">
        <f t="shared" si="6"/>
        <v>6</v>
      </c>
      <c r="L122" s="320">
        <f t="shared" si="7"/>
        <v>26</v>
      </c>
      <c r="M122" s="91">
        <f t="shared" si="8"/>
        <v>44008</v>
      </c>
      <c r="N122" s="90">
        <f t="shared" si="9"/>
        <v>44008.449803240743</v>
      </c>
      <c r="O122" s="386">
        <v>102.983</v>
      </c>
      <c r="P122" s="386">
        <v>1.0522309999999999</v>
      </c>
      <c r="Q122" s="386" t="s">
        <v>178</v>
      </c>
      <c r="R122" s="274"/>
      <c r="S122" s="274"/>
    </row>
    <row r="123" spans="1:19">
      <c r="A123" s="386" t="s">
        <v>288</v>
      </c>
      <c r="B123" s="386" t="s">
        <v>178</v>
      </c>
      <c r="C123" s="386" t="s">
        <v>188</v>
      </c>
      <c r="D123" s="389">
        <v>44008</v>
      </c>
      <c r="E123" s="394">
        <v>0.44980324074074074</v>
      </c>
      <c r="F123" s="386" t="s">
        <v>422</v>
      </c>
      <c r="G123" s="386">
        <v>102.983</v>
      </c>
      <c r="H123" s="386">
        <v>1.0522309999999999</v>
      </c>
      <c r="J123" s="320">
        <f t="shared" si="5"/>
        <v>2020</v>
      </c>
      <c r="K123" s="320">
        <f t="shared" si="6"/>
        <v>6</v>
      </c>
      <c r="L123" s="320">
        <f t="shared" si="7"/>
        <v>26</v>
      </c>
      <c r="M123" s="91">
        <f t="shared" si="8"/>
        <v>44008</v>
      </c>
      <c r="N123" s="90">
        <f t="shared" si="9"/>
        <v>44008.449803240743</v>
      </c>
      <c r="O123" s="386">
        <v>102.983</v>
      </c>
      <c r="P123" s="386">
        <v>1.0522309999999999</v>
      </c>
      <c r="Q123" s="386" t="s">
        <v>178</v>
      </c>
      <c r="R123" s="274"/>
      <c r="S123" s="274"/>
    </row>
    <row r="124" spans="1:19">
      <c r="A124" s="386" t="s">
        <v>288</v>
      </c>
      <c r="B124" s="386" t="s">
        <v>178</v>
      </c>
      <c r="C124" s="386" t="s">
        <v>188</v>
      </c>
      <c r="D124" s="389">
        <v>44008</v>
      </c>
      <c r="E124" s="394">
        <v>0.44980324074074074</v>
      </c>
      <c r="F124" s="386" t="s">
        <v>422</v>
      </c>
      <c r="G124" s="386">
        <v>102.077</v>
      </c>
      <c r="H124" s="386">
        <v>1.4861580000000001</v>
      </c>
      <c r="J124" s="320">
        <f t="shared" si="5"/>
        <v>2020</v>
      </c>
      <c r="K124" s="320">
        <f t="shared" si="6"/>
        <v>6</v>
      </c>
      <c r="L124" s="320">
        <f t="shared" si="7"/>
        <v>26</v>
      </c>
      <c r="M124" s="91">
        <f t="shared" si="8"/>
        <v>44008</v>
      </c>
      <c r="N124" s="90">
        <f t="shared" si="9"/>
        <v>44008.449803240743</v>
      </c>
      <c r="O124" s="386">
        <v>102.077</v>
      </c>
      <c r="P124" s="386">
        <v>1.4861580000000001</v>
      </c>
      <c r="Q124" s="386" t="s">
        <v>178</v>
      </c>
      <c r="R124" s="274"/>
      <c r="S124" s="274"/>
    </row>
    <row r="125" spans="1:19">
      <c r="A125" s="386" t="s">
        <v>288</v>
      </c>
      <c r="B125" s="386" t="s">
        <v>178</v>
      </c>
      <c r="C125" s="386" t="s">
        <v>188</v>
      </c>
      <c r="D125" s="389">
        <v>44008</v>
      </c>
      <c r="E125" s="394">
        <v>0.56797453703703704</v>
      </c>
      <c r="F125" s="386" t="s">
        <v>437</v>
      </c>
      <c r="G125" s="386">
        <v>102.404</v>
      </c>
      <c r="H125" s="386">
        <v>1.3289869999999999</v>
      </c>
      <c r="J125" s="320">
        <f t="shared" si="5"/>
        <v>2020</v>
      </c>
      <c r="K125" s="320">
        <f t="shared" si="6"/>
        <v>6</v>
      </c>
      <c r="L125" s="320">
        <f t="shared" si="7"/>
        <v>26</v>
      </c>
      <c r="M125" s="91">
        <f t="shared" si="8"/>
        <v>44008</v>
      </c>
      <c r="N125" s="90">
        <f t="shared" si="9"/>
        <v>44008.567974537036</v>
      </c>
      <c r="O125" s="386">
        <v>102.404</v>
      </c>
      <c r="P125" s="386">
        <v>1.3289869999999999</v>
      </c>
      <c r="Q125" s="386" t="s">
        <v>178</v>
      </c>
      <c r="R125" s="274"/>
      <c r="S125" s="274"/>
    </row>
    <row r="126" spans="1:19">
      <c r="A126" s="386" t="s">
        <v>288</v>
      </c>
      <c r="B126" s="386" t="s">
        <v>178</v>
      </c>
      <c r="C126" s="386" t="s">
        <v>188</v>
      </c>
      <c r="D126" s="389">
        <v>44008</v>
      </c>
      <c r="E126" s="394">
        <v>0.56797453703703704</v>
      </c>
      <c r="F126" s="386" t="s">
        <v>437</v>
      </c>
      <c r="G126" s="386">
        <v>102.789</v>
      </c>
      <c r="H126" s="386">
        <v>1.1447430000000001</v>
      </c>
      <c r="J126" s="320">
        <f t="shared" si="5"/>
        <v>2020</v>
      </c>
      <c r="K126" s="320">
        <f t="shared" si="6"/>
        <v>6</v>
      </c>
      <c r="L126" s="320">
        <f t="shared" si="7"/>
        <v>26</v>
      </c>
      <c r="M126" s="91">
        <f t="shared" si="8"/>
        <v>44008</v>
      </c>
      <c r="N126" s="90">
        <f t="shared" si="9"/>
        <v>44008.567974537036</v>
      </c>
      <c r="O126" s="386">
        <v>102.789</v>
      </c>
      <c r="P126" s="386">
        <v>1.1447430000000001</v>
      </c>
      <c r="Q126" s="386" t="s">
        <v>178</v>
      </c>
      <c r="R126" s="274"/>
      <c r="S126" s="274"/>
    </row>
    <row r="127" spans="1:19">
      <c r="A127" s="386" t="s">
        <v>288</v>
      </c>
      <c r="B127" s="386" t="s">
        <v>178</v>
      </c>
      <c r="C127" s="386" t="s">
        <v>188</v>
      </c>
      <c r="D127" s="389">
        <v>44012</v>
      </c>
      <c r="E127" s="394">
        <v>0.51025462962962964</v>
      </c>
      <c r="F127" s="386" t="s">
        <v>438</v>
      </c>
      <c r="G127" s="386">
        <v>102.967</v>
      </c>
      <c r="H127" s="386">
        <v>1.056135</v>
      </c>
      <c r="J127" s="320">
        <f t="shared" si="5"/>
        <v>2020</v>
      </c>
      <c r="K127" s="320">
        <f t="shared" si="6"/>
        <v>6</v>
      </c>
      <c r="L127" s="320">
        <f t="shared" si="7"/>
        <v>30</v>
      </c>
      <c r="M127" s="91">
        <f t="shared" si="8"/>
        <v>44012</v>
      </c>
      <c r="N127" s="90">
        <f t="shared" si="9"/>
        <v>44012.510254629633</v>
      </c>
      <c r="O127" s="386">
        <v>102.967</v>
      </c>
      <c r="P127" s="386">
        <v>1.056135</v>
      </c>
      <c r="Q127" s="386" t="s">
        <v>178</v>
      </c>
      <c r="R127" s="274"/>
      <c r="S127" s="274"/>
    </row>
    <row r="128" spans="1:19">
      <c r="A128" s="386" t="s">
        <v>288</v>
      </c>
      <c r="B128" s="386" t="s">
        <v>178</v>
      </c>
      <c r="C128" s="386" t="s">
        <v>188</v>
      </c>
      <c r="D128" s="389">
        <v>44012</v>
      </c>
      <c r="E128" s="394">
        <v>0.51025462962962964</v>
      </c>
      <c r="F128" s="386" t="s">
        <v>438</v>
      </c>
      <c r="G128" s="386">
        <v>103.04300000000001</v>
      </c>
      <c r="H128" s="386">
        <v>1.019852</v>
      </c>
      <c r="J128" s="320">
        <f t="shared" si="5"/>
        <v>2020</v>
      </c>
      <c r="K128" s="320">
        <f t="shared" si="6"/>
        <v>6</v>
      </c>
      <c r="L128" s="320">
        <f t="shared" si="7"/>
        <v>30</v>
      </c>
      <c r="M128" s="91">
        <f t="shared" si="8"/>
        <v>44012</v>
      </c>
      <c r="N128" s="90">
        <f t="shared" si="9"/>
        <v>44012.510254629633</v>
      </c>
      <c r="O128" s="386">
        <v>103.04300000000001</v>
      </c>
      <c r="P128" s="386">
        <v>1.019852</v>
      </c>
      <c r="Q128" s="386" t="s">
        <v>178</v>
      </c>
      <c r="R128" s="274"/>
      <c r="S128" s="274"/>
    </row>
    <row r="129" spans="1:19">
      <c r="A129" s="386" t="s">
        <v>288</v>
      </c>
      <c r="B129" s="386" t="s">
        <v>178</v>
      </c>
      <c r="C129" s="386" t="s">
        <v>188</v>
      </c>
      <c r="D129" s="389">
        <v>44012</v>
      </c>
      <c r="E129" s="394">
        <v>0.57659722222222221</v>
      </c>
      <c r="F129" s="386" t="s">
        <v>439</v>
      </c>
      <c r="G129" s="386">
        <v>103.026</v>
      </c>
      <c r="H129" s="386">
        <v>1.027965</v>
      </c>
      <c r="J129" s="320">
        <f t="shared" si="5"/>
        <v>2020</v>
      </c>
      <c r="K129" s="320">
        <f t="shared" si="6"/>
        <v>6</v>
      </c>
      <c r="L129" s="320">
        <f t="shared" si="7"/>
        <v>30</v>
      </c>
      <c r="M129" s="91">
        <f t="shared" si="8"/>
        <v>44012</v>
      </c>
      <c r="N129" s="90">
        <f t="shared" si="9"/>
        <v>44012.576597222222</v>
      </c>
      <c r="O129" s="386">
        <v>103.026</v>
      </c>
      <c r="P129" s="386">
        <v>1.027965</v>
      </c>
      <c r="Q129" s="386" t="s">
        <v>178</v>
      </c>
      <c r="R129" s="274"/>
      <c r="S129" s="274"/>
    </row>
    <row r="130" spans="1:19">
      <c r="A130" s="386" t="s">
        <v>288</v>
      </c>
      <c r="B130" s="386" t="s">
        <v>178</v>
      </c>
      <c r="C130" s="386" t="s">
        <v>188</v>
      </c>
      <c r="D130" s="389">
        <v>44012</v>
      </c>
      <c r="E130" s="394">
        <v>0.59983796296296299</v>
      </c>
      <c r="F130" s="386" t="s">
        <v>422</v>
      </c>
      <c r="G130" s="386">
        <v>103.34</v>
      </c>
      <c r="H130" s="386">
        <v>0.87838400000000005</v>
      </c>
      <c r="J130" s="320">
        <f t="shared" si="5"/>
        <v>2020</v>
      </c>
      <c r="K130" s="320">
        <f t="shared" si="6"/>
        <v>6</v>
      </c>
      <c r="L130" s="320">
        <f t="shared" si="7"/>
        <v>30</v>
      </c>
      <c r="M130" s="91">
        <f t="shared" si="8"/>
        <v>44012</v>
      </c>
      <c r="N130" s="90">
        <f t="shared" si="9"/>
        <v>44012.59983796296</v>
      </c>
      <c r="O130" s="386">
        <v>103.34</v>
      </c>
      <c r="P130" s="386">
        <v>0.87838400000000005</v>
      </c>
      <c r="Q130" s="386" t="s">
        <v>178</v>
      </c>
      <c r="R130" s="274"/>
      <c r="S130" s="274"/>
    </row>
    <row r="131" spans="1:19">
      <c r="A131" s="386" t="s">
        <v>288</v>
      </c>
      <c r="B131" s="386" t="s">
        <v>178</v>
      </c>
      <c r="C131" s="386" t="s">
        <v>188</v>
      </c>
      <c r="D131" s="389">
        <v>44012</v>
      </c>
      <c r="E131" s="394">
        <v>0.59983796296296299</v>
      </c>
      <c r="F131" s="386" t="s">
        <v>422</v>
      </c>
      <c r="G131" s="386">
        <v>103.34</v>
      </c>
      <c r="H131" s="386">
        <v>0.87838400000000005</v>
      </c>
      <c r="J131" s="320">
        <f t="shared" ref="J131:J194" si="10">YEAR(D131)</f>
        <v>2020</v>
      </c>
      <c r="K131" s="320">
        <f t="shared" ref="K131:K194" si="11">MONTH(D131)</f>
        <v>6</v>
      </c>
      <c r="L131" s="320">
        <f t="shared" ref="L131:L194" si="12">DAY(D131)</f>
        <v>30</v>
      </c>
      <c r="M131" s="91">
        <f t="shared" ref="M131:M194" si="13">DATE(J131,K131,L131)</f>
        <v>44012</v>
      </c>
      <c r="N131" s="90">
        <f t="shared" ref="N131:N194" si="14">M131+E131</f>
        <v>44012.59983796296</v>
      </c>
      <c r="O131" s="386">
        <v>103.34</v>
      </c>
      <c r="P131" s="386">
        <v>0.87838400000000005</v>
      </c>
      <c r="Q131" s="386" t="s">
        <v>178</v>
      </c>
      <c r="R131" s="274"/>
      <c r="S131" s="274"/>
    </row>
    <row r="132" spans="1:19">
      <c r="A132" s="386" t="s">
        <v>288</v>
      </c>
      <c r="B132" s="386" t="s">
        <v>178</v>
      </c>
      <c r="C132" s="386" t="s">
        <v>188</v>
      </c>
      <c r="D132" s="389">
        <v>44012</v>
      </c>
      <c r="E132" s="394">
        <v>0.59983796296296299</v>
      </c>
      <c r="F132" s="386" t="s">
        <v>422</v>
      </c>
      <c r="G132" s="386">
        <v>103.34</v>
      </c>
      <c r="H132" s="386">
        <v>0.87838400000000005</v>
      </c>
      <c r="J132" s="320">
        <f t="shared" si="10"/>
        <v>2020</v>
      </c>
      <c r="K132" s="320">
        <f t="shared" si="11"/>
        <v>6</v>
      </c>
      <c r="L132" s="320">
        <f t="shared" si="12"/>
        <v>30</v>
      </c>
      <c r="M132" s="91">
        <f t="shared" si="13"/>
        <v>44012</v>
      </c>
      <c r="N132" s="90">
        <f t="shared" si="14"/>
        <v>44012.59983796296</v>
      </c>
      <c r="O132" s="386">
        <v>103.34</v>
      </c>
      <c r="P132" s="386">
        <v>0.87838400000000005</v>
      </c>
      <c r="Q132" s="386" t="s">
        <v>178</v>
      </c>
      <c r="R132" s="274"/>
      <c r="S132" s="274"/>
    </row>
    <row r="133" spans="1:19">
      <c r="A133" s="386" t="s">
        <v>288</v>
      </c>
      <c r="B133" s="386" t="s">
        <v>178</v>
      </c>
      <c r="C133" s="386" t="s">
        <v>188</v>
      </c>
      <c r="D133" s="389">
        <v>44012</v>
      </c>
      <c r="E133" s="394">
        <v>0.60451388888888891</v>
      </c>
      <c r="F133" s="386" t="s">
        <v>422</v>
      </c>
      <c r="G133" s="386">
        <v>103.28400000000001</v>
      </c>
      <c r="H133" s="386">
        <v>0.90501900000000002</v>
      </c>
      <c r="J133" s="320">
        <f t="shared" si="10"/>
        <v>2020</v>
      </c>
      <c r="K133" s="320">
        <f t="shared" si="11"/>
        <v>6</v>
      </c>
      <c r="L133" s="320">
        <f t="shared" si="12"/>
        <v>30</v>
      </c>
      <c r="M133" s="91">
        <f t="shared" si="13"/>
        <v>44012</v>
      </c>
      <c r="N133" s="90">
        <f t="shared" si="14"/>
        <v>44012.604513888888</v>
      </c>
      <c r="O133" s="386">
        <v>103.28400000000001</v>
      </c>
      <c r="P133" s="386">
        <v>0.90501900000000002</v>
      </c>
      <c r="Q133" s="386" t="s">
        <v>178</v>
      </c>
      <c r="R133" s="274"/>
      <c r="S133" s="274"/>
    </row>
    <row r="134" spans="1:19">
      <c r="A134" s="386" t="s">
        <v>288</v>
      </c>
      <c r="B134" s="386" t="s">
        <v>178</v>
      </c>
      <c r="C134" s="386" t="s">
        <v>188</v>
      </c>
      <c r="D134" s="389">
        <v>44012</v>
      </c>
      <c r="E134" s="394">
        <v>0.60451388888888891</v>
      </c>
      <c r="F134" s="386" t="s">
        <v>422</v>
      </c>
      <c r="G134" s="386">
        <v>103.28400000000001</v>
      </c>
      <c r="H134" s="386">
        <v>0.90501900000000002</v>
      </c>
      <c r="J134" s="320">
        <f t="shared" si="10"/>
        <v>2020</v>
      </c>
      <c r="K134" s="320">
        <f t="shared" si="11"/>
        <v>6</v>
      </c>
      <c r="L134" s="320">
        <f t="shared" si="12"/>
        <v>30</v>
      </c>
      <c r="M134" s="91">
        <f t="shared" si="13"/>
        <v>44012</v>
      </c>
      <c r="N134" s="90">
        <f t="shared" si="14"/>
        <v>44012.604513888888</v>
      </c>
      <c r="O134" s="386">
        <v>103.28400000000001</v>
      </c>
      <c r="P134" s="386">
        <v>0.90501900000000002</v>
      </c>
      <c r="Q134" s="386" t="s">
        <v>178</v>
      </c>
      <c r="R134" s="274"/>
      <c r="S134" s="274"/>
    </row>
    <row r="135" spans="1:19">
      <c r="A135" s="386" t="s">
        <v>288</v>
      </c>
      <c r="B135" s="386" t="s">
        <v>178</v>
      </c>
      <c r="C135" s="386" t="s">
        <v>188</v>
      </c>
      <c r="D135" s="389">
        <v>44014</v>
      </c>
      <c r="E135" s="394">
        <v>0.36781249999999999</v>
      </c>
      <c r="F135" s="386" t="s">
        <v>421</v>
      </c>
      <c r="G135" s="386">
        <v>103.10599999999999</v>
      </c>
      <c r="H135" s="386">
        <v>0.97999000000000003</v>
      </c>
      <c r="J135" s="320">
        <f t="shared" si="10"/>
        <v>2020</v>
      </c>
      <c r="K135" s="320">
        <f t="shared" si="11"/>
        <v>7</v>
      </c>
      <c r="L135" s="320">
        <f t="shared" si="12"/>
        <v>2</v>
      </c>
      <c r="M135" s="91">
        <f t="shared" si="13"/>
        <v>44014</v>
      </c>
      <c r="N135" s="90">
        <f t="shared" si="14"/>
        <v>44014.367812500001</v>
      </c>
      <c r="O135" s="386">
        <v>103.10599999999999</v>
      </c>
      <c r="P135" s="386">
        <v>0.97999000000000003</v>
      </c>
      <c r="Q135" s="386" t="s">
        <v>178</v>
      </c>
      <c r="R135" s="274"/>
      <c r="S135" s="274"/>
    </row>
    <row r="136" spans="1:19">
      <c r="A136" s="386" t="s">
        <v>288</v>
      </c>
      <c r="B136" s="386" t="s">
        <v>178</v>
      </c>
      <c r="C136" s="386" t="s">
        <v>188</v>
      </c>
      <c r="D136" s="389">
        <v>44014</v>
      </c>
      <c r="E136" s="394">
        <v>0.36781249999999999</v>
      </c>
      <c r="F136" s="386" t="s">
        <v>421</v>
      </c>
      <c r="G136" s="386">
        <v>103.10599999999999</v>
      </c>
      <c r="H136" s="386">
        <v>0.97999000000000003</v>
      </c>
      <c r="J136" s="320">
        <f t="shared" si="10"/>
        <v>2020</v>
      </c>
      <c r="K136" s="320">
        <f t="shared" si="11"/>
        <v>7</v>
      </c>
      <c r="L136" s="320">
        <f t="shared" si="12"/>
        <v>2</v>
      </c>
      <c r="M136" s="91">
        <f t="shared" si="13"/>
        <v>44014</v>
      </c>
      <c r="N136" s="90">
        <f t="shared" si="14"/>
        <v>44014.367812500001</v>
      </c>
      <c r="O136" s="386">
        <v>103.10599999999999</v>
      </c>
      <c r="P136" s="386">
        <v>0.97999000000000003</v>
      </c>
      <c r="Q136" s="386" t="s">
        <v>178</v>
      </c>
      <c r="R136" s="274"/>
      <c r="S136" s="274"/>
    </row>
    <row r="137" spans="1:19">
      <c r="A137" s="386" t="s">
        <v>288</v>
      </c>
      <c r="B137" s="386" t="s">
        <v>178</v>
      </c>
      <c r="C137" s="386" t="s">
        <v>188</v>
      </c>
      <c r="D137" s="389">
        <v>44014</v>
      </c>
      <c r="E137" s="394">
        <v>0.55027777777777775</v>
      </c>
      <c r="F137" s="386" t="s">
        <v>414</v>
      </c>
      <c r="G137" s="386">
        <v>102.172</v>
      </c>
      <c r="H137" s="386">
        <v>1.4308160000000001</v>
      </c>
      <c r="J137" s="320">
        <f t="shared" si="10"/>
        <v>2020</v>
      </c>
      <c r="K137" s="320">
        <f t="shared" si="11"/>
        <v>7</v>
      </c>
      <c r="L137" s="320">
        <f t="shared" si="12"/>
        <v>2</v>
      </c>
      <c r="M137" s="91">
        <f t="shared" si="13"/>
        <v>44014</v>
      </c>
      <c r="N137" s="90">
        <f t="shared" si="14"/>
        <v>44014.55027777778</v>
      </c>
      <c r="O137" s="386">
        <v>102.172</v>
      </c>
      <c r="P137" s="386">
        <v>1.4308160000000001</v>
      </c>
      <c r="Q137" s="386" t="s">
        <v>178</v>
      </c>
      <c r="R137" s="274"/>
      <c r="S137" s="274"/>
    </row>
    <row r="138" spans="1:19">
      <c r="A138" s="386" t="s">
        <v>288</v>
      </c>
      <c r="B138" s="386" t="s">
        <v>178</v>
      </c>
      <c r="C138" s="386" t="s">
        <v>188</v>
      </c>
      <c r="D138" s="389">
        <v>44014</v>
      </c>
      <c r="E138" s="394">
        <v>0.5503703703703704</v>
      </c>
      <c r="F138" s="386" t="s">
        <v>414</v>
      </c>
      <c r="G138" s="386">
        <v>103.047</v>
      </c>
      <c r="H138" s="386">
        <v>1.0083169999999999</v>
      </c>
      <c r="J138" s="320">
        <f t="shared" si="10"/>
        <v>2020</v>
      </c>
      <c r="K138" s="320">
        <f t="shared" si="11"/>
        <v>7</v>
      </c>
      <c r="L138" s="320">
        <f t="shared" si="12"/>
        <v>2</v>
      </c>
      <c r="M138" s="91">
        <f t="shared" si="13"/>
        <v>44014</v>
      </c>
      <c r="N138" s="90">
        <f t="shared" si="14"/>
        <v>44014.550370370373</v>
      </c>
      <c r="O138" s="386">
        <v>103.047</v>
      </c>
      <c r="P138" s="386">
        <v>1.0083169999999999</v>
      </c>
      <c r="Q138" s="386" t="s">
        <v>178</v>
      </c>
      <c r="R138" s="274"/>
      <c r="S138" s="274"/>
    </row>
    <row r="139" spans="1:19">
      <c r="A139" s="386" t="s">
        <v>288</v>
      </c>
      <c r="B139" s="386" t="s">
        <v>178</v>
      </c>
      <c r="C139" s="386" t="s">
        <v>188</v>
      </c>
      <c r="D139" s="389">
        <v>44018</v>
      </c>
      <c r="E139" s="394">
        <v>0.57192129629629629</v>
      </c>
      <c r="F139" s="386" t="s">
        <v>421</v>
      </c>
      <c r="G139" s="386">
        <v>103.373</v>
      </c>
      <c r="H139" s="386">
        <v>0.849912</v>
      </c>
      <c r="J139" s="320">
        <f t="shared" si="10"/>
        <v>2020</v>
      </c>
      <c r="K139" s="320">
        <f t="shared" si="11"/>
        <v>7</v>
      </c>
      <c r="L139" s="320">
        <f t="shared" si="12"/>
        <v>6</v>
      </c>
      <c r="M139" s="91">
        <f t="shared" si="13"/>
        <v>44018</v>
      </c>
      <c r="N139" s="90">
        <f t="shared" si="14"/>
        <v>44018.571921296294</v>
      </c>
      <c r="O139" s="386">
        <v>103.373</v>
      </c>
      <c r="P139" s="386">
        <v>0.849912</v>
      </c>
      <c r="Q139" s="386" t="s">
        <v>178</v>
      </c>
      <c r="R139" s="274"/>
      <c r="S139" s="274"/>
    </row>
    <row r="140" spans="1:19">
      <c r="A140" s="386" t="s">
        <v>288</v>
      </c>
      <c r="B140" s="386" t="s">
        <v>178</v>
      </c>
      <c r="C140" s="386" t="s">
        <v>188</v>
      </c>
      <c r="D140" s="389">
        <v>44018</v>
      </c>
      <c r="E140" s="394">
        <v>0.57196759259259256</v>
      </c>
      <c r="F140" s="386" t="s">
        <v>421</v>
      </c>
      <c r="G140" s="386">
        <v>103.373</v>
      </c>
      <c r="H140" s="386">
        <v>0.849912</v>
      </c>
      <c r="J140" s="320">
        <f t="shared" si="10"/>
        <v>2020</v>
      </c>
      <c r="K140" s="320">
        <f t="shared" si="11"/>
        <v>7</v>
      </c>
      <c r="L140" s="320">
        <f t="shared" si="12"/>
        <v>6</v>
      </c>
      <c r="M140" s="91">
        <f t="shared" si="13"/>
        <v>44018</v>
      </c>
      <c r="N140" s="90">
        <f t="shared" si="14"/>
        <v>44018.571967592594</v>
      </c>
      <c r="O140" s="386">
        <v>103.373</v>
      </c>
      <c r="P140" s="386">
        <v>0.849912</v>
      </c>
      <c r="Q140" s="386" t="s">
        <v>178</v>
      </c>
      <c r="R140" s="274"/>
      <c r="S140" s="274"/>
    </row>
    <row r="141" spans="1:19">
      <c r="A141" s="386" t="s">
        <v>288</v>
      </c>
      <c r="B141" s="386" t="s">
        <v>178</v>
      </c>
      <c r="C141" s="386" t="s">
        <v>188</v>
      </c>
      <c r="D141" s="389">
        <v>44019</v>
      </c>
      <c r="E141" s="394">
        <v>0.45523148148148146</v>
      </c>
      <c r="F141" s="386" t="s">
        <v>421</v>
      </c>
      <c r="G141" s="386">
        <v>103.51</v>
      </c>
      <c r="H141" s="386">
        <v>0.78210800000000003</v>
      </c>
      <c r="J141" s="320">
        <f t="shared" si="10"/>
        <v>2020</v>
      </c>
      <c r="K141" s="320">
        <f t="shared" si="11"/>
        <v>7</v>
      </c>
      <c r="L141" s="320">
        <f t="shared" si="12"/>
        <v>7</v>
      </c>
      <c r="M141" s="91">
        <f t="shared" si="13"/>
        <v>44019</v>
      </c>
      <c r="N141" s="90">
        <f t="shared" si="14"/>
        <v>44019.455231481479</v>
      </c>
      <c r="O141" s="386">
        <v>103.51</v>
      </c>
      <c r="P141" s="386">
        <v>0.78210800000000003</v>
      </c>
      <c r="Q141" s="386" t="s">
        <v>178</v>
      </c>
      <c r="R141" s="274"/>
      <c r="S141" s="274"/>
    </row>
    <row r="142" spans="1:19">
      <c r="A142" s="386" t="s">
        <v>288</v>
      </c>
      <c r="B142" s="386" t="s">
        <v>178</v>
      </c>
      <c r="C142" s="386" t="s">
        <v>188</v>
      </c>
      <c r="D142" s="389">
        <v>44019</v>
      </c>
      <c r="E142" s="394">
        <v>0.45523148148148146</v>
      </c>
      <c r="F142" s="386" t="s">
        <v>421</v>
      </c>
      <c r="G142" s="386">
        <v>103.51</v>
      </c>
      <c r="H142" s="386">
        <v>0.78210800000000003</v>
      </c>
      <c r="J142" s="320">
        <f t="shared" si="10"/>
        <v>2020</v>
      </c>
      <c r="K142" s="320">
        <f t="shared" si="11"/>
        <v>7</v>
      </c>
      <c r="L142" s="320">
        <f t="shared" si="12"/>
        <v>7</v>
      </c>
      <c r="M142" s="91">
        <f t="shared" si="13"/>
        <v>44019</v>
      </c>
      <c r="N142" s="90">
        <f t="shared" si="14"/>
        <v>44019.455231481479</v>
      </c>
      <c r="O142" s="386">
        <v>103.51</v>
      </c>
      <c r="P142" s="386">
        <v>0.78210800000000003</v>
      </c>
      <c r="Q142" s="386" t="s">
        <v>178</v>
      </c>
      <c r="R142" s="274"/>
      <c r="S142" s="274"/>
    </row>
    <row r="143" spans="1:19">
      <c r="A143" s="386" t="s">
        <v>288</v>
      </c>
      <c r="B143" s="386" t="s">
        <v>178</v>
      </c>
      <c r="C143" s="386" t="s">
        <v>188</v>
      </c>
      <c r="D143" s="389">
        <v>44019</v>
      </c>
      <c r="E143" s="394">
        <v>0.45523148148148146</v>
      </c>
      <c r="F143" s="386" t="s">
        <v>421</v>
      </c>
      <c r="G143" s="386">
        <v>103.51</v>
      </c>
      <c r="H143" s="386">
        <v>0.78210800000000003</v>
      </c>
      <c r="J143" s="320">
        <f t="shared" si="10"/>
        <v>2020</v>
      </c>
      <c r="K143" s="320">
        <f t="shared" si="11"/>
        <v>7</v>
      </c>
      <c r="L143" s="320">
        <f t="shared" si="12"/>
        <v>7</v>
      </c>
      <c r="M143" s="91">
        <f t="shared" si="13"/>
        <v>44019</v>
      </c>
      <c r="N143" s="90">
        <f t="shared" si="14"/>
        <v>44019.455231481479</v>
      </c>
      <c r="O143" s="386">
        <v>103.51</v>
      </c>
      <c r="P143" s="386">
        <v>0.78210800000000003</v>
      </c>
      <c r="Q143" s="386" t="s">
        <v>178</v>
      </c>
      <c r="R143" s="274"/>
      <c r="S143" s="274"/>
    </row>
    <row r="144" spans="1:19">
      <c r="A144" s="386" t="s">
        <v>288</v>
      </c>
      <c r="B144" s="386" t="s">
        <v>178</v>
      </c>
      <c r="C144" s="386" t="s">
        <v>188</v>
      </c>
      <c r="D144" s="389">
        <v>44019</v>
      </c>
      <c r="E144" s="394">
        <v>0.62173611111111104</v>
      </c>
      <c r="F144" s="386" t="s">
        <v>440</v>
      </c>
      <c r="G144" s="386">
        <v>103.848</v>
      </c>
      <c r="H144" s="386">
        <v>0.62059600000000004</v>
      </c>
      <c r="J144" s="320">
        <f t="shared" si="10"/>
        <v>2020</v>
      </c>
      <c r="K144" s="320">
        <f t="shared" si="11"/>
        <v>7</v>
      </c>
      <c r="L144" s="320">
        <f t="shared" si="12"/>
        <v>7</v>
      </c>
      <c r="M144" s="91">
        <f t="shared" si="13"/>
        <v>44019</v>
      </c>
      <c r="N144" s="90">
        <f t="shared" si="14"/>
        <v>44019.621736111112</v>
      </c>
      <c r="O144" s="386">
        <v>103.848</v>
      </c>
      <c r="P144" s="386">
        <v>0.62059600000000004</v>
      </c>
      <c r="Q144" s="386" t="s">
        <v>178</v>
      </c>
      <c r="R144" s="274"/>
      <c r="S144" s="274"/>
    </row>
    <row r="145" spans="1:19">
      <c r="A145" s="386" t="s">
        <v>288</v>
      </c>
      <c r="B145" s="386" t="s">
        <v>178</v>
      </c>
      <c r="C145" s="386" t="s">
        <v>188</v>
      </c>
      <c r="D145" s="389">
        <v>44019</v>
      </c>
      <c r="E145" s="394">
        <v>0.62173611111111104</v>
      </c>
      <c r="F145" s="386" t="s">
        <v>440</v>
      </c>
      <c r="G145" s="386">
        <v>103.848</v>
      </c>
      <c r="H145" s="386">
        <v>0.62059600000000004</v>
      </c>
      <c r="J145" s="320">
        <f t="shared" si="10"/>
        <v>2020</v>
      </c>
      <c r="K145" s="320">
        <f t="shared" si="11"/>
        <v>7</v>
      </c>
      <c r="L145" s="320">
        <f t="shared" si="12"/>
        <v>7</v>
      </c>
      <c r="M145" s="91">
        <f t="shared" si="13"/>
        <v>44019</v>
      </c>
      <c r="N145" s="90">
        <f t="shared" si="14"/>
        <v>44019.621736111112</v>
      </c>
      <c r="O145" s="386">
        <v>103.848</v>
      </c>
      <c r="P145" s="386">
        <v>0.62059600000000004</v>
      </c>
      <c r="Q145" s="386" t="s">
        <v>178</v>
      </c>
      <c r="R145" s="274"/>
      <c r="S145" s="274"/>
    </row>
    <row r="146" spans="1:19">
      <c r="A146" s="386" t="s">
        <v>288</v>
      </c>
      <c r="B146" s="386" t="s">
        <v>178</v>
      </c>
      <c r="C146" s="386" t="s">
        <v>188</v>
      </c>
      <c r="D146" s="389">
        <v>44019</v>
      </c>
      <c r="E146" s="394">
        <v>0.64557870370370374</v>
      </c>
      <c r="F146" s="386" t="s">
        <v>423</v>
      </c>
      <c r="G146" s="386">
        <v>103.36799999999999</v>
      </c>
      <c r="H146" s="386">
        <v>0.85016000000000003</v>
      </c>
      <c r="J146" s="320">
        <f t="shared" si="10"/>
        <v>2020</v>
      </c>
      <c r="K146" s="320">
        <f t="shared" si="11"/>
        <v>7</v>
      </c>
      <c r="L146" s="320">
        <f t="shared" si="12"/>
        <v>7</v>
      </c>
      <c r="M146" s="91">
        <f t="shared" si="13"/>
        <v>44019</v>
      </c>
      <c r="N146" s="90">
        <f t="shared" si="14"/>
        <v>44019.645578703705</v>
      </c>
      <c r="O146" s="386">
        <v>103.36799999999999</v>
      </c>
      <c r="P146" s="386">
        <v>0.85016000000000003</v>
      </c>
      <c r="Q146" s="386" t="s">
        <v>178</v>
      </c>
      <c r="R146" s="274"/>
      <c r="S146" s="274"/>
    </row>
    <row r="147" spans="1:19">
      <c r="A147" s="386" t="s">
        <v>288</v>
      </c>
      <c r="B147" s="386" t="s">
        <v>178</v>
      </c>
      <c r="C147" s="386" t="s">
        <v>188</v>
      </c>
      <c r="D147" s="389">
        <v>44019</v>
      </c>
      <c r="E147" s="394">
        <v>0.64557870370370374</v>
      </c>
      <c r="F147" s="386" t="s">
        <v>423</v>
      </c>
      <c r="G147" s="386">
        <v>103.468</v>
      </c>
      <c r="H147" s="386">
        <v>0.80222400000000005</v>
      </c>
      <c r="J147" s="320">
        <f t="shared" si="10"/>
        <v>2020</v>
      </c>
      <c r="K147" s="320">
        <f t="shared" si="11"/>
        <v>7</v>
      </c>
      <c r="L147" s="320">
        <f t="shared" si="12"/>
        <v>7</v>
      </c>
      <c r="M147" s="91">
        <f t="shared" si="13"/>
        <v>44019</v>
      </c>
      <c r="N147" s="90">
        <f t="shared" si="14"/>
        <v>44019.645578703705</v>
      </c>
      <c r="O147" s="386">
        <v>103.468</v>
      </c>
      <c r="P147" s="386">
        <v>0.80222400000000005</v>
      </c>
      <c r="Q147" s="386" t="s">
        <v>178</v>
      </c>
      <c r="R147" s="274"/>
      <c r="S147" s="274"/>
    </row>
    <row r="148" spans="1:19">
      <c r="A148" s="386" t="s">
        <v>288</v>
      </c>
      <c r="B148" s="386" t="s">
        <v>178</v>
      </c>
      <c r="C148" s="386" t="s">
        <v>188</v>
      </c>
      <c r="D148" s="389">
        <v>44019</v>
      </c>
      <c r="E148" s="394">
        <v>0.64557870370370374</v>
      </c>
      <c r="F148" s="386" t="s">
        <v>423</v>
      </c>
      <c r="G148" s="386">
        <v>103.36799999999999</v>
      </c>
      <c r="H148" s="386">
        <v>0.85016000000000003</v>
      </c>
      <c r="J148" s="320">
        <f t="shared" si="10"/>
        <v>2020</v>
      </c>
      <c r="K148" s="320">
        <f t="shared" si="11"/>
        <v>7</v>
      </c>
      <c r="L148" s="320">
        <f t="shared" si="12"/>
        <v>7</v>
      </c>
      <c r="M148" s="91">
        <f t="shared" si="13"/>
        <v>44019</v>
      </c>
      <c r="N148" s="90">
        <f t="shared" si="14"/>
        <v>44019.645578703705</v>
      </c>
      <c r="O148" s="386">
        <v>103.36799999999999</v>
      </c>
      <c r="P148" s="386">
        <v>0.85016000000000003</v>
      </c>
      <c r="Q148" s="386" t="s">
        <v>178</v>
      </c>
      <c r="R148" s="274"/>
      <c r="S148" s="274"/>
    </row>
    <row r="149" spans="1:19">
      <c r="A149" s="386" t="s">
        <v>288</v>
      </c>
      <c r="B149" s="386" t="s">
        <v>178</v>
      </c>
      <c r="C149" s="386" t="s">
        <v>188</v>
      </c>
      <c r="D149" s="389">
        <v>44019</v>
      </c>
      <c r="E149" s="394">
        <v>0.66079861111111104</v>
      </c>
      <c r="F149" s="386" t="s">
        <v>441</v>
      </c>
      <c r="G149" s="386">
        <v>103.16500000000001</v>
      </c>
      <c r="H149" s="386">
        <v>0.94764999999999999</v>
      </c>
      <c r="J149" s="320">
        <f t="shared" si="10"/>
        <v>2020</v>
      </c>
      <c r="K149" s="320">
        <f t="shared" si="11"/>
        <v>7</v>
      </c>
      <c r="L149" s="320">
        <f t="shared" si="12"/>
        <v>7</v>
      </c>
      <c r="M149" s="91">
        <f t="shared" si="13"/>
        <v>44019</v>
      </c>
      <c r="N149" s="90">
        <f t="shared" si="14"/>
        <v>44019.660798611112</v>
      </c>
      <c r="O149" s="386">
        <v>103.16500000000001</v>
      </c>
      <c r="P149" s="386">
        <v>0.94764999999999999</v>
      </c>
      <c r="Q149" s="386" t="s">
        <v>178</v>
      </c>
      <c r="R149" s="274"/>
      <c r="S149" s="274"/>
    </row>
    <row r="150" spans="1:19">
      <c r="A150" s="386" t="s">
        <v>288</v>
      </c>
      <c r="B150" s="386" t="s">
        <v>178</v>
      </c>
      <c r="C150" s="386" t="s">
        <v>188</v>
      </c>
      <c r="D150" s="389">
        <v>44019</v>
      </c>
      <c r="E150" s="394">
        <v>0.66079861111111104</v>
      </c>
      <c r="F150" s="386" t="s">
        <v>441</v>
      </c>
      <c r="G150" s="386">
        <v>103.16500000000001</v>
      </c>
      <c r="H150" s="386">
        <v>0.94764999999999999</v>
      </c>
      <c r="J150" s="320">
        <f t="shared" si="10"/>
        <v>2020</v>
      </c>
      <c r="K150" s="320">
        <f t="shared" si="11"/>
        <v>7</v>
      </c>
      <c r="L150" s="320">
        <f t="shared" si="12"/>
        <v>7</v>
      </c>
      <c r="M150" s="91">
        <f t="shared" si="13"/>
        <v>44019</v>
      </c>
      <c r="N150" s="90">
        <f t="shared" si="14"/>
        <v>44019.660798611112</v>
      </c>
      <c r="O150" s="386">
        <v>103.16500000000001</v>
      </c>
      <c r="P150" s="386">
        <v>0.94764999999999999</v>
      </c>
      <c r="Q150" s="386" t="s">
        <v>178</v>
      </c>
      <c r="R150" s="274"/>
      <c r="S150" s="274"/>
    </row>
    <row r="151" spans="1:19">
      <c r="A151" s="386" t="s">
        <v>288</v>
      </c>
      <c r="B151" s="386" t="s">
        <v>178</v>
      </c>
      <c r="C151" s="386" t="s">
        <v>188</v>
      </c>
      <c r="D151" s="389">
        <v>44020</v>
      </c>
      <c r="E151" s="394">
        <v>0.52449074074074076</v>
      </c>
      <c r="F151" s="386" t="s">
        <v>428</v>
      </c>
      <c r="G151" s="386">
        <v>103.501</v>
      </c>
      <c r="H151" s="386">
        <v>0.78418100000000002</v>
      </c>
      <c r="J151" s="320">
        <f t="shared" si="10"/>
        <v>2020</v>
      </c>
      <c r="K151" s="320">
        <f t="shared" si="11"/>
        <v>7</v>
      </c>
      <c r="L151" s="320">
        <f t="shared" si="12"/>
        <v>8</v>
      </c>
      <c r="M151" s="91">
        <f t="shared" si="13"/>
        <v>44020</v>
      </c>
      <c r="N151" s="90">
        <f t="shared" si="14"/>
        <v>44020.52449074074</v>
      </c>
      <c r="O151" s="386">
        <v>103.501</v>
      </c>
      <c r="P151" s="386">
        <v>0.78418100000000002</v>
      </c>
      <c r="Q151" s="386" t="s">
        <v>178</v>
      </c>
      <c r="R151" s="274"/>
      <c r="S151" s="274"/>
    </row>
    <row r="152" spans="1:19">
      <c r="A152" s="386" t="s">
        <v>288</v>
      </c>
      <c r="B152" s="386" t="s">
        <v>178</v>
      </c>
      <c r="C152" s="386" t="s">
        <v>188</v>
      </c>
      <c r="D152" s="389">
        <v>44020</v>
      </c>
      <c r="E152" s="394">
        <v>0.52449074074074076</v>
      </c>
      <c r="F152" s="386" t="s">
        <v>428</v>
      </c>
      <c r="G152" s="386">
        <v>103.501</v>
      </c>
      <c r="H152" s="386">
        <v>0.78418100000000002</v>
      </c>
      <c r="J152" s="320">
        <f t="shared" si="10"/>
        <v>2020</v>
      </c>
      <c r="K152" s="320">
        <f t="shared" si="11"/>
        <v>7</v>
      </c>
      <c r="L152" s="320">
        <f t="shared" si="12"/>
        <v>8</v>
      </c>
      <c r="M152" s="91">
        <f t="shared" si="13"/>
        <v>44020</v>
      </c>
      <c r="N152" s="90">
        <f t="shared" si="14"/>
        <v>44020.52449074074</v>
      </c>
      <c r="O152" s="386">
        <v>103.501</v>
      </c>
      <c r="P152" s="386">
        <v>0.78418100000000002</v>
      </c>
      <c r="Q152" s="386" t="s">
        <v>178</v>
      </c>
      <c r="R152" s="274"/>
      <c r="S152" s="274"/>
    </row>
    <row r="153" spans="1:19">
      <c r="A153" s="386" t="s">
        <v>288</v>
      </c>
      <c r="B153" s="386" t="s">
        <v>178</v>
      </c>
      <c r="C153" s="386" t="s">
        <v>188</v>
      </c>
      <c r="D153" s="389">
        <v>44020</v>
      </c>
      <c r="E153" s="394">
        <v>0.52449074074074076</v>
      </c>
      <c r="F153" s="386" t="s">
        <v>428</v>
      </c>
      <c r="G153" s="386">
        <v>103.501</v>
      </c>
      <c r="H153" s="386">
        <v>0.78418100000000002</v>
      </c>
      <c r="J153" s="320">
        <f t="shared" si="10"/>
        <v>2020</v>
      </c>
      <c r="K153" s="320">
        <f t="shared" si="11"/>
        <v>7</v>
      </c>
      <c r="L153" s="320">
        <f t="shared" si="12"/>
        <v>8</v>
      </c>
      <c r="M153" s="91">
        <f t="shared" si="13"/>
        <v>44020</v>
      </c>
      <c r="N153" s="90">
        <f t="shared" si="14"/>
        <v>44020.52449074074</v>
      </c>
      <c r="O153" s="386">
        <v>103.501</v>
      </c>
      <c r="P153" s="386">
        <v>0.78418100000000002</v>
      </c>
      <c r="Q153" s="386" t="s">
        <v>178</v>
      </c>
      <c r="R153" s="274"/>
      <c r="S153" s="274"/>
    </row>
    <row r="154" spans="1:19">
      <c r="A154" s="386" t="s">
        <v>288</v>
      </c>
      <c r="B154" s="386" t="s">
        <v>178</v>
      </c>
      <c r="C154" s="386" t="s">
        <v>188</v>
      </c>
      <c r="D154" s="389">
        <v>44020</v>
      </c>
      <c r="E154" s="394">
        <v>0.56320601851851848</v>
      </c>
      <c r="F154" s="386" t="s">
        <v>428</v>
      </c>
      <c r="G154" s="386">
        <v>103.319</v>
      </c>
      <c r="H154" s="386">
        <v>0.87154799999999999</v>
      </c>
      <c r="J154" s="320">
        <f t="shared" si="10"/>
        <v>2020</v>
      </c>
      <c r="K154" s="320">
        <f t="shared" si="11"/>
        <v>7</v>
      </c>
      <c r="L154" s="320">
        <f t="shared" si="12"/>
        <v>8</v>
      </c>
      <c r="M154" s="91">
        <f t="shared" si="13"/>
        <v>44020</v>
      </c>
      <c r="N154" s="90">
        <f t="shared" si="14"/>
        <v>44020.563206018516</v>
      </c>
      <c r="O154" s="386">
        <v>103.319</v>
      </c>
      <c r="P154" s="386">
        <v>0.87154799999999999</v>
      </c>
      <c r="Q154" s="386" t="s">
        <v>178</v>
      </c>
      <c r="R154" s="274"/>
      <c r="S154" s="274"/>
    </row>
    <row r="155" spans="1:19">
      <c r="A155" s="386" t="s">
        <v>288</v>
      </c>
      <c r="B155" s="386" t="s">
        <v>178</v>
      </c>
      <c r="C155" s="386" t="s">
        <v>188</v>
      </c>
      <c r="D155" s="389">
        <v>44020</v>
      </c>
      <c r="E155" s="394">
        <v>0.56320601851851848</v>
      </c>
      <c r="F155" s="386" t="s">
        <v>428</v>
      </c>
      <c r="G155" s="386">
        <v>103.319</v>
      </c>
      <c r="H155" s="386">
        <v>0.87154799999999999</v>
      </c>
      <c r="J155" s="320">
        <f t="shared" si="10"/>
        <v>2020</v>
      </c>
      <c r="K155" s="320">
        <f t="shared" si="11"/>
        <v>7</v>
      </c>
      <c r="L155" s="320">
        <f t="shared" si="12"/>
        <v>8</v>
      </c>
      <c r="M155" s="91">
        <f t="shared" si="13"/>
        <v>44020</v>
      </c>
      <c r="N155" s="90">
        <f t="shared" si="14"/>
        <v>44020.563206018516</v>
      </c>
      <c r="O155" s="386">
        <v>103.319</v>
      </c>
      <c r="P155" s="386">
        <v>0.87154799999999999</v>
      </c>
      <c r="Q155" s="386" t="s">
        <v>178</v>
      </c>
      <c r="R155" s="274"/>
      <c r="S155" s="274"/>
    </row>
    <row r="156" spans="1:19">
      <c r="A156" s="386" t="s">
        <v>288</v>
      </c>
      <c r="B156" s="386" t="s">
        <v>178</v>
      </c>
      <c r="C156" s="386" t="s">
        <v>188</v>
      </c>
      <c r="D156" s="389">
        <v>44020</v>
      </c>
      <c r="E156" s="394">
        <v>0.56320601851851848</v>
      </c>
      <c r="F156" s="386" t="s">
        <v>428</v>
      </c>
      <c r="G156" s="386">
        <v>103.319</v>
      </c>
      <c r="H156" s="386">
        <v>0.87154799999999999</v>
      </c>
      <c r="J156" s="320">
        <f t="shared" si="10"/>
        <v>2020</v>
      </c>
      <c r="K156" s="320">
        <f t="shared" si="11"/>
        <v>7</v>
      </c>
      <c r="L156" s="320">
        <f t="shared" si="12"/>
        <v>8</v>
      </c>
      <c r="M156" s="91">
        <f t="shared" si="13"/>
        <v>44020</v>
      </c>
      <c r="N156" s="90">
        <f t="shared" si="14"/>
        <v>44020.563206018516</v>
      </c>
      <c r="O156" s="386">
        <v>103.319</v>
      </c>
      <c r="P156" s="386">
        <v>0.87154799999999999</v>
      </c>
      <c r="Q156" s="386" t="s">
        <v>178</v>
      </c>
      <c r="R156" s="274"/>
      <c r="S156" s="274"/>
    </row>
    <row r="157" spans="1:19">
      <c r="A157" s="386" t="s">
        <v>288</v>
      </c>
      <c r="B157" s="386" t="s">
        <v>178</v>
      </c>
      <c r="C157" s="386" t="s">
        <v>188</v>
      </c>
      <c r="D157" s="389">
        <v>44020</v>
      </c>
      <c r="E157" s="394">
        <v>0.5814583333333333</v>
      </c>
      <c r="F157" s="386" t="s">
        <v>423</v>
      </c>
      <c r="G157" s="386">
        <v>103.879</v>
      </c>
      <c r="H157" s="386">
        <v>0.60334299999999996</v>
      </c>
      <c r="J157" s="320">
        <f t="shared" si="10"/>
        <v>2020</v>
      </c>
      <c r="K157" s="320">
        <f t="shared" si="11"/>
        <v>7</v>
      </c>
      <c r="L157" s="320">
        <f t="shared" si="12"/>
        <v>8</v>
      </c>
      <c r="M157" s="91">
        <f t="shared" si="13"/>
        <v>44020</v>
      </c>
      <c r="N157" s="90">
        <f t="shared" si="14"/>
        <v>44020.581458333334</v>
      </c>
      <c r="O157" s="386">
        <v>103.879</v>
      </c>
      <c r="P157" s="386">
        <v>0.60334299999999996</v>
      </c>
      <c r="Q157" s="386" t="s">
        <v>178</v>
      </c>
      <c r="R157" s="274"/>
      <c r="S157" s="274"/>
    </row>
    <row r="158" spans="1:19">
      <c r="A158" s="386" t="s">
        <v>288</v>
      </c>
      <c r="B158" s="386" t="s">
        <v>178</v>
      </c>
      <c r="C158" s="386" t="s">
        <v>188</v>
      </c>
      <c r="D158" s="389">
        <v>44020</v>
      </c>
      <c r="E158" s="394">
        <v>0.5814583333333333</v>
      </c>
      <c r="F158" s="386" t="s">
        <v>423</v>
      </c>
      <c r="G158" s="386">
        <v>103.914</v>
      </c>
      <c r="H158" s="386">
        <v>0.58664099999999997</v>
      </c>
      <c r="J158" s="320">
        <f t="shared" si="10"/>
        <v>2020</v>
      </c>
      <c r="K158" s="320">
        <f t="shared" si="11"/>
        <v>7</v>
      </c>
      <c r="L158" s="320">
        <f t="shared" si="12"/>
        <v>8</v>
      </c>
      <c r="M158" s="91">
        <f t="shared" si="13"/>
        <v>44020</v>
      </c>
      <c r="N158" s="90">
        <f t="shared" si="14"/>
        <v>44020.581458333334</v>
      </c>
      <c r="O158" s="386">
        <v>103.914</v>
      </c>
      <c r="P158" s="386">
        <v>0.58664099999999997</v>
      </c>
      <c r="Q158" s="386" t="s">
        <v>178</v>
      </c>
      <c r="R158" s="274"/>
      <c r="S158" s="274"/>
    </row>
    <row r="159" spans="1:19">
      <c r="A159" s="386" t="s">
        <v>288</v>
      </c>
      <c r="B159" s="386" t="s">
        <v>178</v>
      </c>
      <c r="C159" s="386" t="s">
        <v>188</v>
      </c>
      <c r="D159" s="389">
        <v>44020</v>
      </c>
      <c r="E159" s="394">
        <v>0.5814583333333333</v>
      </c>
      <c r="F159" s="386" t="s">
        <v>423</v>
      </c>
      <c r="G159" s="386">
        <v>103.914</v>
      </c>
      <c r="H159" s="386">
        <v>0.58664099999999997</v>
      </c>
      <c r="J159" s="320">
        <f t="shared" si="10"/>
        <v>2020</v>
      </c>
      <c r="K159" s="320">
        <f t="shared" si="11"/>
        <v>7</v>
      </c>
      <c r="L159" s="320">
        <f t="shared" si="12"/>
        <v>8</v>
      </c>
      <c r="M159" s="91">
        <f t="shared" si="13"/>
        <v>44020</v>
      </c>
      <c r="N159" s="90">
        <f t="shared" si="14"/>
        <v>44020.581458333334</v>
      </c>
      <c r="O159" s="386">
        <v>103.914</v>
      </c>
      <c r="P159" s="386">
        <v>0.58664099999999997</v>
      </c>
      <c r="Q159" s="386" t="s">
        <v>178</v>
      </c>
      <c r="R159" s="274"/>
      <c r="S159" s="274"/>
    </row>
    <row r="160" spans="1:19">
      <c r="A160" s="386" t="s">
        <v>288</v>
      </c>
      <c r="B160" s="386" t="s">
        <v>178</v>
      </c>
      <c r="C160" s="386" t="s">
        <v>188</v>
      </c>
      <c r="D160" s="389">
        <v>44021</v>
      </c>
      <c r="E160" s="394">
        <v>0.3836342592592592</v>
      </c>
      <c r="F160" s="386" t="s">
        <v>421</v>
      </c>
      <c r="G160" s="386">
        <v>103.523</v>
      </c>
      <c r="H160" s="386">
        <v>0.76684600000000003</v>
      </c>
      <c r="J160" s="320">
        <f t="shared" si="10"/>
        <v>2020</v>
      </c>
      <c r="K160" s="320">
        <f t="shared" si="11"/>
        <v>7</v>
      </c>
      <c r="L160" s="320">
        <f t="shared" si="12"/>
        <v>9</v>
      </c>
      <c r="M160" s="91">
        <f t="shared" si="13"/>
        <v>44021</v>
      </c>
      <c r="N160" s="90">
        <f t="shared" si="14"/>
        <v>44021.383634259262</v>
      </c>
      <c r="O160" s="386">
        <v>103.523</v>
      </c>
      <c r="P160" s="386">
        <v>0.76684600000000003</v>
      </c>
      <c r="Q160" s="386" t="s">
        <v>178</v>
      </c>
      <c r="R160" s="274"/>
      <c r="S160" s="274"/>
    </row>
    <row r="161" spans="1:19">
      <c r="A161" s="386" t="s">
        <v>288</v>
      </c>
      <c r="B161" s="386" t="s">
        <v>178</v>
      </c>
      <c r="C161" s="386" t="s">
        <v>188</v>
      </c>
      <c r="D161" s="389">
        <v>44021</v>
      </c>
      <c r="E161" s="394">
        <v>0.3836342592592592</v>
      </c>
      <c r="F161" s="386" t="s">
        <v>421</v>
      </c>
      <c r="G161" s="386">
        <v>103.623</v>
      </c>
      <c r="H161" s="386">
        <v>0.71874899999999997</v>
      </c>
      <c r="J161" s="320">
        <f t="shared" si="10"/>
        <v>2020</v>
      </c>
      <c r="K161" s="320">
        <f t="shared" si="11"/>
        <v>7</v>
      </c>
      <c r="L161" s="320">
        <f t="shared" si="12"/>
        <v>9</v>
      </c>
      <c r="M161" s="91">
        <f t="shared" si="13"/>
        <v>44021</v>
      </c>
      <c r="N161" s="90">
        <f t="shared" si="14"/>
        <v>44021.383634259262</v>
      </c>
      <c r="O161" s="386">
        <v>103.623</v>
      </c>
      <c r="P161" s="386">
        <v>0.71874899999999997</v>
      </c>
      <c r="Q161" s="386" t="s">
        <v>178</v>
      </c>
      <c r="R161" s="274"/>
      <c r="S161" s="274"/>
    </row>
    <row r="162" spans="1:19">
      <c r="A162" s="386" t="s">
        <v>288</v>
      </c>
      <c r="B162" s="386" t="s">
        <v>178</v>
      </c>
      <c r="C162" s="386" t="s">
        <v>188</v>
      </c>
      <c r="D162" s="389">
        <v>44021</v>
      </c>
      <c r="E162" s="394">
        <v>0.3836342592592592</v>
      </c>
      <c r="F162" s="386" t="s">
        <v>421</v>
      </c>
      <c r="G162" s="386">
        <v>103.523</v>
      </c>
      <c r="H162" s="386">
        <v>0.76684600000000003</v>
      </c>
      <c r="J162" s="320">
        <f t="shared" si="10"/>
        <v>2020</v>
      </c>
      <c r="K162" s="320">
        <f t="shared" si="11"/>
        <v>7</v>
      </c>
      <c r="L162" s="320">
        <f t="shared" si="12"/>
        <v>9</v>
      </c>
      <c r="M162" s="91">
        <f t="shared" si="13"/>
        <v>44021</v>
      </c>
      <c r="N162" s="90">
        <f t="shared" si="14"/>
        <v>44021.383634259262</v>
      </c>
      <c r="O162" s="386">
        <v>103.523</v>
      </c>
      <c r="P162" s="386">
        <v>0.76684600000000003</v>
      </c>
      <c r="Q162" s="386" t="s">
        <v>178</v>
      </c>
      <c r="R162" s="274"/>
      <c r="S162" s="274"/>
    </row>
    <row r="163" spans="1:19">
      <c r="A163" s="386" t="s">
        <v>288</v>
      </c>
      <c r="B163" s="386" t="s">
        <v>178</v>
      </c>
      <c r="C163" s="386" t="s">
        <v>188</v>
      </c>
      <c r="D163" s="389">
        <v>44021</v>
      </c>
      <c r="E163" s="394">
        <v>0.42763888888888885</v>
      </c>
      <c r="F163" s="386" t="s">
        <v>423</v>
      </c>
      <c r="G163" s="386">
        <v>103.55800000000001</v>
      </c>
      <c r="H163" s="386">
        <v>0.75000599999999995</v>
      </c>
      <c r="J163" s="320">
        <f t="shared" si="10"/>
        <v>2020</v>
      </c>
      <c r="K163" s="320">
        <f t="shared" si="11"/>
        <v>7</v>
      </c>
      <c r="L163" s="320">
        <f t="shared" si="12"/>
        <v>9</v>
      </c>
      <c r="M163" s="91">
        <f t="shared" si="13"/>
        <v>44021</v>
      </c>
      <c r="N163" s="90">
        <f t="shared" si="14"/>
        <v>44021.42763888889</v>
      </c>
      <c r="O163" s="386">
        <v>103.55800000000001</v>
      </c>
      <c r="P163" s="386">
        <v>0.75000599999999995</v>
      </c>
      <c r="Q163" s="386" t="s">
        <v>178</v>
      </c>
      <c r="R163" s="274"/>
      <c r="S163" s="274"/>
    </row>
    <row r="164" spans="1:19">
      <c r="A164" s="386" t="s">
        <v>288</v>
      </c>
      <c r="B164" s="386" t="s">
        <v>178</v>
      </c>
      <c r="C164" s="386" t="s">
        <v>188</v>
      </c>
      <c r="D164" s="389">
        <v>44021</v>
      </c>
      <c r="E164" s="394">
        <v>0.42763888888888885</v>
      </c>
      <c r="F164" s="386" t="s">
        <v>423</v>
      </c>
      <c r="G164" s="386">
        <v>103.658</v>
      </c>
      <c r="H164" s="386">
        <v>0.701928</v>
      </c>
      <c r="J164" s="320">
        <f t="shared" si="10"/>
        <v>2020</v>
      </c>
      <c r="K164" s="320">
        <f t="shared" si="11"/>
        <v>7</v>
      </c>
      <c r="L164" s="320">
        <f t="shared" si="12"/>
        <v>9</v>
      </c>
      <c r="M164" s="91">
        <f t="shared" si="13"/>
        <v>44021</v>
      </c>
      <c r="N164" s="90">
        <f t="shared" si="14"/>
        <v>44021.42763888889</v>
      </c>
      <c r="O164" s="386">
        <v>103.658</v>
      </c>
      <c r="P164" s="386">
        <v>0.701928</v>
      </c>
      <c r="Q164" s="386" t="s">
        <v>178</v>
      </c>
      <c r="R164" s="274"/>
      <c r="S164" s="274"/>
    </row>
    <row r="165" spans="1:19">
      <c r="A165" s="386" t="s">
        <v>288</v>
      </c>
      <c r="B165" s="386" t="s">
        <v>178</v>
      </c>
      <c r="C165" s="386" t="s">
        <v>188</v>
      </c>
      <c r="D165" s="389">
        <v>44021</v>
      </c>
      <c r="E165" s="394">
        <v>0.42763888888888885</v>
      </c>
      <c r="F165" s="386" t="s">
        <v>423</v>
      </c>
      <c r="G165" s="386">
        <v>103.55800000000001</v>
      </c>
      <c r="H165" s="386">
        <v>0.75000599999999995</v>
      </c>
      <c r="J165" s="320">
        <f t="shared" si="10"/>
        <v>2020</v>
      </c>
      <c r="K165" s="320">
        <f t="shared" si="11"/>
        <v>7</v>
      </c>
      <c r="L165" s="320">
        <f t="shared" si="12"/>
        <v>9</v>
      </c>
      <c r="M165" s="91">
        <f t="shared" si="13"/>
        <v>44021</v>
      </c>
      <c r="N165" s="90">
        <f t="shared" si="14"/>
        <v>44021.42763888889</v>
      </c>
      <c r="O165" s="386">
        <v>103.55800000000001</v>
      </c>
      <c r="P165" s="386">
        <v>0.75000599999999995</v>
      </c>
      <c r="Q165" s="386" t="s">
        <v>178</v>
      </c>
      <c r="R165" s="274"/>
      <c r="S165" s="274"/>
    </row>
    <row r="166" spans="1:19">
      <c r="A166" s="386" t="s">
        <v>288</v>
      </c>
      <c r="B166" s="386" t="s">
        <v>178</v>
      </c>
      <c r="C166" s="386" t="s">
        <v>188</v>
      </c>
      <c r="D166" s="389">
        <v>44021</v>
      </c>
      <c r="E166" s="394">
        <v>0.51204861111111111</v>
      </c>
      <c r="F166" s="386" t="s">
        <v>421</v>
      </c>
      <c r="G166" s="386">
        <v>103.05</v>
      </c>
      <c r="H166" s="386">
        <v>0.995143</v>
      </c>
      <c r="J166" s="320">
        <f t="shared" si="10"/>
        <v>2020</v>
      </c>
      <c r="K166" s="320">
        <f t="shared" si="11"/>
        <v>7</v>
      </c>
      <c r="L166" s="320">
        <f t="shared" si="12"/>
        <v>9</v>
      </c>
      <c r="M166" s="91">
        <f t="shared" si="13"/>
        <v>44021</v>
      </c>
      <c r="N166" s="90">
        <f t="shared" si="14"/>
        <v>44021.512048611112</v>
      </c>
      <c r="O166" s="386">
        <v>103.05</v>
      </c>
      <c r="P166" s="386">
        <v>0.995143</v>
      </c>
      <c r="Q166" s="386" t="s">
        <v>178</v>
      </c>
      <c r="R166" s="274"/>
      <c r="S166" s="274"/>
    </row>
    <row r="167" spans="1:19">
      <c r="A167" s="386" t="s">
        <v>288</v>
      </c>
      <c r="B167" s="386" t="s">
        <v>178</v>
      </c>
      <c r="C167" s="386" t="s">
        <v>188</v>
      </c>
      <c r="D167" s="389">
        <v>44021</v>
      </c>
      <c r="E167" s="394">
        <v>0.51247685185185188</v>
      </c>
      <c r="F167" s="386" t="s">
        <v>421</v>
      </c>
      <c r="G167" s="386">
        <v>103.05</v>
      </c>
      <c r="H167" s="386">
        <v>0.995143</v>
      </c>
      <c r="J167" s="320">
        <f t="shared" si="10"/>
        <v>2020</v>
      </c>
      <c r="K167" s="320">
        <f t="shared" si="11"/>
        <v>7</v>
      </c>
      <c r="L167" s="320">
        <f t="shared" si="12"/>
        <v>9</v>
      </c>
      <c r="M167" s="91">
        <f t="shared" si="13"/>
        <v>44021</v>
      </c>
      <c r="N167" s="90">
        <f t="shared" si="14"/>
        <v>44021.512476851851</v>
      </c>
      <c r="O167" s="386">
        <v>103.05</v>
      </c>
      <c r="P167" s="386">
        <v>0.995143</v>
      </c>
      <c r="Q167" s="386" t="s">
        <v>178</v>
      </c>
      <c r="R167" s="274"/>
      <c r="S167" s="274"/>
    </row>
    <row r="168" spans="1:19">
      <c r="A168" s="386" t="s">
        <v>288</v>
      </c>
      <c r="B168" s="386" t="s">
        <v>178</v>
      </c>
      <c r="C168" s="386" t="s">
        <v>188</v>
      </c>
      <c r="D168" s="389">
        <v>44021</v>
      </c>
      <c r="E168" s="394">
        <v>0.51261574074074068</v>
      </c>
      <c r="F168" s="386" t="s">
        <v>421</v>
      </c>
      <c r="G168" s="386">
        <v>103.05</v>
      </c>
      <c r="H168" s="386">
        <v>0.995143</v>
      </c>
      <c r="J168" s="320">
        <f t="shared" si="10"/>
        <v>2020</v>
      </c>
      <c r="K168" s="320">
        <f t="shared" si="11"/>
        <v>7</v>
      </c>
      <c r="L168" s="320">
        <f t="shared" si="12"/>
        <v>9</v>
      </c>
      <c r="M168" s="91">
        <f t="shared" si="13"/>
        <v>44021</v>
      </c>
      <c r="N168" s="90">
        <f t="shared" si="14"/>
        <v>44021.512615740743</v>
      </c>
      <c r="O168" s="386">
        <v>103.05</v>
      </c>
      <c r="P168" s="386">
        <v>0.995143</v>
      </c>
      <c r="Q168" s="386" t="s">
        <v>178</v>
      </c>
      <c r="R168" s="274"/>
      <c r="S168" s="274"/>
    </row>
    <row r="169" spans="1:19">
      <c r="A169" s="386" t="s">
        <v>288</v>
      </c>
      <c r="B169" s="386" t="s">
        <v>178</v>
      </c>
      <c r="C169" s="386" t="s">
        <v>188</v>
      </c>
      <c r="D169" s="389">
        <v>44021</v>
      </c>
      <c r="E169" s="394">
        <v>0.51261574074074068</v>
      </c>
      <c r="F169" s="386" t="s">
        <v>421</v>
      </c>
      <c r="G169" s="386">
        <v>103.05</v>
      </c>
      <c r="H169" s="386">
        <v>0.995143</v>
      </c>
      <c r="J169" s="320">
        <f t="shared" si="10"/>
        <v>2020</v>
      </c>
      <c r="K169" s="320">
        <f t="shared" si="11"/>
        <v>7</v>
      </c>
      <c r="L169" s="320">
        <f t="shared" si="12"/>
        <v>9</v>
      </c>
      <c r="M169" s="91">
        <f t="shared" si="13"/>
        <v>44021</v>
      </c>
      <c r="N169" s="90">
        <f t="shared" si="14"/>
        <v>44021.512615740743</v>
      </c>
      <c r="O169" s="386">
        <v>103.05</v>
      </c>
      <c r="P169" s="386">
        <v>0.995143</v>
      </c>
      <c r="Q169" s="386" t="s">
        <v>178</v>
      </c>
      <c r="R169" s="274"/>
      <c r="S169" s="274"/>
    </row>
    <row r="170" spans="1:19">
      <c r="A170" s="386" t="s">
        <v>288</v>
      </c>
      <c r="B170" s="386" t="s">
        <v>178</v>
      </c>
      <c r="C170" s="386" t="s">
        <v>188</v>
      </c>
      <c r="D170" s="389">
        <v>44021</v>
      </c>
      <c r="E170" s="394">
        <v>0.51261574074074068</v>
      </c>
      <c r="F170" s="386" t="s">
        <v>421</v>
      </c>
      <c r="G170" s="386">
        <v>103.05</v>
      </c>
      <c r="H170" s="386">
        <v>0.995143</v>
      </c>
      <c r="J170" s="320">
        <f t="shared" si="10"/>
        <v>2020</v>
      </c>
      <c r="K170" s="320">
        <f t="shared" si="11"/>
        <v>7</v>
      </c>
      <c r="L170" s="320">
        <f t="shared" si="12"/>
        <v>9</v>
      </c>
      <c r="M170" s="91">
        <f t="shared" si="13"/>
        <v>44021</v>
      </c>
      <c r="N170" s="90">
        <f t="shared" si="14"/>
        <v>44021.512615740743</v>
      </c>
      <c r="O170" s="386">
        <v>103.05</v>
      </c>
      <c r="P170" s="386">
        <v>0.995143</v>
      </c>
      <c r="Q170" s="386" t="s">
        <v>178</v>
      </c>
      <c r="R170" s="274"/>
      <c r="S170" s="274"/>
    </row>
    <row r="171" spans="1:19">
      <c r="A171" s="386" t="s">
        <v>288</v>
      </c>
      <c r="B171" s="386" t="s">
        <v>178</v>
      </c>
      <c r="C171" s="386" t="s">
        <v>188</v>
      </c>
      <c r="D171" s="389">
        <v>44021</v>
      </c>
      <c r="E171" s="394">
        <v>0.62518518518518518</v>
      </c>
      <c r="F171" s="386" t="s">
        <v>442</v>
      </c>
      <c r="G171" s="386">
        <v>103.39400000000001</v>
      </c>
      <c r="H171" s="386">
        <v>0.82897900000000002</v>
      </c>
      <c r="J171" s="320">
        <f t="shared" si="10"/>
        <v>2020</v>
      </c>
      <c r="K171" s="320">
        <f t="shared" si="11"/>
        <v>7</v>
      </c>
      <c r="L171" s="320">
        <f t="shared" si="12"/>
        <v>9</v>
      </c>
      <c r="M171" s="91">
        <f t="shared" si="13"/>
        <v>44021</v>
      </c>
      <c r="N171" s="90">
        <f t="shared" si="14"/>
        <v>44021.625185185185</v>
      </c>
      <c r="O171" s="386">
        <v>103.39400000000001</v>
      </c>
      <c r="P171" s="386">
        <v>0.82897900000000002</v>
      </c>
      <c r="Q171" s="386" t="s">
        <v>178</v>
      </c>
      <c r="R171" s="274"/>
      <c r="S171" s="274"/>
    </row>
    <row r="172" spans="1:19">
      <c r="A172" s="386" t="s">
        <v>288</v>
      </c>
      <c r="B172" s="386" t="s">
        <v>178</v>
      </c>
      <c r="C172" s="386" t="s">
        <v>188</v>
      </c>
      <c r="D172" s="389">
        <v>44021</v>
      </c>
      <c r="E172" s="394">
        <v>0.7041087962962963</v>
      </c>
      <c r="F172" s="386" t="s">
        <v>430</v>
      </c>
      <c r="G172" s="386">
        <v>103.51600000000001</v>
      </c>
      <c r="H172" s="386">
        <v>0.77021499999999998</v>
      </c>
      <c r="J172" s="320">
        <f t="shared" si="10"/>
        <v>2020</v>
      </c>
      <c r="K172" s="320">
        <f t="shared" si="11"/>
        <v>7</v>
      </c>
      <c r="L172" s="320">
        <f t="shared" si="12"/>
        <v>9</v>
      </c>
      <c r="M172" s="91">
        <f t="shared" si="13"/>
        <v>44021</v>
      </c>
      <c r="N172" s="90">
        <f t="shared" si="14"/>
        <v>44021.704108796293</v>
      </c>
      <c r="O172" s="386">
        <v>103.51600000000001</v>
      </c>
      <c r="P172" s="386">
        <v>0.77021499999999998</v>
      </c>
      <c r="Q172" s="386" t="s">
        <v>178</v>
      </c>
      <c r="R172" s="274"/>
      <c r="S172" s="274"/>
    </row>
    <row r="173" spans="1:19">
      <c r="A173" s="386" t="s">
        <v>288</v>
      </c>
      <c r="B173" s="386" t="s">
        <v>178</v>
      </c>
      <c r="C173" s="386" t="s">
        <v>188</v>
      </c>
      <c r="D173" s="389">
        <v>44022</v>
      </c>
      <c r="E173" s="394">
        <v>0.3551273148148148</v>
      </c>
      <c r="F173" s="386" t="s">
        <v>421</v>
      </c>
      <c r="G173" s="386">
        <v>103.01900000000001</v>
      </c>
      <c r="H173" s="386">
        <v>1.008197</v>
      </c>
      <c r="J173" s="320">
        <f t="shared" si="10"/>
        <v>2020</v>
      </c>
      <c r="K173" s="320">
        <f t="shared" si="11"/>
        <v>7</v>
      </c>
      <c r="L173" s="320">
        <f t="shared" si="12"/>
        <v>10</v>
      </c>
      <c r="M173" s="91">
        <f t="shared" si="13"/>
        <v>44022</v>
      </c>
      <c r="N173" s="90">
        <f t="shared" si="14"/>
        <v>44022.355127314811</v>
      </c>
      <c r="O173" s="386">
        <v>103.01900000000001</v>
      </c>
      <c r="P173" s="386">
        <v>1.008197</v>
      </c>
      <c r="Q173" s="386" t="s">
        <v>178</v>
      </c>
      <c r="R173" s="274"/>
      <c r="S173" s="274"/>
    </row>
    <row r="174" spans="1:19">
      <c r="A174" s="386" t="s">
        <v>288</v>
      </c>
      <c r="B174" s="386" t="s">
        <v>178</v>
      </c>
      <c r="C174" s="386" t="s">
        <v>188</v>
      </c>
      <c r="D174" s="389">
        <v>44022</v>
      </c>
      <c r="E174" s="394">
        <v>0.35615740740740742</v>
      </c>
      <c r="F174" s="386" t="s">
        <v>421</v>
      </c>
      <c r="G174" s="386">
        <v>103.01900000000001</v>
      </c>
      <c r="H174" s="386">
        <v>1.008197</v>
      </c>
      <c r="J174" s="320">
        <f t="shared" si="10"/>
        <v>2020</v>
      </c>
      <c r="K174" s="320">
        <f t="shared" si="11"/>
        <v>7</v>
      </c>
      <c r="L174" s="320">
        <f t="shared" si="12"/>
        <v>10</v>
      </c>
      <c r="M174" s="91">
        <f t="shared" si="13"/>
        <v>44022</v>
      </c>
      <c r="N174" s="90">
        <f t="shared" si="14"/>
        <v>44022.356157407405</v>
      </c>
      <c r="O174" s="386">
        <v>103.01900000000001</v>
      </c>
      <c r="P174" s="386">
        <v>1.008197</v>
      </c>
      <c r="Q174" s="386" t="s">
        <v>178</v>
      </c>
      <c r="R174" s="274"/>
      <c r="S174" s="274"/>
    </row>
    <row r="175" spans="1:19">
      <c r="A175" s="386" t="s">
        <v>288</v>
      </c>
      <c r="B175" s="386" t="s">
        <v>178</v>
      </c>
      <c r="C175" s="386" t="s">
        <v>188</v>
      </c>
      <c r="D175" s="389">
        <v>44022</v>
      </c>
      <c r="E175" s="394">
        <v>0.35615740740740742</v>
      </c>
      <c r="F175" s="386" t="s">
        <v>421</v>
      </c>
      <c r="G175" s="386">
        <v>103.01900000000001</v>
      </c>
      <c r="H175" s="386">
        <v>1.008197</v>
      </c>
      <c r="J175" s="320">
        <f t="shared" si="10"/>
        <v>2020</v>
      </c>
      <c r="K175" s="320">
        <f t="shared" si="11"/>
        <v>7</v>
      </c>
      <c r="L175" s="320">
        <f t="shared" si="12"/>
        <v>10</v>
      </c>
      <c r="M175" s="91">
        <f t="shared" si="13"/>
        <v>44022</v>
      </c>
      <c r="N175" s="90">
        <f t="shared" si="14"/>
        <v>44022.356157407405</v>
      </c>
      <c r="O175" s="386">
        <v>103.01900000000001</v>
      </c>
      <c r="P175" s="386">
        <v>1.008197</v>
      </c>
      <c r="Q175" s="386" t="s">
        <v>178</v>
      </c>
      <c r="R175" s="274"/>
      <c r="S175" s="274"/>
    </row>
    <row r="176" spans="1:19">
      <c r="A176" s="386" t="s">
        <v>288</v>
      </c>
      <c r="B176" s="386" t="s">
        <v>178</v>
      </c>
      <c r="C176" s="386" t="s">
        <v>188</v>
      </c>
      <c r="D176" s="389">
        <v>44022</v>
      </c>
      <c r="E176" s="394">
        <v>0.46942129629629631</v>
      </c>
      <c r="F176" s="386" t="s">
        <v>431</v>
      </c>
      <c r="G176" s="386">
        <v>103.369</v>
      </c>
      <c r="H176" s="386">
        <v>0.83885399999999999</v>
      </c>
      <c r="J176" s="320">
        <f t="shared" si="10"/>
        <v>2020</v>
      </c>
      <c r="K176" s="320">
        <f t="shared" si="11"/>
        <v>7</v>
      </c>
      <c r="L176" s="320">
        <f t="shared" si="12"/>
        <v>10</v>
      </c>
      <c r="M176" s="91">
        <f t="shared" si="13"/>
        <v>44022</v>
      </c>
      <c r="N176" s="90">
        <f t="shared" si="14"/>
        <v>44022.469421296293</v>
      </c>
      <c r="O176" s="386">
        <v>103.369</v>
      </c>
      <c r="P176" s="386">
        <v>0.83885399999999999</v>
      </c>
      <c r="Q176" s="386" t="s">
        <v>178</v>
      </c>
      <c r="R176" s="274"/>
      <c r="S176" s="274"/>
    </row>
    <row r="177" spans="1:19">
      <c r="A177" s="386" t="s">
        <v>288</v>
      </c>
      <c r="B177" s="386" t="s">
        <v>178</v>
      </c>
      <c r="C177" s="386" t="s">
        <v>188</v>
      </c>
      <c r="D177" s="389">
        <v>44022</v>
      </c>
      <c r="E177" s="394">
        <v>0.4694328703703704</v>
      </c>
      <c r="F177" s="386" t="s">
        <v>431</v>
      </c>
      <c r="G177" s="386">
        <v>103.369</v>
      </c>
      <c r="H177" s="386">
        <v>0.83885399999999999</v>
      </c>
      <c r="J177" s="320">
        <f t="shared" si="10"/>
        <v>2020</v>
      </c>
      <c r="K177" s="320">
        <f t="shared" si="11"/>
        <v>7</v>
      </c>
      <c r="L177" s="320">
        <f t="shared" si="12"/>
        <v>10</v>
      </c>
      <c r="M177" s="91">
        <f t="shared" si="13"/>
        <v>44022</v>
      </c>
      <c r="N177" s="90">
        <f t="shared" si="14"/>
        <v>44022.46943287037</v>
      </c>
      <c r="O177" s="386">
        <v>103.369</v>
      </c>
      <c r="P177" s="386">
        <v>0.83885399999999999</v>
      </c>
      <c r="Q177" s="386" t="s">
        <v>178</v>
      </c>
      <c r="R177" s="274"/>
      <c r="S177" s="274"/>
    </row>
    <row r="178" spans="1:19">
      <c r="A178" s="386" t="s">
        <v>288</v>
      </c>
      <c r="B178" s="386" t="s">
        <v>178</v>
      </c>
      <c r="C178" s="386" t="s">
        <v>188</v>
      </c>
      <c r="D178" s="389">
        <v>44022</v>
      </c>
      <c r="E178" s="394">
        <v>0.65104166666666663</v>
      </c>
      <c r="F178" s="386" t="s">
        <v>426</v>
      </c>
      <c r="G178" s="386">
        <v>102.69</v>
      </c>
      <c r="H178" s="386">
        <v>1.168042</v>
      </c>
      <c r="J178" s="320">
        <f t="shared" si="10"/>
        <v>2020</v>
      </c>
      <c r="K178" s="320">
        <f t="shared" si="11"/>
        <v>7</v>
      </c>
      <c r="L178" s="320">
        <f t="shared" si="12"/>
        <v>10</v>
      </c>
      <c r="M178" s="91">
        <f t="shared" si="13"/>
        <v>44022</v>
      </c>
      <c r="N178" s="90">
        <f t="shared" si="14"/>
        <v>44022.651041666664</v>
      </c>
      <c r="O178" s="386">
        <v>102.69</v>
      </c>
      <c r="P178" s="386">
        <v>1.168042</v>
      </c>
      <c r="Q178" s="386" t="s">
        <v>178</v>
      </c>
      <c r="R178" s="274"/>
      <c r="S178" s="274"/>
    </row>
    <row r="179" spans="1:19">
      <c r="A179" s="386" t="s">
        <v>288</v>
      </c>
      <c r="B179" s="386" t="s">
        <v>178</v>
      </c>
      <c r="C179" s="386" t="s">
        <v>188</v>
      </c>
      <c r="D179" s="389">
        <v>44025</v>
      </c>
      <c r="E179" s="394">
        <v>0.59468750000000004</v>
      </c>
      <c r="F179" s="386" t="s">
        <v>422</v>
      </c>
      <c r="G179" s="386">
        <v>103.223</v>
      </c>
      <c r="H179" s="386">
        <v>0.90731700000000004</v>
      </c>
      <c r="J179" s="320">
        <f t="shared" si="10"/>
        <v>2020</v>
      </c>
      <c r="K179" s="320">
        <f t="shared" si="11"/>
        <v>7</v>
      </c>
      <c r="L179" s="320">
        <f t="shared" si="12"/>
        <v>13</v>
      </c>
      <c r="M179" s="91">
        <f t="shared" si="13"/>
        <v>44025</v>
      </c>
      <c r="N179" s="90">
        <f t="shared" si="14"/>
        <v>44025.594687500001</v>
      </c>
      <c r="O179" s="386">
        <v>103.223</v>
      </c>
      <c r="P179" s="386">
        <v>0.90731700000000004</v>
      </c>
      <c r="Q179" s="386" t="s">
        <v>178</v>
      </c>
      <c r="R179" s="274"/>
      <c r="S179" s="274"/>
    </row>
    <row r="180" spans="1:19">
      <c r="A180" s="386" t="s">
        <v>288</v>
      </c>
      <c r="B180" s="386" t="s">
        <v>178</v>
      </c>
      <c r="C180" s="386" t="s">
        <v>188</v>
      </c>
      <c r="D180" s="389">
        <v>44025</v>
      </c>
      <c r="E180" s="394">
        <v>0.5947337962962963</v>
      </c>
      <c r="F180" s="386" t="s">
        <v>422</v>
      </c>
      <c r="G180" s="386">
        <v>103.223</v>
      </c>
      <c r="H180" s="386">
        <v>0.90731700000000004</v>
      </c>
      <c r="J180" s="320">
        <f t="shared" si="10"/>
        <v>2020</v>
      </c>
      <c r="K180" s="320">
        <f t="shared" si="11"/>
        <v>7</v>
      </c>
      <c r="L180" s="320">
        <f t="shared" si="12"/>
        <v>13</v>
      </c>
      <c r="M180" s="91">
        <f t="shared" si="13"/>
        <v>44025</v>
      </c>
      <c r="N180" s="90">
        <f t="shared" si="14"/>
        <v>44025.594733796293</v>
      </c>
      <c r="O180" s="386">
        <v>103.223</v>
      </c>
      <c r="P180" s="386">
        <v>0.90731700000000004</v>
      </c>
      <c r="Q180" s="386" t="s">
        <v>178</v>
      </c>
      <c r="R180" s="274"/>
      <c r="S180" s="274"/>
    </row>
    <row r="181" spans="1:19">
      <c r="A181" s="386" t="s">
        <v>288</v>
      </c>
      <c r="B181" s="386" t="s">
        <v>178</v>
      </c>
      <c r="C181" s="386" t="s">
        <v>188</v>
      </c>
      <c r="D181" s="389">
        <v>44025</v>
      </c>
      <c r="E181" s="394">
        <v>0.68291666666666662</v>
      </c>
      <c r="F181" s="386" t="s">
        <v>443</v>
      </c>
      <c r="G181" s="386">
        <v>103.327</v>
      </c>
      <c r="H181" s="386">
        <v>0.85698099999999999</v>
      </c>
      <c r="J181" s="320">
        <f t="shared" si="10"/>
        <v>2020</v>
      </c>
      <c r="K181" s="320">
        <f t="shared" si="11"/>
        <v>7</v>
      </c>
      <c r="L181" s="320">
        <f t="shared" si="12"/>
        <v>13</v>
      </c>
      <c r="M181" s="91">
        <f t="shared" si="13"/>
        <v>44025</v>
      </c>
      <c r="N181" s="90">
        <f t="shared" si="14"/>
        <v>44025.682916666665</v>
      </c>
      <c r="O181" s="386">
        <v>103.327</v>
      </c>
      <c r="P181" s="386">
        <v>0.85698099999999999</v>
      </c>
      <c r="Q181" s="386" t="s">
        <v>178</v>
      </c>
      <c r="R181" s="274"/>
      <c r="S181" s="274"/>
    </row>
    <row r="182" spans="1:19">
      <c r="A182" s="386" t="s">
        <v>288</v>
      </c>
      <c r="B182" s="386" t="s">
        <v>178</v>
      </c>
      <c r="C182" s="386" t="s">
        <v>188</v>
      </c>
      <c r="D182" s="389">
        <v>44025</v>
      </c>
      <c r="E182" s="394">
        <v>0.68291666666666662</v>
      </c>
      <c r="F182" s="386" t="s">
        <v>443</v>
      </c>
      <c r="G182" s="386">
        <v>103.327</v>
      </c>
      <c r="H182" s="386">
        <v>0.85698099999999999</v>
      </c>
      <c r="J182" s="320">
        <f t="shared" si="10"/>
        <v>2020</v>
      </c>
      <c r="K182" s="320">
        <f t="shared" si="11"/>
        <v>7</v>
      </c>
      <c r="L182" s="320">
        <f t="shared" si="12"/>
        <v>13</v>
      </c>
      <c r="M182" s="91">
        <f t="shared" si="13"/>
        <v>44025</v>
      </c>
      <c r="N182" s="90">
        <f t="shared" si="14"/>
        <v>44025.682916666665</v>
      </c>
      <c r="O182" s="386">
        <v>103.327</v>
      </c>
      <c r="P182" s="386">
        <v>0.85698099999999999</v>
      </c>
      <c r="Q182" s="386" t="s">
        <v>178</v>
      </c>
      <c r="R182" s="274"/>
      <c r="S182" s="274"/>
    </row>
    <row r="183" spans="1:19">
      <c r="A183" s="386" t="s">
        <v>288</v>
      </c>
      <c r="B183" s="386" t="s">
        <v>178</v>
      </c>
      <c r="C183" s="386" t="s">
        <v>188</v>
      </c>
      <c r="D183" s="389">
        <v>44026</v>
      </c>
      <c r="E183" s="394">
        <v>0.43474537037037037</v>
      </c>
      <c r="F183" s="386" t="s">
        <v>444</v>
      </c>
      <c r="G183" s="386">
        <v>103.316</v>
      </c>
      <c r="H183" s="386">
        <v>0.86014800000000002</v>
      </c>
      <c r="J183" s="320">
        <f t="shared" si="10"/>
        <v>2020</v>
      </c>
      <c r="K183" s="320">
        <f t="shared" si="11"/>
        <v>7</v>
      </c>
      <c r="L183" s="320">
        <f t="shared" si="12"/>
        <v>14</v>
      </c>
      <c r="M183" s="91">
        <f t="shared" si="13"/>
        <v>44026</v>
      </c>
      <c r="N183" s="90">
        <f t="shared" si="14"/>
        <v>44026.434745370374</v>
      </c>
      <c r="O183" s="386">
        <v>103.316</v>
      </c>
      <c r="P183" s="386">
        <v>0.86014800000000002</v>
      </c>
      <c r="Q183" s="386" t="s">
        <v>178</v>
      </c>
      <c r="R183" s="274"/>
      <c r="S183" s="274"/>
    </row>
    <row r="184" spans="1:19">
      <c r="A184" s="386" t="s">
        <v>288</v>
      </c>
      <c r="B184" s="386" t="s">
        <v>178</v>
      </c>
      <c r="C184" s="386" t="s">
        <v>188</v>
      </c>
      <c r="D184" s="389">
        <v>44026</v>
      </c>
      <c r="E184" s="394">
        <v>0.45109953703703709</v>
      </c>
      <c r="F184" s="386" t="s">
        <v>430</v>
      </c>
      <c r="G184" s="386">
        <v>103.23</v>
      </c>
      <c r="H184" s="386">
        <v>0.90182700000000005</v>
      </c>
      <c r="J184" s="320">
        <f t="shared" si="10"/>
        <v>2020</v>
      </c>
      <c r="K184" s="320">
        <f t="shared" si="11"/>
        <v>7</v>
      </c>
      <c r="L184" s="320">
        <f t="shared" si="12"/>
        <v>14</v>
      </c>
      <c r="M184" s="91">
        <f t="shared" si="13"/>
        <v>44026</v>
      </c>
      <c r="N184" s="90">
        <f t="shared" si="14"/>
        <v>44026.451099537036</v>
      </c>
      <c r="O184" s="386">
        <v>103.23</v>
      </c>
      <c r="P184" s="386">
        <v>0.90182700000000005</v>
      </c>
      <c r="Q184" s="386" t="s">
        <v>178</v>
      </c>
      <c r="R184" s="274"/>
      <c r="S184" s="274"/>
    </row>
    <row r="185" spans="1:19">
      <c r="A185" s="386" t="s">
        <v>288</v>
      </c>
      <c r="B185" s="386" t="s">
        <v>178</v>
      </c>
      <c r="C185" s="386" t="s">
        <v>188</v>
      </c>
      <c r="D185" s="389">
        <v>44026</v>
      </c>
      <c r="E185" s="394">
        <v>0.45109953703703709</v>
      </c>
      <c r="F185" s="386" t="s">
        <v>430</v>
      </c>
      <c r="G185" s="386">
        <v>103.23</v>
      </c>
      <c r="H185" s="386">
        <v>0.90182700000000005</v>
      </c>
      <c r="J185" s="320">
        <f t="shared" si="10"/>
        <v>2020</v>
      </c>
      <c r="K185" s="320">
        <f t="shared" si="11"/>
        <v>7</v>
      </c>
      <c r="L185" s="320">
        <f t="shared" si="12"/>
        <v>14</v>
      </c>
      <c r="M185" s="91">
        <f t="shared" si="13"/>
        <v>44026</v>
      </c>
      <c r="N185" s="90">
        <f t="shared" si="14"/>
        <v>44026.451099537036</v>
      </c>
      <c r="O185" s="386">
        <v>103.23</v>
      </c>
      <c r="P185" s="386">
        <v>0.90182700000000005</v>
      </c>
      <c r="Q185" s="386" t="s">
        <v>178</v>
      </c>
      <c r="R185" s="274"/>
      <c r="S185" s="274"/>
    </row>
    <row r="186" spans="1:19">
      <c r="A186" s="386" t="s">
        <v>288</v>
      </c>
      <c r="B186" s="386" t="s">
        <v>178</v>
      </c>
      <c r="C186" s="386" t="s">
        <v>188</v>
      </c>
      <c r="D186" s="389">
        <v>44026</v>
      </c>
      <c r="E186" s="394">
        <v>0.53785879629629629</v>
      </c>
      <c r="F186" s="386" t="s">
        <v>421</v>
      </c>
      <c r="G186" s="386">
        <v>103.23099999999999</v>
      </c>
      <c r="H186" s="386">
        <v>0.90134300000000001</v>
      </c>
      <c r="J186" s="320">
        <f t="shared" si="10"/>
        <v>2020</v>
      </c>
      <c r="K186" s="320">
        <f t="shared" si="11"/>
        <v>7</v>
      </c>
      <c r="L186" s="320">
        <f t="shared" si="12"/>
        <v>14</v>
      </c>
      <c r="M186" s="91">
        <f t="shared" si="13"/>
        <v>44026</v>
      </c>
      <c r="N186" s="90">
        <f t="shared" si="14"/>
        <v>44026.537858796299</v>
      </c>
      <c r="O186" s="386">
        <v>103.23099999999999</v>
      </c>
      <c r="P186" s="386">
        <v>0.90134300000000001</v>
      </c>
      <c r="Q186" s="386" t="s">
        <v>178</v>
      </c>
      <c r="R186" s="274"/>
      <c r="S186" s="274"/>
    </row>
    <row r="187" spans="1:19">
      <c r="A187" s="386" t="s">
        <v>288</v>
      </c>
      <c r="B187" s="386" t="s">
        <v>178</v>
      </c>
      <c r="C187" s="386" t="s">
        <v>188</v>
      </c>
      <c r="D187" s="389">
        <v>44026</v>
      </c>
      <c r="E187" s="394">
        <v>0.53785879629629629</v>
      </c>
      <c r="F187" s="386" t="s">
        <v>421</v>
      </c>
      <c r="G187" s="386">
        <v>103.23099999999999</v>
      </c>
      <c r="H187" s="386">
        <v>0.90134300000000001</v>
      </c>
      <c r="J187" s="320">
        <f t="shared" si="10"/>
        <v>2020</v>
      </c>
      <c r="K187" s="320">
        <f t="shared" si="11"/>
        <v>7</v>
      </c>
      <c r="L187" s="320">
        <f t="shared" si="12"/>
        <v>14</v>
      </c>
      <c r="M187" s="91">
        <f t="shared" si="13"/>
        <v>44026</v>
      </c>
      <c r="N187" s="90">
        <f t="shared" si="14"/>
        <v>44026.537858796299</v>
      </c>
      <c r="O187" s="386">
        <v>103.23099999999999</v>
      </c>
      <c r="P187" s="386">
        <v>0.90134300000000001</v>
      </c>
      <c r="Q187" s="386" t="s">
        <v>178</v>
      </c>
      <c r="R187" s="274"/>
      <c r="S187" s="274"/>
    </row>
    <row r="188" spans="1:19">
      <c r="A188" s="386" t="s">
        <v>288</v>
      </c>
      <c r="B188" s="386" t="s">
        <v>178</v>
      </c>
      <c r="C188" s="386" t="s">
        <v>188</v>
      </c>
      <c r="D188" s="389">
        <v>44026</v>
      </c>
      <c r="E188" s="394">
        <v>0.53796296296296298</v>
      </c>
      <c r="F188" s="386" t="s">
        <v>421</v>
      </c>
      <c r="G188" s="386">
        <v>103.23099999999999</v>
      </c>
      <c r="H188" s="386">
        <v>0.90134300000000001</v>
      </c>
      <c r="J188" s="320">
        <f t="shared" si="10"/>
        <v>2020</v>
      </c>
      <c r="K188" s="320">
        <f t="shared" si="11"/>
        <v>7</v>
      </c>
      <c r="L188" s="320">
        <f t="shared" si="12"/>
        <v>14</v>
      </c>
      <c r="M188" s="91">
        <f t="shared" si="13"/>
        <v>44026</v>
      </c>
      <c r="N188" s="90">
        <f t="shared" si="14"/>
        <v>44026.537962962961</v>
      </c>
      <c r="O188" s="386">
        <v>103.23099999999999</v>
      </c>
      <c r="P188" s="386">
        <v>0.90134300000000001</v>
      </c>
      <c r="Q188" s="386" t="s">
        <v>178</v>
      </c>
      <c r="R188" s="274"/>
      <c r="S188" s="274"/>
    </row>
    <row r="189" spans="1:19">
      <c r="A189" s="386" t="s">
        <v>288</v>
      </c>
      <c r="B189" s="386" t="s">
        <v>178</v>
      </c>
      <c r="C189" s="386" t="s">
        <v>188</v>
      </c>
      <c r="D189" s="389">
        <v>44026</v>
      </c>
      <c r="E189" s="394">
        <v>0.55903935185185183</v>
      </c>
      <c r="F189" s="386" t="s">
        <v>423</v>
      </c>
      <c r="G189" s="386">
        <v>102.367</v>
      </c>
      <c r="H189" s="386">
        <v>1.322516</v>
      </c>
      <c r="J189" s="320">
        <f t="shared" si="10"/>
        <v>2020</v>
      </c>
      <c r="K189" s="320">
        <f t="shared" si="11"/>
        <v>7</v>
      </c>
      <c r="L189" s="320">
        <f t="shared" si="12"/>
        <v>14</v>
      </c>
      <c r="M189" s="91">
        <f t="shared" si="13"/>
        <v>44026</v>
      </c>
      <c r="N189" s="90">
        <f t="shared" si="14"/>
        <v>44026.559039351851</v>
      </c>
      <c r="O189" s="386">
        <v>102.367</v>
      </c>
      <c r="P189" s="386">
        <v>1.322516</v>
      </c>
      <c r="Q189" s="386" t="s">
        <v>178</v>
      </c>
      <c r="R189" s="274"/>
      <c r="S189" s="274"/>
    </row>
    <row r="190" spans="1:19">
      <c r="A190" s="386" t="s">
        <v>288</v>
      </c>
      <c r="B190" s="386" t="s">
        <v>178</v>
      </c>
      <c r="C190" s="386" t="s">
        <v>188</v>
      </c>
      <c r="D190" s="389">
        <v>44026</v>
      </c>
      <c r="E190" s="394">
        <v>0.55903935185185183</v>
      </c>
      <c r="F190" s="386" t="s">
        <v>423</v>
      </c>
      <c r="G190" s="386">
        <v>102.752</v>
      </c>
      <c r="H190" s="386">
        <v>1.1342890000000001</v>
      </c>
      <c r="J190" s="320">
        <f t="shared" si="10"/>
        <v>2020</v>
      </c>
      <c r="K190" s="320">
        <f t="shared" si="11"/>
        <v>7</v>
      </c>
      <c r="L190" s="320">
        <f t="shared" si="12"/>
        <v>14</v>
      </c>
      <c r="M190" s="91">
        <f t="shared" si="13"/>
        <v>44026</v>
      </c>
      <c r="N190" s="90">
        <f t="shared" si="14"/>
        <v>44026.559039351851</v>
      </c>
      <c r="O190" s="386">
        <v>102.752</v>
      </c>
      <c r="P190" s="386">
        <v>1.1342890000000001</v>
      </c>
      <c r="Q190" s="386" t="s">
        <v>178</v>
      </c>
      <c r="R190" s="274"/>
      <c r="S190" s="274"/>
    </row>
    <row r="191" spans="1:19">
      <c r="A191" s="386" t="s">
        <v>288</v>
      </c>
      <c r="B191" s="386" t="s">
        <v>178</v>
      </c>
      <c r="C191" s="386" t="s">
        <v>188</v>
      </c>
      <c r="D191" s="389">
        <v>44026</v>
      </c>
      <c r="E191" s="394">
        <v>0.65537037037037038</v>
      </c>
      <c r="F191" s="386" t="s">
        <v>445</v>
      </c>
      <c r="G191" s="386">
        <v>103.145</v>
      </c>
      <c r="H191" s="386">
        <v>0.94306599999999996</v>
      </c>
      <c r="J191" s="320">
        <f t="shared" si="10"/>
        <v>2020</v>
      </c>
      <c r="K191" s="320">
        <f t="shared" si="11"/>
        <v>7</v>
      </c>
      <c r="L191" s="320">
        <f t="shared" si="12"/>
        <v>14</v>
      </c>
      <c r="M191" s="91">
        <f t="shared" si="13"/>
        <v>44026</v>
      </c>
      <c r="N191" s="90">
        <f t="shared" si="14"/>
        <v>44026.655370370368</v>
      </c>
      <c r="O191" s="386">
        <v>103.145</v>
      </c>
      <c r="P191" s="386">
        <v>0.94306599999999996</v>
      </c>
      <c r="Q191" s="386" t="s">
        <v>178</v>
      </c>
      <c r="R191" s="274"/>
      <c r="S191" s="274"/>
    </row>
    <row r="192" spans="1:19">
      <c r="A192" s="386" t="s">
        <v>288</v>
      </c>
      <c r="B192" s="386" t="s">
        <v>178</v>
      </c>
      <c r="C192" s="386" t="s">
        <v>188</v>
      </c>
      <c r="D192" s="389">
        <v>44027</v>
      </c>
      <c r="E192" s="394">
        <v>0.48709490740740741</v>
      </c>
      <c r="F192" s="386" t="s">
        <v>446</v>
      </c>
      <c r="G192" s="386">
        <v>103.053</v>
      </c>
      <c r="H192" s="386">
        <v>0.98575699999999999</v>
      </c>
      <c r="J192" s="320">
        <f t="shared" si="10"/>
        <v>2020</v>
      </c>
      <c r="K192" s="320">
        <f t="shared" si="11"/>
        <v>7</v>
      </c>
      <c r="L192" s="320">
        <f t="shared" si="12"/>
        <v>15</v>
      </c>
      <c r="M192" s="91">
        <f t="shared" si="13"/>
        <v>44027</v>
      </c>
      <c r="N192" s="90">
        <f t="shared" si="14"/>
        <v>44027.48709490741</v>
      </c>
      <c r="O192" s="386">
        <v>103.053</v>
      </c>
      <c r="P192" s="386">
        <v>0.98575699999999999</v>
      </c>
      <c r="Q192" s="386" t="s">
        <v>178</v>
      </c>
    </row>
    <row r="193" spans="1:17">
      <c r="A193" s="386" t="s">
        <v>288</v>
      </c>
      <c r="B193" s="386" t="s">
        <v>178</v>
      </c>
      <c r="C193" s="386" t="s">
        <v>188</v>
      </c>
      <c r="D193" s="389">
        <v>44027</v>
      </c>
      <c r="E193" s="394">
        <v>0.48709490740740741</v>
      </c>
      <c r="F193" s="386" t="s">
        <v>446</v>
      </c>
      <c r="G193" s="386">
        <v>103.852</v>
      </c>
      <c r="H193" s="386">
        <v>0.59885500000000003</v>
      </c>
      <c r="J193" s="320">
        <f t="shared" si="10"/>
        <v>2020</v>
      </c>
      <c r="K193" s="320">
        <f t="shared" si="11"/>
        <v>7</v>
      </c>
      <c r="L193" s="320">
        <f t="shared" si="12"/>
        <v>15</v>
      </c>
      <c r="M193" s="91">
        <f t="shared" si="13"/>
        <v>44027</v>
      </c>
      <c r="N193" s="90">
        <f t="shared" si="14"/>
        <v>44027.48709490741</v>
      </c>
      <c r="O193" s="386">
        <v>103.852</v>
      </c>
      <c r="P193" s="386">
        <v>0.59885500000000003</v>
      </c>
      <c r="Q193" s="386" t="s">
        <v>178</v>
      </c>
    </row>
    <row r="194" spans="1:17">
      <c r="A194" s="386" t="s">
        <v>288</v>
      </c>
      <c r="B194" s="386" t="s">
        <v>178</v>
      </c>
      <c r="C194" s="386" t="s">
        <v>188</v>
      </c>
      <c r="D194" s="389">
        <v>44027</v>
      </c>
      <c r="E194" s="394">
        <v>0.4871875</v>
      </c>
      <c r="F194" s="386" t="s">
        <v>446</v>
      </c>
      <c r="G194" s="386">
        <v>103.053</v>
      </c>
      <c r="H194" s="386">
        <v>0.98575699999999999</v>
      </c>
      <c r="J194" s="320">
        <f t="shared" si="10"/>
        <v>2020</v>
      </c>
      <c r="K194" s="320">
        <f t="shared" si="11"/>
        <v>7</v>
      </c>
      <c r="L194" s="320">
        <f t="shared" si="12"/>
        <v>15</v>
      </c>
      <c r="M194" s="91">
        <f t="shared" si="13"/>
        <v>44027</v>
      </c>
      <c r="N194" s="90">
        <f t="shared" si="14"/>
        <v>44027.487187500003</v>
      </c>
      <c r="O194" s="386">
        <v>103.053</v>
      </c>
      <c r="P194" s="386">
        <v>0.98575699999999999</v>
      </c>
      <c r="Q194" s="386" t="s">
        <v>178</v>
      </c>
    </row>
    <row r="195" spans="1:17">
      <c r="A195" s="386" t="s">
        <v>288</v>
      </c>
      <c r="B195" s="386" t="s">
        <v>178</v>
      </c>
      <c r="C195" s="386" t="s">
        <v>188</v>
      </c>
      <c r="D195" s="389">
        <v>44027</v>
      </c>
      <c r="E195" s="394">
        <v>0.5307291666666667</v>
      </c>
      <c r="F195" s="386" t="s">
        <v>421</v>
      </c>
      <c r="G195" s="386">
        <v>103.053</v>
      </c>
      <c r="H195" s="386">
        <v>0.98575699999999999</v>
      </c>
      <c r="J195" s="320">
        <f t="shared" ref="J195:J258" si="15">YEAR(D195)</f>
        <v>2020</v>
      </c>
      <c r="K195" s="320">
        <f t="shared" ref="K195:K258" si="16">MONTH(D195)</f>
        <v>7</v>
      </c>
      <c r="L195" s="320">
        <f t="shared" ref="L195:L258" si="17">DAY(D195)</f>
        <v>15</v>
      </c>
      <c r="M195" s="91">
        <f t="shared" ref="M195:M258" si="18">DATE(J195,K195,L195)</f>
        <v>44027</v>
      </c>
      <c r="N195" s="90">
        <f t="shared" ref="N195:N258" si="19">M195+E195</f>
        <v>44027.530729166669</v>
      </c>
      <c r="O195" s="386">
        <v>103.053</v>
      </c>
      <c r="P195" s="386">
        <v>0.98575699999999999</v>
      </c>
      <c r="Q195" s="386" t="s">
        <v>178</v>
      </c>
    </row>
    <row r="196" spans="1:17">
      <c r="A196" s="386" t="s">
        <v>288</v>
      </c>
      <c r="B196" s="386" t="s">
        <v>178</v>
      </c>
      <c r="C196" s="386" t="s">
        <v>188</v>
      </c>
      <c r="D196" s="389">
        <v>44027</v>
      </c>
      <c r="E196" s="394">
        <v>0.5307291666666667</v>
      </c>
      <c r="F196" s="386" t="s">
        <v>421</v>
      </c>
      <c r="G196" s="386">
        <v>103.208</v>
      </c>
      <c r="H196" s="386">
        <v>0.91040600000000005</v>
      </c>
      <c r="J196" s="320">
        <f t="shared" si="15"/>
        <v>2020</v>
      </c>
      <c r="K196" s="320">
        <f t="shared" si="16"/>
        <v>7</v>
      </c>
      <c r="L196" s="320">
        <f t="shared" si="17"/>
        <v>15</v>
      </c>
      <c r="M196" s="91">
        <f t="shared" si="18"/>
        <v>44027</v>
      </c>
      <c r="N196" s="90">
        <f t="shared" si="19"/>
        <v>44027.530729166669</v>
      </c>
      <c r="O196" s="386">
        <v>103.208</v>
      </c>
      <c r="P196" s="386">
        <v>0.91040600000000005</v>
      </c>
      <c r="Q196" s="386" t="s">
        <v>178</v>
      </c>
    </row>
    <row r="197" spans="1:17">
      <c r="A197" s="386" t="s">
        <v>288</v>
      </c>
      <c r="B197" s="386" t="s">
        <v>178</v>
      </c>
      <c r="C197" s="386" t="s">
        <v>188</v>
      </c>
      <c r="D197" s="389">
        <v>44027</v>
      </c>
      <c r="E197" s="394">
        <v>0.53083333333333327</v>
      </c>
      <c r="F197" s="386" t="s">
        <v>421</v>
      </c>
      <c r="G197" s="386">
        <v>103.053</v>
      </c>
      <c r="H197" s="386">
        <v>0.98575699999999999</v>
      </c>
      <c r="J197" s="320">
        <f t="shared" si="15"/>
        <v>2020</v>
      </c>
      <c r="K197" s="320">
        <f t="shared" si="16"/>
        <v>7</v>
      </c>
      <c r="L197" s="320">
        <f t="shared" si="17"/>
        <v>15</v>
      </c>
      <c r="M197" s="91">
        <f t="shared" si="18"/>
        <v>44027</v>
      </c>
      <c r="N197" s="90">
        <f t="shared" si="19"/>
        <v>44027.530833333331</v>
      </c>
      <c r="O197" s="386">
        <v>103.053</v>
      </c>
      <c r="P197" s="386">
        <v>0.98575699999999999</v>
      </c>
      <c r="Q197" s="386" t="s">
        <v>178</v>
      </c>
    </row>
    <row r="198" spans="1:17">
      <c r="A198" s="386" t="s">
        <v>288</v>
      </c>
      <c r="B198" s="386" t="s">
        <v>178</v>
      </c>
      <c r="C198" s="386" t="s">
        <v>188</v>
      </c>
      <c r="D198" s="389">
        <v>44027</v>
      </c>
      <c r="E198" s="394">
        <v>0.54140046296296296</v>
      </c>
      <c r="F198" s="386" t="s">
        <v>428</v>
      </c>
      <c r="G198" s="386">
        <v>103.803</v>
      </c>
      <c r="H198" s="386">
        <v>0.62247399999999997</v>
      </c>
      <c r="J198" s="320">
        <f t="shared" si="15"/>
        <v>2020</v>
      </c>
      <c r="K198" s="320">
        <f t="shared" si="16"/>
        <v>7</v>
      </c>
      <c r="L198" s="320">
        <f t="shared" si="17"/>
        <v>15</v>
      </c>
      <c r="M198" s="91">
        <f t="shared" si="18"/>
        <v>44027</v>
      </c>
      <c r="N198" s="90">
        <f t="shared" si="19"/>
        <v>44027.541400462964</v>
      </c>
      <c r="O198" s="386">
        <v>103.803</v>
      </c>
      <c r="P198" s="386">
        <v>0.62247399999999997</v>
      </c>
      <c r="Q198" s="386" t="s">
        <v>178</v>
      </c>
    </row>
    <row r="199" spans="1:17">
      <c r="A199" s="386" t="s">
        <v>288</v>
      </c>
      <c r="B199" s="386" t="s">
        <v>178</v>
      </c>
      <c r="C199" s="386" t="s">
        <v>188</v>
      </c>
      <c r="D199" s="389">
        <v>44027</v>
      </c>
      <c r="E199" s="394">
        <v>0.54145833333333337</v>
      </c>
      <c r="F199" s="386" t="s">
        <v>428</v>
      </c>
      <c r="G199" s="386">
        <v>103.053</v>
      </c>
      <c r="H199" s="386">
        <v>0.98575699999999999</v>
      </c>
      <c r="J199" s="320">
        <f t="shared" si="15"/>
        <v>2020</v>
      </c>
      <c r="K199" s="320">
        <f t="shared" si="16"/>
        <v>7</v>
      </c>
      <c r="L199" s="320">
        <f t="shared" si="17"/>
        <v>15</v>
      </c>
      <c r="M199" s="91">
        <f t="shared" si="18"/>
        <v>44027</v>
      </c>
      <c r="N199" s="90">
        <f t="shared" si="19"/>
        <v>44027.541458333333</v>
      </c>
      <c r="O199" s="386">
        <v>103.053</v>
      </c>
      <c r="P199" s="386">
        <v>0.98575699999999999</v>
      </c>
      <c r="Q199" s="386" t="s">
        <v>178</v>
      </c>
    </row>
    <row r="200" spans="1:17">
      <c r="A200" s="386" t="s">
        <v>288</v>
      </c>
      <c r="B200" s="386" t="s">
        <v>178</v>
      </c>
      <c r="C200" s="386" t="s">
        <v>188</v>
      </c>
      <c r="D200" s="389">
        <v>44027</v>
      </c>
      <c r="E200" s="394">
        <v>0.6151388888888889</v>
      </c>
      <c r="F200" s="386" t="s">
        <v>442</v>
      </c>
      <c r="G200" s="386">
        <v>103.384</v>
      </c>
      <c r="H200" s="386">
        <v>0.82501899999999995</v>
      </c>
      <c r="J200" s="320">
        <f t="shared" si="15"/>
        <v>2020</v>
      </c>
      <c r="K200" s="320">
        <f t="shared" si="16"/>
        <v>7</v>
      </c>
      <c r="L200" s="320">
        <f t="shared" si="17"/>
        <v>15</v>
      </c>
      <c r="M200" s="91">
        <f t="shared" si="18"/>
        <v>44027</v>
      </c>
      <c r="N200" s="90">
        <f t="shared" si="19"/>
        <v>44027.61513888889</v>
      </c>
      <c r="O200" s="386">
        <v>103.384</v>
      </c>
      <c r="P200" s="386">
        <v>0.82501899999999995</v>
      </c>
      <c r="Q200" s="386" t="s">
        <v>178</v>
      </c>
    </row>
    <row r="201" spans="1:17">
      <c r="A201" s="386" t="s">
        <v>288</v>
      </c>
      <c r="B201" s="386" t="s">
        <v>178</v>
      </c>
      <c r="C201" s="386" t="s">
        <v>188</v>
      </c>
      <c r="D201" s="389">
        <v>44027</v>
      </c>
      <c r="E201" s="394">
        <v>0.6151388888888889</v>
      </c>
      <c r="F201" s="386" t="s">
        <v>442</v>
      </c>
      <c r="G201" s="386">
        <v>103.384</v>
      </c>
      <c r="H201" s="386">
        <v>0.82501899999999995</v>
      </c>
      <c r="J201" s="320">
        <f t="shared" si="15"/>
        <v>2020</v>
      </c>
      <c r="K201" s="320">
        <f t="shared" si="16"/>
        <v>7</v>
      </c>
      <c r="L201" s="320">
        <f t="shared" si="17"/>
        <v>15</v>
      </c>
      <c r="M201" s="91">
        <f t="shared" si="18"/>
        <v>44027</v>
      </c>
      <c r="N201" s="90">
        <f t="shared" si="19"/>
        <v>44027.61513888889</v>
      </c>
      <c r="O201" s="386">
        <v>103.384</v>
      </c>
      <c r="P201" s="386">
        <v>0.82501899999999995</v>
      </c>
      <c r="Q201" s="386" t="s">
        <v>178</v>
      </c>
    </row>
    <row r="202" spans="1:17">
      <c r="A202" s="386" t="s">
        <v>288</v>
      </c>
      <c r="B202" s="386" t="s">
        <v>178</v>
      </c>
      <c r="C202" s="386" t="s">
        <v>188</v>
      </c>
      <c r="D202" s="389">
        <v>44027</v>
      </c>
      <c r="E202" s="394">
        <v>0.62575231481481486</v>
      </c>
      <c r="F202" s="386" t="s">
        <v>415</v>
      </c>
      <c r="G202" s="386">
        <v>103.071</v>
      </c>
      <c r="H202" s="386">
        <v>0.97699899999999995</v>
      </c>
      <c r="J202" s="320">
        <f t="shared" si="15"/>
        <v>2020</v>
      </c>
      <c r="K202" s="320">
        <f t="shared" si="16"/>
        <v>7</v>
      </c>
      <c r="L202" s="320">
        <f t="shared" si="17"/>
        <v>15</v>
      </c>
      <c r="M202" s="91">
        <f t="shared" si="18"/>
        <v>44027</v>
      </c>
      <c r="N202" s="90">
        <f t="shared" si="19"/>
        <v>44027.625752314816</v>
      </c>
      <c r="O202" s="386">
        <v>103.071</v>
      </c>
      <c r="P202" s="386">
        <v>0.97699899999999995</v>
      </c>
      <c r="Q202" s="386" t="s">
        <v>178</v>
      </c>
    </row>
    <row r="203" spans="1:17">
      <c r="A203" s="386" t="s">
        <v>288</v>
      </c>
      <c r="B203" s="386" t="s">
        <v>178</v>
      </c>
      <c r="C203" s="386" t="s">
        <v>188</v>
      </c>
      <c r="D203" s="389">
        <v>44027</v>
      </c>
      <c r="E203" s="394">
        <v>0.63375000000000004</v>
      </c>
      <c r="F203" s="386" t="s">
        <v>430</v>
      </c>
      <c r="G203" s="386">
        <v>103.04900000000001</v>
      </c>
      <c r="H203" s="386">
        <v>0.987703</v>
      </c>
      <c r="J203" s="320">
        <f t="shared" si="15"/>
        <v>2020</v>
      </c>
      <c r="K203" s="320">
        <f t="shared" si="16"/>
        <v>7</v>
      </c>
      <c r="L203" s="320">
        <f t="shared" si="17"/>
        <v>15</v>
      </c>
      <c r="M203" s="91">
        <f t="shared" si="18"/>
        <v>44027</v>
      </c>
      <c r="N203" s="90">
        <f t="shared" si="19"/>
        <v>44027.633750000001</v>
      </c>
      <c r="O203" s="386">
        <v>103.04900000000001</v>
      </c>
      <c r="P203" s="386">
        <v>0.987703</v>
      </c>
      <c r="Q203" s="386" t="s">
        <v>178</v>
      </c>
    </row>
    <row r="204" spans="1:17">
      <c r="A204" s="386" t="s">
        <v>288</v>
      </c>
      <c r="B204" s="386" t="s">
        <v>178</v>
      </c>
      <c r="C204" s="386" t="s">
        <v>188</v>
      </c>
      <c r="D204" s="389">
        <v>44027</v>
      </c>
      <c r="E204" s="394">
        <v>0.63375000000000004</v>
      </c>
      <c r="F204" s="386" t="s">
        <v>430</v>
      </c>
      <c r="G204" s="386">
        <v>103.04900000000001</v>
      </c>
      <c r="H204" s="386">
        <v>0.987703</v>
      </c>
      <c r="J204" s="320">
        <f t="shared" si="15"/>
        <v>2020</v>
      </c>
      <c r="K204" s="320">
        <f t="shared" si="16"/>
        <v>7</v>
      </c>
      <c r="L204" s="320">
        <f t="shared" si="17"/>
        <v>15</v>
      </c>
      <c r="M204" s="91">
        <f t="shared" si="18"/>
        <v>44027</v>
      </c>
      <c r="N204" s="90">
        <f t="shared" si="19"/>
        <v>44027.633750000001</v>
      </c>
      <c r="O204" s="386">
        <v>103.04900000000001</v>
      </c>
      <c r="P204" s="386">
        <v>0.987703</v>
      </c>
      <c r="Q204" s="386" t="s">
        <v>178</v>
      </c>
    </row>
    <row r="205" spans="1:17">
      <c r="A205" s="386" t="s">
        <v>288</v>
      </c>
      <c r="B205" s="386" t="s">
        <v>178</v>
      </c>
      <c r="C205" s="386" t="s">
        <v>188</v>
      </c>
      <c r="D205" s="389">
        <v>44027</v>
      </c>
      <c r="E205" s="394">
        <v>0.63380787037037034</v>
      </c>
      <c r="F205" s="386" t="s">
        <v>430</v>
      </c>
      <c r="G205" s="386">
        <v>103.04900000000001</v>
      </c>
      <c r="H205" s="386">
        <v>0.987703</v>
      </c>
      <c r="J205" s="320">
        <f t="shared" si="15"/>
        <v>2020</v>
      </c>
      <c r="K205" s="320">
        <f t="shared" si="16"/>
        <v>7</v>
      </c>
      <c r="L205" s="320">
        <f t="shared" si="17"/>
        <v>15</v>
      </c>
      <c r="M205" s="91">
        <f t="shared" si="18"/>
        <v>44027</v>
      </c>
      <c r="N205" s="90">
        <f t="shared" si="19"/>
        <v>44027.63380787037</v>
      </c>
      <c r="O205" s="386">
        <v>103.04900000000001</v>
      </c>
      <c r="P205" s="386">
        <v>0.987703</v>
      </c>
      <c r="Q205" s="386" t="s">
        <v>178</v>
      </c>
    </row>
    <row r="206" spans="1:17">
      <c r="A206" s="386" t="s">
        <v>288</v>
      </c>
      <c r="B206" s="386" t="s">
        <v>178</v>
      </c>
      <c r="C206" s="386" t="s">
        <v>188</v>
      </c>
      <c r="D206" s="389">
        <v>44027</v>
      </c>
      <c r="E206" s="394">
        <v>0.64743055555555551</v>
      </c>
      <c r="F206" s="386" t="s">
        <v>421</v>
      </c>
      <c r="G206" s="386">
        <v>103.04900000000001</v>
      </c>
      <c r="H206" s="386">
        <v>0.987703</v>
      </c>
      <c r="J206" s="320">
        <f t="shared" si="15"/>
        <v>2020</v>
      </c>
      <c r="K206" s="320">
        <f t="shared" si="16"/>
        <v>7</v>
      </c>
      <c r="L206" s="320">
        <f t="shared" si="17"/>
        <v>15</v>
      </c>
      <c r="M206" s="91">
        <f t="shared" si="18"/>
        <v>44027</v>
      </c>
      <c r="N206" s="90">
        <f t="shared" si="19"/>
        <v>44027.647430555553</v>
      </c>
      <c r="O206" s="386">
        <v>103.04900000000001</v>
      </c>
      <c r="P206" s="386">
        <v>0.987703</v>
      </c>
      <c r="Q206" s="386" t="s">
        <v>178</v>
      </c>
    </row>
    <row r="207" spans="1:17">
      <c r="A207" s="386" t="s">
        <v>288</v>
      </c>
      <c r="B207" s="386" t="s">
        <v>178</v>
      </c>
      <c r="C207" s="386" t="s">
        <v>188</v>
      </c>
      <c r="D207" s="389">
        <v>44027</v>
      </c>
      <c r="E207" s="394">
        <v>0.64743055555555551</v>
      </c>
      <c r="F207" s="386" t="s">
        <v>421</v>
      </c>
      <c r="G207" s="386">
        <v>103.404</v>
      </c>
      <c r="H207" s="386">
        <v>0.81532700000000002</v>
      </c>
      <c r="J207" s="320">
        <f t="shared" si="15"/>
        <v>2020</v>
      </c>
      <c r="K207" s="320">
        <f t="shared" si="16"/>
        <v>7</v>
      </c>
      <c r="L207" s="320">
        <f t="shared" si="17"/>
        <v>15</v>
      </c>
      <c r="M207" s="91">
        <f t="shared" si="18"/>
        <v>44027</v>
      </c>
      <c r="N207" s="90">
        <f t="shared" si="19"/>
        <v>44027.647430555553</v>
      </c>
      <c r="O207" s="386">
        <v>103.404</v>
      </c>
      <c r="P207" s="386">
        <v>0.81532700000000002</v>
      </c>
      <c r="Q207" s="386" t="s">
        <v>178</v>
      </c>
    </row>
    <row r="208" spans="1:17">
      <c r="A208" s="386" t="s">
        <v>288</v>
      </c>
      <c r="B208" s="386" t="s">
        <v>178</v>
      </c>
      <c r="C208" s="386" t="s">
        <v>188</v>
      </c>
      <c r="D208" s="389">
        <v>44027</v>
      </c>
      <c r="E208" s="394">
        <v>0.64756944444444442</v>
      </c>
      <c r="F208" s="386" t="s">
        <v>421</v>
      </c>
      <c r="G208" s="386">
        <v>103.04900000000001</v>
      </c>
      <c r="H208" s="386">
        <v>0.987703</v>
      </c>
      <c r="J208" s="320">
        <f t="shared" si="15"/>
        <v>2020</v>
      </c>
      <c r="K208" s="320">
        <f t="shared" si="16"/>
        <v>7</v>
      </c>
      <c r="L208" s="320">
        <f t="shared" si="17"/>
        <v>15</v>
      </c>
      <c r="M208" s="91">
        <f t="shared" si="18"/>
        <v>44027</v>
      </c>
      <c r="N208" s="90">
        <f t="shared" si="19"/>
        <v>44027.647569444445</v>
      </c>
      <c r="O208" s="386">
        <v>103.04900000000001</v>
      </c>
      <c r="P208" s="386">
        <v>0.987703</v>
      </c>
      <c r="Q208" s="386" t="s">
        <v>178</v>
      </c>
    </row>
    <row r="209" spans="1:17">
      <c r="A209" s="386" t="s">
        <v>288</v>
      </c>
      <c r="B209" s="386" t="s">
        <v>178</v>
      </c>
      <c r="C209" s="386" t="s">
        <v>188</v>
      </c>
      <c r="D209" s="389">
        <v>44027</v>
      </c>
      <c r="E209" s="394">
        <v>0.65396990740740746</v>
      </c>
      <c r="F209" s="386" t="s">
        <v>421</v>
      </c>
      <c r="G209" s="386">
        <v>103.149</v>
      </c>
      <c r="H209" s="386">
        <v>0.93907099999999999</v>
      </c>
      <c r="J209" s="320">
        <f t="shared" si="15"/>
        <v>2020</v>
      </c>
      <c r="K209" s="320">
        <f t="shared" si="16"/>
        <v>7</v>
      </c>
      <c r="L209" s="320">
        <f t="shared" si="17"/>
        <v>15</v>
      </c>
      <c r="M209" s="91">
        <f t="shared" si="18"/>
        <v>44027</v>
      </c>
      <c r="N209" s="90">
        <f t="shared" si="19"/>
        <v>44027.653969907406</v>
      </c>
      <c r="O209" s="386">
        <v>103.149</v>
      </c>
      <c r="P209" s="386">
        <v>0.93907099999999999</v>
      </c>
      <c r="Q209" s="386" t="s">
        <v>178</v>
      </c>
    </row>
    <row r="210" spans="1:17">
      <c r="A210" s="386" t="s">
        <v>288</v>
      </c>
      <c r="B210" s="386" t="s">
        <v>178</v>
      </c>
      <c r="C210" s="386" t="s">
        <v>188</v>
      </c>
      <c r="D210" s="389">
        <v>44027</v>
      </c>
      <c r="E210" s="394">
        <v>0.65401620370370372</v>
      </c>
      <c r="F210" s="386" t="s">
        <v>421</v>
      </c>
      <c r="G210" s="386">
        <v>103.04900000000001</v>
      </c>
      <c r="H210" s="386">
        <v>0.987703</v>
      </c>
      <c r="J210" s="320">
        <f t="shared" si="15"/>
        <v>2020</v>
      </c>
      <c r="K210" s="320">
        <f t="shared" si="16"/>
        <v>7</v>
      </c>
      <c r="L210" s="320">
        <f t="shared" si="17"/>
        <v>15</v>
      </c>
      <c r="M210" s="91">
        <f t="shared" si="18"/>
        <v>44027</v>
      </c>
      <c r="N210" s="90">
        <f t="shared" si="19"/>
        <v>44027.654016203705</v>
      </c>
      <c r="O210" s="386">
        <v>103.04900000000001</v>
      </c>
      <c r="P210" s="386">
        <v>0.987703</v>
      </c>
      <c r="Q210" s="386" t="s">
        <v>178</v>
      </c>
    </row>
    <row r="211" spans="1:17">
      <c r="A211" s="386" t="s">
        <v>288</v>
      </c>
      <c r="B211" s="386" t="s">
        <v>178</v>
      </c>
      <c r="C211" s="386" t="s">
        <v>188</v>
      </c>
      <c r="D211" s="389">
        <v>44027</v>
      </c>
      <c r="E211" s="394">
        <v>0.65413194444444445</v>
      </c>
      <c r="F211" s="386" t="s">
        <v>423</v>
      </c>
      <c r="G211" s="386">
        <v>103.199</v>
      </c>
      <c r="H211" s="386">
        <v>0.91477699999999995</v>
      </c>
      <c r="J211" s="320">
        <f t="shared" si="15"/>
        <v>2020</v>
      </c>
      <c r="K211" s="320">
        <f t="shared" si="16"/>
        <v>7</v>
      </c>
      <c r="L211" s="320">
        <f t="shared" si="17"/>
        <v>15</v>
      </c>
      <c r="M211" s="91">
        <f t="shared" si="18"/>
        <v>44027</v>
      </c>
      <c r="N211" s="90">
        <f t="shared" si="19"/>
        <v>44027.654131944444</v>
      </c>
      <c r="O211" s="386">
        <v>103.199</v>
      </c>
      <c r="P211" s="386">
        <v>0.91477699999999995</v>
      </c>
      <c r="Q211" s="386" t="s">
        <v>178</v>
      </c>
    </row>
    <row r="212" spans="1:17">
      <c r="A212" s="386" t="s">
        <v>288</v>
      </c>
      <c r="B212" s="386" t="s">
        <v>178</v>
      </c>
      <c r="C212" s="386" t="s">
        <v>188</v>
      </c>
      <c r="D212" s="389">
        <v>44027</v>
      </c>
      <c r="E212" s="394">
        <v>0.65413194444444445</v>
      </c>
      <c r="F212" s="386" t="s">
        <v>423</v>
      </c>
      <c r="G212" s="386">
        <v>103.199</v>
      </c>
      <c r="H212" s="386">
        <v>0.91477699999999995</v>
      </c>
      <c r="J212" s="320">
        <f t="shared" si="15"/>
        <v>2020</v>
      </c>
      <c r="K212" s="320">
        <f t="shared" si="16"/>
        <v>7</v>
      </c>
      <c r="L212" s="320">
        <f t="shared" si="17"/>
        <v>15</v>
      </c>
      <c r="M212" s="91">
        <f t="shared" si="18"/>
        <v>44027</v>
      </c>
      <c r="N212" s="90">
        <f t="shared" si="19"/>
        <v>44027.654131944444</v>
      </c>
      <c r="O212" s="386">
        <v>103.199</v>
      </c>
      <c r="P212" s="386">
        <v>0.91477699999999995</v>
      </c>
      <c r="Q212" s="386" t="s">
        <v>178</v>
      </c>
    </row>
    <row r="213" spans="1:17">
      <c r="A213" s="386" t="s">
        <v>288</v>
      </c>
      <c r="B213" s="386" t="s">
        <v>178</v>
      </c>
      <c r="C213" s="386" t="s">
        <v>188</v>
      </c>
      <c r="D213" s="389">
        <v>44027</v>
      </c>
      <c r="E213" s="394">
        <v>0.65417824074074071</v>
      </c>
      <c r="F213" s="386" t="s">
        <v>423</v>
      </c>
      <c r="G213" s="386">
        <v>103.04900000000001</v>
      </c>
      <c r="H213" s="386">
        <v>0.987703</v>
      </c>
      <c r="J213" s="320">
        <f t="shared" si="15"/>
        <v>2020</v>
      </c>
      <c r="K213" s="320">
        <f t="shared" si="16"/>
        <v>7</v>
      </c>
      <c r="L213" s="320">
        <f t="shared" si="17"/>
        <v>15</v>
      </c>
      <c r="M213" s="91">
        <f t="shared" si="18"/>
        <v>44027</v>
      </c>
      <c r="N213" s="90">
        <f t="shared" si="19"/>
        <v>44027.654178240744</v>
      </c>
      <c r="O213" s="386">
        <v>103.04900000000001</v>
      </c>
      <c r="P213" s="386">
        <v>0.987703</v>
      </c>
      <c r="Q213" s="386" t="s">
        <v>178</v>
      </c>
    </row>
    <row r="214" spans="1:17">
      <c r="A214" s="386" t="s">
        <v>288</v>
      </c>
      <c r="B214" s="386" t="s">
        <v>178</v>
      </c>
      <c r="C214" s="386" t="s">
        <v>188</v>
      </c>
      <c r="D214" s="389">
        <v>44028</v>
      </c>
      <c r="E214" s="394">
        <v>0.39467592592592593</v>
      </c>
      <c r="F214" s="386" t="s">
        <v>430</v>
      </c>
      <c r="G214" s="386">
        <v>102.994</v>
      </c>
      <c r="H214" s="386">
        <v>1.0085839999999999</v>
      </c>
      <c r="J214" s="320">
        <f t="shared" si="15"/>
        <v>2020</v>
      </c>
      <c r="K214" s="320">
        <f t="shared" si="16"/>
        <v>7</v>
      </c>
      <c r="L214" s="320">
        <f t="shared" si="17"/>
        <v>16</v>
      </c>
      <c r="M214" s="91">
        <f t="shared" si="18"/>
        <v>44028</v>
      </c>
      <c r="N214" s="90">
        <f t="shared" si="19"/>
        <v>44028.394675925927</v>
      </c>
      <c r="O214" s="386">
        <v>102.994</v>
      </c>
      <c r="P214" s="386">
        <v>1.0085839999999999</v>
      </c>
      <c r="Q214" s="386" t="s">
        <v>178</v>
      </c>
    </row>
    <row r="215" spans="1:17">
      <c r="A215" s="386" t="s">
        <v>288</v>
      </c>
      <c r="B215" s="386" t="s">
        <v>178</v>
      </c>
      <c r="C215" s="386" t="s">
        <v>188</v>
      </c>
      <c r="D215" s="389">
        <v>44028</v>
      </c>
      <c r="E215" s="394">
        <v>0.39467592592592593</v>
      </c>
      <c r="F215" s="386" t="s">
        <v>430</v>
      </c>
      <c r="G215" s="386">
        <v>102.994</v>
      </c>
      <c r="H215" s="386">
        <v>1.0085839999999999</v>
      </c>
      <c r="J215" s="320">
        <f t="shared" si="15"/>
        <v>2020</v>
      </c>
      <c r="K215" s="320">
        <f t="shared" si="16"/>
        <v>7</v>
      </c>
      <c r="L215" s="320">
        <f t="shared" si="17"/>
        <v>16</v>
      </c>
      <c r="M215" s="91">
        <f t="shared" si="18"/>
        <v>44028</v>
      </c>
      <c r="N215" s="90">
        <f t="shared" si="19"/>
        <v>44028.394675925927</v>
      </c>
      <c r="O215" s="386">
        <v>102.994</v>
      </c>
      <c r="P215" s="386">
        <v>1.0085839999999999</v>
      </c>
      <c r="Q215" s="386" t="s">
        <v>178</v>
      </c>
    </row>
    <row r="216" spans="1:17">
      <c r="A216" s="386" t="s">
        <v>288</v>
      </c>
      <c r="B216" s="386" t="s">
        <v>178</v>
      </c>
      <c r="C216" s="386" t="s">
        <v>188</v>
      </c>
      <c r="D216" s="389">
        <v>44028</v>
      </c>
      <c r="E216" s="394">
        <v>0.39473379629629629</v>
      </c>
      <c r="F216" s="386" t="s">
        <v>430</v>
      </c>
      <c r="G216" s="386">
        <v>102.994</v>
      </c>
      <c r="H216" s="386">
        <v>1.0085839999999999</v>
      </c>
      <c r="J216" s="320">
        <f t="shared" si="15"/>
        <v>2020</v>
      </c>
      <c r="K216" s="320">
        <f t="shared" si="16"/>
        <v>7</v>
      </c>
      <c r="L216" s="320">
        <f t="shared" si="17"/>
        <v>16</v>
      </c>
      <c r="M216" s="91">
        <f t="shared" si="18"/>
        <v>44028</v>
      </c>
      <c r="N216" s="90">
        <f t="shared" si="19"/>
        <v>44028.394733796296</v>
      </c>
      <c r="O216" s="386">
        <v>102.994</v>
      </c>
      <c r="P216" s="386">
        <v>1.0085839999999999</v>
      </c>
      <c r="Q216" s="386" t="s">
        <v>178</v>
      </c>
    </row>
    <row r="217" spans="1:17">
      <c r="A217" s="386" t="s">
        <v>288</v>
      </c>
      <c r="B217" s="386" t="s">
        <v>178</v>
      </c>
      <c r="C217" s="386" t="s">
        <v>188</v>
      </c>
      <c r="D217" s="389">
        <v>44028</v>
      </c>
      <c r="E217" s="394">
        <v>0.42099537037037038</v>
      </c>
      <c r="F217" s="386" t="s">
        <v>431</v>
      </c>
      <c r="G217" s="386">
        <v>102.63200000000001</v>
      </c>
      <c r="H217" s="386">
        <v>1.1859550000000001</v>
      </c>
      <c r="J217" s="320">
        <f t="shared" si="15"/>
        <v>2020</v>
      </c>
      <c r="K217" s="320">
        <f t="shared" si="16"/>
        <v>7</v>
      </c>
      <c r="L217" s="320">
        <f t="shared" si="17"/>
        <v>16</v>
      </c>
      <c r="M217" s="91">
        <f t="shared" si="18"/>
        <v>44028</v>
      </c>
      <c r="N217" s="90">
        <f t="shared" si="19"/>
        <v>44028.420995370368</v>
      </c>
      <c r="O217" s="386">
        <v>102.63200000000001</v>
      </c>
      <c r="P217" s="386">
        <v>1.1859550000000001</v>
      </c>
      <c r="Q217" s="386" t="s">
        <v>178</v>
      </c>
    </row>
    <row r="218" spans="1:17">
      <c r="A218" s="386" t="s">
        <v>288</v>
      </c>
      <c r="B218" s="386" t="s">
        <v>178</v>
      </c>
      <c r="C218" s="386" t="s">
        <v>188</v>
      </c>
      <c r="D218" s="389">
        <v>44028</v>
      </c>
      <c r="E218" s="394">
        <v>0.42099537037037038</v>
      </c>
      <c r="F218" s="386" t="s">
        <v>431</v>
      </c>
      <c r="G218" s="386">
        <v>102.866</v>
      </c>
      <c r="H218" s="386">
        <v>1.0712109999999999</v>
      </c>
      <c r="J218" s="320">
        <f t="shared" si="15"/>
        <v>2020</v>
      </c>
      <c r="K218" s="320">
        <f t="shared" si="16"/>
        <v>7</v>
      </c>
      <c r="L218" s="320">
        <f t="shared" si="17"/>
        <v>16</v>
      </c>
      <c r="M218" s="91">
        <f t="shared" si="18"/>
        <v>44028</v>
      </c>
      <c r="N218" s="90">
        <f t="shared" si="19"/>
        <v>44028.420995370368</v>
      </c>
      <c r="O218" s="386">
        <v>102.866</v>
      </c>
      <c r="P218" s="386">
        <v>1.0712109999999999</v>
      </c>
      <c r="Q218" s="386" t="s">
        <v>178</v>
      </c>
    </row>
    <row r="219" spans="1:17">
      <c r="A219" s="386" t="s">
        <v>288</v>
      </c>
      <c r="B219" s="386" t="s">
        <v>178</v>
      </c>
      <c r="C219" s="386" t="s">
        <v>188</v>
      </c>
      <c r="D219" s="389">
        <v>44028</v>
      </c>
      <c r="E219" s="394">
        <v>0.45357638888888885</v>
      </c>
      <c r="F219" s="386" t="s">
        <v>415</v>
      </c>
      <c r="G219" s="386">
        <v>103.003</v>
      </c>
      <c r="H219" s="386">
        <v>1.004184</v>
      </c>
      <c r="J219" s="320">
        <f t="shared" si="15"/>
        <v>2020</v>
      </c>
      <c r="K219" s="320">
        <f t="shared" si="16"/>
        <v>7</v>
      </c>
      <c r="L219" s="320">
        <f t="shared" si="17"/>
        <v>16</v>
      </c>
      <c r="M219" s="91">
        <f t="shared" si="18"/>
        <v>44028</v>
      </c>
      <c r="N219" s="90">
        <f t="shared" si="19"/>
        <v>44028.453576388885</v>
      </c>
      <c r="O219" s="386">
        <v>103.003</v>
      </c>
      <c r="P219" s="386">
        <v>1.004184</v>
      </c>
      <c r="Q219" s="386" t="s">
        <v>178</v>
      </c>
    </row>
    <row r="220" spans="1:17">
      <c r="A220" s="386" t="s">
        <v>288</v>
      </c>
      <c r="B220" s="386" t="s">
        <v>178</v>
      </c>
      <c r="C220" s="386" t="s">
        <v>188</v>
      </c>
      <c r="D220" s="389">
        <v>44028</v>
      </c>
      <c r="E220" s="394">
        <v>0.45490740740740743</v>
      </c>
      <c r="F220" s="386" t="s">
        <v>415</v>
      </c>
      <c r="G220" s="386">
        <v>103.003</v>
      </c>
      <c r="H220" s="386">
        <v>1.004184</v>
      </c>
      <c r="J220" s="320">
        <f t="shared" si="15"/>
        <v>2020</v>
      </c>
      <c r="K220" s="320">
        <f t="shared" si="16"/>
        <v>7</v>
      </c>
      <c r="L220" s="320">
        <f t="shared" si="17"/>
        <v>16</v>
      </c>
      <c r="M220" s="91">
        <f t="shared" si="18"/>
        <v>44028</v>
      </c>
      <c r="N220" s="90">
        <f t="shared" si="19"/>
        <v>44028.454907407409</v>
      </c>
      <c r="O220" s="386">
        <v>103.003</v>
      </c>
      <c r="P220" s="386">
        <v>1.004184</v>
      </c>
      <c r="Q220" s="386" t="s">
        <v>178</v>
      </c>
    </row>
    <row r="221" spans="1:17">
      <c r="A221" s="386" t="s">
        <v>288</v>
      </c>
      <c r="B221" s="386" t="s">
        <v>178</v>
      </c>
      <c r="C221" s="386" t="s">
        <v>188</v>
      </c>
      <c r="D221" s="389">
        <v>44028</v>
      </c>
      <c r="E221" s="394">
        <v>0.46269675925925924</v>
      </c>
      <c r="F221" s="386" t="s">
        <v>423</v>
      </c>
      <c r="G221" s="386">
        <v>103.003</v>
      </c>
      <c r="H221" s="386">
        <v>1.004184</v>
      </c>
      <c r="J221" s="320">
        <f t="shared" si="15"/>
        <v>2020</v>
      </c>
      <c r="K221" s="320">
        <f t="shared" si="16"/>
        <v>7</v>
      </c>
      <c r="L221" s="320">
        <f t="shared" si="17"/>
        <v>16</v>
      </c>
      <c r="M221" s="91">
        <f t="shared" si="18"/>
        <v>44028</v>
      </c>
      <c r="N221" s="90">
        <f t="shared" si="19"/>
        <v>44028.462696759256</v>
      </c>
      <c r="O221" s="386">
        <v>103.003</v>
      </c>
      <c r="P221" s="386">
        <v>1.004184</v>
      </c>
      <c r="Q221" s="386" t="s">
        <v>178</v>
      </c>
    </row>
    <row r="222" spans="1:17">
      <c r="A222" s="386" t="s">
        <v>288</v>
      </c>
      <c r="B222" s="386" t="s">
        <v>178</v>
      </c>
      <c r="C222" s="386" t="s">
        <v>188</v>
      </c>
      <c r="D222" s="389">
        <v>44028</v>
      </c>
      <c r="E222" s="394">
        <v>0.46276620370370369</v>
      </c>
      <c r="F222" s="386" t="s">
        <v>423</v>
      </c>
      <c r="G222" s="386">
        <v>103.003</v>
      </c>
      <c r="H222" s="386">
        <v>1.004184</v>
      </c>
      <c r="J222" s="320">
        <f t="shared" si="15"/>
        <v>2020</v>
      </c>
      <c r="K222" s="320">
        <f t="shared" si="16"/>
        <v>7</v>
      </c>
      <c r="L222" s="320">
        <f t="shared" si="17"/>
        <v>16</v>
      </c>
      <c r="M222" s="91">
        <f t="shared" si="18"/>
        <v>44028</v>
      </c>
      <c r="N222" s="90">
        <f t="shared" si="19"/>
        <v>44028.462766203702</v>
      </c>
      <c r="O222" s="386">
        <v>103.003</v>
      </c>
      <c r="P222" s="386">
        <v>1.004184</v>
      </c>
      <c r="Q222" s="386" t="s">
        <v>178</v>
      </c>
    </row>
    <row r="223" spans="1:17">
      <c r="A223" s="386" t="s">
        <v>288</v>
      </c>
      <c r="B223" s="386" t="s">
        <v>178</v>
      </c>
      <c r="C223" s="386" t="s">
        <v>188</v>
      </c>
      <c r="D223" s="389">
        <v>44028</v>
      </c>
      <c r="E223" s="394">
        <v>0.46284722222222224</v>
      </c>
      <c r="F223" s="386" t="s">
        <v>423</v>
      </c>
      <c r="G223" s="386">
        <v>103.003</v>
      </c>
      <c r="H223" s="386">
        <v>1.004184</v>
      </c>
      <c r="J223" s="320">
        <f t="shared" si="15"/>
        <v>2020</v>
      </c>
      <c r="K223" s="320">
        <f t="shared" si="16"/>
        <v>7</v>
      </c>
      <c r="L223" s="320">
        <f t="shared" si="17"/>
        <v>16</v>
      </c>
      <c r="M223" s="91">
        <f t="shared" si="18"/>
        <v>44028</v>
      </c>
      <c r="N223" s="90">
        <f t="shared" si="19"/>
        <v>44028.462847222225</v>
      </c>
      <c r="O223" s="386">
        <v>103.003</v>
      </c>
      <c r="P223" s="386">
        <v>1.004184</v>
      </c>
      <c r="Q223" s="386" t="s">
        <v>178</v>
      </c>
    </row>
    <row r="224" spans="1:17">
      <c r="A224" s="386" t="s">
        <v>288</v>
      </c>
      <c r="B224" s="386" t="s">
        <v>178</v>
      </c>
      <c r="C224" s="386" t="s">
        <v>188</v>
      </c>
      <c r="D224" s="389">
        <v>44028</v>
      </c>
      <c r="E224" s="394">
        <v>0.4629166666666667</v>
      </c>
      <c r="F224" s="386" t="s">
        <v>422</v>
      </c>
      <c r="G224" s="386">
        <v>103.003</v>
      </c>
      <c r="H224" s="386">
        <v>1.004184</v>
      </c>
      <c r="J224" s="320">
        <f t="shared" si="15"/>
        <v>2020</v>
      </c>
      <c r="K224" s="320">
        <f t="shared" si="16"/>
        <v>7</v>
      </c>
      <c r="L224" s="320">
        <f t="shared" si="17"/>
        <v>16</v>
      </c>
      <c r="M224" s="91">
        <f t="shared" si="18"/>
        <v>44028</v>
      </c>
      <c r="N224" s="90">
        <f t="shared" si="19"/>
        <v>44028.462916666664</v>
      </c>
      <c r="O224" s="386">
        <v>103.003</v>
      </c>
      <c r="P224" s="386">
        <v>1.004184</v>
      </c>
      <c r="Q224" s="386" t="s">
        <v>178</v>
      </c>
    </row>
    <row r="225" spans="1:17">
      <c r="A225" s="386" t="s">
        <v>288</v>
      </c>
      <c r="B225" s="386" t="s">
        <v>178</v>
      </c>
      <c r="C225" s="386" t="s">
        <v>188</v>
      </c>
      <c r="D225" s="389">
        <v>44028</v>
      </c>
      <c r="E225" s="394">
        <v>0.46298611111111115</v>
      </c>
      <c r="F225" s="386" t="s">
        <v>422</v>
      </c>
      <c r="G225" s="386">
        <v>103.003</v>
      </c>
      <c r="H225" s="386">
        <v>1.004184</v>
      </c>
      <c r="J225" s="320">
        <f t="shared" si="15"/>
        <v>2020</v>
      </c>
      <c r="K225" s="320">
        <f t="shared" si="16"/>
        <v>7</v>
      </c>
      <c r="L225" s="320">
        <f t="shared" si="17"/>
        <v>16</v>
      </c>
      <c r="M225" s="91">
        <f t="shared" si="18"/>
        <v>44028</v>
      </c>
      <c r="N225" s="90">
        <f t="shared" si="19"/>
        <v>44028.46298611111</v>
      </c>
      <c r="O225" s="386">
        <v>103.003</v>
      </c>
      <c r="P225" s="386">
        <v>1.004184</v>
      </c>
      <c r="Q225" s="386" t="s">
        <v>178</v>
      </c>
    </row>
    <row r="226" spans="1:17">
      <c r="A226" s="386" t="s">
        <v>288</v>
      </c>
      <c r="B226" s="386" t="s">
        <v>178</v>
      </c>
      <c r="C226" s="386" t="s">
        <v>188</v>
      </c>
      <c r="D226" s="389">
        <v>44028</v>
      </c>
      <c r="E226" s="394">
        <v>0.4634375</v>
      </c>
      <c r="F226" s="386" t="s">
        <v>423</v>
      </c>
      <c r="G226" s="386">
        <v>103.00700000000001</v>
      </c>
      <c r="H226" s="386">
        <v>1.002229</v>
      </c>
      <c r="J226" s="320">
        <f t="shared" si="15"/>
        <v>2020</v>
      </c>
      <c r="K226" s="320">
        <f t="shared" si="16"/>
        <v>7</v>
      </c>
      <c r="L226" s="320">
        <f t="shared" si="17"/>
        <v>16</v>
      </c>
      <c r="M226" s="91">
        <f t="shared" si="18"/>
        <v>44028</v>
      </c>
      <c r="N226" s="90">
        <f t="shared" si="19"/>
        <v>44028.463437500002</v>
      </c>
      <c r="O226" s="386">
        <v>103.00700000000001</v>
      </c>
      <c r="P226" s="386">
        <v>1.002229</v>
      </c>
      <c r="Q226" s="386" t="s">
        <v>178</v>
      </c>
    </row>
    <row r="227" spans="1:17">
      <c r="A227" s="386" t="s">
        <v>288</v>
      </c>
      <c r="B227" s="386" t="s">
        <v>178</v>
      </c>
      <c r="C227" s="386" t="s">
        <v>188</v>
      </c>
      <c r="D227" s="389">
        <v>44028</v>
      </c>
      <c r="E227" s="394">
        <v>0.46348379629629627</v>
      </c>
      <c r="F227" s="386" t="s">
        <v>423</v>
      </c>
      <c r="G227" s="386">
        <v>103.00700000000001</v>
      </c>
      <c r="H227" s="386">
        <v>1.002229</v>
      </c>
      <c r="J227" s="320">
        <f t="shared" si="15"/>
        <v>2020</v>
      </c>
      <c r="K227" s="320">
        <f t="shared" si="16"/>
        <v>7</v>
      </c>
      <c r="L227" s="320">
        <f t="shared" si="17"/>
        <v>16</v>
      </c>
      <c r="M227" s="91">
        <f t="shared" si="18"/>
        <v>44028</v>
      </c>
      <c r="N227" s="90">
        <f t="shared" si="19"/>
        <v>44028.463483796295</v>
      </c>
      <c r="O227" s="386">
        <v>103.00700000000001</v>
      </c>
      <c r="P227" s="386">
        <v>1.002229</v>
      </c>
      <c r="Q227" s="386" t="s">
        <v>178</v>
      </c>
    </row>
    <row r="228" spans="1:17">
      <c r="A228" s="386" t="s">
        <v>288</v>
      </c>
      <c r="B228" s="386" t="s">
        <v>178</v>
      </c>
      <c r="C228" s="386" t="s">
        <v>188</v>
      </c>
      <c r="D228" s="389">
        <v>44028</v>
      </c>
      <c r="E228" s="394">
        <v>0.4978819444444445</v>
      </c>
      <c r="F228" s="386" t="s">
        <v>447</v>
      </c>
      <c r="G228" s="386">
        <v>103.00700000000001</v>
      </c>
      <c r="H228" s="386">
        <v>1.002229</v>
      </c>
      <c r="J228" s="320">
        <f t="shared" si="15"/>
        <v>2020</v>
      </c>
      <c r="K228" s="320">
        <f t="shared" si="16"/>
        <v>7</v>
      </c>
      <c r="L228" s="320">
        <f t="shared" si="17"/>
        <v>16</v>
      </c>
      <c r="M228" s="91">
        <f t="shared" si="18"/>
        <v>44028</v>
      </c>
      <c r="N228" s="90">
        <f t="shared" si="19"/>
        <v>44028.497881944444</v>
      </c>
      <c r="O228" s="386">
        <v>103.00700000000001</v>
      </c>
      <c r="P228" s="386">
        <v>1.002229</v>
      </c>
      <c r="Q228" s="386" t="s">
        <v>178</v>
      </c>
    </row>
    <row r="229" spans="1:17">
      <c r="A229" s="386" t="s">
        <v>288</v>
      </c>
      <c r="B229" s="386" t="s">
        <v>178</v>
      </c>
      <c r="C229" s="386" t="s">
        <v>188</v>
      </c>
      <c r="D229" s="389">
        <v>44028</v>
      </c>
      <c r="E229" s="394">
        <v>0.49792824074074071</v>
      </c>
      <c r="F229" s="386" t="s">
        <v>447</v>
      </c>
      <c r="G229" s="386">
        <v>103.00700000000001</v>
      </c>
      <c r="H229" s="386">
        <v>1.002229</v>
      </c>
      <c r="J229" s="320">
        <f t="shared" si="15"/>
        <v>2020</v>
      </c>
      <c r="K229" s="320">
        <f t="shared" si="16"/>
        <v>7</v>
      </c>
      <c r="L229" s="320">
        <f t="shared" si="17"/>
        <v>16</v>
      </c>
      <c r="M229" s="91">
        <f t="shared" si="18"/>
        <v>44028</v>
      </c>
      <c r="N229" s="90">
        <f t="shared" si="19"/>
        <v>44028.497928240744</v>
      </c>
      <c r="O229" s="386">
        <v>103.00700000000001</v>
      </c>
      <c r="P229" s="386">
        <v>1.002229</v>
      </c>
      <c r="Q229" s="386" t="s">
        <v>178</v>
      </c>
    </row>
    <row r="230" spans="1:17">
      <c r="A230" s="386" t="s">
        <v>288</v>
      </c>
      <c r="B230" s="386" t="s">
        <v>178</v>
      </c>
      <c r="C230" s="386" t="s">
        <v>188</v>
      </c>
      <c r="D230" s="389">
        <v>44028</v>
      </c>
      <c r="E230" s="394">
        <v>0.50890046296296299</v>
      </c>
      <c r="F230" s="386" t="s">
        <v>431</v>
      </c>
      <c r="G230" s="386">
        <v>103.75700000000001</v>
      </c>
      <c r="H230" s="386">
        <v>0.63729400000000003</v>
      </c>
      <c r="J230" s="320">
        <f t="shared" si="15"/>
        <v>2020</v>
      </c>
      <c r="K230" s="320">
        <f t="shared" si="16"/>
        <v>7</v>
      </c>
      <c r="L230" s="320">
        <f t="shared" si="17"/>
        <v>16</v>
      </c>
      <c r="M230" s="91">
        <f t="shared" si="18"/>
        <v>44028</v>
      </c>
      <c r="N230" s="90">
        <f t="shared" si="19"/>
        <v>44028.508900462963</v>
      </c>
      <c r="O230" s="386">
        <v>103.75700000000001</v>
      </c>
      <c r="P230" s="386">
        <v>0.63729400000000003</v>
      </c>
      <c r="Q230" s="386" t="s">
        <v>178</v>
      </c>
    </row>
    <row r="231" spans="1:17">
      <c r="A231" s="386" t="s">
        <v>288</v>
      </c>
      <c r="B231" s="386" t="s">
        <v>178</v>
      </c>
      <c r="C231" s="386" t="s">
        <v>188</v>
      </c>
      <c r="D231" s="389">
        <v>44028</v>
      </c>
      <c r="E231" s="394">
        <v>0.50902777777777775</v>
      </c>
      <c r="F231" s="386" t="s">
        <v>431</v>
      </c>
      <c r="G231" s="386">
        <v>103.00700000000001</v>
      </c>
      <c r="H231" s="386">
        <v>1.002229</v>
      </c>
      <c r="J231" s="320">
        <f t="shared" si="15"/>
        <v>2020</v>
      </c>
      <c r="K231" s="320">
        <f t="shared" si="16"/>
        <v>7</v>
      </c>
      <c r="L231" s="320">
        <f t="shared" si="17"/>
        <v>16</v>
      </c>
      <c r="M231" s="91">
        <f t="shared" si="18"/>
        <v>44028</v>
      </c>
      <c r="N231" s="90">
        <f t="shared" si="19"/>
        <v>44028.509027777778</v>
      </c>
      <c r="O231" s="386">
        <v>103.00700000000001</v>
      </c>
      <c r="P231" s="386">
        <v>1.002229</v>
      </c>
      <c r="Q231" s="386" t="s">
        <v>178</v>
      </c>
    </row>
    <row r="232" spans="1:17">
      <c r="A232" s="386" t="s">
        <v>288</v>
      </c>
      <c r="B232" s="386" t="s">
        <v>178</v>
      </c>
      <c r="C232" s="386" t="s">
        <v>188</v>
      </c>
      <c r="D232" s="389">
        <v>44028</v>
      </c>
      <c r="E232" s="394">
        <v>0.54070601851851852</v>
      </c>
      <c r="F232" s="386" t="s">
        <v>421</v>
      </c>
      <c r="G232" s="386">
        <v>102.819</v>
      </c>
      <c r="H232" s="386">
        <v>1.094231</v>
      </c>
      <c r="J232" s="320">
        <f t="shared" si="15"/>
        <v>2020</v>
      </c>
      <c r="K232" s="320">
        <f t="shared" si="16"/>
        <v>7</v>
      </c>
      <c r="L232" s="320">
        <f t="shared" si="17"/>
        <v>16</v>
      </c>
      <c r="M232" s="91">
        <f t="shared" si="18"/>
        <v>44028</v>
      </c>
      <c r="N232" s="90">
        <f t="shared" si="19"/>
        <v>44028.540706018517</v>
      </c>
      <c r="O232" s="386">
        <v>102.819</v>
      </c>
      <c r="P232" s="386">
        <v>1.094231</v>
      </c>
      <c r="Q232" s="386" t="s">
        <v>178</v>
      </c>
    </row>
    <row r="233" spans="1:17">
      <c r="A233" s="386" t="s">
        <v>288</v>
      </c>
      <c r="B233" s="386" t="s">
        <v>178</v>
      </c>
      <c r="C233" s="386" t="s">
        <v>188</v>
      </c>
      <c r="D233" s="389">
        <v>44028</v>
      </c>
      <c r="E233" s="394">
        <v>0.54085648148148147</v>
      </c>
      <c r="F233" s="386" t="s">
        <v>421</v>
      </c>
      <c r="G233" s="386">
        <v>102.5</v>
      </c>
      <c r="H233" s="386">
        <v>1.2508280000000001</v>
      </c>
      <c r="J233" s="320">
        <f t="shared" si="15"/>
        <v>2020</v>
      </c>
      <c r="K233" s="320">
        <f t="shared" si="16"/>
        <v>7</v>
      </c>
      <c r="L233" s="320">
        <f t="shared" si="17"/>
        <v>16</v>
      </c>
      <c r="M233" s="91">
        <f t="shared" si="18"/>
        <v>44028</v>
      </c>
      <c r="N233" s="90">
        <f t="shared" si="19"/>
        <v>44028.540856481479</v>
      </c>
      <c r="O233" s="386">
        <v>102.5</v>
      </c>
      <c r="P233" s="386">
        <v>1.2508280000000001</v>
      </c>
      <c r="Q233" s="386" t="s">
        <v>178</v>
      </c>
    </row>
    <row r="234" spans="1:17">
      <c r="A234" s="386" t="s">
        <v>288</v>
      </c>
      <c r="B234" s="386" t="s">
        <v>178</v>
      </c>
      <c r="C234" s="386" t="s">
        <v>188</v>
      </c>
      <c r="D234" s="389">
        <v>44028</v>
      </c>
      <c r="E234" s="394">
        <v>0.57598379629629626</v>
      </c>
      <c r="F234" s="386" t="s">
        <v>423</v>
      </c>
      <c r="G234" s="386">
        <v>103.003</v>
      </c>
      <c r="H234" s="386">
        <v>1.004184</v>
      </c>
      <c r="J234" s="320">
        <f t="shared" si="15"/>
        <v>2020</v>
      </c>
      <c r="K234" s="320">
        <f t="shared" si="16"/>
        <v>7</v>
      </c>
      <c r="L234" s="320">
        <f t="shared" si="17"/>
        <v>16</v>
      </c>
      <c r="M234" s="91">
        <f t="shared" si="18"/>
        <v>44028</v>
      </c>
      <c r="N234" s="90">
        <f t="shared" si="19"/>
        <v>44028.575983796298</v>
      </c>
      <c r="O234" s="386">
        <v>103.003</v>
      </c>
      <c r="P234" s="386">
        <v>1.004184</v>
      </c>
      <c r="Q234" s="386" t="s">
        <v>178</v>
      </c>
    </row>
    <row r="235" spans="1:17">
      <c r="A235" s="386" t="s">
        <v>288</v>
      </c>
      <c r="B235" s="386" t="s">
        <v>178</v>
      </c>
      <c r="C235" s="386" t="s">
        <v>188</v>
      </c>
      <c r="D235" s="389">
        <v>44028</v>
      </c>
      <c r="E235" s="394">
        <v>0.57604166666666667</v>
      </c>
      <c r="F235" s="386" t="s">
        <v>423</v>
      </c>
      <c r="G235" s="386">
        <v>103.003</v>
      </c>
      <c r="H235" s="386">
        <v>1.004184</v>
      </c>
      <c r="J235" s="320">
        <f t="shared" si="15"/>
        <v>2020</v>
      </c>
      <c r="K235" s="320">
        <f t="shared" si="16"/>
        <v>7</v>
      </c>
      <c r="L235" s="320">
        <f t="shared" si="17"/>
        <v>16</v>
      </c>
      <c r="M235" s="91">
        <f t="shared" si="18"/>
        <v>44028</v>
      </c>
      <c r="N235" s="90">
        <f t="shared" si="19"/>
        <v>44028.576041666667</v>
      </c>
      <c r="O235" s="386">
        <v>103.003</v>
      </c>
      <c r="P235" s="386">
        <v>1.004184</v>
      </c>
      <c r="Q235" s="386" t="s">
        <v>178</v>
      </c>
    </row>
    <row r="236" spans="1:17">
      <c r="A236" s="386" t="s">
        <v>288</v>
      </c>
      <c r="B236" s="386" t="s">
        <v>178</v>
      </c>
      <c r="C236" s="386" t="s">
        <v>188</v>
      </c>
      <c r="D236" s="389">
        <v>44028</v>
      </c>
      <c r="E236" s="394">
        <v>0.58484953703703701</v>
      </c>
      <c r="F236" s="386" t="s">
        <v>423</v>
      </c>
      <c r="G236" s="386">
        <v>103.62</v>
      </c>
      <c r="H236" s="386">
        <v>0.70370699999999997</v>
      </c>
      <c r="J236" s="320">
        <f t="shared" si="15"/>
        <v>2020</v>
      </c>
      <c r="K236" s="320">
        <f t="shared" si="16"/>
        <v>7</v>
      </c>
      <c r="L236" s="320">
        <f t="shared" si="17"/>
        <v>16</v>
      </c>
      <c r="M236" s="91">
        <f t="shared" si="18"/>
        <v>44028</v>
      </c>
      <c r="N236" s="90">
        <f t="shared" si="19"/>
        <v>44028.584849537037</v>
      </c>
      <c r="O236" s="386">
        <v>103.62</v>
      </c>
      <c r="P236" s="386">
        <v>0.70370699999999997</v>
      </c>
      <c r="Q236" s="386" t="s">
        <v>178</v>
      </c>
    </row>
    <row r="237" spans="1:17">
      <c r="A237" s="386" t="s">
        <v>288</v>
      </c>
      <c r="B237" s="386" t="s">
        <v>178</v>
      </c>
      <c r="C237" s="386" t="s">
        <v>188</v>
      </c>
      <c r="D237" s="389">
        <v>44028</v>
      </c>
      <c r="E237" s="394">
        <v>0.58484953703703701</v>
      </c>
      <c r="F237" s="386" t="s">
        <v>423</v>
      </c>
      <c r="G237" s="386">
        <v>103.62</v>
      </c>
      <c r="H237" s="386">
        <v>0.70370699999999997</v>
      </c>
      <c r="J237" s="320">
        <f t="shared" si="15"/>
        <v>2020</v>
      </c>
      <c r="K237" s="320">
        <f t="shared" si="16"/>
        <v>7</v>
      </c>
      <c r="L237" s="320">
        <f t="shared" si="17"/>
        <v>16</v>
      </c>
      <c r="M237" s="91">
        <f t="shared" si="18"/>
        <v>44028</v>
      </c>
      <c r="N237" s="90">
        <f t="shared" si="19"/>
        <v>44028.584849537037</v>
      </c>
      <c r="O237" s="386">
        <v>103.62</v>
      </c>
      <c r="P237" s="386">
        <v>0.70370699999999997</v>
      </c>
      <c r="Q237" s="386" t="s">
        <v>178</v>
      </c>
    </row>
    <row r="238" spans="1:17">
      <c r="A238" s="386" t="s">
        <v>288</v>
      </c>
      <c r="B238" s="386" t="s">
        <v>178</v>
      </c>
      <c r="C238" s="386" t="s">
        <v>188</v>
      </c>
      <c r="D238" s="389">
        <v>44028</v>
      </c>
      <c r="E238" s="394">
        <v>0.58484953703703701</v>
      </c>
      <c r="F238" s="386" t="s">
        <v>423</v>
      </c>
      <c r="G238" s="386">
        <v>103.62</v>
      </c>
      <c r="H238" s="386">
        <v>0.70370699999999997</v>
      </c>
      <c r="J238" s="320">
        <f t="shared" si="15"/>
        <v>2020</v>
      </c>
      <c r="K238" s="320">
        <f t="shared" si="16"/>
        <v>7</v>
      </c>
      <c r="L238" s="320">
        <f t="shared" si="17"/>
        <v>16</v>
      </c>
      <c r="M238" s="91">
        <f t="shared" si="18"/>
        <v>44028</v>
      </c>
      <c r="N238" s="90">
        <f t="shared" si="19"/>
        <v>44028.584849537037</v>
      </c>
      <c r="O238" s="386">
        <v>103.62</v>
      </c>
      <c r="P238" s="386">
        <v>0.70370699999999997</v>
      </c>
      <c r="Q238" s="386" t="s">
        <v>178</v>
      </c>
    </row>
    <row r="239" spans="1:17">
      <c r="A239" s="386" t="s">
        <v>288</v>
      </c>
      <c r="B239" s="386" t="s">
        <v>178</v>
      </c>
      <c r="C239" s="386" t="s">
        <v>188</v>
      </c>
      <c r="D239" s="389">
        <v>44028</v>
      </c>
      <c r="E239" s="394">
        <v>0.59697916666666662</v>
      </c>
      <c r="F239" s="386" t="s">
        <v>423</v>
      </c>
      <c r="G239" s="386">
        <v>103.26600000000001</v>
      </c>
      <c r="H239" s="386">
        <v>0.87582700000000002</v>
      </c>
      <c r="J239" s="320">
        <f t="shared" si="15"/>
        <v>2020</v>
      </c>
      <c r="K239" s="320">
        <f t="shared" si="16"/>
        <v>7</v>
      </c>
      <c r="L239" s="320">
        <f t="shared" si="17"/>
        <v>16</v>
      </c>
      <c r="M239" s="91">
        <f t="shared" si="18"/>
        <v>44028</v>
      </c>
      <c r="N239" s="90">
        <f t="shared" si="19"/>
        <v>44028.596979166665</v>
      </c>
      <c r="O239" s="386">
        <v>103.26600000000001</v>
      </c>
      <c r="P239" s="386">
        <v>0.87582700000000002</v>
      </c>
      <c r="Q239" s="386" t="s">
        <v>178</v>
      </c>
    </row>
    <row r="240" spans="1:17">
      <c r="A240" s="386" t="s">
        <v>288</v>
      </c>
      <c r="B240" s="386" t="s">
        <v>178</v>
      </c>
      <c r="C240" s="386" t="s">
        <v>188</v>
      </c>
      <c r="D240" s="389">
        <v>44028</v>
      </c>
      <c r="E240" s="394">
        <v>0.61258101851851854</v>
      </c>
      <c r="F240" s="386" t="s">
        <v>422</v>
      </c>
      <c r="G240" s="386">
        <v>103.003</v>
      </c>
      <c r="H240" s="386">
        <v>1.004184</v>
      </c>
      <c r="J240" s="320">
        <f t="shared" si="15"/>
        <v>2020</v>
      </c>
      <c r="K240" s="320">
        <f t="shared" si="16"/>
        <v>7</v>
      </c>
      <c r="L240" s="320">
        <f t="shared" si="17"/>
        <v>16</v>
      </c>
      <c r="M240" s="91">
        <f t="shared" si="18"/>
        <v>44028</v>
      </c>
      <c r="N240" s="90">
        <f t="shared" si="19"/>
        <v>44028.612581018519</v>
      </c>
      <c r="O240" s="386">
        <v>103.003</v>
      </c>
      <c r="P240" s="386">
        <v>1.004184</v>
      </c>
      <c r="Q240" s="386" t="s">
        <v>178</v>
      </c>
    </row>
    <row r="241" spans="1:17">
      <c r="A241" s="386" t="s">
        <v>288</v>
      </c>
      <c r="B241" s="386" t="s">
        <v>178</v>
      </c>
      <c r="C241" s="386" t="s">
        <v>188</v>
      </c>
      <c r="D241" s="389">
        <v>44028</v>
      </c>
      <c r="E241" s="394">
        <v>0.61258101851851854</v>
      </c>
      <c r="F241" s="386" t="s">
        <v>422</v>
      </c>
      <c r="G241" s="386">
        <v>103.003</v>
      </c>
      <c r="H241" s="386">
        <v>1.004184</v>
      </c>
      <c r="J241" s="320">
        <f t="shared" si="15"/>
        <v>2020</v>
      </c>
      <c r="K241" s="320">
        <f t="shared" si="16"/>
        <v>7</v>
      </c>
      <c r="L241" s="320">
        <f t="shared" si="17"/>
        <v>16</v>
      </c>
      <c r="M241" s="91">
        <f t="shared" si="18"/>
        <v>44028</v>
      </c>
      <c r="N241" s="90">
        <f t="shared" si="19"/>
        <v>44028.612581018519</v>
      </c>
      <c r="O241" s="386">
        <v>103.003</v>
      </c>
      <c r="P241" s="386">
        <v>1.004184</v>
      </c>
      <c r="Q241" s="386" t="s">
        <v>178</v>
      </c>
    </row>
    <row r="242" spans="1:17">
      <c r="A242" s="386" t="s">
        <v>288</v>
      </c>
      <c r="B242" s="386" t="s">
        <v>178</v>
      </c>
      <c r="C242" s="386" t="s">
        <v>188</v>
      </c>
      <c r="D242" s="389">
        <v>44029</v>
      </c>
      <c r="E242" s="394">
        <v>0.42063657407407412</v>
      </c>
      <c r="F242" s="386" t="s">
        <v>421</v>
      </c>
      <c r="G242" s="386">
        <v>103.157</v>
      </c>
      <c r="H242" s="386">
        <v>0.926894</v>
      </c>
      <c r="J242" s="320">
        <f t="shared" si="15"/>
        <v>2020</v>
      </c>
      <c r="K242" s="320">
        <f t="shared" si="16"/>
        <v>7</v>
      </c>
      <c r="L242" s="320">
        <f t="shared" si="17"/>
        <v>17</v>
      </c>
      <c r="M242" s="91">
        <f t="shared" si="18"/>
        <v>44029</v>
      </c>
      <c r="N242" s="90">
        <f t="shared" si="19"/>
        <v>44029.420636574076</v>
      </c>
      <c r="O242" s="386">
        <v>103.157</v>
      </c>
      <c r="P242" s="386">
        <v>0.926894</v>
      </c>
      <c r="Q242" s="386" t="s">
        <v>178</v>
      </c>
    </row>
    <row r="243" spans="1:17">
      <c r="A243" s="386" t="s">
        <v>288</v>
      </c>
      <c r="B243" s="386" t="s">
        <v>178</v>
      </c>
      <c r="C243" s="386" t="s">
        <v>188</v>
      </c>
      <c r="D243" s="389">
        <v>44029</v>
      </c>
      <c r="E243" s="394">
        <v>0.42063657407407412</v>
      </c>
      <c r="F243" s="386" t="s">
        <v>421</v>
      </c>
      <c r="G243" s="386">
        <v>103.157</v>
      </c>
      <c r="H243" s="386">
        <v>0.926894</v>
      </c>
      <c r="J243" s="320">
        <f t="shared" si="15"/>
        <v>2020</v>
      </c>
      <c r="K243" s="320">
        <f t="shared" si="16"/>
        <v>7</v>
      </c>
      <c r="L243" s="320">
        <f t="shared" si="17"/>
        <v>17</v>
      </c>
      <c r="M243" s="91">
        <f t="shared" si="18"/>
        <v>44029</v>
      </c>
      <c r="N243" s="90">
        <f t="shared" si="19"/>
        <v>44029.420636574076</v>
      </c>
      <c r="O243" s="386">
        <v>103.157</v>
      </c>
      <c r="P243" s="386">
        <v>0.926894</v>
      </c>
      <c r="Q243" s="386" t="s">
        <v>178</v>
      </c>
    </row>
    <row r="244" spans="1:17">
      <c r="A244" s="386" t="s">
        <v>288</v>
      </c>
      <c r="B244" s="386" t="s">
        <v>178</v>
      </c>
      <c r="C244" s="386" t="s">
        <v>188</v>
      </c>
      <c r="D244" s="389">
        <v>44029</v>
      </c>
      <c r="E244" s="394">
        <v>0.42068287037037033</v>
      </c>
      <c r="F244" s="386" t="s">
        <v>421</v>
      </c>
      <c r="G244" s="386">
        <v>103.157</v>
      </c>
      <c r="H244" s="386">
        <v>0.926894</v>
      </c>
      <c r="J244" s="320">
        <f t="shared" si="15"/>
        <v>2020</v>
      </c>
      <c r="K244" s="320">
        <f t="shared" si="16"/>
        <v>7</v>
      </c>
      <c r="L244" s="320">
        <f t="shared" si="17"/>
        <v>17</v>
      </c>
      <c r="M244" s="91">
        <f t="shared" si="18"/>
        <v>44029</v>
      </c>
      <c r="N244" s="90">
        <f t="shared" si="19"/>
        <v>44029.420682870368</v>
      </c>
      <c r="O244" s="386">
        <v>103.157</v>
      </c>
      <c r="P244" s="386">
        <v>0.926894</v>
      </c>
      <c r="Q244" s="386" t="s">
        <v>178</v>
      </c>
    </row>
    <row r="245" spans="1:17">
      <c r="A245" s="386" t="s">
        <v>288</v>
      </c>
      <c r="B245" s="386" t="s">
        <v>178</v>
      </c>
      <c r="C245" s="386" t="s">
        <v>188</v>
      </c>
      <c r="D245" s="389">
        <v>44029</v>
      </c>
      <c r="E245" s="394">
        <v>0.43156250000000002</v>
      </c>
      <c r="F245" s="386" t="s">
        <v>430</v>
      </c>
      <c r="G245" s="386">
        <v>103.157</v>
      </c>
      <c r="H245" s="386">
        <v>0.926894</v>
      </c>
      <c r="J245" s="320">
        <f t="shared" si="15"/>
        <v>2020</v>
      </c>
      <c r="K245" s="320">
        <f t="shared" si="16"/>
        <v>7</v>
      </c>
      <c r="L245" s="320">
        <f t="shared" si="17"/>
        <v>17</v>
      </c>
      <c r="M245" s="91">
        <f t="shared" si="18"/>
        <v>44029</v>
      </c>
      <c r="N245" s="90">
        <f t="shared" si="19"/>
        <v>44029.431562500002</v>
      </c>
      <c r="O245" s="386">
        <v>103.157</v>
      </c>
      <c r="P245" s="386">
        <v>0.926894</v>
      </c>
      <c r="Q245" s="386" t="s">
        <v>178</v>
      </c>
    </row>
    <row r="246" spans="1:17">
      <c r="A246" s="386" t="s">
        <v>288</v>
      </c>
      <c r="B246" s="386" t="s">
        <v>178</v>
      </c>
      <c r="C246" s="386" t="s">
        <v>188</v>
      </c>
      <c r="D246" s="389">
        <v>44029</v>
      </c>
      <c r="E246" s="394">
        <v>0.43160879629629628</v>
      </c>
      <c r="F246" s="386" t="s">
        <v>430</v>
      </c>
      <c r="G246" s="386">
        <v>103.157</v>
      </c>
      <c r="H246" s="386">
        <v>0.926894</v>
      </c>
      <c r="J246" s="320">
        <f t="shared" si="15"/>
        <v>2020</v>
      </c>
      <c r="K246" s="320">
        <f t="shared" si="16"/>
        <v>7</v>
      </c>
      <c r="L246" s="320">
        <f t="shared" si="17"/>
        <v>17</v>
      </c>
      <c r="M246" s="91">
        <f t="shared" si="18"/>
        <v>44029</v>
      </c>
      <c r="N246" s="90">
        <f t="shared" si="19"/>
        <v>44029.431608796294</v>
      </c>
      <c r="O246" s="386">
        <v>103.157</v>
      </c>
      <c r="P246" s="386">
        <v>0.926894</v>
      </c>
      <c r="Q246" s="386" t="s">
        <v>178</v>
      </c>
    </row>
    <row r="247" spans="1:17">
      <c r="A247" s="386" t="s">
        <v>288</v>
      </c>
      <c r="B247" s="386" t="s">
        <v>178</v>
      </c>
      <c r="C247" s="386" t="s">
        <v>188</v>
      </c>
      <c r="D247" s="389">
        <v>44029</v>
      </c>
      <c r="E247" s="394">
        <v>0.46502314814814816</v>
      </c>
      <c r="F247" s="386" t="s">
        <v>436</v>
      </c>
      <c r="G247" s="386">
        <v>103.16500000000001</v>
      </c>
      <c r="H247" s="386">
        <v>0.92298500000000006</v>
      </c>
      <c r="J247" s="320">
        <f t="shared" si="15"/>
        <v>2020</v>
      </c>
      <c r="K247" s="320">
        <f t="shared" si="16"/>
        <v>7</v>
      </c>
      <c r="L247" s="320">
        <f t="shared" si="17"/>
        <v>17</v>
      </c>
      <c r="M247" s="91">
        <f t="shared" si="18"/>
        <v>44029</v>
      </c>
      <c r="N247" s="90">
        <f t="shared" si="19"/>
        <v>44029.46502314815</v>
      </c>
      <c r="O247" s="386">
        <v>103.16500000000001</v>
      </c>
      <c r="P247" s="386">
        <v>0.92298500000000006</v>
      </c>
      <c r="Q247" s="386" t="s">
        <v>178</v>
      </c>
    </row>
    <row r="248" spans="1:17">
      <c r="A248" s="386" t="s">
        <v>288</v>
      </c>
      <c r="B248" s="386" t="s">
        <v>178</v>
      </c>
      <c r="C248" s="386" t="s">
        <v>188</v>
      </c>
      <c r="D248" s="389">
        <v>44029</v>
      </c>
      <c r="E248" s="394">
        <v>0.46508101851851852</v>
      </c>
      <c r="F248" s="386" t="s">
        <v>436</v>
      </c>
      <c r="G248" s="386">
        <v>103.265</v>
      </c>
      <c r="H248" s="386">
        <v>0.87416300000000002</v>
      </c>
      <c r="J248" s="320">
        <f t="shared" si="15"/>
        <v>2020</v>
      </c>
      <c r="K248" s="320">
        <f t="shared" si="16"/>
        <v>7</v>
      </c>
      <c r="L248" s="320">
        <f t="shared" si="17"/>
        <v>17</v>
      </c>
      <c r="M248" s="91">
        <f t="shared" si="18"/>
        <v>44029</v>
      </c>
      <c r="N248" s="90">
        <f t="shared" si="19"/>
        <v>44029.465081018519</v>
      </c>
      <c r="O248" s="386">
        <v>103.265</v>
      </c>
      <c r="P248" s="386">
        <v>0.87416300000000002</v>
      </c>
      <c r="Q248" s="386" t="s">
        <v>178</v>
      </c>
    </row>
    <row r="249" spans="1:17">
      <c r="A249" s="386" t="s">
        <v>288</v>
      </c>
      <c r="B249" s="386" t="s">
        <v>178</v>
      </c>
      <c r="C249" s="386" t="s">
        <v>188</v>
      </c>
      <c r="D249" s="389">
        <v>44029</v>
      </c>
      <c r="E249" s="394">
        <v>0.46508101851851852</v>
      </c>
      <c r="F249" s="386" t="s">
        <v>436</v>
      </c>
      <c r="G249" s="386">
        <v>103.16500000000001</v>
      </c>
      <c r="H249" s="386">
        <v>0.92298500000000006</v>
      </c>
      <c r="J249" s="320">
        <f t="shared" si="15"/>
        <v>2020</v>
      </c>
      <c r="K249" s="320">
        <f t="shared" si="16"/>
        <v>7</v>
      </c>
      <c r="L249" s="320">
        <f t="shared" si="17"/>
        <v>17</v>
      </c>
      <c r="M249" s="91">
        <f t="shared" si="18"/>
        <v>44029</v>
      </c>
      <c r="N249" s="90">
        <f t="shared" si="19"/>
        <v>44029.465081018519</v>
      </c>
      <c r="O249" s="386">
        <v>103.16500000000001</v>
      </c>
      <c r="P249" s="386">
        <v>0.92298500000000006</v>
      </c>
      <c r="Q249" s="386" t="s">
        <v>178</v>
      </c>
    </row>
    <row r="250" spans="1:17">
      <c r="A250" s="386" t="s">
        <v>288</v>
      </c>
      <c r="B250" s="386" t="s">
        <v>178</v>
      </c>
      <c r="C250" s="386" t="s">
        <v>188</v>
      </c>
      <c r="D250" s="389">
        <v>44029</v>
      </c>
      <c r="E250" s="394">
        <v>0.46510416666666665</v>
      </c>
      <c r="F250" s="386" t="s">
        <v>436</v>
      </c>
      <c r="G250" s="386">
        <v>103.16500000000001</v>
      </c>
      <c r="H250" s="386">
        <v>0.92298500000000006</v>
      </c>
      <c r="J250" s="320">
        <f t="shared" si="15"/>
        <v>2020</v>
      </c>
      <c r="K250" s="320">
        <f t="shared" si="16"/>
        <v>7</v>
      </c>
      <c r="L250" s="320">
        <f t="shared" si="17"/>
        <v>17</v>
      </c>
      <c r="M250" s="91">
        <f t="shared" si="18"/>
        <v>44029</v>
      </c>
      <c r="N250" s="90">
        <f t="shared" si="19"/>
        <v>44029.465104166666</v>
      </c>
      <c r="O250" s="386">
        <v>103.16500000000001</v>
      </c>
      <c r="P250" s="386">
        <v>0.92298500000000006</v>
      </c>
      <c r="Q250" s="386" t="s">
        <v>178</v>
      </c>
    </row>
    <row r="251" spans="1:17">
      <c r="A251" s="386" t="s">
        <v>288</v>
      </c>
      <c r="B251" s="386" t="s">
        <v>178</v>
      </c>
      <c r="C251" s="386" t="s">
        <v>188</v>
      </c>
      <c r="D251" s="389">
        <v>44029</v>
      </c>
      <c r="E251" s="394">
        <v>0.51188657407407412</v>
      </c>
      <c r="F251" s="386" t="s">
        <v>431</v>
      </c>
      <c r="G251" s="386">
        <v>102.108</v>
      </c>
      <c r="H251" s="386">
        <v>1.4427110000000001</v>
      </c>
      <c r="J251" s="320">
        <f t="shared" si="15"/>
        <v>2020</v>
      </c>
      <c r="K251" s="320">
        <f t="shared" si="16"/>
        <v>7</v>
      </c>
      <c r="L251" s="320">
        <f t="shared" si="17"/>
        <v>17</v>
      </c>
      <c r="M251" s="91">
        <f t="shared" si="18"/>
        <v>44029</v>
      </c>
      <c r="N251" s="90">
        <f t="shared" si="19"/>
        <v>44029.511886574073</v>
      </c>
      <c r="O251" s="386">
        <v>102.108</v>
      </c>
      <c r="P251" s="386">
        <v>1.4427110000000001</v>
      </c>
      <c r="Q251" s="386" t="s">
        <v>178</v>
      </c>
    </row>
    <row r="252" spans="1:17">
      <c r="A252" s="386" t="s">
        <v>288</v>
      </c>
      <c r="B252" s="386" t="s">
        <v>178</v>
      </c>
      <c r="C252" s="386" t="s">
        <v>188</v>
      </c>
      <c r="D252" s="389">
        <v>44029</v>
      </c>
      <c r="E252" s="394">
        <v>0.54181712962962969</v>
      </c>
      <c r="F252" s="386" t="s">
        <v>428</v>
      </c>
      <c r="G252" s="386">
        <v>103.364</v>
      </c>
      <c r="H252" s="386">
        <v>0.82588899999999998</v>
      </c>
      <c r="J252" s="320">
        <f t="shared" si="15"/>
        <v>2020</v>
      </c>
      <c r="K252" s="320">
        <f t="shared" si="16"/>
        <v>7</v>
      </c>
      <c r="L252" s="320">
        <f t="shared" si="17"/>
        <v>17</v>
      </c>
      <c r="M252" s="91">
        <f t="shared" si="18"/>
        <v>44029</v>
      </c>
      <c r="N252" s="90">
        <f t="shared" si="19"/>
        <v>44029.541817129626</v>
      </c>
      <c r="O252" s="386">
        <v>103.364</v>
      </c>
      <c r="P252" s="386">
        <v>0.82588899999999998</v>
      </c>
      <c r="Q252" s="386" t="s">
        <v>178</v>
      </c>
    </row>
    <row r="253" spans="1:17">
      <c r="A253" s="386" t="s">
        <v>288</v>
      </c>
      <c r="B253" s="386" t="s">
        <v>178</v>
      </c>
      <c r="C253" s="386" t="s">
        <v>188</v>
      </c>
      <c r="D253" s="389">
        <v>44029</v>
      </c>
      <c r="E253" s="394">
        <v>0.54189814814814818</v>
      </c>
      <c r="F253" s="386" t="s">
        <v>428</v>
      </c>
      <c r="G253" s="386">
        <v>103.364</v>
      </c>
      <c r="H253" s="386">
        <v>0.82588899999999998</v>
      </c>
      <c r="J253" s="320">
        <f t="shared" si="15"/>
        <v>2020</v>
      </c>
      <c r="K253" s="320">
        <f t="shared" si="16"/>
        <v>7</v>
      </c>
      <c r="L253" s="320">
        <f t="shared" si="17"/>
        <v>17</v>
      </c>
      <c r="M253" s="91">
        <f t="shared" si="18"/>
        <v>44029</v>
      </c>
      <c r="N253" s="90">
        <f t="shared" si="19"/>
        <v>44029.541898148149</v>
      </c>
      <c r="O253" s="386">
        <v>103.364</v>
      </c>
      <c r="P253" s="386">
        <v>0.82588899999999998</v>
      </c>
      <c r="Q253" s="386" t="s">
        <v>178</v>
      </c>
    </row>
    <row r="254" spans="1:17">
      <c r="A254" s="386" t="s">
        <v>288</v>
      </c>
      <c r="B254" s="386" t="s">
        <v>178</v>
      </c>
      <c r="C254" s="386" t="s">
        <v>188</v>
      </c>
      <c r="D254" s="389">
        <v>44029</v>
      </c>
      <c r="E254" s="394">
        <v>0.62258101851851855</v>
      </c>
      <c r="F254" s="386" t="s">
        <v>428</v>
      </c>
      <c r="G254" s="386">
        <v>103.452</v>
      </c>
      <c r="H254" s="386">
        <v>0.783026</v>
      </c>
      <c r="J254" s="320">
        <f t="shared" si="15"/>
        <v>2020</v>
      </c>
      <c r="K254" s="320">
        <f t="shared" si="16"/>
        <v>7</v>
      </c>
      <c r="L254" s="320">
        <f t="shared" si="17"/>
        <v>17</v>
      </c>
      <c r="M254" s="91">
        <f t="shared" si="18"/>
        <v>44029</v>
      </c>
      <c r="N254" s="90">
        <f t="shared" si="19"/>
        <v>44029.622581018521</v>
      </c>
      <c r="O254" s="386">
        <v>103.452</v>
      </c>
      <c r="P254" s="386">
        <v>0.783026</v>
      </c>
      <c r="Q254" s="386" t="s">
        <v>178</v>
      </c>
    </row>
    <row r="255" spans="1:17">
      <c r="A255" s="386" t="s">
        <v>288</v>
      </c>
      <c r="B255" s="386" t="s">
        <v>178</v>
      </c>
      <c r="C255" s="386" t="s">
        <v>188</v>
      </c>
      <c r="D255" s="389">
        <v>44029</v>
      </c>
      <c r="E255" s="394">
        <v>0.62262731481481481</v>
      </c>
      <c r="F255" s="386" t="s">
        <v>428</v>
      </c>
      <c r="G255" s="386">
        <v>103.452</v>
      </c>
      <c r="H255" s="386">
        <v>0.783026</v>
      </c>
      <c r="J255" s="320">
        <f t="shared" si="15"/>
        <v>2020</v>
      </c>
      <c r="K255" s="320">
        <f t="shared" si="16"/>
        <v>7</v>
      </c>
      <c r="L255" s="320">
        <f t="shared" si="17"/>
        <v>17</v>
      </c>
      <c r="M255" s="91">
        <f t="shared" si="18"/>
        <v>44029</v>
      </c>
      <c r="N255" s="90">
        <f t="shared" si="19"/>
        <v>44029.622627314813</v>
      </c>
      <c r="O255" s="386">
        <v>103.452</v>
      </c>
      <c r="P255" s="386">
        <v>0.783026</v>
      </c>
      <c r="Q255" s="386" t="s">
        <v>178</v>
      </c>
    </row>
    <row r="256" spans="1:17">
      <c r="A256" s="386" t="s">
        <v>288</v>
      </c>
      <c r="B256" s="386" t="s">
        <v>178</v>
      </c>
      <c r="C256" s="386" t="s">
        <v>188</v>
      </c>
      <c r="D256" s="389">
        <v>44032</v>
      </c>
      <c r="E256" s="394">
        <v>0.36843749999999997</v>
      </c>
      <c r="F256" s="386" t="s">
        <v>431</v>
      </c>
      <c r="G256" s="386">
        <v>103.193</v>
      </c>
      <c r="H256" s="386">
        <v>0.90719899999999998</v>
      </c>
      <c r="J256" s="320">
        <f t="shared" si="15"/>
        <v>2020</v>
      </c>
      <c r="K256" s="320">
        <f t="shared" si="16"/>
        <v>7</v>
      </c>
      <c r="L256" s="320">
        <f t="shared" si="17"/>
        <v>20</v>
      </c>
      <c r="M256" s="91">
        <f t="shared" si="18"/>
        <v>44032</v>
      </c>
      <c r="N256" s="90">
        <f t="shared" si="19"/>
        <v>44032.368437500001</v>
      </c>
      <c r="O256" s="386">
        <v>103.193</v>
      </c>
      <c r="P256" s="386">
        <v>0.90719899999999998</v>
      </c>
      <c r="Q256" s="386" t="s">
        <v>178</v>
      </c>
    </row>
    <row r="257" spans="1:17">
      <c r="A257" s="386" t="s">
        <v>288</v>
      </c>
      <c r="B257" s="386" t="s">
        <v>178</v>
      </c>
      <c r="C257" s="386" t="s">
        <v>188</v>
      </c>
      <c r="D257" s="389">
        <v>44032</v>
      </c>
      <c r="E257" s="394">
        <v>0.36843749999999997</v>
      </c>
      <c r="F257" s="386" t="s">
        <v>431</v>
      </c>
      <c r="G257" s="386">
        <v>103.29300000000001</v>
      </c>
      <c r="H257" s="386">
        <v>0.85832900000000001</v>
      </c>
      <c r="J257" s="320">
        <f t="shared" si="15"/>
        <v>2020</v>
      </c>
      <c r="K257" s="320">
        <f t="shared" si="16"/>
        <v>7</v>
      </c>
      <c r="L257" s="320">
        <f t="shared" si="17"/>
        <v>20</v>
      </c>
      <c r="M257" s="91">
        <f t="shared" si="18"/>
        <v>44032</v>
      </c>
      <c r="N257" s="90">
        <f t="shared" si="19"/>
        <v>44032.368437500001</v>
      </c>
      <c r="O257" s="386">
        <v>103.29300000000001</v>
      </c>
      <c r="P257" s="386">
        <v>0.85832900000000001</v>
      </c>
      <c r="Q257" s="386" t="s">
        <v>178</v>
      </c>
    </row>
    <row r="258" spans="1:17">
      <c r="A258" s="386" t="s">
        <v>288</v>
      </c>
      <c r="B258" s="386" t="s">
        <v>178</v>
      </c>
      <c r="C258" s="386" t="s">
        <v>188</v>
      </c>
      <c r="D258" s="389">
        <v>44032</v>
      </c>
      <c r="E258" s="394">
        <v>0.55024305555555553</v>
      </c>
      <c r="F258" s="386" t="s">
        <v>423</v>
      </c>
      <c r="G258" s="386">
        <v>103.67</v>
      </c>
      <c r="H258" s="386">
        <v>0.674624</v>
      </c>
      <c r="J258" s="320">
        <f t="shared" si="15"/>
        <v>2020</v>
      </c>
      <c r="K258" s="320">
        <f t="shared" si="16"/>
        <v>7</v>
      </c>
      <c r="L258" s="320">
        <f t="shared" si="17"/>
        <v>20</v>
      </c>
      <c r="M258" s="91">
        <f t="shared" si="18"/>
        <v>44032</v>
      </c>
      <c r="N258" s="90">
        <f t="shared" si="19"/>
        <v>44032.550243055557</v>
      </c>
      <c r="O258" s="386">
        <v>103.67</v>
      </c>
      <c r="P258" s="386">
        <v>0.674624</v>
      </c>
      <c r="Q258" s="386" t="s">
        <v>178</v>
      </c>
    </row>
    <row r="259" spans="1:17">
      <c r="A259" s="386" t="s">
        <v>288</v>
      </c>
      <c r="B259" s="386" t="s">
        <v>178</v>
      </c>
      <c r="C259" s="386" t="s">
        <v>188</v>
      </c>
      <c r="D259" s="389">
        <v>44032</v>
      </c>
      <c r="E259" s="394">
        <v>0.55024305555555553</v>
      </c>
      <c r="F259" s="386" t="s">
        <v>423</v>
      </c>
      <c r="G259" s="386">
        <v>103.67</v>
      </c>
      <c r="H259" s="386">
        <v>0.674624</v>
      </c>
      <c r="J259" s="320">
        <f t="shared" ref="J259:J322" si="20">YEAR(D259)</f>
        <v>2020</v>
      </c>
      <c r="K259" s="320">
        <f t="shared" ref="K259:K322" si="21">MONTH(D259)</f>
        <v>7</v>
      </c>
      <c r="L259" s="320">
        <f t="shared" ref="L259:L322" si="22">DAY(D259)</f>
        <v>20</v>
      </c>
      <c r="M259" s="91">
        <f t="shared" ref="M259:M322" si="23">DATE(J259,K259,L259)</f>
        <v>44032</v>
      </c>
      <c r="N259" s="90">
        <f t="shared" ref="N259:N322" si="24">M259+E259</f>
        <v>44032.550243055557</v>
      </c>
      <c r="O259" s="386">
        <v>103.67</v>
      </c>
      <c r="P259" s="386">
        <v>0.674624</v>
      </c>
      <c r="Q259" s="386" t="s">
        <v>178</v>
      </c>
    </row>
    <row r="260" spans="1:17">
      <c r="A260" s="386" t="s">
        <v>288</v>
      </c>
      <c r="B260" s="386" t="s">
        <v>178</v>
      </c>
      <c r="C260" s="386" t="s">
        <v>188</v>
      </c>
      <c r="D260" s="389">
        <v>44032</v>
      </c>
      <c r="E260" s="394">
        <v>0.62039351851851854</v>
      </c>
      <c r="F260" s="386" t="s">
        <v>421</v>
      </c>
      <c r="G260" s="386">
        <v>103.59</v>
      </c>
      <c r="H260" s="386">
        <v>0.71353599999999995</v>
      </c>
      <c r="J260" s="320">
        <f t="shared" si="20"/>
        <v>2020</v>
      </c>
      <c r="K260" s="320">
        <f t="shared" si="21"/>
        <v>7</v>
      </c>
      <c r="L260" s="320">
        <f t="shared" si="22"/>
        <v>20</v>
      </c>
      <c r="M260" s="91">
        <f t="shared" si="23"/>
        <v>44032</v>
      </c>
      <c r="N260" s="90">
        <f t="shared" si="24"/>
        <v>44032.620393518519</v>
      </c>
      <c r="O260" s="386">
        <v>103.59</v>
      </c>
      <c r="P260" s="386">
        <v>0.71353599999999995</v>
      </c>
      <c r="Q260" s="386" t="s">
        <v>178</v>
      </c>
    </row>
    <row r="261" spans="1:17">
      <c r="A261" s="386" t="s">
        <v>288</v>
      </c>
      <c r="B261" s="386" t="s">
        <v>178</v>
      </c>
      <c r="C261" s="386" t="s">
        <v>188</v>
      </c>
      <c r="D261" s="389">
        <v>44032</v>
      </c>
      <c r="E261" s="394">
        <v>0.62039351851851854</v>
      </c>
      <c r="F261" s="386" t="s">
        <v>421</v>
      </c>
      <c r="G261" s="386">
        <v>103.59</v>
      </c>
      <c r="H261" s="386">
        <v>0.71353599999999995</v>
      </c>
      <c r="J261" s="320">
        <f t="shared" si="20"/>
        <v>2020</v>
      </c>
      <c r="K261" s="320">
        <f t="shared" si="21"/>
        <v>7</v>
      </c>
      <c r="L261" s="320">
        <f t="shared" si="22"/>
        <v>20</v>
      </c>
      <c r="M261" s="91">
        <f t="shared" si="23"/>
        <v>44032</v>
      </c>
      <c r="N261" s="90">
        <f t="shared" si="24"/>
        <v>44032.620393518519</v>
      </c>
      <c r="O261" s="386">
        <v>103.59</v>
      </c>
      <c r="P261" s="386">
        <v>0.71353599999999995</v>
      </c>
      <c r="Q261" s="386" t="s">
        <v>178</v>
      </c>
    </row>
    <row r="262" spans="1:17">
      <c r="A262" s="386" t="s">
        <v>288</v>
      </c>
      <c r="B262" s="386" t="s">
        <v>178</v>
      </c>
      <c r="C262" s="386" t="s">
        <v>188</v>
      </c>
      <c r="D262" s="389">
        <v>44032</v>
      </c>
      <c r="E262" s="394">
        <v>0.62046296296296299</v>
      </c>
      <c r="F262" s="386" t="s">
        <v>421</v>
      </c>
      <c r="G262" s="386">
        <v>103.59</v>
      </c>
      <c r="H262" s="386">
        <v>0.71353599999999995</v>
      </c>
      <c r="J262" s="320">
        <f t="shared" si="20"/>
        <v>2020</v>
      </c>
      <c r="K262" s="320">
        <f t="shared" si="21"/>
        <v>7</v>
      </c>
      <c r="L262" s="320">
        <f t="shared" si="22"/>
        <v>20</v>
      </c>
      <c r="M262" s="91">
        <f t="shared" si="23"/>
        <v>44032</v>
      </c>
      <c r="N262" s="90">
        <f t="shared" si="24"/>
        <v>44032.620462962965</v>
      </c>
      <c r="O262" s="386">
        <v>103.59</v>
      </c>
      <c r="P262" s="386">
        <v>0.71353599999999995</v>
      </c>
      <c r="Q262" s="386" t="s">
        <v>178</v>
      </c>
    </row>
    <row r="263" spans="1:17">
      <c r="A263" s="386" t="s">
        <v>288</v>
      </c>
      <c r="B263" s="386" t="s">
        <v>178</v>
      </c>
      <c r="C263" s="386" t="s">
        <v>188</v>
      </c>
      <c r="D263" s="389">
        <v>44032</v>
      </c>
      <c r="E263" s="394">
        <v>0.62099537037037034</v>
      </c>
      <c r="F263" s="386" t="s">
        <v>430</v>
      </c>
      <c r="G263" s="386">
        <v>103.151</v>
      </c>
      <c r="H263" s="386">
        <v>0.92774299999999998</v>
      </c>
      <c r="J263" s="320">
        <f t="shared" si="20"/>
        <v>2020</v>
      </c>
      <c r="K263" s="320">
        <f t="shared" si="21"/>
        <v>7</v>
      </c>
      <c r="L263" s="320">
        <f t="shared" si="22"/>
        <v>20</v>
      </c>
      <c r="M263" s="91">
        <f t="shared" si="23"/>
        <v>44032</v>
      </c>
      <c r="N263" s="90">
        <f t="shared" si="24"/>
        <v>44032.620995370373</v>
      </c>
      <c r="O263" s="386">
        <v>103.151</v>
      </c>
      <c r="P263" s="386">
        <v>0.92774299999999998</v>
      </c>
      <c r="Q263" s="386" t="s">
        <v>178</v>
      </c>
    </row>
    <row r="264" spans="1:17">
      <c r="A264" s="386" t="s">
        <v>288</v>
      </c>
      <c r="B264" s="386" t="s">
        <v>178</v>
      </c>
      <c r="C264" s="386" t="s">
        <v>188</v>
      </c>
      <c r="D264" s="389">
        <v>44032</v>
      </c>
      <c r="E264" s="394">
        <v>0.62109953703703702</v>
      </c>
      <c r="F264" s="386" t="s">
        <v>430</v>
      </c>
      <c r="G264" s="386">
        <v>102.685</v>
      </c>
      <c r="H264" s="386">
        <v>1.1563859999999999</v>
      </c>
      <c r="J264" s="320">
        <f t="shared" si="20"/>
        <v>2020</v>
      </c>
      <c r="K264" s="320">
        <f t="shared" si="21"/>
        <v>7</v>
      </c>
      <c r="L264" s="320">
        <f t="shared" si="22"/>
        <v>20</v>
      </c>
      <c r="M264" s="91">
        <f t="shared" si="23"/>
        <v>44032</v>
      </c>
      <c r="N264" s="90">
        <f t="shared" si="24"/>
        <v>44032.621099537035</v>
      </c>
      <c r="O264" s="386">
        <v>102.685</v>
      </c>
      <c r="P264" s="386">
        <v>1.1563859999999999</v>
      </c>
      <c r="Q264" s="386" t="s">
        <v>178</v>
      </c>
    </row>
    <row r="265" spans="1:17">
      <c r="A265" s="386" t="s">
        <v>288</v>
      </c>
      <c r="B265" s="386" t="s">
        <v>178</v>
      </c>
      <c r="C265" s="386" t="s">
        <v>188</v>
      </c>
      <c r="D265" s="389">
        <v>44033</v>
      </c>
      <c r="E265" s="394">
        <v>0.46773148148148147</v>
      </c>
      <c r="F265" s="386" t="s">
        <v>428</v>
      </c>
      <c r="G265" s="386">
        <v>103.483</v>
      </c>
      <c r="H265" s="386">
        <v>0.76333600000000001</v>
      </c>
      <c r="J265" s="320">
        <f t="shared" si="20"/>
        <v>2020</v>
      </c>
      <c r="K265" s="320">
        <f t="shared" si="21"/>
        <v>7</v>
      </c>
      <c r="L265" s="320">
        <f t="shared" si="22"/>
        <v>21</v>
      </c>
      <c r="M265" s="91">
        <f t="shared" si="23"/>
        <v>44033</v>
      </c>
      <c r="N265" s="90">
        <f t="shared" si="24"/>
        <v>44033.467731481483</v>
      </c>
      <c r="O265" s="386">
        <v>103.483</v>
      </c>
      <c r="P265" s="386">
        <v>0.76333600000000001</v>
      </c>
      <c r="Q265" s="386" t="s">
        <v>178</v>
      </c>
    </row>
    <row r="266" spans="1:17">
      <c r="A266" s="386" t="s">
        <v>288</v>
      </c>
      <c r="B266" s="386" t="s">
        <v>178</v>
      </c>
      <c r="C266" s="386" t="s">
        <v>188</v>
      </c>
      <c r="D266" s="389">
        <v>44033</v>
      </c>
      <c r="E266" s="394">
        <v>0.46789351851851851</v>
      </c>
      <c r="F266" s="386" t="s">
        <v>428</v>
      </c>
      <c r="G266" s="386">
        <v>103.483</v>
      </c>
      <c r="H266" s="386">
        <v>0.76333600000000001</v>
      </c>
      <c r="J266" s="320">
        <f t="shared" si="20"/>
        <v>2020</v>
      </c>
      <c r="K266" s="320">
        <f t="shared" si="21"/>
        <v>7</v>
      </c>
      <c r="L266" s="320">
        <f t="shared" si="22"/>
        <v>21</v>
      </c>
      <c r="M266" s="91">
        <f t="shared" si="23"/>
        <v>44033</v>
      </c>
      <c r="N266" s="90">
        <f t="shared" si="24"/>
        <v>44033.467893518522</v>
      </c>
      <c r="O266" s="386">
        <v>103.483</v>
      </c>
      <c r="P266" s="386">
        <v>0.76333600000000001</v>
      </c>
      <c r="Q266" s="386" t="s">
        <v>178</v>
      </c>
    </row>
    <row r="267" spans="1:17">
      <c r="A267" s="386" t="s">
        <v>288</v>
      </c>
      <c r="B267" s="386" t="s">
        <v>178</v>
      </c>
      <c r="C267" s="386" t="s">
        <v>188</v>
      </c>
      <c r="D267" s="389">
        <v>44033</v>
      </c>
      <c r="E267" s="394">
        <v>0.62967592592592592</v>
      </c>
      <c r="F267" s="386" t="s">
        <v>430</v>
      </c>
      <c r="G267" s="386">
        <v>103.57299999999999</v>
      </c>
      <c r="H267" s="386">
        <v>0.71944699999999995</v>
      </c>
      <c r="J267" s="320">
        <f t="shared" si="20"/>
        <v>2020</v>
      </c>
      <c r="K267" s="320">
        <f t="shared" si="21"/>
        <v>7</v>
      </c>
      <c r="L267" s="320">
        <f t="shared" si="22"/>
        <v>21</v>
      </c>
      <c r="M267" s="91">
        <f t="shared" si="23"/>
        <v>44033</v>
      </c>
      <c r="N267" s="90">
        <f t="shared" si="24"/>
        <v>44033.629675925928</v>
      </c>
      <c r="O267" s="386">
        <v>103.57299999999999</v>
      </c>
      <c r="P267" s="386">
        <v>0.71944699999999995</v>
      </c>
      <c r="Q267" s="386" t="s">
        <v>178</v>
      </c>
    </row>
    <row r="268" spans="1:17">
      <c r="A268" s="386" t="s">
        <v>288</v>
      </c>
      <c r="B268" s="386" t="s">
        <v>178</v>
      </c>
      <c r="C268" s="386" t="s">
        <v>188</v>
      </c>
      <c r="D268" s="389">
        <v>44033</v>
      </c>
      <c r="E268" s="394">
        <v>0.62967592592592592</v>
      </c>
      <c r="F268" s="386" t="s">
        <v>430</v>
      </c>
      <c r="G268" s="386">
        <v>103.572</v>
      </c>
      <c r="H268" s="386">
        <v>0.71993399999999996</v>
      </c>
      <c r="J268" s="320">
        <f t="shared" si="20"/>
        <v>2020</v>
      </c>
      <c r="K268" s="320">
        <f t="shared" si="21"/>
        <v>7</v>
      </c>
      <c r="L268" s="320">
        <f t="shared" si="22"/>
        <v>21</v>
      </c>
      <c r="M268" s="91">
        <f t="shared" si="23"/>
        <v>44033</v>
      </c>
      <c r="N268" s="90">
        <f t="shared" si="24"/>
        <v>44033.629675925928</v>
      </c>
      <c r="O268" s="386">
        <v>103.572</v>
      </c>
      <c r="P268" s="386">
        <v>0.71993399999999996</v>
      </c>
      <c r="Q268" s="386" t="s">
        <v>178</v>
      </c>
    </row>
    <row r="269" spans="1:17">
      <c r="A269" s="386" t="s">
        <v>288</v>
      </c>
      <c r="B269" s="386" t="s">
        <v>178</v>
      </c>
      <c r="C269" s="386" t="s">
        <v>188</v>
      </c>
      <c r="D269" s="389">
        <v>44033</v>
      </c>
      <c r="E269" s="394">
        <v>0.68892361111111111</v>
      </c>
      <c r="F269" s="386" t="s">
        <v>448</v>
      </c>
      <c r="G269" s="386">
        <v>103.41200000000001</v>
      </c>
      <c r="H269" s="386">
        <v>0.79799299999999995</v>
      </c>
      <c r="J269" s="320">
        <f t="shared" si="20"/>
        <v>2020</v>
      </c>
      <c r="K269" s="320">
        <f t="shared" si="21"/>
        <v>7</v>
      </c>
      <c r="L269" s="320">
        <f t="shared" si="22"/>
        <v>21</v>
      </c>
      <c r="M269" s="91">
        <f t="shared" si="23"/>
        <v>44033</v>
      </c>
      <c r="N269" s="90">
        <f t="shared" si="24"/>
        <v>44033.688923611109</v>
      </c>
      <c r="O269" s="386">
        <v>103.41200000000001</v>
      </c>
      <c r="P269" s="386">
        <v>0.79799299999999995</v>
      </c>
      <c r="Q269" s="386" t="s">
        <v>178</v>
      </c>
    </row>
    <row r="270" spans="1:17">
      <c r="A270" s="386" t="s">
        <v>288</v>
      </c>
      <c r="B270" s="386" t="s">
        <v>178</v>
      </c>
      <c r="C270" s="386" t="s">
        <v>188</v>
      </c>
      <c r="D270" s="389">
        <v>44034</v>
      </c>
      <c r="E270" s="394">
        <v>0.47548611111111116</v>
      </c>
      <c r="F270" s="386" t="s">
        <v>449</v>
      </c>
      <c r="G270" s="386">
        <v>103.622</v>
      </c>
      <c r="H270" s="386">
        <v>0.69317099999999998</v>
      </c>
      <c r="J270" s="320">
        <f t="shared" si="20"/>
        <v>2020</v>
      </c>
      <c r="K270" s="320">
        <f t="shared" si="21"/>
        <v>7</v>
      </c>
      <c r="L270" s="320">
        <f t="shared" si="22"/>
        <v>22</v>
      </c>
      <c r="M270" s="91">
        <f t="shared" si="23"/>
        <v>44034</v>
      </c>
      <c r="N270" s="90">
        <f t="shared" si="24"/>
        <v>44034.475486111114</v>
      </c>
      <c r="O270" s="386">
        <v>103.622</v>
      </c>
      <c r="P270" s="386">
        <v>0.69317099999999998</v>
      </c>
      <c r="Q270" s="386" t="s">
        <v>178</v>
      </c>
    </row>
    <row r="271" spans="1:17">
      <c r="A271" s="386" t="s">
        <v>288</v>
      </c>
      <c r="B271" s="386" t="s">
        <v>178</v>
      </c>
      <c r="C271" s="386" t="s">
        <v>188</v>
      </c>
      <c r="D271" s="389">
        <v>44034</v>
      </c>
      <c r="E271" s="394">
        <v>0.47576388888888893</v>
      </c>
      <c r="F271" s="386" t="s">
        <v>449</v>
      </c>
      <c r="G271" s="386">
        <v>103.622</v>
      </c>
      <c r="H271" s="386">
        <v>0.69317099999999998</v>
      </c>
      <c r="J271" s="320">
        <f t="shared" si="20"/>
        <v>2020</v>
      </c>
      <c r="K271" s="320">
        <f t="shared" si="21"/>
        <v>7</v>
      </c>
      <c r="L271" s="320">
        <f t="shared" si="22"/>
        <v>22</v>
      </c>
      <c r="M271" s="91">
        <f t="shared" si="23"/>
        <v>44034</v>
      </c>
      <c r="N271" s="90">
        <f t="shared" si="24"/>
        <v>44034.475763888891</v>
      </c>
      <c r="O271" s="386">
        <v>103.622</v>
      </c>
      <c r="P271" s="386">
        <v>0.69317099999999998</v>
      </c>
      <c r="Q271" s="386" t="s">
        <v>178</v>
      </c>
    </row>
    <row r="272" spans="1:17">
      <c r="A272" s="386" t="s">
        <v>288</v>
      </c>
      <c r="B272" s="386" t="s">
        <v>178</v>
      </c>
      <c r="C272" s="386" t="s">
        <v>188</v>
      </c>
      <c r="D272" s="389">
        <v>44034</v>
      </c>
      <c r="E272" s="394">
        <v>0.54817129629629635</v>
      </c>
      <c r="F272" s="386" t="s">
        <v>420</v>
      </c>
      <c r="G272" s="386">
        <v>103.52500000000001</v>
      </c>
      <c r="H272" s="386">
        <v>0.74051</v>
      </c>
      <c r="J272" s="320">
        <f t="shared" si="20"/>
        <v>2020</v>
      </c>
      <c r="K272" s="320">
        <f t="shared" si="21"/>
        <v>7</v>
      </c>
      <c r="L272" s="320">
        <f t="shared" si="22"/>
        <v>22</v>
      </c>
      <c r="M272" s="91">
        <f t="shared" si="23"/>
        <v>44034</v>
      </c>
      <c r="N272" s="90">
        <f t="shared" si="24"/>
        <v>44034.548171296294</v>
      </c>
      <c r="O272" s="386">
        <v>103.52500000000001</v>
      </c>
      <c r="P272" s="386">
        <v>0.74051</v>
      </c>
      <c r="Q272" s="386" t="s">
        <v>178</v>
      </c>
    </row>
    <row r="273" spans="1:17">
      <c r="A273" s="386" t="s">
        <v>288</v>
      </c>
      <c r="B273" s="386" t="s">
        <v>178</v>
      </c>
      <c r="C273" s="386" t="s">
        <v>188</v>
      </c>
      <c r="D273" s="389">
        <v>44034</v>
      </c>
      <c r="E273" s="394">
        <v>0.54817129629629635</v>
      </c>
      <c r="F273" s="386" t="s">
        <v>420</v>
      </c>
      <c r="G273" s="386">
        <v>103.52500000000001</v>
      </c>
      <c r="H273" s="386">
        <v>0.74051</v>
      </c>
      <c r="J273" s="320">
        <f t="shared" si="20"/>
        <v>2020</v>
      </c>
      <c r="K273" s="320">
        <f t="shared" si="21"/>
        <v>7</v>
      </c>
      <c r="L273" s="320">
        <f t="shared" si="22"/>
        <v>22</v>
      </c>
      <c r="M273" s="91">
        <f t="shared" si="23"/>
        <v>44034</v>
      </c>
      <c r="N273" s="90">
        <f t="shared" si="24"/>
        <v>44034.548171296294</v>
      </c>
      <c r="O273" s="386">
        <v>103.52500000000001</v>
      </c>
      <c r="P273" s="386">
        <v>0.74051</v>
      </c>
      <c r="Q273" s="386" t="s">
        <v>178</v>
      </c>
    </row>
    <row r="274" spans="1:17">
      <c r="A274" s="386" t="s">
        <v>288</v>
      </c>
      <c r="B274" s="386" t="s">
        <v>178</v>
      </c>
      <c r="C274" s="386" t="s">
        <v>188</v>
      </c>
      <c r="D274" s="389">
        <v>44034</v>
      </c>
      <c r="E274" s="394">
        <v>0.54817129629629635</v>
      </c>
      <c r="F274" s="386" t="s">
        <v>420</v>
      </c>
      <c r="G274" s="386">
        <v>103.52500000000001</v>
      </c>
      <c r="H274" s="386">
        <v>0.74051</v>
      </c>
      <c r="J274" s="320">
        <f t="shared" si="20"/>
        <v>2020</v>
      </c>
      <c r="K274" s="320">
        <f t="shared" si="21"/>
        <v>7</v>
      </c>
      <c r="L274" s="320">
        <f t="shared" si="22"/>
        <v>22</v>
      </c>
      <c r="M274" s="91">
        <f t="shared" si="23"/>
        <v>44034</v>
      </c>
      <c r="N274" s="90">
        <f t="shared" si="24"/>
        <v>44034.548171296294</v>
      </c>
      <c r="O274" s="386">
        <v>103.52500000000001</v>
      </c>
      <c r="P274" s="386">
        <v>0.74051</v>
      </c>
      <c r="Q274" s="386" t="s">
        <v>178</v>
      </c>
    </row>
    <row r="275" spans="1:17">
      <c r="A275" s="386" t="s">
        <v>288</v>
      </c>
      <c r="B275" s="386" t="s">
        <v>178</v>
      </c>
      <c r="C275" s="386" t="s">
        <v>188</v>
      </c>
      <c r="D275" s="389">
        <v>44034</v>
      </c>
      <c r="E275" s="394">
        <v>0.59795138888888888</v>
      </c>
      <c r="F275" s="386" t="s">
        <v>421</v>
      </c>
      <c r="G275" s="386">
        <v>103.515</v>
      </c>
      <c r="H275" s="386">
        <v>0.745394</v>
      </c>
      <c r="J275" s="320">
        <f t="shared" si="20"/>
        <v>2020</v>
      </c>
      <c r="K275" s="320">
        <f t="shared" si="21"/>
        <v>7</v>
      </c>
      <c r="L275" s="320">
        <f t="shared" si="22"/>
        <v>22</v>
      </c>
      <c r="M275" s="91">
        <f t="shared" si="23"/>
        <v>44034</v>
      </c>
      <c r="N275" s="90">
        <f t="shared" si="24"/>
        <v>44034.597951388889</v>
      </c>
      <c r="O275" s="386">
        <v>103.515</v>
      </c>
      <c r="P275" s="386">
        <v>0.745394</v>
      </c>
      <c r="Q275" s="386" t="s">
        <v>178</v>
      </c>
    </row>
    <row r="276" spans="1:17">
      <c r="A276" s="386" t="s">
        <v>288</v>
      </c>
      <c r="B276" s="386" t="s">
        <v>178</v>
      </c>
      <c r="C276" s="386" t="s">
        <v>188</v>
      </c>
      <c r="D276" s="389">
        <v>44034</v>
      </c>
      <c r="E276" s="394">
        <v>0.59797453703703707</v>
      </c>
      <c r="F276" s="386" t="s">
        <v>421</v>
      </c>
      <c r="G276" s="386">
        <v>103.515</v>
      </c>
      <c r="H276" s="386">
        <v>0.745394</v>
      </c>
      <c r="J276" s="320">
        <f t="shared" si="20"/>
        <v>2020</v>
      </c>
      <c r="K276" s="320">
        <f t="shared" si="21"/>
        <v>7</v>
      </c>
      <c r="L276" s="320">
        <f t="shared" si="22"/>
        <v>22</v>
      </c>
      <c r="M276" s="91">
        <f t="shared" si="23"/>
        <v>44034</v>
      </c>
      <c r="N276" s="90">
        <f t="shared" si="24"/>
        <v>44034.597974537035</v>
      </c>
      <c r="O276" s="386">
        <v>103.515</v>
      </c>
      <c r="P276" s="386">
        <v>0.745394</v>
      </c>
      <c r="Q276" s="386" t="s">
        <v>178</v>
      </c>
    </row>
    <row r="277" spans="1:17">
      <c r="A277" s="386" t="s">
        <v>288</v>
      </c>
      <c r="B277" s="386" t="s">
        <v>178</v>
      </c>
      <c r="C277" s="386" t="s">
        <v>188</v>
      </c>
      <c r="D277" s="389">
        <v>44035</v>
      </c>
      <c r="E277" s="394">
        <v>0.56835648148148143</v>
      </c>
      <c r="F277" s="386" t="s">
        <v>450</v>
      </c>
      <c r="G277" s="386">
        <v>103.2</v>
      </c>
      <c r="H277" s="386">
        <v>0.893119</v>
      </c>
      <c r="J277" s="320">
        <f t="shared" si="20"/>
        <v>2020</v>
      </c>
      <c r="K277" s="320">
        <f t="shared" si="21"/>
        <v>7</v>
      </c>
      <c r="L277" s="320">
        <f t="shared" si="22"/>
        <v>23</v>
      </c>
      <c r="M277" s="91">
        <f t="shared" si="23"/>
        <v>44035</v>
      </c>
      <c r="N277" s="90">
        <f t="shared" si="24"/>
        <v>44035.568356481483</v>
      </c>
      <c r="O277" s="386">
        <v>103.2</v>
      </c>
      <c r="P277" s="386">
        <v>0.893119</v>
      </c>
      <c r="Q277" s="386" t="s">
        <v>178</v>
      </c>
    </row>
    <row r="278" spans="1:17">
      <c r="A278" s="386" t="s">
        <v>288</v>
      </c>
      <c r="B278" s="386" t="s">
        <v>178</v>
      </c>
      <c r="C278" s="386" t="s">
        <v>188</v>
      </c>
      <c r="D278" s="389">
        <v>44035</v>
      </c>
      <c r="E278" s="394">
        <v>0.58635416666666673</v>
      </c>
      <c r="F278" s="386" t="s">
        <v>428</v>
      </c>
      <c r="G278" s="386">
        <v>103.441</v>
      </c>
      <c r="H278" s="386">
        <v>0.77466299999999999</v>
      </c>
      <c r="J278" s="320">
        <f t="shared" si="20"/>
        <v>2020</v>
      </c>
      <c r="K278" s="320">
        <f t="shared" si="21"/>
        <v>7</v>
      </c>
      <c r="L278" s="320">
        <f t="shared" si="22"/>
        <v>23</v>
      </c>
      <c r="M278" s="91">
        <f t="shared" si="23"/>
        <v>44035</v>
      </c>
      <c r="N278" s="90">
        <f t="shared" si="24"/>
        <v>44035.586354166669</v>
      </c>
      <c r="O278" s="386">
        <v>103.441</v>
      </c>
      <c r="P278" s="386">
        <v>0.77466299999999999</v>
      </c>
      <c r="Q278" s="386" t="s">
        <v>178</v>
      </c>
    </row>
    <row r="279" spans="1:17">
      <c r="A279" s="386" t="s">
        <v>288</v>
      </c>
      <c r="B279" s="386" t="s">
        <v>178</v>
      </c>
      <c r="C279" s="386" t="s">
        <v>188</v>
      </c>
      <c r="D279" s="389">
        <v>44035</v>
      </c>
      <c r="E279" s="394">
        <v>0.58635416666666673</v>
      </c>
      <c r="F279" s="386" t="s">
        <v>428</v>
      </c>
      <c r="G279" s="386">
        <v>103.476</v>
      </c>
      <c r="H279" s="386">
        <v>0.75748899999999997</v>
      </c>
      <c r="J279" s="320">
        <f t="shared" si="20"/>
        <v>2020</v>
      </c>
      <c r="K279" s="320">
        <f t="shared" si="21"/>
        <v>7</v>
      </c>
      <c r="L279" s="320">
        <f t="shared" si="22"/>
        <v>23</v>
      </c>
      <c r="M279" s="91">
        <f t="shared" si="23"/>
        <v>44035</v>
      </c>
      <c r="N279" s="90">
        <f t="shared" si="24"/>
        <v>44035.586354166669</v>
      </c>
      <c r="O279" s="386">
        <v>103.476</v>
      </c>
      <c r="P279" s="386">
        <v>0.75748899999999997</v>
      </c>
      <c r="Q279" s="386" t="s">
        <v>178</v>
      </c>
    </row>
    <row r="280" spans="1:17">
      <c r="A280" s="386" t="s">
        <v>288</v>
      </c>
      <c r="B280" s="386" t="s">
        <v>178</v>
      </c>
      <c r="C280" s="386" t="s">
        <v>188</v>
      </c>
      <c r="D280" s="389">
        <v>44035</v>
      </c>
      <c r="E280" s="394">
        <v>0.58635416666666673</v>
      </c>
      <c r="F280" s="386" t="s">
        <v>428</v>
      </c>
      <c r="G280" s="386">
        <v>103.476</v>
      </c>
      <c r="H280" s="386">
        <v>0.75748899999999997</v>
      </c>
      <c r="J280" s="320">
        <f t="shared" si="20"/>
        <v>2020</v>
      </c>
      <c r="K280" s="320">
        <f t="shared" si="21"/>
        <v>7</v>
      </c>
      <c r="L280" s="320">
        <f t="shared" si="22"/>
        <v>23</v>
      </c>
      <c r="M280" s="91">
        <f t="shared" si="23"/>
        <v>44035</v>
      </c>
      <c r="N280" s="90">
        <f t="shared" si="24"/>
        <v>44035.586354166669</v>
      </c>
      <c r="O280" s="386">
        <v>103.476</v>
      </c>
      <c r="P280" s="386">
        <v>0.75748899999999997</v>
      </c>
      <c r="Q280" s="386" t="s">
        <v>178</v>
      </c>
    </row>
    <row r="281" spans="1:17">
      <c r="A281" s="386" t="s">
        <v>288</v>
      </c>
      <c r="B281" s="386" t="s">
        <v>178</v>
      </c>
      <c r="C281" s="386" t="s">
        <v>188</v>
      </c>
      <c r="D281" s="389">
        <v>44035</v>
      </c>
      <c r="E281" s="394">
        <v>0.62181712962962965</v>
      </c>
      <c r="F281" s="386" t="s">
        <v>422</v>
      </c>
      <c r="G281" s="386">
        <v>103.438</v>
      </c>
      <c r="H281" s="386">
        <v>0.77613600000000005</v>
      </c>
      <c r="J281" s="320">
        <f t="shared" si="20"/>
        <v>2020</v>
      </c>
      <c r="K281" s="320">
        <f t="shared" si="21"/>
        <v>7</v>
      </c>
      <c r="L281" s="320">
        <f t="shared" si="22"/>
        <v>23</v>
      </c>
      <c r="M281" s="91">
        <f t="shared" si="23"/>
        <v>44035</v>
      </c>
      <c r="N281" s="90">
        <f t="shared" si="24"/>
        <v>44035.621817129628</v>
      </c>
      <c r="O281" s="386">
        <v>103.438</v>
      </c>
      <c r="P281" s="386">
        <v>0.77613600000000005</v>
      </c>
      <c r="Q281" s="386" t="s">
        <v>178</v>
      </c>
    </row>
    <row r="282" spans="1:17">
      <c r="A282" s="386" t="s">
        <v>288</v>
      </c>
      <c r="B282" s="386" t="s">
        <v>178</v>
      </c>
      <c r="C282" s="386" t="s">
        <v>188</v>
      </c>
      <c r="D282" s="389">
        <v>44035</v>
      </c>
      <c r="E282" s="394">
        <v>0.62181712962962965</v>
      </c>
      <c r="F282" s="386" t="s">
        <v>422</v>
      </c>
      <c r="G282" s="386">
        <v>103.438</v>
      </c>
      <c r="H282" s="386">
        <v>0.77613600000000005</v>
      </c>
      <c r="J282" s="320">
        <f t="shared" si="20"/>
        <v>2020</v>
      </c>
      <c r="K282" s="320">
        <f t="shared" si="21"/>
        <v>7</v>
      </c>
      <c r="L282" s="320">
        <f t="shared" si="22"/>
        <v>23</v>
      </c>
      <c r="M282" s="91">
        <f t="shared" si="23"/>
        <v>44035</v>
      </c>
      <c r="N282" s="90">
        <f t="shared" si="24"/>
        <v>44035.621817129628</v>
      </c>
      <c r="O282" s="386">
        <v>103.438</v>
      </c>
      <c r="P282" s="386">
        <v>0.77613600000000005</v>
      </c>
      <c r="Q282" s="386" t="s">
        <v>178</v>
      </c>
    </row>
    <row r="283" spans="1:17">
      <c r="A283" s="386" t="s">
        <v>288</v>
      </c>
      <c r="B283" s="386" t="s">
        <v>178</v>
      </c>
      <c r="C283" s="386" t="s">
        <v>188</v>
      </c>
      <c r="D283" s="389">
        <v>44035</v>
      </c>
      <c r="E283" s="394">
        <v>0.62181712962962965</v>
      </c>
      <c r="F283" s="386" t="s">
        <v>422</v>
      </c>
      <c r="G283" s="386">
        <v>103.438</v>
      </c>
      <c r="H283" s="386">
        <v>0.77613600000000005</v>
      </c>
      <c r="J283" s="320">
        <f t="shared" si="20"/>
        <v>2020</v>
      </c>
      <c r="K283" s="320">
        <f t="shared" si="21"/>
        <v>7</v>
      </c>
      <c r="L283" s="320">
        <f t="shared" si="22"/>
        <v>23</v>
      </c>
      <c r="M283" s="91">
        <f t="shared" si="23"/>
        <v>44035</v>
      </c>
      <c r="N283" s="90">
        <f t="shared" si="24"/>
        <v>44035.621817129628</v>
      </c>
      <c r="O283" s="386">
        <v>103.438</v>
      </c>
      <c r="P283" s="386">
        <v>0.77613600000000005</v>
      </c>
      <c r="Q283" s="386" t="s">
        <v>178</v>
      </c>
    </row>
    <row r="284" spans="1:17">
      <c r="A284" s="386" t="s">
        <v>288</v>
      </c>
      <c r="B284" s="386" t="s">
        <v>178</v>
      </c>
      <c r="C284" s="386" t="s">
        <v>188</v>
      </c>
      <c r="D284" s="389">
        <v>44035</v>
      </c>
      <c r="E284" s="394">
        <v>0.66769675925925931</v>
      </c>
      <c r="F284" s="386" t="s">
        <v>451</v>
      </c>
      <c r="G284" s="386">
        <v>103.373</v>
      </c>
      <c r="H284" s="386">
        <v>0.80805099999999996</v>
      </c>
      <c r="J284" s="320">
        <f t="shared" si="20"/>
        <v>2020</v>
      </c>
      <c r="K284" s="320">
        <f t="shared" si="21"/>
        <v>7</v>
      </c>
      <c r="L284" s="320">
        <f t="shared" si="22"/>
        <v>23</v>
      </c>
      <c r="M284" s="91">
        <f t="shared" si="23"/>
        <v>44035</v>
      </c>
      <c r="N284" s="90">
        <f t="shared" si="24"/>
        <v>44035.667696759258</v>
      </c>
      <c r="O284" s="386">
        <v>103.373</v>
      </c>
      <c r="P284" s="386">
        <v>0.80805099999999996</v>
      </c>
      <c r="Q284" s="386" t="s">
        <v>178</v>
      </c>
    </row>
    <row r="285" spans="1:17">
      <c r="A285" s="386" t="s">
        <v>288</v>
      </c>
      <c r="B285" s="386" t="s">
        <v>178</v>
      </c>
      <c r="C285" s="386" t="s">
        <v>188</v>
      </c>
      <c r="D285" s="389">
        <v>44036</v>
      </c>
      <c r="E285" s="394">
        <v>0.41384259259259254</v>
      </c>
      <c r="F285" s="386" t="s">
        <v>422</v>
      </c>
      <c r="G285" s="386">
        <v>103.41800000000001</v>
      </c>
      <c r="H285" s="386">
        <v>0.78366000000000002</v>
      </c>
      <c r="J285" s="320">
        <f t="shared" si="20"/>
        <v>2020</v>
      </c>
      <c r="K285" s="320">
        <f t="shared" si="21"/>
        <v>7</v>
      </c>
      <c r="L285" s="320">
        <f t="shared" si="22"/>
        <v>24</v>
      </c>
      <c r="M285" s="91">
        <f t="shared" si="23"/>
        <v>44036</v>
      </c>
      <c r="N285" s="90">
        <f t="shared" si="24"/>
        <v>44036.413842592592</v>
      </c>
      <c r="O285" s="386">
        <v>103.41800000000001</v>
      </c>
      <c r="P285" s="386">
        <v>0.78366000000000002</v>
      </c>
      <c r="Q285" s="386" t="s">
        <v>178</v>
      </c>
    </row>
    <row r="286" spans="1:17">
      <c r="A286" s="386" t="s">
        <v>288</v>
      </c>
      <c r="B286" s="386" t="s">
        <v>178</v>
      </c>
      <c r="C286" s="386" t="s">
        <v>188</v>
      </c>
      <c r="D286" s="389">
        <v>44036</v>
      </c>
      <c r="E286" s="394">
        <v>0.4140625</v>
      </c>
      <c r="F286" s="386" t="s">
        <v>422</v>
      </c>
      <c r="G286" s="386">
        <v>103.41800000000001</v>
      </c>
      <c r="H286" s="386">
        <v>0.78366000000000002</v>
      </c>
      <c r="J286" s="320">
        <f t="shared" si="20"/>
        <v>2020</v>
      </c>
      <c r="K286" s="320">
        <f t="shared" si="21"/>
        <v>7</v>
      </c>
      <c r="L286" s="320">
        <f t="shared" si="22"/>
        <v>24</v>
      </c>
      <c r="M286" s="91">
        <f t="shared" si="23"/>
        <v>44036</v>
      </c>
      <c r="N286" s="90">
        <f t="shared" si="24"/>
        <v>44036.4140625</v>
      </c>
      <c r="O286" s="386">
        <v>103.41800000000001</v>
      </c>
      <c r="P286" s="386">
        <v>0.78366000000000002</v>
      </c>
      <c r="Q286" s="386" t="s">
        <v>178</v>
      </c>
    </row>
    <row r="287" spans="1:17">
      <c r="A287" s="386" t="s">
        <v>288</v>
      </c>
      <c r="B287" s="386" t="s">
        <v>178</v>
      </c>
      <c r="C287" s="386" t="s">
        <v>188</v>
      </c>
      <c r="D287" s="389">
        <v>44036</v>
      </c>
      <c r="E287" s="394">
        <v>0.46141203703703698</v>
      </c>
      <c r="F287" s="386" t="s">
        <v>430</v>
      </c>
      <c r="G287" s="386">
        <v>103.401</v>
      </c>
      <c r="H287" s="386">
        <v>0.792018</v>
      </c>
      <c r="J287" s="320">
        <f t="shared" si="20"/>
        <v>2020</v>
      </c>
      <c r="K287" s="320">
        <f t="shared" si="21"/>
        <v>7</v>
      </c>
      <c r="L287" s="320">
        <f t="shared" si="22"/>
        <v>24</v>
      </c>
      <c r="M287" s="91">
        <f t="shared" si="23"/>
        <v>44036</v>
      </c>
      <c r="N287" s="90">
        <f t="shared" si="24"/>
        <v>44036.461412037039</v>
      </c>
      <c r="O287" s="386">
        <v>103.401</v>
      </c>
      <c r="P287" s="386">
        <v>0.792018</v>
      </c>
      <c r="Q287" s="386" t="s">
        <v>178</v>
      </c>
    </row>
    <row r="288" spans="1:17">
      <c r="A288" s="386" t="s">
        <v>288</v>
      </c>
      <c r="B288" s="386" t="s">
        <v>178</v>
      </c>
      <c r="C288" s="386" t="s">
        <v>188</v>
      </c>
      <c r="D288" s="389">
        <v>44036</v>
      </c>
      <c r="E288" s="394">
        <v>0.46141203703703698</v>
      </c>
      <c r="F288" s="386" t="s">
        <v>430</v>
      </c>
      <c r="G288" s="386">
        <v>103.401</v>
      </c>
      <c r="H288" s="386">
        <v>0.792018</v>
      </c>
      <c r="J288" s="320">
        <f t="shared" si="20"/>
        <v>2020</v>
      </c>
      <c r="K288" s="320">
        <f t="shared" si="21"/>
        <v>7</v>
      </c>
      <c r="L288" s="320">
        <f t="shared" si="22"/>
        <v>24</v>
      </c>
      <c r="M288" s="91">
        <f t="shared" si="23"/>
        <v>44036</v>
      </c>
      <c r="N288" s="90">
        <f t="shared" si="24"/>
        <v>44036.461412037039</v>
      </c>
      <c r="O288" s="386">
        <v>103.401</v>
      </c>
      <c r="P288" s="386">
        <v>0.792018</v>
      </c>
      <c r="Q288" s="386" t="s">
        <v>178</v>
      </c>
    </row>
    <row r="289" spans="1:17">
      <c r="A289" s="386" t="s">
        <v>288</v>
      </c>
      <c r="B289" s="386" t="s">
        <v>178</v>
      </c>
      <c r="C289" s="386" t="s">
        <v>188</v>
      </c>
      <c r="D289" s="389">
        <v>44036</v>
      </c>
      <c r="E289" s="394">
        <v>0.46141203703703698</v>
      </c>
      <c r="F289" s="386" t="s">
        <v>430</v>
      </c>
      <c r="G289" s="386">
        <v>103.401</v>
      </c>
      <c r="H289" s="386">
        <v>0.792018</v>
      </c>
      <c r="J289" s="320">
        <f t="shared" si="20"/>
        <v>2020</v>
      </c>
      <c r="K289" s="320">
        <f t="shared" si="21"/>
        <v>7</v>
      </c>
      <c r="L289" s="320">
        <f t="shared" si="22"/>
        <v>24</v>
      </c>
      <c r="M289" s="91">
        <f t="shared" si="23"/>
        <v>44036</v>
      </c>
      <c r="N289" s="90">
        <f t="shared" si="24"/>
        <v>44036.461412037039</v>
      </c>
      <c r="O289" s="386">
        <v>103.401</v>
      </c>
      <c r="P289" s="386">
        <v>0.792018</v>
      </c>
      <c r="Q289" s="386" t="s">
        <v>178</v>
      </c>
    </row>
    <row r="290" spans="1:17">
      <c r="A290" s="386" t="s">
        <v>288</v>
      </c>
      <c r="B290" s="386" t="s">
        <v>178</v>
      </c>
      <c r="C290" s="386" t="s">
        <v>188</v>
      </c>
      <c r="D290" s="389">
        <v>44036</v>
      </c>
      <c r="E290" s="394">
        <v>0.4715509259259259</v>
      </c>
      <c r="F290" s="386" t="s">
        <v>430</v>
      </c>
      <c r="G290" s="386">
        <v>103.428</v>
      </c>
      <c r="H290" s="386">
        <v>0.77874399999999999</v>
      </c>
      <c r="J290" s="320">
        <f t="shared" si="20"/>
        <v>2020</v>
      </c>
      <c r="K290" s="320">
        <f t="shared" si="21"/>
        <v>7</v>
      </c>
      <c r="L290" s="320">
        <f t="shared" si="22"/>
        <v>24</v>
      </c>
      <c r="M290" s="91">
        <f t="shared" si="23"/>
        <v>44036</v>
      </c>
      <c r="N290" s="90">
        <f t="shared" si="24"/>
        <v>44036.471550925926</v>
      </c>
      <c r="O290" s="386">
        <v>103.428</v>
      </c>
      <c r="P290" s="386">
        <v>0.77874399999999999</v>
      </c>
      <c r="Q290" s="386" t="s">
        <v>178</v>
      </c>
    </row>
    <row r="291" spans="1:17">
      <c r="A291" s="386" t="s">
        <v>288</v>
      </c>
      <c r="B291" s="386" t="s">
        <v>178</v>
      </c>
      <c r="C291" s="386" t="s">
        <v>188</v>
      </c>
      <c r="D291" s="389">
        <v>44036</v>
      </c>
      <c r="E291" s="394">
        <v>0.4715509259259259</v>
      </c>
      <c r="F291" s="386" t="s">
        <v>430</v>
      </c>
      <c r="G291" s="386">
        <v>103.428</v>
      </c>
      <c r="H291" s="386">
        <v>0.77874399999999999</v>
      </c>
      <c r="J291" s="320">
        <f t="shared" si="20"/>
        <v>2020</v>
      </c>
      <c r="K291" s="320">
        <f t="shared" si="21"/>
        <v>7</v>
      </c>
      <c r="L291" s="320">
        <f t="shared" si="22"/>
        <v>24</v>
      </c>
      <c r="M291" s="91">
        <f t="shared" si="23"/>
        <v>44036</v>
      </c>
      <c r="N291" s="90">
        <f t="shared" si="24"/>
        <v>44036.471550925926</v>
      </c>
      <c r="O291" s="386">
        <v>103.428</v>
      </c>
      <c r="P291" s="386">
        <v>0.77874399999999999</v>
      </c>
      <c r="Q291" s="386" t="s">
        <v>178</v>
      </c>
    </row>
    <row r="292" spans="1:17">
      <c r="A292" s="386" t="s">
        <v>288</v>
      </c>
      <c r="B292" s="386" t="s">
        <v>178</v>
      </c>
      <c r="C292" s="386" t="s">
        <v>188</v>
      </c>
      <c r="D292" s="389">
        <v>44036</v>
      </c>
      <c r="E292" s="394">
        <v>0.4715509259259259</v>
      </c>
      <c r="F292" s="386" t="s">
        <v>430</v>
      </c>
      <c r="G292" s="386">
        <v>103.428</v>
      </c>
      <c r="H292" s="386">
        <v>0.77874399999999999</v>
      </c>
      <c r="J292" s="320">
        <f t="shared" si="20"/>
        <v>2020</v>
      </c>
      <c r="K292" s="320">
        <f t="shared" si="21"/>
        <v>7</v>
      </c>
      <c r="L292" s="320">
        <f t="shared" si="22"/>
        <v>24</v>
      </c>
      <c r="M292" s="91">
        <f t="shared" si="23"/>
        <v>44036</v>
      </c>
      <c r="N292" s="90">
        <f t="shared" si="24"/>
        <v>44036.471550925926</v>
      </c>
      <c r="O292" s="386">
        <v>103.428</v>
      </c>
      <c r="P292" s="386">
        <v>0.77874399999999999</v>
      </c>
      <c r="Q292" s="386" t="s">
        <v>178</v>
      </c>
    </row>
    <row r="293" spans="1:17">
      <c r="A293" s="386" t="s">
        <v>288</v>
      </c>
      <c r="B293" s="386" t="s">
        <v>178</v>
      </c>
      <c r="C293" s="386" t="s">
        <v>188</v>
      </c>
      <c r="D293" s="389">
        <v>44036</v>
      </c>
      <c r="E293" s="394">
        <v>0.51724537037037044</v>
      </c>
      <c r="F293" s="386" t="s">
        <v>421</v>
      </c>
      <c r="G293" s="386">
        <v>103.43600000000001</v>
      </c>
      <c r="H293" s="386">
        <v>0.77481199999999995</v>
      </c>
      <c r="J293" s="320">
        <f t="shared" si="20"/>
        <v>2020</v>
      </c>
      <c r="K293" s="320">
        <f t="shared" si="21"/>
        <v>7</v>
      </c>
      <c r="L293" s="320">
        <f t="shared" si="22"/>
        <v>24</v>
      </c>
      <c r="M293" s="91">
        <f t="shared" si="23"/>
        <v>44036</v>
      </c>
      <c r="N293" s="90">
        <f t="shared" si="24"/>
        <v>44036.517245370371</v>
      </c>
      <c r="O293" s="386">
        <v>103.43600000000001</v>
      </c>
      <c r="P293" s="386">
        <v>0.77481199999999995</v>
      </c>
      <c r="Q293" s="386" t="s">
        <v>178</v>
      </c>
    </row>
    <row r="294" spans="1:17">
      <c r="A294" s="386" t="s">
        <v>288</v>
      </c>
      <c r="B294" s="386" t="s">
        <v>178</v>
      </c>
      <c r="C294" s="386" t="s">
        <v>188</v>
      </c>
      <c r="D294" s="389">
        <v>44036</v>
      </c>
      <c r="E294" s="394">
        <v>0.52686342592592594</v>
      </c>
      <c r="F294" s="386" t="s">
        <v>421</v>
      </c>
      <c r="G294" s="386">
        <v>103.40600000000001</v>
      </c>
      <c r="H294" s="386">
        <v>0.78955900000000001</v>
      </c>
      <c r="J294" s="320">
        <f t="shared" si="20"/>
        <v>2020</v>
      </c>
      <c r="K294" s="320">
        <f t="shared" si="21"/>
        <v>7</v>
      </c>
      <c r="L294" s="320">
        <f t="shared" si="22"/>
        <v>24</v>
      </c>
      <c r="M294" s="91">
        <f t="shared" si="23"/>
        <v>44036</v>
      </c>
      <c r="N294" s="90">
        <f t="shared" si="24"/>
        <v>44036.526863425926</v>
      </c>
      <c r="O294" s="386">
        <v>103.40600000000001</v>
      </c>
      <c r="P294" s="386">
        <v>0.78955900000000001</v>
      </c>
      <c r="Q294" s="386" t="s">
        <v>178</v>
      </c>
    </row>
    <row r="295" spans="1:17">
      <c r="A295" s="386" t="s">
        <v>288</v>
      </c>
      <c r="B295" s="386" t="s">
        <v>178</v>
      </c>
      <c r="C295" s="386" t="s">
        <v>188</v>
      </c>
      <c r="D295" s="389">
        <v>44036</v>
      </c>
      <c r="E295" s="394">
        <v>0.52686342592592594</v>
      </c>
      <c r="F295" s="386" t="s">
        <v>421</v>
      </c>
      <c r="G295" s="386">
        <v>103.40600000000001</v>
      </c>
      <c r="H295" s="386">
        <v>0.78955900000000001</v>
      </c>
      <c r="J295" s="320">
        <f t="shared" si="20"/>
        <v>2020</v>
      </c>
      <c r="K295" s="320">
        <f t="shared" si="21"/>
        <v>7</v>
      </c>
      <c r="L295" s="320">
        <f t="shared" si="22"/>
        <v>24</v>
      </c>
      <c r="M295" s="91">
        <f t="shared" si="23"/>
        <v>44036</v>
      </c>
      <c r="N295" s="90">
        <f t="shared" si="24"/>
        <v>44036.526863425926</v>
      </c>
      <c r="O295" s="386">
        <v>103.40600000000001</v>
      </c>
      <c r="P295" s="386">
        <v>0.78955900000000001</v>
      </c>
      <c r="Q295" s="386" t="s">
        <v>178</v>
      </c>
    </row>
    <row r="296" spans="1:17">
      <c r="A296" s="386" t="s">
        <v>288</v>
      </c>
      <c r="B296" s="386" t="s">
        <v>178</v>
      </c>
      <c r="C296" s="386" t="s">
        <v>188</v>
      </c>
      <c r="D296" s="389">
        <v>44036</v>
      </c>
      <c r="E296" s="394">
        <v>0.52686342592592594</v>
      </c>
      <c r="F296" s="386" t="s">
        <v>421</v>
      </c>
      <c r="G296" s="386">
        <v>103.40600000000001</v>
      </c>
      <c r="H296" s="386">
        <v>0.78955900000000001</v>
      </c>
      <c r="J296" s="320">
        <f t="shared" si="20"/>
        <v>2020</v>
      </c>
      <c r="K296" s="320">
        <f t="shared" si="21"/>
        <v>7</v>
      </c>
      <c r="L296" s="320">
        <f t="shared" si="22"/>
        <v>24</v>
      </c>
      <c r="M296" s="91">
        <f t="shared" si="23"/>
        <v>44036</v>
      </c>
      <c r="N296" s="90">
        <f t="shared" si="24"/>
        <v>44036.526863425926</v>
      </c>
      <c r="O296" s="386">
        <v>103.40600000000001</v>
      </c>
      <c r="P296" s="386">
        <v>0.78955900000000001</v>
      </c>
      <c r="Q296" s="386" t="s">
        <v>178</v>
      </c>
    </row>
    <row r="297" spans="1:17">
      <c r="A297" s="386" t="s">
        <v>288</v>
      </c>
      <c r="B297" s="386" t="s">
        <v>178</v>
      </c>
      <c r="C297" s="386" t="s">
        <v>188</v>
      </c>
      <c r="D297" s="389">
        <v>44036</v>
      </c>
      <c r="E297" s="394">
        <v>0.52686342592592594</v>
      </c>
      <c r="F297" s="386" t="s">
        <v>421</v>
      </c>
      <c r="G297" s="386">
        <v>103.40600000000001</v>
      </c>
      <c r="H297" s="386">
        <v>0.78955900000000001</v>
      </c>
      <c r="J297" s="320">
        <f t="shared" si="20"/>
        <v>2020</v>
      </c>
      <c r="K297" s="320">
        <f t="shared" si="21"/>
        <v>7</v>
      </c>
      <c r="L297" s="320">
        <f t="shared" si="22"/>
        <v>24</v>
      </c>
      <c r="M297" s="91">
        <f t="shared" si="23"/>
        <v>44036</v>
      </c>
      <c r="N297" s="90">
        <f t="shared" si="24"/>
        <v>44036.526863425926</v>
      </c>
      <c r="O297" s="386">
        <v>103.40600000000001</v>
      </c>
      <c r="P297" s="386">
        <v>0.78955900000000001</v>
      </c>
      <c r="Q297" s="386" t="s">
        <v>178</v>
      </c>
    </row>
    <row r="298" spans="1:17">
      <c r="A298" s="386" t="s">
        <v>288</v>
      </c>
      <c r="B298" s="386" t="s">
        <v>178</v>
      </c>
      <c r="C298" s="386" t="s">
        <v>188</v>
      </c>
      <c r="D298" s="389">
        <v>44036</v>
      </c>
      <c r="E298" s="394">
        <v>0.55259259259259264</v>
      </c>
      <c r="F298" s="386" t="s">
        <v>428</v>
      </c>
      <c r="G298" s="386">
        <v>103.07</v>
      </c>
      <c r="H298" s="386">
        <v>0.955098</v>
      </c>
      <c r="J298" s="320">
        <f t="shared" si="20"/>
        <v>2020</v>
      </c>
      <c r="K298" s="320">
        <f t="shared" si="21"/>
        <v>7</v>
      </c>
      <c r="L298" s="320">
        <f t="shared" si="22"/>
        <v>24</v>
      </c>
      <c r="M298" s="91">
        <f t="shared" si="23"/>
        <v>44036</v>
      </c>
      <c r="N298" s="90">
        <f t="shared" si="24"/>
        <v>44036.55259259259</v>
      </c>
      <c r="O298" s="386">
        <v>103.07</v>
      </c>
      <c r="P298" s="386">
        <v>0.955098</v>
      </c>
      <c r="Q298" s="386" t="s">
        <v>178</v>
      </c>
    </row>
    <row r="299" spans="1:17">
      <c r="A299" s="386" t="s">
        <v>288</v>
      </c>
      <c r="B299" s="386" t="s">
        <v>178</v>
      </c>
      <c r="C299" s="386" t="s">
        <v>188</v>
      </c>
      <c r="D299" s="389">
        <v>44036</v>
      </c>
      <c r="E299" s="394">
        <v>0.55868055555555551</v>
      </c>
      <c r="F299" s="386" t="s">
        <v>452</v>
      </c>
      <c r="G299" s="386">
        <v>103.39100000000001</v>
      </c>
      <c r="H299" s="386">
        <v>0.79693499999999995</v>
      </c>
      <c r="J299" s="320">
        <f t="shared" si="20"/>
        <v>2020</v>
      </c>
      <c r="K299" s="320">
        <f t="shared" si="21"/>
        <v>7</v>
      </c>
      <c r="L299" s="320">
        <f t="shared" si="22"/>
        <v>24</v>
      </c>
      <c r="M299" s="91">
        <f t="shared" si="23"/>
        <v>44036</v>
      </c>
      <c r="N299" s="90">
        <f t="shared" si="24"/>
        <v>44036.558680555558</v>
      </c>
      <c r="O299" s="386">
        <v>103.39100000000001</v>
      </c>
      <c r="P299" s="386">
        <v>0.79693499999999995</v>
      </c>
      <c r="Q299" s="386" t="s">
        <v>178</v>
      </c>
    </row>
    <row r="300" spans="1:17">
      <c r="A300" s="386" t="s">
        <v>288</v>
      </c>
      <c r="B300" s="386" t="s">
        <v>178</v>
      </c>
      <c r="C300" s="386" t="s">
        <v>188</v>
      </c>
      <c r="D300" s="389">
        <v>44036</v>
      </c>
      <c r="E300" s="394">
        <v>0.56874999999999998</v>
      </c>
      <c r="F300" s="386" t="s">
        <v>422</v>
      </c>
      <c r="G300" s="386">
        <v>103.407</v>
      </c>
      <c r="H300" s="386">
        <v>0.78906799999999999</v>
      </c>
      <c r="J300" s="320">
        <f t="shared" si="20"/>
        <v>2020</v>
      </c>
      <c r="K300" s="320">
        <f t="shared" si="21"/>
        <v>7</v>
      </c>
      <c r="L300" s="320">
        <f t="shared" si="22"/>
        <v>24</v>
      </c>
      <c r="M300" s="91">
        <f t="shared" si="23"/>
        <v>44036</v>
      </c>
      <c r="N300" s="90">
        <f t="shared" si="24"/>
        <v>44036.568749999999</v>
      </c>
      <c r="O300" s="386">
        <v>103.407</v>
      </c>
      <c r="P300" s="386">
        <v>0.78906799999999999</v>
      </c>
      <c r="Q300" s="386" t="s">
        <v>178</v>
      </c>
    </row>
    <row r="301" spans="1:17">
      <c r="A301" s="386" t="s">
        <v>288</v>
      </c>
      <c r="B301" s="386" t="s">
        <v>178</v>
      </c>
      <c r="C301" s="386" t="s">
        <v>188</v>
      </c>
      <c r="D301" s="389">
        <v>44036</v>
      </c>
      <c r="E301" s="394">
        <v>0.56874999999999998</v>
      </c>
      <c r="F301" s="386" t="s">
        <v>422</v>
      </c>
      <c r="G301" s="386">
        <v>103.407</v>
      </c>
      <c r="H301" s="386">
        <v>0.78906799999999999</v>
      </c>
      <c r="J301" s="320">
        <f t="shared" si="20"/>
        <v>2020</v>
      </c>
      <c r="K301" s="320">
        <f t="shared" si="21"/>
        <v>7</v>
      </c>
      <c r="L301" s="320">
        <f t="shared" si="22"/>
        <v>24</v>
      </c>
      <c r="M301" s="91">
        <f t="shared" si="23"/>
        <v>44036</v>
      </c>
      <c r="N301" s="90">
        <f t="shared" si="24"/>
        <v>44036.568749999999</v>
      </c>
      <c r="O301" s="386">
        <v>103.407</v>
      </c>
      <c r="P301" s="386">
        <v>0.78906799999999999</v>
      </c>
      <c r="Q301" s="386" t="s">
        <v>178</v>
      </c>
    </row>
    <row r="302" spans="1:17">
      <c r="A302" s="386" t="s">
        <v>288</v>
      </c>
      <c r="B302" s="386" t="s">
        <v>178</v>
      </c>
      <c r="C302" s="386" t="s">
        <v>188</v>
      </c>
      <c r="D302" s="389">
        <v>44036</v>
      </c>
      <c r="E302" s="394">
        <v>0.56874999999999998</v>
      </c>
      <c r="F302" s="386" t="s">
        <v>422</v>
      </c>
      <c r="G302" s="386">
        <v>103.407</v>
      </c>
      <c r="H302" s="386">
        <v>0.78906799999999999</v>
      </c>
      <c r="J302" s="320">
        <f t="shared" si="20"/>
        <v>2020</v>
      </c>
      <c r="K302" s="320">
        <f t="shared" si="21"/>
        <v>7</v>
      </c>
      <c r="L302" s="320">
        <f t="shared" si="22"/>
        <v>24</v>
      </c>
      <c r="M302" s="91">
        <f t="shared" si="23"/>
        <v>44036</v>
      </c>
      <c r="N302" s="90">
        <f t="shared" si="24"/>
        <v>44036.568749999999</v>
      </c>
      <c r="O302" s="386">
        <v>103.407</v>
      </c>
      <c r="P302" s="386">
        <v>0.78906799999999999</v>
      </c>
      <c r="Q302" s="386" t="s">
        <v>178</v>
      </c>
    </row>
    <row r="303" spans="1:17">
      <c r="A303" s="386" t="s">
        <v>288</v>
      </c>
      <c r="B303" s="386" t="s">
        <v>178</v>
      </c>
      <c r="C303" s="386" t="s">
        <v>188</v>
      </c>
      <c r="D303" s="389">
        <v>44039</v>
      </c>
      <c r="E303" s="394">
        <v>0.47165509259259253</v>
      </c>
      <c r="F303" s="386" t="s">
        <v>421</v>
      </c>
      <c r="G303" s="386">
        <v>102.964</v>
      </c>
      <c r="H303" s="386">
        <v>1.005466</v>
      </c>
      <c r="J303" s="320">
        <f t="shared" si="20"/>
        <v>2020</v>
      </c>
      <c r="K303" s="320">
        <f t="shared" si="21"/>
        <v>7</v>
      </c>
      <c r="L303" s="320">
        <f t="shared" si="22"/>
        <v>27</v>
      </c>
      <c r="M303" s="91">
        <f t="shared" si="23"/>
        <v>44039</v>
      </c>
      <c r="N303" s="90">
        <f t="shared" si="24"/>
        <v>44039.471655092595</v>
      </c>
      <c r="O303" s="386">
        <v>102.964</v>
      </c>
      <c r="P303" s="386">
        <v>1.005466</v>
      </c>
      <c r="Q303" s="386" t="s">
        <v>178</v>
      </c>
    </row>
    <row r="304" spans="1:17">
      <c r="A304" s="386" t="s">
        <v>288</v>
      </c>
      <c r="B304" s="386" t="s">
        <v>178</v>
      </c>
      <c r="C304" s="386" t="s">
        <v>188</v>
      </c>
      <c r="D304" s="389">
        <v>44039</v>
      </c>
      <c r="E304" s="394">
        <v>0.47165509259259253</v>
      </c>
      <c r="F304" s="386" t="s">
        <v>421</v>
      </c>
      <c r="G304" s="386">
        <v>102.839</v>
      </c>
      <c r="H304" s="386">
        <v>1.067388</v>
      </c>
      <c r="J304" s="320">
        <f t="shared" si="20"/>
        <v>2020</v>
      </c>
      <c r="K304" s="320">
        <f t="shared" si="21"/>
        <v>7</v>
      </c>
      <c r="L304" s="320">
        <f t="shared" si="22"/>
        <v>27</v>
      </c>
      <c r="M304" s="91">
        <f t="shared" si="23"/>
        <v>44039</v>
      </c>
      <c r="N304" s="90">
        <f t="shared" si="24"/>
        <v>44039.471655092595</v>
      </c>
      <c r="O304" s="386">
        <v>102.839</v>
      </c>
      <c r="P304" s="386">
        <v>1.067388</v>
      </c>
      <c r="Q304" s="386" t="s">
        <v>178</v>
      </c>
    </row>
    <row r="305" spans="1:17">
      <c r="A305" s="386" t="s">
        <v>288</v>
      </c>
      <c r="B305" s="386" t="s">
        <v>178</v>
      </c>
      <c r="C305" s="386" t="s">
        <v>188</v>
      </c>
      <c r="D305" s="389">
        <v>44039</v>
      </c>
      <c r="E305" s="394">
        <v>0.49116898148148147</v>
      </c>
      <c r="F305" s="386" t="s">
        <v>421</v>
      </c>
      <c r="G305" s="386">
        <v>103.214</v>
      </c>
      <c r="H305" s="386">
        <v>0.88190599999999997</v>
      </c>
      <c r="J305" s="320">
        <f t="shared" si="20"/>
        <v>2020</v>
      </c>
      <c r="K305" s="320">
        <f t="shared" si="21"/>
        <v>7</v>
      </c>
      <c r="L305" s="320">
        <f t="shared" si="22"/>
        <v>27</v>
      </c>
      <c r="M305" s="91">
        <f t="shared" si="23"/>
        <v>44039</v>
      </c>
      <c r="N305" s="90">
        <f t="shared" si="24"/>
        <v>44039.491168981483</v>
      </c>
      <c r="O305" s="386">
        <v>103.214</v>
      </c>
      <c r="P305" s="386">
        <v>0.88190599999999997</v>
      </c>
      <c r="Q305" s="386" t="s">
        <v>178</v>
      </c>
    </row>
    <row r="306" spans="1:17">
      <c r="A306" s="386" t="s">
        <v>288</v>
      </c>
      <c r="B306" s="386" t="s">
        <v>178</v>
      </c>
      <c r="C306" s="386" t="s">
        <v>188</v>
      </c>
      <c r="D306" s="389">
        <v>44039</v>
      </c>
      <c r="E306" s="394">
        <v>0.49120370370370375</v>
      </c>
      <c r="F306" s="386" t="s">
        <v>421</v>
      </c>
      <c r="G306" s="386">
        <v>103.214</v>
      </c>
      <c r="H306" s="386">
        <v>0.88190599999999997</v>
      </c>
      <c r="J306" s="320">
        <f t="shared" si="20"/>
        <v>2020</v>
      </c>
      <c r="K306" s="320">
        <f t="shared" si="21"/>
        <v>7</v>
      </c>
      <c r="L306" s="320">
        <f t="shared" si="22"/>
        <v>27</v>
      </c>
      <c r="M306" s="91">
        <f t="shared" si="23"/>
        <v>44039</v>
      </c>
      <c r="N306" s="90">
        <f t="shared" si="24"/>
        <v>44039.491203703707</v>
      </c>
      <c r="O306" s="386">
        <v>103.214</v>
      </c>
      <c r="P306" s="386">
        <v>0.88190599999999997</v>
      </c>
      <c r="Q306" s="386" t="s">
        <v>178</v>
      </c>
    </row>
    <row r="307" spans="1:17">
      <c r="A307" s="386" t="s">
        <v>288</v>
      </c>
      <c r="B307" s="386" t="s">
        <v>178</v>
      </c>
      <c r="C307" s="386" t="s">
        <v>188</v>
      </c>
      <c r="D307" s="389">
        <v>44039</v>
      </c>
      <c r="E307" s="394">
        <v>0.50010416666666668</v>
      </c>
      <c r="F307" s="386" t="s">
        <v>428</v>
      </c>
      <c r="G307" s="386">
        <v>103.212</v>
      </c>
      <c r="H307" s="386">
        <v>0.88289300000000004</v>
      </c>
      <c r="J307" s="320">
        <f t="shared" si="20"/>
        <v>2020</v>
      </c>
      <c r="K307" s="320">
        <f t="shared" si="21"/>
        <v>7</v>
      </c>
      <c r="L307" s="320">
        <f t="shared" si="22"/>
        <v>27</v>
      </c>
      <c r="M307" s="91">
        <f t="shared" si="23"/>
        <v>44039</v>
      </c>
      <c r="N307" s="90">
        <f t="shared" si="24"/>
        <v>44039.500104166669</v>
      </c>
      <c r="O307" s="386">
        <v>103.212</v>
      </c>
      <c r="P307" s="386">
        <v>0.88289300000000004</v>
      </c>
      <c r="Q307" s="386" t="s">
        <v>178</v>
      </c>
    </row>
    <row r="308" spans="1:17">
      <c r="A308" s="386" t="s">
        <v>288</v>
      </c>
      <c r="B308" s="386" t="s">
        <v>178</v>
      </c>
      <c r="C308" s="386" t="s">
        <v>188</v>
      </c>
      <c r="D308" s="389">
        <v>44039</v>
      </c>
      <c r="E308" s="394">
        <v>0.50027777777777771</v>
      </c>
      <c r="F308" s="386" t="s">
        <v>428</v>
      </c>
      <c r="G308" s="386">
        <v>103.212</v>
      </c>
      <c r="H308" s="386">
        <v>0.88289300000000004</v>
      </c>
      <c r="J308" s="320">
        <f t="shared" si="20"/>
        <v>2020</v>
      </c>
      <c r="K308" s="320">
        <f t="shared" si="21"/>
        <v>7</v>
      </c>
      <c r="L308" s="320">
        <f t="shared" si="22"/>
        <v>27</v>
      </c>
      <c r="M308" s="91">
        <f t="shared" si="23"/>
        <v>44039</v>
      </c>
      <c r="N308" s="90">
        <f t="shared" si="24"/>
        <v>44039.500277777777</v>
      </c>
      <c r="O308" s="386">
        <v>103.212</v>
      </c>
      <c r="P308" s="386">
        <v>0.88289300000000004</v>
      </c>
      <c r="Q308" s="386" t="s">
        <v>178</v>
      </c>
    </row>
    <row r="309" spans="1:17">
      <c r="A309" s="386" t="s">
        <v>288</v>
      </c>
      <c r="B309" s="386" t="s">
        <v>178</v>
      </c>
      <c r="C309" s="386" t="s">
        <v>188</v>
      </c>
      <c r="D309" s="389">
        <v>44039</v>
      </c>
      <c r="E309" s="394">
        <v>0.53167824074074077</v>
      </c>
      <c r="F309" s="386" t="s">
        <v>414</v>
      </c>
      <c r="G309" s="386">
        <v>103.411</v>
      </c>
      <c r="H309" s="386">
        <v>0.784806</v>
      </c>
      <c r="J309" s="320">
        <f t="shared" si="20"/>
        <v>2020</v>
      </c>
      <c r="K309" s="320">
        <f t="shared" si="21"/>
        <v>7</v>
      </c>
      <c r="L309" s="320">
        <f t="shared" si="22"/>
        <v>27</v>
      </c>
      <c r="M309" s="91">
        <f t="shared" si="23"/>
        <v>44039</v>
      </c>
      <c r="N309" s="90">
        <f t="shared" si="24"/>
        <v>44039.531678240739</v>
      </c>
      <c r="O309" s="386">
        <v>103.411</v>
      </c>
      <c r="P309" s="386">
        <v>0.784806</v>
      </c>
      <c r="Q309" s="386" t="s">
        <v>178</v>
      </c>
    </row>
    <row r="310" spans="1:17">
      <c r="A310" s="386" t="s">
        <v>288</v>
      </c>
      <c r="B310" s="386" t="s">
        <v>178</v>
      </c>
      <c r="C310" s="386" t="s">
        <v>188</v>
      </c>
      <c r="D310" s="389">
        <v>44039</v>
      </c>
      <c r="E310" s="394">
        <v>0.53167824074074077</v>
      </c>
      <c r="F310" s="386" t="s">
        <v>414</v>
      </c>
      <c r="G310" s="386">
        <v>103.411</v>
      </c>
      <c r="H310" s="386">
        <v>0.784806</v>
      </c>
      <c r="J310" s="320">
        <f t="shared" si="20"/>
        <v>2020</v>
      </c>
      <c r="K310" s="320">
        <f t="shared" si="21"/>
        <v>7</v>
      </c>
      <c r="L310" s="320">
        <f t="shared" si="22"/>
        <v>27</v>
      </c>
      <c r="M310" s="91">
        <f t="shared" si="23"/>
        <v>44039</v>
      </c>
      <c r="N310" s="90">
        <f t="shared" si="24"/>
        <v>44039.531678240739</v>
      </c>
      <c r="O310" s="386">
        <v>103.411</v>
      </c>
      <c r="P310" s="386">
        <v>0.784806</v>
      </c>
      <c r="Q310" s="386" t="s">
        <v>178</v>
      </c>
    </row>
    <row r="311" spans="1:17">
      <c r="A311" s="386" t="s">
        <v>288</v>
      </c>
      <c r="B311" s="386" t="s">
        <v>178</v>
      </c>
      <c r="C311" s="386" t="s">
        <v>188</v>
      </c>
      <c r="D311" s="389">
        <v>44039</v>
      </c>
      <c r="E311" s="394">
        <v>0.53167824074074077</v>
      </c>
      <c r="F311" s="386" t="s">
        <v>450</v>
      </c>
      <c r="G311" s="386">
        <v>103.411</v>
      </c>
      <c r="H311" s="386">
        <v>0.784806</v>
      </c>
      <c r="J311" s="320">
        <f t="shared" si="20"/>
        <v>2020</v>
      </c>
      <c r="K311" s="320">
        <f t="shared" si="21"/>
        <v>7</v>
      </c>
      <c r="L311" s="320">
        <f t="shared" si="22"/>
        <v>27</v>
      </c>
      <c r="M311" s="91">
        <f t="shared" si="23"/>
        <v>44039</v>
      </c>
      <c r="N311" s="90">
        <f t="shared" si="24"/>
        <v>44039.531678240739</v>
      </c>
      <c r="O311" s="386">
        <v>103.411</v>
      </c>
      <c r="P311" s="386">
        <v>0.784806</v>
      </c>
      <c r="Q311" s="386" t="s">
        <v>178</v>
      </c>
    </row>
    <row r="312" spans="1:17">
      <c r="A312" s="386" t="s">
        <v>288</v>
      </c>
      <c r="B312" s="386" t="s">
        <v>178</v>
      </c>
      <c r="C312" s="386" t="s">
        <v>188</v>
      </c>
      <c r="D312" s="389">
        <v>44039</v>
      </c>
      <c r="E312" s="394">
        <v>0.53167824074074077</v>
      </c>
      <c r="F312" s="386" t="s">
        <v>450</v>
      </c>
      <c r="G312" s="386">
        <v>103.411</v>
      </c>
      <c r="H312" s="386">
        <v>0.784806</v>
      </c>
      <c r="J312" s="320">
        <f t="shared" si="20"/>
        <v>2020</v>
      </c>
      <c r="K312" s="320">
        <f t="shared" si="21"/>
        <v>7</v>
      </c>
      <c r="L312" s="320">
        <f t="shared" si="22"/>
        <v>27</v>
      </c>
      <c r="M312" s="91">
        <f t="shared" si="23"/>
        <v>44039</v>
      </c>
      <c r="N312" s="90">
        <f t="shared" si="24"/>
        <v>44039.531678240739</v>
      </c>
      <c r="O312" s="386">
        <v>103.411</v>
      </c>
      <c r="P312" s="386">
        <v>0.784806</v>
      </c>
      <c r="Q312" s="386" t="s">
        <v>178</v>
      </c>
    </row>
    <row r="313" spans="1:17">
      <c r="A313" s="386" t="s">
        <v>288</v>
      </c>
      <c r="B313" s="386" t="s">
        <v>178</v>
      </c>
      <c r="C313" s="386" t="s">
        <v>188</v>
      </c>
      <c r="D313" s="389">
        <v>44039</v>
      </c>
      <c r="E313" s="394">
        <v>0.58924768518518522</v>
      </c>
      <c r="F313" s="386" t="s">
        <v>421</v>
      </c>
      <c r="G313" s="386">
        <v>103.217</v>
      </c>
      <c r="H313" s="386">
        <v>0.88042500000000001</v>
      </c>
      <c r="J313" s="320">
        <f t="shared" si="20"/>
        <v>2020</v>
      </c>
      <c r="K313" s="320">
        <f t="shared" si="21"/>
        <v>7</v>
      </c>
      <c r="L313" s="320">
        <f t="shared" si="22"/>
        <v>27</v>
      </c>
      <c r="M313" s="91">
        <f t="shared" si="23"/>
        <v>44039</v>
      </c>
      <c r="N313" s="90">
        <f t="shared" si="24"/>
        <v>44039.589247685188</v>
      </c>
      <c r="O313" s="386">
        <v>103.217</v>
      </c>
      <c r="P313" s="386">
        <v>0.88042500000000001</v>
      </c>
      <c r="Q313" s="386" t="s">
        <v>178</v>
      </c>
    </row>
    <row r="314" spans="1:17">
      <c r="A314" s="386" t="s">
        <v>288</v>
      </c>
      <c r="B314" s="386" t="s">
        <v>178</v>
      </c>
      <c r="C314" s="386" t="s">
        <v>188</v>
      </c>
      <c r="D314" s="389">
        <v>44039</v>
      </c>
      <c r="E314" s="394">
        <v>0.58932870370370372</v>
      </c>
      <c r="F314" s="386" t="s">
        <v>421</v>
      </c>
      <c r="G314" s="386">
        <v>103.217</v>
      </c>
      <c r="H314" s="386">
        <v>0.88042500000000001</v>
      </c>
      <c r="J314" s="320">
        <f t="shared" si="20"/>
        <v>2020</v>
      </c>
      <c r="K314" s="320">
        <f t="shared" si="21"/>
        <v>7</v>
      </c>
      <c r="L314" s="320">
        <f t="shared" si="22"/>
        <v>27</v>
      </c>
      <c r="M314" s="91">
        <f t="shared" si="23"/>
        <v>44039</v>
      </c>
      <c r="N314" s="90">
        <f t="shared" si="24"/>
        <v>44039.589328703703</v>
      </c>
      <c r="O314" s="386">
        <v>103.217</v>
      </c>
      <c r="P314" s="386">
        <v>0.88042500000000001</v>
      </c>
      <c r="Q314" s="386" t="s">
        <v>178</v>
      </c>
    </row>
    <row r="315" spans="1:17">
      <c r="A315" s="386" t="s">
        <v>288</v>
      </c>
      <c r="B315" s="386" t="s">
        <v>178</v>
      </c>
      <c r="C315" s="386" t="s">
        <v>188</v>
      </c>
      <c r="D315" s="389">
        <v>44040</v>
      </c>
      <c r="E315" s="394">
        <v>0.22844907407407405</v>
      </c>
      <c r="F315" s="386" t="s">
        <v>421</v>
      </c>
      <c r="G315" s="386">
        <v>102.727</v>
      </c>
      <c r="H315" s="386">
        <v>1.1211070000000001</v>
      </c>
      <c r="J315" s="320">
        <f t="shared" si="20"/>
        <v>2020</v>
      </c>
      <c r="K315" s="320">
        <f t="shared" si="21"/>
        <v>7</v>
      </c>
      <c r="L315" s="320">
        <f t="shared" si="22"/>
        <v>28</v>
      </c>
      <c r="M315" s="91">
        <f t="shared" si="23"/>
        <v>44040</v>
      </c>
      <c r="N315" s="90">
        <f t="shared" si="24"/>
        <v>44040.228449074071</v>
      </c>
      <c r="O315" s="386">
        <v>102.727</v>
      </c>
      <c r="P315" s="386">
        <v>1.1211070000000001</v>
      </c>
      <c r="Q315" s="386" t="s">
        <v>178</v>
      </c>
    </row>
    <row r="316" spans="1:17">
      <c r="A316" s="386" t="s">
        <v>288</v>
      </c>
      <c r="B316" s="386" t="s">
        <v>178</v>
      </c>
      <c r="C316" s="386" t="s">
        <v>188</v>
      </c>
      <c r="D316" s="389">
        <v>44040</v>
      </c>
      <c r="E316" s="394">
        <v>0.35986111111111113</v>
      </c>
      <c r="F316" s="386" t="s">
        <v>453</v>
      </c>
      <c r="G316" s="386">
        <v>103.307</v>
      </c>
      <c r="H316" s="386">
        <v>0.83380600000000005</v>
      </c>
      <c r="J316" s="320">
        <f t="shared" si="20"/>
        <v>2020</v>
      </c>
      <c r="K316" s="320">
        <f t="shared" si="21"/>
        <v>7</v>
      </c>
      <c r="L316" s="320">
        <f t="shared" si="22"/>
        <v>28</v>
      </c>
      <c r="M316" s="91">
        <f t="shared" si="23"/>
        <v>44040</v>
      </c>
      <c r="N316" s="90">
        <f t="shared" si="24"/>
        <v>44040.359861111108</v>
      </c>
      <c r="O316" s="386">
        <v>103.307</v>
      </c>
      <c r="P316" s="386">
        <v>0.83380600000000005</v>
      </c>
      <c r="Q316" s="386" t="s">
        <v>178</v>
      </c>
    </row>
    <row r="317" spans="1:17">
      <c r="A317" s="386" t="s">
        <v>288</v>
      </c>
      <c r="B317" s="386" t="s">
        <v>178</v>
      </c>
      <c r="C317" s="386" t="s">
        <v>188</v>
      </c>
      <c r="D317" s="389">
        <v>44040</v>
      </c>
      <c r="E317" s="394">
        <v>0.41825231481481479</v>
      </c>
      <c r="F317" s="386" t="s">
        <v>430</v>
      </c>
      <c r="G317" s="386">
        <v>103.44</v>
      </c>
      <c r="H317" s="386">
        <v>0.76821200000000001</v>
      </c>
      <c r="J317" s="320">
        <f t="shared" si="20"/>
        <v>2020</v>
      </c>
      <c r="K317" s="320">
        <f t="shared" si="21"/>
        <v>7</v>
      </c>
      <c r="L317" s="320">
        <f t="shared" si="22"/>
        <v>28</v>
      </c>
      <c r="M317" s="91">
        <f t="shared" si="23"/>
        <v>44040</v>
      </c>
      <c r="N317" s="90">
        <f t="shared" si="24"/>
        <v>44040.418252314812</v>
      </c>
      <c r="O317" s="386">
        <v>103.44</v>
      </c>
      <c r="P317" s="386">
        <v>0.76821200000000001</v>
      </c>
      <c r="Q317" s="386" t="s">
        <v>178</v>
      </c>
    </row>
    <row r="318" spans="1:17">
      <c r="A318" s="386" t="s">
        <v>288</v>
      </c>
      <c r="B318" s="386" t="s">
        <v>178</v>
      </c>
      <c r="C318" s="386" t="s">
        <v>188</v>
      </c>
      <c r="D318" s="389">
        <v>44040</v>
      </c>
      <c r="E318" s="394">
        <v>0.41825231481481479</v>
      </c>
      <c r="F318" s="386" t="s">
        <v>430</v>
      </c>
      <c r="G318" s="386">
        <v>103.54</v>
      </c>
      <c r="H318" s="386">
        <v>0.71896400000000005</v>
      </c>
      <c r="J318" s="320">
        <f t="shared" si="20"/>
        <v>2020</v>
      </c>
      <c r="K318" s="320">
        <f t="shared" si="21"/>
        <v>7</v>
      </c>
      <c r="L318" s="320">
        <f t="shared" si="22"/>
        <v>28</v>
      </c>
      <c r="M318" s="91">
        <f t="shared" si="23"/>
        <v>44040</v>
      </c>
      <c r="N318" s="90">
        <f t="shared" si="24"/>
        <v>44040.418252314812</v>
      </c>
      <c r="O318" s="386">
        <v>103.54</v>
      </c>
      <c r="P318" s="386">
        <v>0.71896400000000005</v>
      </c>
      <c r="Q318" s="386" t="s">
        <v>178</v>
      </c>
    </row>
    <row r="319" spans="1:17">
      <c r="A319" s="386" t="s">
        <v>288</v>
      </c>
      <c r="B319" s="386" t="s">
        <v>178</v>
      </c>
      <c r="C319" s="386" t="s">
        <v>188</v>
      </c>
      <c r="D319" s="389">
        <v>44040</v>
      </c>
      <c r="E319" s="394">
        <v>0.41825231481481479</v>
      </c>
      <c r="F319" s="386" t="s">
        <v>430</v>
      </c>
      <c r="G319" s="386">
        <v>103.44</v>
      </c>
      <c r="H319" s="386">
        <v>0.76821200000000001</v>
      </c>
      <c r="J319" s="320">
        <f t="shared" si="20"/>
        <v>2020</v>
      </c>
      <c r="K319" s="320">
        <f t="shared" si="21"/>
        <v>7</v>
      </c>
      <c r="L319" s="320">
        <f t="shared" si="22"/>
        <v>28</v>
      </c>
      <c r="M319" s="91">
        <f t="shared" si="23"/>
        <v>44040</v>
      </c>
      <c r="N319" s="90">
        <f t="shared" si="24"/>
        <v>44040.418252314812</v>
      </c>
      <c r="O319" s="386">
        <v>103.44</v>
      </c>
      <c r="P319" s="386">
        <v>0.76821200000000001</v>
      </c>
      <c r="Q319" s="386" t="s">
        <v>178</v>
      </c>
    </row>
    <row r="320" spans="1:17">
      <c r="A320" s="386" t="s">
        <v>288</v>
      </c>
      <c r="B320" s="386" t="s">
        <v>178</v>
      </c>
      <c r="C320" s="386" t="s">
        <v>188</v>
      </c>
      <c r="D320" s="389">
        <v>44040</v>
      </c>
      <c r="E320" s="394">
        <v>0.44219907407407405</v>
      </c>
      <c r="F320" s="386" t="s">
        <v>430</v>
      </c>
      <c r="G320" s="386">
        <v>103.446</v>
      </c>
      <c r="H320" s="386">
        <v>0.76525600000000005</v>
      </c>
      <c r="J320" s="320">
        <f t="shared" si="20"/>
        <v>2020</v>
      </c>
      <c r="K320" s="320">
        <f t="shared" si="21"/>
        <v>7</v>
      </c>
      <c r="L320" s="320">
        <f t="shared" si="22"/>
        <v>28</v>
      </c>
      <c r="M320" s="91">
        <f t="shared" si="23"/>
        <v>44040</v>
      </c>
      <c r="N320" s="90">
        <f t="shared" si="24"/>
        <v>44040.442199074074</v>
      </c>
      <c r="O320" s="386">
        <v>103.446</v>
      </c>
      <c r="P320" s="386">
        <v>0.76525600000000005</v>
      </c>
      <c r="Q320" s="386" t="s">
        <v>178</v>
      </c>
    </row>
    <row r="321" spans="1:17">
      <c r="A321" s="386" t="s">
        <v>288</v>
      </c>
      <c r="B321" s="386" t="s">
        <v>178</v>
      </c>
      <c r="C321" s="386" t="s">
        <v>188</v>
      </c>
      <c r="D321" s="389">
        <v>44040</v>
      </c>
      <c r="E321" s="394">
        <v>0.44219907407407405</v>
      </c>
      <c r="F321" s="386" t="s">
        <v>430</v>
      </c>
      <c r="G321" s="386">
        <v>103.446</v>
      </c>
      <c r="H321" s="386">
        <v>0.76525600000000005</v>
      </c>
      <c r="J321" s="320">
        <f t="shared" si="20"/>
        <v>2020</v>
      </c>
      <c r="K321" s="320">
        <f t="shared" si="21"/>
        <v>7</v>
      </c>
      <c r="L321" s="320">
        <f t="shared" si="22"/>
        <v>28</v>
      </c>
      <c r="M321" s="91">
        <f t="shared" si="23"/>
        <v>44040</v>
      </c>
      <c r="N321" s="90">
        <f t="shared" si="24"/>
        <v>44040.442199074074</v>
      </c>
      <c r="O321" s="386">
        <v>103.446</v>
      </c>
      <c r="P321" s="386">
        <v>0.76525600000000005</v>
      </c>
      <c r="Q321" s="386" t="s">
        <v>178</v>
      </c>
    </row>
    <row r="322" spans="1:17">
      <c r="A322" s="386" t="s">
        <v>288</v>
      </c>
      <c r="B322" s="386" t="s">
        <v>178</v>
      </c>
      <c r="C322" s="386" t="s">
        <v>188</v>
      </c>
      <c r="D322" s="389">
        <v>44040</v>
      </c>
      <c r="E322" s="394">
        <v>0.44219907407407405</v>
      </c>
      <c r="F322" s="386" t="s">
        <v>430</v>
      </c>
      <c r="G322" s="386">
        <v>103.446</v>
      </c>
      <c r="H322" s="386">
        <v>0.76525600000000005</v>
      </c>
      <c r="J322" s="320">
        <f t="shared" si="20"/>
        <v>2020</v>
      </c>
      <c r="K322" s="320">
        <f t="shared" si="21"/>
        <v>7</v>
      </c>
      <c r="L322" s="320">
        <f t="shared" si="22"/>
        <v>28</v>
      </c>
      <c r="M322" s="91">
        <f t="shared" si="23"/>
        <v>44040</v>
      </c>
      <c r="N322" s="90">
        <f t="shared" si="24"/>
        <v>44040.442199074074</v>
      </c>
      <c r="O322" s="386">
        <v>103.446</v>
      </c>
      <c r="P322" s="386">
        <v>0.76525600000000005</v>
      </c>
      <c r="Q322" s="386" t="s">
        <v>178</v>
      </c>
    </row>
    <row r="323" spans="1:17">
      <c r="A323" s="386" t="s">
        <v>288</v>
      </c>
      <c r="B323" s="386" t="s">
        <v>178</v>
      </c>
      <c r="C323" s="386" t="s">
        <v>188</v>
      </c>
      <c r="D323" s="389">
        <v>44040</v>
      </c>
      <c r="E323" s="394">
        <v>0.48552083333333329</v>
      </c>
      <c r="F323" s="386" t="s">
        <v>428</v>
      </c>
      <c r="G323" s="386">
        <v>103.44</v>
      </c>
      <c r="H323" s="386">
        <v>0.76821200000000001</v>
      </c>
      <c r="J323" s="320">
        <f t="shared" ref="J323:J386" si="25">YEAR(D323)</f>
        <v>2020</v>
      </c>
      <c r="K323" s="320">
        <f t="shared" ref="K323:K386" si="26">MONTH(D323)</f>
        <v>7</v>
      </c>
      <c r="L323" s="320">
        <f t="shared" ref="L323:L386" si="27">DAY(D323)</f>
        <v>28</v>
      </c>
      <c r="M323" s="91">
        <f t="shared" ref="M323:M386" si="28">DATE(J323,K323,L323)</f>
        <v>44040</v>
      </c>
      <c r="N323" s="90">
        <f t="shared" ref="N323:N386" si="29">M323+E323</f>
        <v>44040.485520833332</v>
      </c>
      <c r="O323" s="386">
        <v>103.44</v>
      </c>
      <c r="P323" s="386">
        <v>0.76821200000000001</v>
      </c>
      <c r="Q323" s="386" t="s">
        <v>178</v>
      </c>
    </row>
    <row r="324" spans="1:17">
      <c r="A324" s="386" t="s">
        <v>288</v>
      </c>
      <c r="B324" s="386" t="s">
        <v>178</v>
      </c>
      <c r="C324" s="386" t="s">
        <v>188</v>
      </c>
      <c r="D324" s="389">
        <v>44040</v>
      </c>
      <c r="E324" s="394">
        <v>0.48552083333333329</v>
      </c>
      <c r="F324" s="386" t="s">
        <v>428</v>
      </c>
      <c r="G324" s="386">
        <v>103.54</v>
      </c>
      <c r="H324" s="386">
        <v>0.71896400000000005</v>
      </c>
      <c r="J324" s="320">
        <f t="shared" si="25"/>
        <v>2020</v>
      </c>
      <c r="K324" s="320">
        <f t="shared" si="26"/>
        <v>7</v>
      </c>
      <c r="L324" s="320">
        <f t="shared" si="27"/>
        <v>28</v>
      </c>
      <c r="M324" s="91">
        <f t="shared" si="28"/>
        <v>44040</v>
      </c>
      <c r="N324" s="90">
        <f t="shared" si="29"/>
        <v>44040.485520833332</v>
      </c>
      <c r="O324" s="386">
        <v>103.54</v>
      </c>
      <c r="P324" s="386">
        <v>0.71896400000000005</v>
      </c>
      <c r="Q324" s="386" t="s">
        <v>178</v>
      </c>
    </row>
    <row r="325" spans="1:17">
      <c r="A325" s="386" t="s">
        <v>288</v>
      </c>
      <c r="B325" s="386" t="s">
        <v>178</v>
      </c>
      <c r="C325" s="386" t="s">
        <v>188</v>
      </c>
      <c r="D325" s="389">
        <v>44040</v>
      </c>
      <c r="E325" s="394">
        <v>0.48552083333333329</v>
      </c>
      <c r="F325" s="386" t="s">
        <v>428</v>
      </c>
      <c r="G325" s="386">
        <v>103.44</v>
      </c>
      <c r="H325" s="386">
        <v>0.76821200000000001</v>
      </c>
      <c r="J325" s="320">
        <f t="shared" si="25"/>
        <v>2020</v>
      </c>
      <c r="K325" s="320">
        <f t="shared" si="26"/>
        <v>7</v>
      </c>
      <c r="L325" s="320">
        <f t="shared" si="27"/>
        <v>28</v>
      </c>
      <c r="M325" s="91">
        <f t="shared" si="28"/>
        <v>44040</v>
      </c>
      <c r="N325" s="90">
        <f t="shared" si="29"/>
        <v>44040.485520833332</v>
      </c>
      <c r="O325" s="386">
        <v>103.44</v>
      </c>
      <c r="P325" s="386">
        <v>0.76821200000000001</v>
      </c>
      <c r="Q325" s="386" t="s">
        <v>178</v>
      </c>
    </row>
    <row r="326" spans="1:17">
      <c r="A326" s="386" t="s">
        <v>288</v>
      </c>
      <c r="B326" s="386" t="s">
        <v>178</v>
      </c>
      <c r="C326" s="386" t="s">
        <v>188</v>
      </c>
      <c r="D326" s="389">
        <v>44040</v>
      </c>
      <c r="E326" s="394">
        <v>0.53251157407407412</v>
      </c>
      <c r="F326" s="386" t="s">
        <v>421</v>
      </c>
      <c r="G326" s="386">
        <v>103.44</v>
      </c>
      <c r="H326" s="386">
        <v>0.76821200000000001</v>
      </c>
      <c r="J326" s="320">
        <f t="shared" si="25"/>
        <v>2020</v>
      </c>
      <c r="K326" s="320">
        <f t="shared" si="26"/>
        <v>7</v>
      </c>
      <c r="L326" s="320">
        <f t="shared" si="27"/>
        <v>28</v>
      </c>
      <c r="M326" s="91">
        <f t="shared" si="28"/>
        <v>44040</v>
      </c>
      <c r="N326" s="90">
        <f t="shared" si="29"/>
        <v>44040.532511574071</v>
      </c>
      <c r="O326" s="386">
        <v>103.44</v>
      </c>
      <c r="P326" s="386">
        <v>0.76821200000000001</v>
      </c>
      <c r="Q326" s="386" t="s">
        <v>178</v>
      </c>
    </row>
    <row r="327" spans="1:17">
      <c r="A327" s="386" t="s">
        <v>288</v>
      </c>
      <c r="B327" s="386" t="s">
        <v>178</v>
      </c>
      <c r="C327" s="386" t="s">
        <v>188</v>
      </c>
      <c r="D327" s="389">
        <v>44040</v>
      </c>
      <c r="E327" s="394">
        <v>0.53251157407407412</v>
      </c>
      <c r="F327" s="386" t="s">
        <v>421</v>
      </c>
      <c r="G327" s="386">
        <v>103.54</v>
      </c>
      <c r="H327" s="386">
        <v>0.71896400000000005</v>
      </c>
      <c r="J327" s="320">
        <f t="shared" si="25"/>
        <v>2020</v>
      </c>
      <c r="K327" s="320">
        <f t="shared" si="26"/>
        <v>7</v>
      </c>
      <c r="L327" s="320">
        <f t="shared" si="27"/>
        <v>28</v>
      </c>
      <c r="M327" s="91">
        <f t="shared" si="28"/>
        <v>44040</v>
      </c>
      <c r="N327" s="90">
        <f t="shared" si="29"/>
        <v>44040.532511574071</v>
      </c>
      <c r="O327" s="386">
        <v>103.54</v>
      </c>
      <c r="P327" s="386">
        <v>0.71896400000000005</v>
      </c>
      <c r="Q327" s="386" t="s">
        <v>178</v>
      </c>
    </row>
    <row r="328" spans="1:17">
      <c r="A328" s="386" t="s">
        <v>288</v>
      </c>
      <c r="B328" s="386" t="s">
        <v>178</v>
      </c>
      <c r="C328" s="386" t="s">
        <v>188</v>
      </c>
      <c r="D328" s="389">
        <v>44040</v>
      </c>
      <c r="E328" s="394">
        <v>0.53251157407407412</v>
      </c>
      <c r="F328" s="386" t="s">
        <v>421</v>
      </c>
      <c r="G328" s="386">
        <v>103.44</v>
      </c>
      <c r="H328" s="386">
        <v>0.76821200000000001</v>
      </c>
      <c r="J328" s="320">
        <f t="shared" si="25"/>
        <v>2020</v>
      </c>
      <c r="K328" s="320">
        <f t="shared" si="26"/>
        <v>7</v>
      </c>
      <c r="L328" s="320">
        <f t="shared" si="27"/>
        <v>28</v>
      </c>
      <c r="M328" s="91">
        <f t="shared" si="28"/>
        <v>44040</v>
      </c>
      <c r="N328" s="90">
        <f t="shared" si="29"/>
        <v>44040.532511574071</v>
      </c>
      <c r="O328" s="386">
        <v>103.44</v>
      </c>
      <c r="P328" s="386">
        <v>0.76821200000000001</v>
      </c>
      <c r="Q328" s="386" t="s">
        <v>178</v>
      </c>
    </row>
    <row r="329" spans="1:17">
      <c r="A329" s="386" t="s">
        <v>288</v>
      </c>
      <c r="B329" s="386" t="s">
        <v>178</v>
      </c>
      <c r="C329" s="386" t="s">
        <v>188</v>
      </c>
      <c r="D329" s="389">
        <v>44041</v>
      </c>
      <c r="E329" s="394">
        <v>0.38265046296296296</v>
      </c>
      <c r="F329" s="386" t="s">
        <v>421</v>
      </c>
      <c r="G329" s="386">
        <v>103.452</v>
      </c>
      <c r="H329" s="386">
        <v>0.75996399999999997</v>
      </c>
      <c r="J329" s="320">
        <f t="shared" si="25"/>
        <v>2020</v>
      </c>
      <c r="K329" s="320">
        <f t="shared" si="26"/>
        <v>7</v>
      </c>
      <c r="L329" s="320">
        <f t="shared" si="27"/>
        <v>29</v>
      </c>
      <c r="M329" s="91">
        <f t="shared" si="28"/>
        <v>44041</v>
      </c>
      <c r="N329" s="90">
        <f t="shared" si="29"/>
        <v>44041.382650462961</v>
      </c>
      <c r="O329" s="386">
        <v>103.452</v>
      </c>
      <c r="P329" s="386">
        <v>0.75996399999999997</v>
      </c>
      <c r="Q329" s="386" t="s">
        <v>178</v>
      </c>
    </row>
    <row r="330" spans="1:17">
      <c r="A330" s="386" t="s">
        <v>288</v>
      </c>
      <c r="B330" s="386" t="s">
        <v>178</v>
      </c>
      <c r="C330" s="386" t="s">
        <v>188</v>
      </c>
      <c r="D330" s="389">
        <v>44041</v>
      </c>
      <c r="E330" s="394">
        <v>0.38269675925925928</v>
      </c>
      <c r="F330" s="386" t="s">
        <v>421</v>
      </c>
      <c r="G330" s="386">
        <v>103.55200000000001</v>
      </c>
      <c r="H330" s="386">
        <v>0.71065699999999998</v>
      </c>
      <c r="J330" s="320">
        <f t="shared" si="25"/>
        <v>2020</v>
      </c>
      <c r="K330" s="320">
        <f t="shared" si="26"/>
        <v>7</v>
      </c>
      <c r="L330" s="320">
        <f t="shared" si="27"/>
        <v>29</v>
      </c>
      <c r="M330" s="91">
        <f t="shared" si="28"/>
        <v>44041</v>
      </c>
      <c r="N330" s="90">
        <f t="shared" si="29"/>
        <v>44041.382696759261</v>
      </c>
      <c r="O330" s="386">
        <v>103.55200000000001</v>
      </c>
      <c r="P330" s="386">
        <v>0.71065699999999998</v>
      </c>
      <c r="Q330" s="386" t="s">
        <v>178</v>
      </c>
    </row>
    <row r="331" spans="1:17">
      <c r="A331" s="386" t="s">
        <v>288</v>
      </c>
      <c r="B331" s="386" t="s">
        <v>178</v>
      </c>
      <c r="C331" s="386" t="s">
        <v>188</v>
      </c>
      <c r="D331" s="389">
        <v>44041</v>
      </c>
      <c r="E331" s="394">
        <v>0.48458333333333331</v>
      </c>
      <c r="F331" s="386" t="s">
        <v>454</v>
      </c>
      <c r="G331" s="386">
        <v>103.379</v>
      </c>
      <c r="H331" s="386">
        <v>0.79599699999999995</v>
      </c>
      <c r="J331" s="320">
        <f t="shared" si="25"/>
        <v>2020</v>
      </c>
      <c r="K331" s="320">
        <f t="shared" si="26"/>
        <v>7</v>
      </c>
      <c r="L331" s="320">
        <f t="shared" si="27"/>
        <v>29</v>
      </c>
      <c r="M331" s="91">
        <f t="shared" si="28"/>
        <v>44041</v>
      </c>
      <c r="N331" s="90">
        <f t="shared" si="29"/>
        <v>44041.484583333331</v>
      </c>
      <c r="O331" s="386">
        <v>103.379</v>
      </c>
      <c r="P331" s="386">
        <v>0.79599699999999995</v>
      </c>
      <c r="Q331" s="386" t="s">
        <v>178</v>
      </c>
    </row>
    <row r="332" spans="1:17">
      <c r="A332" s="386" t="s">
        <v>288</v>
      </c>
      <c r="B332" s="386" t="s">
        <v>178</v>
      </c>
      <c r="C332" s="386" t="s">
        <v>188</v>
      </c>
      <c r="D332" s="389">
        <v>44041</v>
      </c>
      <c r="E332" s="394">
        <v>0.48462962962962963</v>
      </c>
      <c r="F332" s="386" t="s">
        <v>454</v>
      </c>
      <c r="G332" s="386">
        <v>103.40900000000001</v>
      </c>
      <c r="H332" s="386">
        <v>0.78118500000000002</v>
      </c>
      <c r="J332" s="320">
        <f t="shared" si="25"/>
        <v>2020</v>
      </c>
      <c r="K332" s="320">
        <f t="shared" si="26"/>
        <v>7</v>
      </c>
      <c r="L332" s="320">
        <f t="shared" si="27"/>
        <v>29</v>
      </c>
      <c r="M332" s="91">
        <f t="shared" si="28"/>
        <v>44041</v>
      </c>
      <c r="N332" s="90">
        <f t="shared" si="29"/>
        <v>44041.484629629631</v>
      </c>
      <c r="O332" s="386">
        <v>103.40900000000001</v>
      </c>
      <c r="P332" s="386">
        <v>0.78118500000000002</v>
      </c>
      <c r="Q332" s="386" t="s">
        <v>178</v>
      </c>
    </row>
    <row r="333" spans="1:17">
      <c r="A333" s="386" t="s">
        <v>288</v>
      </c>
      <c r="B333" s="386" t="s">
        <v>178</v>
      </c>
      <c r="C333" s="386" t="s">
        <v>188</v>
      </c>
      <c r="D333" s="389">
        <v>44041</v>
      </c>
      <c r="E333" s="394">
        <v>0.52756944444444442</v>
      </c>
      <c r="F333" s="386" t="s">
        <v>449</v>
      </c>
      <c r="G333" s="386">
        <v>103.878</v>
      </c>
      <c r="H333" s="386">
        <v>0.55033100000000001</v>
      </c>
      <c r="J333" s="320">
        <f t="shared" si="25"/>
        <v>2020</v>
      </c>
      <c r="K333" s="320">
        <f t="shared" si="26"/>
        <v>7</v>
      </c>
      <c r="L333" s="320">
        <f t="shared" si="27"/>
        <v>29</v>
      </c>
      <c r="M333" s="91">
        <f t="shared" si="28"/>
        <v>44041</v>
      </c>
      <c r="N333" s="90">
        <f t="shared" si="29"/>
        <v>44041.527569444443</v>
      </c>
      <c r="O333" s="386">
        <v>103.878</v>
      </c>
      <c r="P333" s="386">
        <v>0.55033100000000001</v>
      </c>
      <c r="Q333" s="386" t="s">
        <v>178</v>
      </c>
    </row>
    <row r="334" spans="1:17">
      <c r="A334" s="386" t="s">
        <v>288</v>
      </c>
      <c r="B334" s="386" t="s">
        <v>178</v>
      </c>
      <c r="C334" s="386" t="s">
        <v>188</v>
      </c>
      <c r="D334" s="389">
        <v>44041</v>
      </c>
      <c r="E334" s="394">
        <v>0.52756944444444442</v>
      </c>
      <c r="F334" s="386" t="s">
        <v>449</v>
      </c>
      <c r="G334" s="386">
        <v>103.462</v>
      </c>
      <c r="H334" s="386">
        <v>0.75503100000000001</v>
      </c>
      <c r="J334" s="320">
        <f t="shared" si="25"/>
        <v>2020</v>
      </c>
      <c r="K334" s="320">
        <f t="shared" si="26"/>
        <v>7</v>
      </c>
      <c r="L334" s="320">
        <f t="shared" si="27"/>
        <v>29</v>
      </c>
      <c r="M334" s="91">
        <f t="shared" si="28"/>
        <v>44041</v>
      </c>
      <c r="N334" s="90">
        <f t="shared" si="29"/>
        <v>44041.527569444443</v>
      </c>
      <c r="O334" s="386">
        <v>103.462</v>
      </c>
      <c r="P334" s="386">
        <v>0.75503100000000001</v>
      </c>
      <c r="Q334" s="386" t="s">
        <v>178</v>
      </c>
    </row>
    <row r="335" spans="1:17">
      <c r="A335" s="386" t="s">
        <v>288</v>
      </c>
      <c r="B335" s="386" t="s">
        <v>178</v>
      </c>
      <c r="C335" s="386" t="s">
        <v>188</v>
      </c>
      <c r="D335" s="389">
        <v>44041</v>
      </c>
      <c r="E335" s="394">
        <v>0.52756944444444442</v>
      </c>
      <c r="F335" s="386" t="s">
        <v>449</v>
      </c>
      <c r="G335" s="386">
        <v>103.462</v>
      </c>
      <c r="H335" s="386">
        <v>0.75503100000000001</v>
      </c>
      <c r="J335" s="320">
        <f t="shared" si="25"/>
        <v>2020</v>
      </c>
      <c r="K335" s="320">
        <f t="shared" si="26"/>
        <v>7</v>
      </c>
      <c r="L335" s="320">
        <f t="shared" si="27"/>
        <v>29</v>
      </c>
      <c r="M335" s="91">
        <f t="shared" si="28"/>
        <v>44041</v>
      </c>
      <c r="N335" s="90">
        <f t="shared" si="29"/>
        <v>44041.527569444443</v>
      </c>
      <c r="O335" s="386">
        <v>103.462</v>
      </c>
      <c r="P335" s="386">
        <v>0.75503100000000001</v>
      </c>
      <c r="Q335" s="386" t="s">
        <v>178</v>
      </c>
    </row>
    <row r="336" spans="1:17">
      <c r="A336" s="386" t="s">
        <v>288</v>
      </c>
      <c r="B336" s="386" t="s">
        <v>178</v>
      </c>
      <c r="C336" s="386" t="s">
        <v>188</v>
      </c>
      <c r="D336" s="389">
        <v>44041</v>
      </c>
      <c r="E336" s="394">
        <v>0.55682870370370374</v>
      </c>
      <c r="F336" s="386" t="s">
        <v>428</v>
      </c>
      <c r="G336" s="386">
        <v>103.506</v>
      </c>
      <c r="H336" s="386">
        <v>0.73333099999999996</v>
      </c>
      <c r="J336" s="320">
        <f t="shared" si="25"/>
        <v>2020</v>
      </c>
      <c r="K336" s="320">
        <f t="shared" si="26"/>
        <v>7</v>
      </c>
      <c r="L336" s="320">
        <f t="shared" si="27"/>
        <v>29</v>
      </c>
      <c r="M336" s="91">
        <f t="shared" si="28"/>
        <v>44041</v>
      </c>
      <c r="N336" s="90">
        <f t="shared" si="29"/>
        <v>44041.556828703702</v>
      </c>
      <c r="O336" s="386">
        <v>103.506</v>
      </c>
      <c r="P336" s="386">
        <v>0.73333099999999996</v>
      </c>
      <c r="Q336" s="386" t="s">
        <v>178</v>
      </c>
    </row>
    <row r="337" spans="1:17">
      <c r="A337" s="386" t="s">
        <v>288</v>
      </c>
      <c r="B337" s="386" t="s">
        <v>178</v>
      </c>
      <c r="C337" s="386" t="s">
        <v>188</v>
      </c>
      <c r="D337" s="389">
        <v>44041</v>
      </c>
      <c r="E337" s="394">
        <v>0.55682870370370374</v>
      </c>
      <c r="F337" s="386" t="s">
        <v>428</v>
      </c>
      <c r="G337" s="386">
        <v>103.506</v>
      </c>
      <c r="H337" s="386">
        <v>0.73333099999999996</v>
      </c>
      <c r="J337" s="320">
        <f t="shared" si="25"/>
        <v>2020</v>
      </c>
      <c r="K337" s="320">
        <f t="shared" si="26"/>
        <v>7</v>
      </c>
      <c r="L337" s="320">
        <f t="shared" si="27"/>
        <v>29</v>
      </c>
      <c r="M337" s="91">
        <f t="shared" si="28"/>
        <v>44041</v>
      </c>
      <c r="N337" s="90">
        <f t="shared" si="29"/>
        <v>44041.556828703702</v>
      </c>
      <c r="O337" s="386">
        <v>103.506</v>
      </c>
      <c r="P337" s="386">
        <v>0.73333099999999996</v>
      </c>
      <c r="Q337" s="386" t="s">
        <v>178</v>
      </c>
    </row>
    <row r="338" spans="1:17">
      <c r="A338" s="386" t="s">
        <v>288</v>
      </c>
      <c r="B338" s="386" t="s">
        <v>178</v>
      </c>
      <c r="C338" s="386" t="s">
        <v>188</v>
      </c>
      <c r="D338" s="389">
        <v>44042</v>
      </c>
      <c r="E338" s="394">
        <v>0.54608796296296291</v>
      </c>
      <c r="F338" s="386" t="s">
        <v>421</v>
      </c>
      <c r="G338" s="386">
        <v>103.517</v>
      </c>
      <c r="H338" s="386">
        <v>0.72311999999999999</v>
      </c>
      <c r="J338" s="320">
        <f t="shared" si="25"/>
        <v>2020</v>
      </c>
      <c r="K338" s="320">
        <f t="shared" si="26"/>
        <v>7</v>
      </c>
      <c r="L338" s="320">
        <f t="shared" si="27"/>
        <v>30</v>
      </c>
      <c r="M338" s="91">
        <f t="shared" si="28"/>
        <v>44042</v>
      </c>
      <c r="N338" s="90">
        <f t="shared" si="29"/>
        <v>44042.546087962961</v>
      </c>
      <c r="O338" s="386">
        <v>103.517</v>
      </c>
      <c r="P338" s="386">
        <v>0.72311999999999999</v>
      </c>
      <c r="Q338" s="386" t="s">
        <v>178</v>
      </c>
    </row>
    <row r="339" spans="1:17">
      <c r="A339" s="386" t="s">
        <v>288</v>
      </c>
      <c r="B339" s="386" t="s">
        <v>178</v>
      </c>
      <c r="C339" s="386" t="s">
        <v>188</v>
      </c>
      <c r="D339" s="389">
        <v>44042</v>
      </c>
      <c r="E339" s="394">
        <v>0.54644675925925923</v>
      </c>
      <c r="F339" s="386" t="s">
        <v>421</v>
      </c>
      <c r="G339" s="386">
        <v>103.517</v>
      </c>
      <c r="H339" s="386">
        <v>0.72311999999999999</v>
      </c>
      <c r="J339" s="320">
        <f t="shared" si="25"/>
        <v>2020</v>
      </c>
      <c r="K339" s="320">
        <f t="shared" si="26"/>
        <v>7</v>
      </c>
      <c r="L339" s="320">
        <f t="shared" si="27"/>
        <v>30</v>
      </c>
      <c r="M339" s="91">
        <f t="shared" si="28"/>
        <v>44042</v>
      </c>
      <c r="N339" s="90">
        <f t="shared" si="29"/>
        <v>44042.546446759261</v>
      </c>
      <c r="O339" s="386">
        <v>103.517</v>
      </c>
      <c r="P339" s="386">
        <v>0.72311999999999999</v>
      </c>
      <c r="Q339" s="386" t="s">
        <v>178</v>
      </c>
    </row>
    <row r="340" spans="1:17">
      <c r="A340" s="386" t="s">
        <v>288</v>
      </c>
      <c r="B340" s="386" t="s">
        <v>178</v>
      </c>
      <c r="C340" s="386" t="s">
        <v>188</v>
      </c>
      <c r="D340" s="389">
        <v>44042</v>
      </c>
      <c r="E340" s="394">
        <v>0.66064814814814821</v>
      </c>
      <c r="F340" s="386" t="s">
        <v>414</v>
      </c>
      <c r="G340" s="386">
        <v>103.381</v>
      </c>
      <c r="H340" s="386">
        <v>0.79040200000000005</v>
      </c>
      <c r="J340" s="320">
        <f t="shared" si="25"/>
        <v>2020</v>
      </c>
      <c r="K340" s="320">
        <f t="shared" si="26"/>
        <v>7</v>
      </c>
      <c r="L340" s="320">
        <f t="shared" si="27"/>
        <v>30</v>
      </c>
      <c r="M340" s="91">
        <f t="shared" si="28"/>
        <v>44042</v>
      </c>
      <c r="N340" s="90">
        <f t="shared" si="29"/>
        <v>44042.66064814815</v>
      </c>
      <c r="O340" s="386">
        <v>103.381</v>
      </c>
      <c r="P340" s="386">
        <v>0.79040200000000005</v>
      </c>
      <c r="Q340" s="386" t="s">
        <v>178</v>
      </c>
    </row>
    <row r="341" spans="1:17">
      <c r="A341" s="386" t="s">
        <v>288</v>
      </c>
      <c r="B341" s="386" t="s">
        <v>178</v>
      </c>
      <c r="C341" s="386" t="s">
        <v>188</v>
      </c>
      <c r="D341" s="389">
        <v>44042</v>
      </c>
      <c r="E341" s="394">
        <v>0.66064814814814821</v>
      </c>
      <c r="F341" s="386" t="s">
        <v>414</v>
      </c>
      <c r="G341" s="386">
        <v>103.381</v>
      </c>
      <c r="H341" s="386">
        <v>0.79040200000000005</v>
      </c>
      <c r="J341" s="320">
        <f t="shared" si="25"/>
        <v>2020</v>
      </c>
      <c r="K341" s="320">
        <f t="shared" si="26"/>
        <v>7</v>
      </c>
      <c r="L341" s="320">
        <f t="shared" si="27"/>
        <v>30</v>
      </c>
      <c r="M341" s="91">
        <f t="shared" si="28"/>
        <v>44042</v>
      </c>
      <c r="N341" s="90">
        <f t="shared" si="29"/>
        <v>44042.66064814815</v>
      </c>
      <c r="O341" s="386">
        <v>103.381</v>
      </c>
      <c r="P341" s="386">
        <v>0.79040200000000005</v>
      </c>
      <c r="Q341" s="386" t="s">
        <v>178</v>
      </c>
    </row>
    <row r="342" spans="1:17">
      <c r="A342" s="386" t="s">
        <v>288</v>
      </c>
      <c r="B342" s="386" t="s">
        <v>178</v>
      </c>
      <c r="C342" s="386" t="s">
        <v>188</v>
      </c>
      <c r="D342" s="389">
        <v>44042</v>
      </c>
      <c r="E342" s="394">
        <v>0.66064814814814821</v>
      </c>
      <c r="F342" s="386" t="s">
        <v>414</v>
      </c>
      <c r="G342" s="386">
        <v>103.381</v>
      </c>
      <c r="H342" s="386">
        <v>0.79040200000000005</v>
      </c>
      <c r="J342" s="320">
        <f t="shared" si="25"/>
        <v>2020</v>
      </c>
      <c r="K342" s="320">
        <f t="shared" si="26"/>
        <v>7</v>
      </c>
      <c r="L342" s="320">
        <f t="shared" si="27"/>
        <v>30</v>
      </c>
      <c r="M342" s="91">
        <f t="shared" si="28"/>
        <v>44042</v>
      </c>
      <c r="N342" s="90">
        <f t="shared" si="29"/>
        <v>44042.66064814815</v>
      </c>
      <c r="O342" s="386">
        <v>103.381</v>
      </c>
      <c r="P342" s="386">
        <v>0.79040200000000005</v>
      </c>
      <c r="Q342" s="386" t="s">
        <v>178</v>
      </c>
    </row>
    <row r="343" spans="1:17">
      <c r="A343" s="386" t="s">
        <v>288</v>
      </c>
      <c r="B343" s="386" t="s">
        <v>178</v>
      </c>
      <c r="C343" s="386" t="s">
        <v>188</v>
      </c>
      <c r="D343" s="389">
        <v>44042</v>
      </c>
      <c r="E343" s="394">
        <v>0.66608796296296291</v>
      </c>
      <c r="F343" s="386" t="s">
        <v>431</v>
      </c>
      <c r="G343" s="386">
        <v>103.732</v>
      </c>
      <c r="H343" s="386">
        <v>0.61698200000000003</v>
      </c>
      <c r="J343" s="320">
        <f t="shared" si="25"/>
        <v>2020</v>
      </c>
      <c r="K343" s="320">
        <f t="shared" si="26"/>
        <v>7</v>
      </c>
      <c r="L343" s="320">
        <f t="shared" si="27"/>
        <v>30</v>
      </c>
      <c r="M343" s="91">
        <f t="shared" si="28"/>
        <v>44042</v>
      </c>
      <c r="N343" s="90">
        <f t="shared" si="29"/>
        <v>44042.666087962964</v>
      </c>
      <c r="O343" s="386">
        <v>103.732</v>
      </c>
      <c r="P343" s="386">
        <v>0.61698200000000003</v>
      </c>
      <c r="Q343" s="386" t="s">
        <v>178</v>
      </c>
    </row>
    <row r="344" spans="1:17">
      <c r="A344" s="386" t="s">
        <v>288</v>
      </c>
      <c r="B344" s="386" t="s">
        <v>178</v>
      </c>
      <c r="C344" s="386" t="s">
        <v>188</v>
      </c>
      <c r="D344" s="389">
        <v>44042</v>
      </c>
      <c r="E344" s="394">
        <v>0.66608796296296291</v>
      </c>
      <c r="F344" s="386" t="s">
        <v>431</v>
      </c>
      <c r="G344" s="386">
        <v>103.752</v>
      </c>
      <c r="H344" s="386">
        <v>0.60712299999999997</v>
      </c>
      <c r="J344" s="320">
        <f t="shared" si="25"/>
        <v>2020</v>
      </c>
      <c r="K344" s="320">
        <f t="shared" si="26"/>
        <v>7</v>
      </c>
      <c r="L344" s="320">
        <f t="shared" si="27"/>
        <v>30</v>
      </c>
      <c r="M344" s="91">
        <f t="shared" si="28"/>
        <v>44042</v>
      </c>
      <c r="N344" s="90">
        <f t="shared" si="29"/>
        <v>44042.666087962964</v>
      </c>
      <c r="O344" s="386">
        <v>103.752</v>
      </c>
      <c r="P344" s="386">
        <v>0.60712299999999997</v>
      </c>
      <c r="Q344" s="386" t="s">
        <v>178</v>
      </c>
    </row>
    <row r="345" spans="1:17">
      <c r="A345" s="386" t="s">
        <v>288</v>
      </c>
      <c r="B345" s="386" t="s">
        <v>178</v>
      </c>
      <c r="C345" s="386" t="s">
        <v>188</v>
      </c>
      <c r="D345" s="389">
        <v>44042</v>
      </c>
      <c r="E345" s="394">
        <v>0.66608796296296291</v>
      </c>
      <c r="F345" s="386" t="s">
        <v>431</v>
      </c>
      <c r="G345" s="386">
        <v>103.752</v>
      </c>
      <c r="H345" s="386">
        <v>0.60712299999999997</v>
      </c>
      <c r="J345" s="320">
        <f t="shared" si="25"/>
        <v>2020</v>
      </c>
      <c r="K345" s="320">
        <f t="shared" si="26"/>
        <v>7</v>
      </c>
      <c r="L345" s="320">
        <f t="shared" si="27"/>
        <v>30</v>
      </c>
      <c r="M345" s="91">
        <f t="shared" si="28"/>
        <v>44042</v>
      </c>
      <c r="N345" s="90">
        <f t="shared" si="29"/>
        <v>44042.666087962964</v>
      </c>
      <c r="O345" s="386">
        <v>103.752</v>
      </c>
      <c r="P345" s="386">
        <v>0.60712299999999997</v>
      </c>
      <c r="Q345" s="386" t="s">
        <v>178</v>
      </c>
    </row>
    <row r="346" spans="1:17">
      <c r="A346" s="386" t="s">
        <v>288</v>
      </c>
      <c r="B346" s="386" t="s">
        <v>178</v>
      </c>
      <c r="C346" s="386" t="s">
        <v>188</v>
      </c>
      <c r="D346" s="389">
        <v>44043</v>
      </c>
      <c r="E346" s="394">
        <v>0.39674768518518522</v>
      </c>
      <c r="F346" s="386" t="s">
        <v>431</v>
      </c>
      <c r="G346" s="386">
        <v>103.505</v>
      </c>
      <c r="H346" s="386">
        <v>0.72665000000000002</v>
      </c>
      <c r="J346" s="320">
        <f t="shared" si="25"/>
        <v>2020</v>
      </c>
      <c r="K346" s="320">
        <f t="shared" si="26"/>
        <v>7</v>
      </c>
      <c r="L346" s="320">
        <f t="shared" si="27"/>
        <v>31</v>
      </c>
      <c r="M346" s="91">
        <f t="shared" si="28"/>
        <v>44043</v>
      </c>
      <c r="N346" s="90">
        <f t="shared" si="29"/>
        <v>44043.396747685183</v>
      </c>
      <c r="O346" s="386">
        <v>103.505</v>
      </c>
      <c r="P346" s="386">
        <v>0.72665000000000002</v>
      </c>
      <c r="Q346" s="386" t="s">
        <v>178</v>
      </c>
    </row>
    <row r="347" spans="1:17">
      <c r="A347" s="386" t="s">
        <v>288</v>
      </c>
      <c r="B347" s="386" t="s">
        <v>178</v>
      </c>
      <c r="C347" s="386" t="s">
        <v>188</v>
      </c>
      <c r="D347" s="389">
        <v>44043</v>
      </c>
      <c r="E347" s="394">
        <v>0.39674768518518522</v>
      </c>
      <c r="F347" s="386" t="s">
        <v>431</v>
      </c>
      <c r="G347" s="386">
        <v>103.505</v>
      </c>
      <c r="H347" s="386">
        <v>0.72665000000000002</v>
      </c>
      <c r="J347" s="320">
        <f t="shared" si="25"/>
        <v>2020</v>
      </c>
      <c r="K347" s="320">
        <f t="shared" si="26"/>
        <v>7</v>
      </c>
      <c r="L347" s="320">
        <f t="shared" si="27"/>
        <v>31</v>
      </c>
      <c r="M347" s="91">
        <f t="shared" si="28"/>
        <v>44043</v>
      </c>
      <c r="N347" s="90">
        <f t="shared" si="29"/>
        <v>44043.396747685183</v>
      </c>
      <c r="O347" s="386">
        <v>103.505</v>
      </c>
      <c r="P347" s="386">
        <v>0.72665000000000002</v>
      </c>
      <c r="Q347" s="386" t="s">
        <v>178</v>
      </c>
    </row>
    <row r="348" spans="1:17">
      <c r="A348" s="386" t="s">
        <v>288</v>
      </c>
      <c r="B348" s="386" t="s">
        <v>178</v>
      </c>
      <c r="C348" s="386" t="s">
        <v>188</v>
      </c>
      <c r="D348" s="389">
        <v>44043</v>
      </c>
      <c r="E348" s="394">
        <v>0.39674768518518522</v>
      </c>
      <c r="F348" s="386" t="s">
        <v>431</v>
      </c>
      <c r="G348" s="386">
        <v>103.58</v>
      </c>
      <c r="H348" s="386">
        <v>0.68953799999999998</v>
      </c>
      <c r="J348" s="320">
        <f t="shared" si="25"/>
        <v>2020</v>
      </c>
      <c r="K348" s="320">
        <f t="shared" si="26"/>
        <v>7</v>
      </c>
      <c r="L348" s="320">
        <f t="shared" si="27"/>
        <v>31</v>
      </c>
      <c r="M348" s="91">
        <f t="shared" si="28"/>
        <v>44043</v>
      </c>
      <c r="N348" s="90">
        <f t="shared" si="29"/>
        <v>44043.396747685183</v>
      </c>
      <c r="O348" s="386">
        <v>103.58</v>
      </c>
      <c r="P348" s="386">
        <v>0.68953799999999998</v>
      </c>
      <c r="Q348" s="386" t="s">
        <v>178</v>
      </c>
    </row>
    <row r="349" spans="1:17">
      <c r="A349" s="386" t="s">
        <v>288</v>
      </c>
      <c r="B349" s="386" t="s">
        <v>178</v>
      </c>
      <c r="C349" s="386" t="s">
        <v>188</v>
      </c>
      <c r="D349" s="389">
        <v>44043</v>
      </c>
      <c r="E349" s="394">
        <v>0.42445601851851855</v>
      </c>
      <c r="F349" s="386" t="s">
        <v>422</v>
      </c>
      <c r="G349" s="386">
        <v>103.869</v>
      </c>
      <c r="H349" s="386">
        <v>0.54685300000000003</v>
      </c>
      <c r="J349" s="320">
        <f t="shared" si="25"/>
        <v>2020</v>
      </c>
      <c r="K349" s="320">
        <f t="shared" si="26"/>
        <v>7</v>
      </c>
      <c r="L349" s="320">
        <f t="shared" si="27"/>
        <v>31</v>
      </c>
      <c r="M349" s="91">
        <f t="shared" si="28"/>
        <v>44043</v>
      </c>
      <c r="N349" s="90">
        <f t="shared" si="29"/>
        <v>44043.424456018518</v>
      </c>
      <c r="O349" s="386">
        <v>103.869</v>
      </c>
      <c r="P349" s="386">
        <v>0.54685300000000003</v>
      </c>
      <c r="Q349" s="386" t="s">
        <v>178</v>
      </c>
    </row>
    <row r="350" spans="1:17">
      <c r="A350" s="386" t="s">
        <v>288</v>
      </c>
      <c r="B350" s="386" t="s">
        <v>178</v>
      </c>
      <c r="C350" s="386" t="s">
        <v>188</v>
      </c>
      <c r="D350" s="389">
        <v>44043</v>
      </c>
      <c r="E350" s="394">
        <v>0.42445601851851855</v>
      </c>
      <c r="F350" s="386" t="s">
        <v>422</v>
      </c>
      <c r="G350" s="386">
        <v>103.869</v>
      </c>
      <c r="H350" s="386">
        <v>0.54685300000000003</v>
      </c>
      <c r="J350" s="320">
        <f t="shared" si="25"/>
        <v>2020</v>
      </c>
      <c r="K350" s="320">
        <f t="shared" si="26"/>
        <v>7</v>
      </c>
      <c r="L350" s="320">
        <f t="shared" si="27"/>
        <v>31</v>
      </c>
      <c r="M350" s="91">
        <f t="shared" si="28"/>
        <v>44043</v>
      </c>
      <c r="N350" s="90">
        <f t="shared" si="29"/>
        <v>44043.424456018518</v>
      </c>
      <c r="O350" s="386">
        <v>103.869</v>
      </c>
      <c r="P350" s="386">
        <v>0.54685300000000003</v>
      </c>
      <c r="Q350" s="386" t="s">
        <v>178</v>
      </c>
    </row>
    <row r="351" spans="1:17">
      <c r="A351" s="386" t="s">
        <v>288</v>
      </c>
      <c r="B351" s="386" t="s">
        <v>178</v>
      </c>
      <c r="C351" s="386" t="s">
        <v>188</v>
      </c>
      <c r="D351" s="389">
        <v>44046</v>
      </c>
      <c r="E351" s="394">
        <v>0.59832175925925923</v>
      </c>
      <c r="F351" s="386" t="s">
        <v>428</v>
      </c>
      <c r="G351" s="386">
        <v>103.63200000000001</v>
      </c>
      <c r="H351" s="386">
        <v>0.66133500000000001</v>
      </c>
      <c r="J351" s="320">
        <f t="shared" si="25"/>
        <v>2020</v>
      </c>
      <c r="K351" s="320">
        <f t="shared" si="26"/>
        <v>8</v>
      </c>
      <c r="L351" s="320">
        <f t="shared" si="27"/>
        <v>3</v>
      </c>
      <c r="M351" s="91">
        <f t="shared" si="28"/>
        <v>44046</v>
      </c>
      <c r="N351" s="90">
        <f t="shared" si="29"/>
        <v>44046.598321759258</v>
      </c>
      <c r="O351" s="386">
        <v>103.63200000000001</v>
      </c>
      <c r="P351" s="386">
        <v>0.66133500000000001</v>
      </c>
      <c r="Q351" s="386" t="s">
        <v>178</v>
      </c>
    </row>
    <row r="352" spans="1:17">
      <c r="A352" s="386" t="s">
        <v>288</v>
      </c>
      <c r="B352" s="386" t="s">
        <v>178</v>
      </c>
      <c r="C352" s="386" t="s">
        <v>188</v>
      </c>
      <c r="D352" s="389">
        <v>44046</v>
      </c>
      <c r="E352" s="394">
        <v>0.59837962962962965</v>
      </c>
      <c r="F352" s="386" t="s">
        <v>428</v>
      </c>
      <c r="G352" s="386">
        <v>103.63200000000001</v>
      </c>
      <c r="H352" s="386">
        <v>0.66133500000000001</v>
      </c>
      <c r="J352" s="320">
        <f t="shared" si="25"/>
        <v>2020</v>
      </c>
      <c r="K352" s="320">
        <f t="shared" si="26"/>
        <v>8</v>
      </c>
      <c r="L352" s="320">
        <f t="shared" si="27"/>
        <v>3</v>
      </c>
      <c r="M352" s="91">
        <f t="shared" si="28"/>
        <v>44046</v>
      </c>
      <c r="N352" s="90">
        <f t="shared" si="29"/>
        <v>44046.598379629628</v>
      </c>
      <c r="O352" s="386">
        <v>103.63200000000001</v>
      </c>
      <c r="P352" s="386">
        <v>0.66133500000000001</v>
      </c>
      <c r="Q352" s="386" t="s">
        <v>178</v>
      </c>
    </row>
    <row r="353" spans="1:17">
      <c r="A353" s="386" t="s">
        <v>288</v>
      </c>
      <c r="B353" s="386" t="s">
        <v>178</v>
      </c>
      <c r="C353" s="386" t="s">
        <v>188</v>
      </c>
      <c r="D353" s="389">
        <v>44047</v>
      </c>
      <c r="E353" s="394">
        <v>0.41753472222222221</v>
      </c>
      <c r="F353" s="386" t="s">
        <v>455</v>
      </c>
      <c r="G353" s="386">
        <v>103.373</v>
      </c>
      <c r="H353" s="386">
        <v>0.78740100000000002</v>
      </c>
      <c r="J353" s="320">
        <f t="shared" si="25"/>
        <v>2020</v>
      </c>
      <c r="K353" s="320">
        <f t="shared" si="26"/>
        <v>8</v>
      </c>
      <c r="L353" s="320">
        <f t="shared" si="27"/>
        <v>4</v>
      </c>
      <c r="M353" s="91">
        <f t="shared" si="28"/>
        <v>44047</v>
      </c>
      <c r="N353" s="90">
        <f t="shared" si="29"/>
        <v>44047.417534722219</v>
      </c>
      <c r="O353" s="386">
        <v>103.373</v>
      </c>
      <c r="P353" s="386">
        <v>0.78740100000000002</v>
      </c>
      <c r="Q353" s="386" t="s">
        <v>178</v>
      </c>
    </row>
    <row r="354" spans="1:17">
      <c r="A354" s="386" t="s">
        <v>288</v>
      </c>
      <c r="B354" s="386" t="s">
        <v>178</v>
      </c>
      <c r="C354" s="386" t="s">
        <v>188</v>
      </c>
      <c r="D354" s="389">
        <v>44047</v>
      </c>
      <c r="E354" s="394">
        <v>0.41753472222222221</v>
      </c>
      <c r="F354" s="386" t="s">
        <v>455</v>
      </c>
      <c r="G354" s="386">
        <v>103.473</v>
      </c>
      <c r="H354" s="386">
        <v>0.73771299999999995</v>
      </c>
      <c r="J354" s="320">
        <f t="shared" si="25"/>
        <v>2020</v>
      </c>
      <c r="K354" s="320">
        <f t="shared" si="26"/>
        <v>8</v>
      </c>
      <c r="L354" s="320">
        <f t="shared" si="27"/>
        <v>4</v>
      </c>
      <c r="M354" s="91">
        <f t="shared" si="28"/>
        <v>44047</v>
      </c>
      <c r="N354" s="90">
        <f t="shared" si="29"/>
        <v>44047.417534722219</v>
      </c>
      <c r="O354" s="386">
        <v>103.473</v>
      </c>
      <c r="P354" s="386">
        <v>0.73771299999999995</v>
      </c>
      <c r="Q354" s="386" t="s">
        <v>178</v>
      </c>
    </row>
    <row r="355" spans="1:17">
      <c r="A355" s="386" t="s">
        <v>288</v>
      </c>
      <c r="B355" s="386" t="s">
        <v>178</v>
      </c>
      <c r="C355" s="386" t="s">
        <v>188</v>
      </c>
      <c r="D355" s="389">
        <v>44047</v>
      </c>
      <c r="E355" s="394">
        <v>0.41753472222222221</v>
      </c>
      <c r="F355" s="386" t="s">
        <v>455</v>
      </c>
      <c r="G355" s="386">
        <v>103.473</v>
      </c>
      <c r="H355" s="386">
        <v>0.73771299999999995</v>
      </c>
      <c r="J355" s="320">
        <f t="shared" si="25"/>
        <v>2020</v>
      </c>
      <c r="K355" s="320">
        <f t="shared" si="26"/>
        <v>8</v>
      </c>
      <c r="L355" s="320">
        <f t="shared" si="27"/>
        <v>4</v>
      </c>
      <c r="M355" s="91">
        <f t="shared" si="28"/>
        <v>44047</v>
      </c>
      <c r="N355" s="90">
        <f t="shared" si="29"/>
        <v>44047.417534722219</v>
      </c>
      <c r="O355" s="386">
        <v>103.473</v>
      </c>
      <c r="P355" s="386">
        <v>0.73771299999999995</v>
      </c>
      <c r="Q355" s="386" t="s">
        <v>178</v>
      </c>
    </row>
    <row r="356" spans="1:17">
      <c r="A356" s="386" t="s">
        <v>288</v>
      </c>
      <c r="B356" s="386" t="s">
        <v>178</v>
      </c>
      <c r="C356" s="386" t="s">
        <v>188</v>
      </c>
      <c r="D356" s="389">
        <v>44047</v>
      </c>
      <c r="E356" s="394">
        <v>0.51590277777777771</v>
      </c>
      <c r="F356" s="386" t="s">
        <v>422</v>
      </c>
      <c r="G356" s="386">
        <v>103.453</v>
      </c>
      <c r="H356" s="386">
        <v>0.74764600000000003</v>
      </c>
      <c r="J356" s="320">
        <f t="shared" si="25"/>
        <v>2020</v>
      </c>
      <c r="K356" s="320">
        <f t="shared" si="26"/>
        <v>8</v>
      </c>
      <c r="L356" s="320">
        <f t="shared" si="27"/>
        <v>4</v>
      </c>
      <c r="M356" s="91">
        <f t="shared" si="28"/>
        <v>44047</v>
      </c>
      <c r="N356" s="90">
        <f t="shared" si="29"/>
        <v>44047.515902777777</v>
      </c>
      <c r="O356" s="386">
        <v>103.453</v>
      </c>
      <c r="P356" s="386">
        <v>0.74764600000000003</v>
      </c>
      <c r="Q356" s="386" t="s">
        <v>178</v>
      </c>
    </row>
    <row r="357" spans="1:17">
      <c r="A357" s="386" t="s">
        <v>288</v>
      </c>
      <c r="B357" s="386" t="s">
        <v>178</v>
      </c>
      <c r="C357" s="386" t="s">
        <v>188</v>
      </c>
      <c r="D357" s="389">
        <v>44047</v>
      </c>
      <c r="E357" s="394">
        <v>0.51590277777777771</v>
      </c>
      <c r="F357" s="386" t="s">
        <v>422</v>
      </c>
      <c r="G357" s="386">
        <v>103.453</v>
      </c>
      <c r="H357" s="386">
        <v>0.74764600000000003</v>
      </c>
      <c r="J357" s="320">
        <f t="shared" si="25"/>
        <v>2020</v>
      </c>
      <c r="K357" s="320">
        <f t="shared" si="26"/>
        <v>8</v>
      </c>
      <c r="L357" s="320">
        <f t="shared" si="27"/>
        <v>4</v>
      </c>
      <c r="M357" s="91">
        <f t="shared" si="28"/>
        <v>44047</v>
      </c>
      <c r="N357" s="90">
        <f t="shared" si="29"/>
        <v>44047.515902777777</v>
      </c>
      <c r="O357" s="386">
        <v>103.453</v>
      </c>
      <c r="P357" s="386">
        <v>0.74764600000000003</v>
      </c>
      <c r="Q357" s="386" t="s">
        <v>178</v>
      </c>
    </row>
    <row r="358" spans="1:17">
      <c r="A358" s="386" t="s">
        <v>288</v>
      </c>
      <c r="B358" s="386" t="s">
        <v>178</v>
      </c>
      <c r="C358" s="386" t="s">
        <v>188</v>
      </c>
      <c r="D358" s="389">
        <v>44047</v>
      </c>
      <c r="E358" s="394">
        <v>0.51590277777777771</v>
      </c>
      <c r="F358" s="386" t="s">
        <v>422</v>
      </c>
      <c r="G358" s="386">
        <v>103.328</v>
      </c>
      <c r="H358" s="386">
        <v>0.80978000000000006</v>
      </c>
      <c r="J358" s="320">
        <f t="shared" si="25"/>
        <v>2020</v>
      </c>
      <c r="K358" s="320">
        <f t="shared" si="26"/>
        <v>8</v>
      </c>
      <c r="L358" s="320">
        <f t="shared" si="27"/>
        <v>4</v>
      </c>
      <c r="M358" s="91">
        <f t="shared" si="28"/>
        <v>44047</v>
      </c>
      <c r="N358" s="90">
        <f t="shared" si="29"/>
        <v>44047.515902777777</v>
      </c>
      <c r="O358" s="386">
        <v>103.328</v>
      </c>
      <c r="P358" s="386">
        <v>0.80978000000000006</v>
      </c>
      <c r="Q358" s="386" t="s">
        <v>178</v>
      </c>
    </row>
    <row r="359" spans="1:17">
      <c r="A359" s="386" t="s">
        <v>288</v>
      </c>
      <c r="B359" s="386" t="s">
        <v>178</v>
      </c>
      <c r="C359" s="386" t="s">
        <v>188</v>
      </c>
      <c r="D359" s="389">
        <v>44047</v>
      </c>
      <c r="E359" s="394">
        <v>0.53848379629629628</v>
      </c>
      <c r="F359" s="386" t="s">
        <v>422</v>
      </c>
      <c r="G359" s="386">
        <v>103.849</v>
      </c>
      <c r="H359" s="386">
        <v>0.551431</v>
      </c>
      <c r="J359" s="320">
        <f t="shared" si="25"/>
        <v>2020</v>
      </c>
      <c r="K359" s="320">
        <f t="shared" si="26"/>
        <v>8</v>
      </c>
      <c r="L359" s="320">
        <f t="shared" si="27"/>
        <v>4</v>
      </c>
      <c r="M359" s="91">
        <f t="shared" si="28"/>
        <v>44047</v>
      </c>
      <c r="N359" s="90">
        <f t="shared" si="29"/>
        <v>44047.538483796299</v>
      </c>
      <c r="O359" s="386">
        <v>103.849</v>
      </c>
      <c r="P359" s="386">
        <v>0.551431</v>
      </c>
      <c r="Q359" s="386" t="s">
        <v>178</v>
      </c>
    </row>
    <row r="360" spans="1:17">
      <c r="A360" s="386" t="s">
        <v>288</v>
      </c>
      <c r="B360" s="386" t="s">
        <v>178</v>
      </c>
      <c r="C360" s="386" t="s">
        <v>188</v>
      </c>
      <c r="D360" s="389">
        <v>44047</v>
      </c>
      <c r="E360" s="394">
        <v>0.53848379629629628</v>
      </c>
      <c r="F360" s="386" t="s">
        <v>422</v>
      </c>
      <c r="G360" s="386">
        <v>103.849</v>
      </c>
      <c r="H360" s="386">
        <v>0.551431</v>
      </c>
      <c r="J360" s="320">
        <f t="shared" si="25"/>
        <v>2020</v>
      </c>
      <c r="K360" s="320">
        <f t="shared" si="26"/>
        <v>8</v>
      </c>
      <c r="L360" s="320">
        <f t="shared" si="27"/>
        <v>4</v>
      </c>
      <c r="M360" s="91">
        <f t="shared" si="28"/>
        <v>44047</v>
      </c>
      <c r="N360" s="90">
        <f t="shared" si="29"/>
        <v>44047.538483796299</v>
      </c>
      <c r="O360" s="386">
        <v>103.849</v>
      </c>
      <c r="P360" s="386">
        <v>0.551431</v>
      </c>
      <c r="Q360" s="386" t="s">
        <v>178</v>
      </c>
    </row>
    <row r="361" spans="1:17">
      <c r="A361" s="386" t="s">
        <v>288</v>
      </c>
      <c r="B361" s="386" t="s">
        <v>178</v>
      </c>
      <c r="C361" s="386" t="s">
        <v>188</v>
      </c>
      <c r="D361" s="389">
        <v>44047</v>
      </c>
      <c r="E361" s="394">
        <v>0.53848379629629628</v>
      </c>
      <c r="F361" s="386" t="s">
        <v>422</v>
      </c>
      <c r="G361" s="386">
        <v>103.849</v>
      </c>
      <c r="H361" s="386">
        <v>0.551431</v>
      </c>
      <c r="J361" s="320">
        <f t="shared" si="25"/>
        <v>2020</v>
      </c>
      <c r="K361" s="320">
        <f t="shared" si="26"/>
        <v>8</v>
      </c>
      <c r="L361" s="320">
        <f t="shared" si="27"/>
        <v>4</v>
      </c>
      <c r="M361" s="91">
        <f t="shared" si="28"/>
        <v>44047</v>
      </c>
      <c r="N361" s="90">
        <f t="shared" si="29"/>
        <v>44047.538483796299</v>
      </c>
      <c r="O361" s="386">
        <v>103.849</v>
      </c>
      <c r="P361" s="386">
        <v>0.551431</v>
      </c>
      <c r="Q361" s="386" t="s">
        <v>178</v>
      </c>
    </row>
    <row r="362" spans="1:17">
      <c r="A362" s="386" t="s">
        <v>288</v>
      </c>
      <c r="B362" s="386" t="s">
        <v>178</v>
      </c>
      <c r="C362" s="386" t="s">
        <v>188</v>
      </c>
      <c r="D362" s="389">
        <v>44047</v>
      </c>
      <c r="E362" s="394">
        <v>0.5897337962962963</v>
      </c>
      <c r="F362" s="386" t="s">
        <v>421</v>
      </c>
      <c r="G362" s="386">
        <v>103.72</v>
      </c>
      <c r="H362" s="386">
        <v>0.61524599999999996</v>
      </c>
      <c r="J362" s="320">
        <f t="shared" si="25"/>
        <v>2020</v>
      </c>
      <c r="K362" s="320">
        <f t="shared" si="26"/>
        <v>8</v>
      </c>
      <c r="L362" s="320">
        <f t="shared" si="27"/>
        <v>4</v>
      </c>
      <c r="M362" s="91">
        <f t="shared" si="28"/>
        <v>44047</v>
      </c>
      <c r="N362" s="90">
        <f t="shared" si="29"/>
        <v>44047.589733796296</v>
      </c>
      <c r="O362" s="386">
        <v>103.72</v>
      </c>
      <c r="P362" s="386">
        <v>0.61524599999999996</v>
      </c>
      <c r="Q362" s="386" t="s">
        <v>178</v>
      </c>
    </row>
    <row r="363" spans="1:17">
      <c r="A363" s="386" t="s">
        <v>288</v>
      </c>
      <c r="B363" s="386" t="s">
        <v>178</v>
      </c>
      <c r="C363" s="386" t="s">
        <v>188</v>
      </c>
      <c r="D363" s="389">
        <v>44047</v>
      </c>
      <c r="E363" s="394">
        <v>0.5897337962962963</v>
      </c>
      <c r="F363" s="386" t="s">
        <v>421</v>
      </c>
      <c r="G363" s="386">
        <v>103.72</v>
      </c>
      <c r="H363" s="386">
        <v>0.61524599999999996</v>
      </c>
      <c r="J363" s="320">
        <f t="shared" si="25"/>
        <v>2020</v>
      </c>
      <c r="K363" s="320">
        <f t="shared" si="26"/>
        <v>8</v>
      </c>
      <c r="L363" s="320">
        <f t="shared" si="27"/>
        <v>4</v>
      </c>
      <c r="M363" s="91">
        <f t="shared" si="28"/>
        <v>44047</v>
      </c>
      <c r="N363" s="90">
        <f t="shared" si="29"/>
        <v>44047.589733796296</v>
      </c>
      <c r="O363" s="386">
        <v>103.72</v>
      </c>
      <c r="P363" s="386">
        <v>0.61524599999999996</v>
      </c>
      <c r="Q363" s="386" t="s">
        <v>178</v>
      </c>
    </row>
    <row r="364" spans="1:17">
      <c r="A364" s="386" t="s">
        <v>288</v>
      </c>
      <c r="B364" s="386" t="s">
        <v>178</v>
      </c>
      <c r="C364" s="386" t="s">
        <v>188</v>
      </c>
      <c r="D364" s="389">
        <v>44047</v>
      </c>
      <c r="E364" s="394">
        <v>0.58980324074074075</v>
      </c>
      <c r="F364" s="386" t="s">
        <v>421</v>
      </c>
      <c r="G364" s="386">
        <v>103.72</v>
      </c>
      <c r="H364" s="386">
        <v>0.61524599999999996</v>
      </c>
      <c r="J364" s="320">
        <f t="shared" si="25"/>
        <v>2020</v>
      </c>
      <c r="K364" s="320">
        <f t="shared" si="26"/>
        <v>8</v>
      </c>
      <c r="L364" s="320">
        <f t="shared" si="27"/>
        <v>4</v>
      </c>
      <c r="M364" s="91">
        <f t="shared" si="28"/>
        <v>44047</v>
      </c>
      <c r="N364" s="90">
        <f t="shared" si="29"/>
        <v>44047.589803240742</v>
      </c>
      <c r="O364" s="386">
        <v>103.72</v>
      </c>
      <c r="P364" s="386">
        <v>0.61524599999999996</v>
      </c>
      <c r="Q364" s="386" t="s">
        <v>178</v>
      </c>
    </row>
    <row r="365" spans="1:17">
      <c r="A365" s="386" t="s">
        <v>288</v>
      </c>
      <c r="B365" s="386" t="s">
        <v>178</v>
      </c>
      <c r="C365" s="386" t="s">
        <v>188</v>
      </c>
      <c r="D365" s="389">
        <v>44047</v>
      </c>
      <c r="E365" s="394">
        <v>0.60771990740740744</v>
      </c>
      <c r="F365" s="386" t="s">
        <v>428</v>
      </c>
      <c r="G365" s="386">
        <v>103.72</v>
      </c>
      <c r="H365" s="386">
        <v>0.61524599999999996</v>
      </c>
      <c r="J365" s="320">
        <f t="shared" si="25"/>
        <v>2020</v>
      </c>
      <c r="K365" s="320">
        <f t="shared" si="26"/>
        <v>8</v>
      </c>
      <c r="L365" s="320">
        <f t="shared" si="27"/>
        <v>4</v>
      </c>
      <c r="M365" s="91">
        <f t="shared" si="28"/>
        <v>44047</v>
      </c>
      <c r="N365" s="90">
        <f t="shared" si="29"/>
        <v>44047.607719907406</v>
      </c>
      <c r="O365" s="386">
        <v>103.72</v>
      </c>
      <c r="P365" s="386">
        <v>0.61524599999999996</v>
      </c>
      <c r="Q365" s="386" t="s">
        <v>178</v>
      </c>
    </row>
    <row r="366" spans="1:17">
      <c r="A366" s="386" t="s">
        <v>288</v>
      </c>
      <c r="B366" s="386" t="s">
        <v>178</v>
      </c>
      <c r="C366" s="386" t="s">
        <v>188</v>
      </c>
      <c r="D366" s="389">
        <v>44047</v>
      </c>
      <c r="E366" s="394">
        <v>0.60771990740740744</v>
      </c>
      <c r="F366" s="386" t="s">
        <v>428</v>
      </c>
      <c r="G366" s="386">
        <v>103.72</v>
      </c>
      <c r="H366" s="386">
        <v>0.61524599999999996</v>
      </c>
      <c r="J366" s="320">
        <f t="shared" si="25"/>
        <v>2020</v>
      </c>
      <c r="K366" s="320">
        <f t="shared" si="26"/>
        <v>8</v>
      </c>
      <c r="L366" s="320">
        <f t="shared" si="27"/>
        <v>4</v>
      </c>
      <c r="M366" s="91">
        <f t="shared" si="28"/>
        <v>44047</v>
      </c>
      <c r="N366" s="90">
        <f t="shared" si="29"/>
        <v>44047.607719907406</v>
      </c>
      <c r="O366" s="386">
        <v>103.72</v>
      </c>
      <c r="P366" s="386">
        <v>0.61524599999999996</v>
      </c>
      <c r="Q366" s="386" t="s">
        <v>178</v>
      </c>
    </row>
    <row r="367" spans="1:17">
      <c r="A367" s="386" t="s">
        <v>288</v>
      </c>
      <c r="B367" s="386" t="s">
        <v>178</v>
      </c>
      <c r="C367" s="386" t="s">
        <v>188</v>
      </c>
      <c r="D367" s="389">
        <v>44047</v>
      </c>
      <c r="E367" s="394">
        <v>0.60781249999999998</v>
      </c>
      <c r="F367" s="386" t="s">
        <v>428</v>
      </c>
      <c r="G367" s="386">
        <v>103.72</v>
      </c>
      <c r="H367" s="386">
        <v>0.61524599999999996</v>
      </c>
      <c r="J367" s="320">
        <f t="shared" si="25"/>
        <v>2020</v>
      </c>
      <c r="K367" s="320">
        <f t="shared" si="26"/>
        <v>8</v>
      </c>
      <c r="L367" s="320">
        <f t="shared" si="27"/>
        <v>4</v>
      </c>
      <c r="M367" s="91">
        <f t="shared" si="28"/>
        <v>44047</v>
      </c>
      <c r="N367" s="90">
        <f t="shared" si="29"/>
        <v>44047.607812499999</v>
      </c>
      <c r="O367" s="386">
        <v>103.72</v>
      </c>
      <c r="P367" s="386">
        <v>0.61524599999999996</v>
      </c>
      <c r="Q367" s="386" t="s">
        <v>178</v>
      </c>
    </row>
    <row r="368" spans="1:17">
      <c r="A368" s="386" t="s">
        <v>288</v>
      </c>
      <c r="B368" s="386" t="s">
        <v>178</v>
      </c>
      <c r="C368" s="386" t="s">
        <v>188</v>
      </c>
      <c r="D368" s="389">
        <v>44047</v>
      </c>
      <c r="E368" s="394">
        <v>0.64822916666666675</v>
      </c>
      <c r="F368" s="386" t="s">
        <v>422</v>
      </c>
      <c r="G368" s="386">
        <v>103.84399999999999</v>
      </c>
      <c r="H368" s="386">
        <v>0.55390300000000003</v>
      </c>
      <c r="J368" s="320">
        <f t="shared" si="25"/>
        <v>2020</v>
      </c>
      <c r="K368" s="320">
        <f t="shared" si="26"/>
        <v>8</v>
      </c>
      <c r="L368" s="320">
        <f t="shared" si="27"/>
        <v>4</v>
      </c>
      <c r="M368" s="91">
        <f t="shared" si="28"/>
        <v>44047</v>
      </c>
      <c r="N368" s="90">
        <f t="shared" si="29"/>
        <v>44047.648229166669</v>
      </c>
      <c r="O368" s="386">
        <v>103.84399999999999</v>
      </c>
      <c r="P368" s="386">
        <v>0.55390300000000003</v>
      </c>
      <c r="Q368" s="386" t="s">
        <v>178</v>
      </c>
    </row>
    <row r="369" spans="1:17">
      <c r="A369" s="386" t="s">
        <v>288</v>
      </c>
      <c r="B369" s="386" t="s">
        <v>178</v>
      </c>
      <c r="C369" s="386" t="s">
        <v>188</v>
      </c>
      <c r="D369" s="389">
        <v>44047</v>
      </c>
      <c r="E369" s="394">
        <v>0.64858796296296295</v>
      </c>
      <c r="F369" s="386" t="s">
        <v>422</v>
      </c>
      <c r="G369" s="386">
        <v>103.84399999999999</v>
      </c>
      <c r="H369" s="386">
        <v>0.55390300000000003</v>
      </c>
      <c r="J369" s="320">
        <f t="shared" si="25"/>
        <v>2020</v>
      </c>
      <c r="K369" s="320">
        <f t="shared" si="26"/>
        <v>8</v>
      </c>
      <c r="L369" s="320">
        <f t="shared" si="27"/>
        <v>4</v>
      </c>
      <c r="M369" s="91">
        <f t="shared" si="28"/>
        <v>44047</v>
      </c>
      <c r="N369" s="90">
        <f t="shared" si="29"/>
        <v>44047.648587962962</v>
      </c>
      <c r="O369" s="386">
        <v>103.84399999999999</v>
      </c>
      <c r="P369" s="386">
        <v>0.55390300000000003</v>
      </c>
      <c r="Q369" s="386" t="s">
        <v>178</v>
      </c>
    </row>
    <row r="370" spans="1:17">
      <c r="A370" s="386" t="s">
        <v>288</v>
      </c>
      <c r="B370" s="386" t="s">
        <v>178</v>
      </c>
      <c r="C370" s="386" t="s">
        <v>188</v>
      </c>
      <c r="D370" s="389">
        <v>44048</v>
      </c>
      <c r="E370" s="394">
        <v>0.52037037037037037</v>
      </c>
      <c r="F370" s="386" t="s">
        <v>415</v>
      </c>
      <c r="G370" s="386">
        <v>103.58</v>
      </c>
      <c r="H370" s="386">
        <v>0.68461499999999997</v>
      </c>
      <c r="J370" s="320">
        <f t="shared" si="25"/>
        <v>2020</v>
      </c>
      <c r="K370" s="320">
        <f t="shared" si="26"/>
        <v>8</v>
      </c>
      <c r="L370" s="320">
        <f t="shared" si="27"/>
        <v>5</v>
      </c>
      <c r="M370" s="91">
        <f t="shared" si="28"/>
        <v>44048</v>
      </c>
      <c r="N370" s="90">
        <f t="shared" si="29"/>
        <v>44048.520370370374</v>
      </c>
      <c r="O370" s="386">
        <v>103.58</v>
      </c>
      <c r="P370" s="386">
        <v>0.68461499999999997</v>
      </c>
      <c r="Q370" s="386" t="s">
        <v>178</v>
      </c>
    </row>
    <row r="371" spans="1:17">
      <c r="A371" s="386" t="s">
        <v>288</v>
      </c>
      <c r="B371" s="386" t="s">
        <v>178</v>
      </c>
      <c r="C371" s="386" t="s">
        <v>188</v>
      </c>
      <c r="D371" s="389">
        <v>44048</v>
      </c>
      <c r="E371" s="394">
        <v>0.55366898148148147</v>
      </c>
      <c r="F371" s="386" t="s">
        <v>420</v>
      </c>
      <c r="G371" s="386">
        <v>104.09</v>
      </c>
      <c r="H371" s="386">
        <v>0.42967</v>
      </c>
      <c r="J371" s="320">
        <f t="shared" si="25"/>
        <v>2020</v>
      </c>
      <c r="K371" s="320">
        <f t="shared" si="26"/>
        <v>8</v>
      </c>
      <c r="L371" s="320">
        <f t="shared" si="27"/>
        <v>5</v>
      </c>
      <c r="M371" s="91">
        <f t="shared" si="28"/>
        <v>44048</v>
      </c>
      <c r="N371" s="90">
        <f t="shared" si="29"/>
        <v>44048.553668981483</v>
      </c>
      <c r="O371" s="386">
        <v>104.09</v>
      </c>
      <c r="P371" s="386">
        <v>0.42967</v>
      </c>
      <c r="Q371" s="386" t="s">
        <v>178</v>
      </c>
    </row>
    <row r="372" spans="1:17">
      <c r="A372" s="386" t="s">
        <v>288</v>
      </c>
      <c r="B372" s="386" t="s">
        <v>178</v>
      </c>
      <c r="C372" s="386" t="s">
        <v>188</v>
      </c>
      <c r="D372" s="389">
        <v>44048</v>
      </c>
      <c r="E372" s="394">
        <v>0.55366898148148147</v>
      </c>
      <c r="F372" s="386" t="s">
        <v>420</v>
      </c>
      <c r="G372" s="386">
        <v>104.09</v>
      </c>
      <c r="H372" s="386">
        <v>0.42967</v>
      </c>
      <c r="J372" s="320">
        <f t="shared" si="25"/>
        <v>2020</v>
      </c>
      <c r="K372" s="320">
        <f t="shared" si="26"/>
        <v>8</v>
      </c>
      <c r="L372" s="320">
        <f t="shared" si="27"/>
        <v>5</v>
      </c>
      <c r="M372" s="91">
        <f t="shared" si="28"/>
        <v>44048</v>
      </c>
      <c r="N372" s="90">
        <f t="shared" si="29"/>
        <v>44048.553668981483</v>
      </c>
      <c r="O372" s="386">
        <v>104.09</v>
      </c>
      <c r="P372" s="386">
        <v>0.42967</v>
      </c>
      <c r="Q372" s="386" t="s">
        <v>178</v>
      </c>
    </row>
    <row r="373" spans="1:17">
      <c r="A373" s="386" t="s">
        <v>288</v>
      </c>
      <c r="B373" s="386" t="s">
        <v>178</v>
      </c>
      <c r="C373" s="386" t="s">
        <v>188</v>
      </c>
      <c r="D373" s="389">
        <v>44048</v>
      </c>
      <c r="E373" s="394">
        <v>0.57725694444444442</v>
      </c>
      <c r="F373" s="386" t="s">
        <v>450</v>
      </c>
      <c r="G373" s="386">
        <v>103.65701</v>
      </c>
      <c r="H373" s="386">
        <v>0.64391900000000002</v>
      </c>
      <c r="J373" s="320">
        <f t="shared" si="25"/>
        <v>2020</v>
      </c>
      <c r="K373" s="320">
        <f t="shared" si="26"/>
        <v>8</v>
      </c>
      <c r="L373" s="320">
        <f t="shared" si="27"/>
        <v>5</v>
      </c>
      <c r="M373" s="91">
        <f t="shared" si="28"/>
        <v>44048</v>
      </c>
      <c r="N373" s="90">
        <f t="shared" si="29"/>
        <v>44048.577256944445</v>
      </c>
      <c r="O373" s="386">
        <v>103.65701</v>
      </c>
      <c r="P373" s="386">
        <v>0.64391900000000002</v>
      </c>
      <c r="Q373" s="386" t="s">
        <v>178</v>
      </c>
    </row>
    <row r="374" spans="1:17">
      <c r="A374" s="386" t="s">
        <v>288</v>
      </c>
      <c r="B374" s="386" t="s">
        <v>178</v>
      </c>
      <c r="C374" s="386" t="s">
        <v>188</v>
      </c>
      <c r="D374" s="389">
        <v>44048</v>
      </c>
      <c r="E374" s="394">
        <v>0.57725694444444442</v>
      </c>
      <c r="F374" s="386" t="s">
        <v>428</v>
      </c>
      <c r="G374" s="386">
        <v>103.65701</v>
      </c>
      <c r="H374" s="386">
        <v>0.64391900000000002</v>
      </c>
      <c r="J374" s="320">
        <f t="shared" si="25"/>
        <v>2020</v>
      </c>
      <c r="K374" s="320">
        <f t="shared" si="26"/>
        <v>8</v>
      </c>
      <c r="L374" s="320">
        <f t="shared" si="27"/>
        <v>5</v>
      </c>
      <c r="M374" s="91">
        <f t="shared" si="28"/>
        <v>44048</v>
      </c>
      <c r="N374" s="90">
        <f t="shared" si="29"/>
        <v>44048.577256944445</v>
      </c>
      <c r="O374" s="386">
        <v>103.65701</v>
      </c>
      <c r="P374" s="386">
        <v>0.64391900000000002</v>
      </c>
      <c r="Q374" s="386" t="s">
        <v>178</v>
      </c>
    </row>
    <row r="375" spans="1:17">
      <c r="A375" s="386" t="s">
        <v>288</v>
      </c>
      <c r="B375" s="386" t="s">
        <v>178</v>
      </c>
      <c r="C375" s="386" t="s">
        <v>188</v>
      </c>
      <c r="D375" s="389">
        <v>44048</v>
      </c>
      <c r="E375" s="394">
        <v>0.57725694444444442</v>
      </c>
      <c r="F375" s="386" t="s">
        <v>456</v>
      </c>
      <c r="G375" s="386">
        <v>103.67263</v>
      </c>
      <c r="H375" s="386">
        <v>0.63617000000000001</v>
      </c>
      <c r="J375" s="320">
        <f t="shared" si="25"/>
        <v>2020</v>
      </c>
      <c r="K375" s="320">
        <f t="shared" si="26"/>
        <v>8</v>
      </c>
      <c r="L375" s="320">
        <f t="shared" si="27"/>
        <v>5</v>
      </c>
      <c r="M375" s="91">
        <f t="shared" si="28"/>
        <v>44048</v>
      </c>
      <c r="N375" s="90">
        <f t="shared" si="29"/>
        <v>44048.577256944445</v>
      </c>
      <c r="O375" s="386">
        <v>103.67263</v>
      </c>
      <c r="P375" s="386">
        <v>0.63617000000000001</v>
      </c>
      <c r="Q375" s="386" t="s">
        <v>178</v>
      </c>
    </row>
    <row r="376" spans="1:17">
      <c r="A376" s="386" t="s">
        <v>288</v>
      </c>
      <c r="B376" s="386" t="s">
        <v>178</v>
      </c>
      <c r="C376" s="386" t="s">
        <v>188</v>
      </c>
      <c r="D376" s="389">
        <v>44048</v>
      </c>
      <c r="E376" s="394">
        <v>0.58524305555555556</v>
      </c>
      <c r="F376" s="386" t="s">
        <v>449</v>
      </c>
      <c r="G376" s="386">
        <v>103.92100000000001</v>
      </c>
      <c r="H376" s="386">
        <v>0.51315900000000003</v>
      </c>
      <c r="J376" s="320">
        <f t="shared" si="25"/>
        <v>2020</v>
      </c>
      <c r="K376" s="320">
        <f t="shared" si="26"/>
        <v>8</v>
      </c>
      <c r="L376" s="320">
        <f t="shared" si="27"/>
        <v>5</v>
      </c>
      <c r="M376" s="91">
        <f t="shared" si="28"/>
        <v>44048</v>
      </c>
      <c r="N376" s="90">
        <f t="shared" si="29"/>
        <v>44048.585243055553</v>
      </c>
      <c r="O376" s="386">
        <v>103.92100000000001</v>
      </c>
      <c r="P376" s="386">
        <v>0.51315900000000003</v>
      </c>
      <c r="Q376" s="386" t="s">
        <v>178</v>
      </c>
    </row>
    <row r="377" spans="1:17">
      <c r="A377" s="386" t="s">
        <v>288</v>
      </c>
      <c r="B377" s="386" t="s">
        <v>178</v>
      </c>
      <c r="C377" s="386" t="s">
        <v>188</v>
      </c>
      <c r="D377" s="389">
        <v>44048</v>
      </c>
      <c r="E377" s="394">
        <v>0.58524305555555556</v>
      </c>
      <c r="F377" s="386" t="s">
        <v>449</v>
      </c>
      <c r="G377" s="386">
        <v>103.92100000000001</v>
      </c>
      <c r="H377" s="386">
        <v>0.51315900000000003</v>
      </c>
      <c r="J377" s="320">
        <f t="shared" si="25"/>
        <v>2020</v>
      </c>
      <c r="K377" s="320">
        <f t="shared" si="26"/>
        <v>8</v>
      </c>
      <c r="L377" s="320">
        <f t="shared" si="27"/>
        <v>5</v>
      </c>
      <c r="M377" s="91">
        <f t="shared" si="28"/>
        <v>44048</v>
      </c>
      <c r="N377" s="90">
        <f t="shared" si="29"/>
        <v>44048.585243055553</v>
      </c>
      <c r="O377" s="386">
        <v>103.92100000000001</v>
      </c>
      <c r="P377" s="386">
        <v>0.51315900000000003</v>
      </c>
      <c r="Q377" s="386" t="s">
        <v>178</v>
      </c>
    </row>
    <row r="378" spans="1:17">
      <c r="A378" s="386" t="s">
        <v>288</v>
      </c>
      <c r="B378" s="386" t="s">
        <v>178</v>
      </c>
      <c r="C378" s="386" t="s">
        <v>188</v>
      </c>
      <c r="D378" s="389">
        <v>44050</v>
      </c>
      <c r="E378" s="394">
        <v>0.43133101851851852</v>
      </c>
      <c r="F378" s="386" t="s">
        <v>421</v>
      </c>
      <c r="G378" s="386">
        <v>103.357</v>
      </c>
      <c r="H378" s="386">
        <v>0.78367799999999999</v>
      </c>
      <c r="J378" s="320">
        <f t="shared" si="25"/>
        <v>2020</v>
      </c>
      <c r="K378" s="320">
        <f t="shared" si="26"/>
        <v>8</v>
      </c>
      <c r="L378" s="320">
        <f t="shared" si="27"/>
        <v>7</v>
      </c>
      <c r="M378" s="91">
        <f t="shared" si="28"/>
        <v>44050</v>
      </c>
      <c r="N378" s="90">
        <f t="shared" si="29"/>
        <v>44050.431331018517</v>
      </c>
      <c r="O378" s="386">
        <v>103.357</v>
      </c>
      <c r="P378" s="386">
        <v>0.78367799999999999</v>
      </c>
      <c r="Q378" s="386" t="s">
        <v>178</v>
      </c>
    </row>
    <row r="379" spans="1:17">
      <c r="A379" s="386" t="s">
        <v>288</v>
      </c>
      <c r="B379" s="386" t="s">
        <v>178</v>
      </c>
      <c r="C379" s="386" t="s">
        <v>188</v>
      </c>
      <c r="D379" s="389">
        <v>44050</v>
      </c>
      <c r="E379" s="394">
        <v>0.43133101851851852</v>
      </c>
      <c r="F379" s="386" t="s">
        <v>421</v>
      </c>
      <c r="G379" s="386">
        <v>103.45699999999999</v>
      </c>
      <c r="H379" s="386">
        <v>0.73364499999999999</v>
      </c>
      <c r="J379" s="320">
        <f t="shared" si="25"/>
        <v>2020</v>
      </c>
      <c r="K379" s="320">
        <f t="shared" si="26"/>
        <v>8</v>
      </c>
      <c r="L379" s="320">
        <f t="shared" si="27"/>
        <v>7</v>
      </c>
      <c r="M379" s="91">
        <f t="shared" si="28"/>
        <v>44050</v>
      </c>
      <c r="N379" s="90">
        <f t="shared" si="29"/>
        <v>44050.431331018517</v>
      </c>
      <c r="O379" s="386">
        <v>103.45699999999999</v>
      </c>
      <c r="P379" s="386">
        <v>0.73364499999999999</v>
      </c>
      <c r="Q379" s="386" t="s">
        <v>178</v>
      </c>
    </row>
    <row r="380" spans="1:17">
      <c r="A380" s="386" t="s">
        <v>288</v>
      </c>
      <c r="B380" s="386" t="s">
        <v>178</v>
      </c>
      <c r="C380" s="386" t="s">
        <v>188</v>
      </c>
      <c r="D380" s="389">
        <v>44053</v>
      </c>
      <c r="E380" s="394">
        <v>0.42445601851851855</v>
      </c>
      <c r="F380" s="386" t="s">
        <v>421</v>
      </c>
      <c r="G380" s="386">
        <v>103.496</v>
      </c>
      <c r="H380" s="386">
        <v>0.71169899999999997</v>
      </c>
      <c r="J380" s="320">
        <f t="shared" si="25"/>
        <v>2020</v>
      </c>
      <c r="K380" s="320">
        <f t="shared" si="26"/>
        <v>8</v>
      </c>
      <c r="L380" s="320">
        <f t="shared" si="27"/>
        <v>10</v>
      </c>
      <c r="M380" s="91">
        <f t="shared" si="28"/>
        <v>44053</v>
      </c>
      <c r="N380" s="90">
        <f t="shared" si="29"/>
        <v>44053.424456018518</v>
      </c>
      <c r="O380" s="386">
        <v>103.496</v>
      </c>
      <c r="P380" s="386">
        <v>0.71169899999999997</v>
      </c>
      <c r="Q380" s="386" t="s">
        <v>178</v>
      </c>
    </row>
    <row r="381" spans="1:17">
      <c r="A381" s="386" t="s">
        <v>288</v>
      </c>
      <c r="B381" s="386" t="s">
        <v>178</v>
      </c>
      <c r="C381" s="386" t="s">
        <v>188</v>
      </c>
      <c r="D381" s="389">
        <v>44053</v>
      </c>
      <c r="E381" s="394">
        <v>0.42445601851851855</v>
      </c>
      <c r="F381" s="386" t="s">
        <v>421</v>
      </c>
      <c r="G381" s="386">
        <v>103.06699999999999</v>
      </c>
      <c r="H381" s="386">
        <v>0.92696400000000001</v>
      </c>
      <c r="J381" s="320">
        <f t="shared" si="25"/>
        <v>2020</v>
      </c>
      <c r="K381" s="320">
        <f t="shared" si="26"/>
        <v>8</v>
      </c>
      <c r="L381" s="320">
        <f t="shared" si="27"/>
        <v>10</v>
      </c>
      <c r="M381" s="91">
        <f t="shared" si="28"/>
        <v>44053</v>
      </c>
      <c r="N381" s="90">
        <f t="shared" si="29"/>
        <v>44053.424456018518</v>
      </c>
      <c r="O381" s="386">
        <v>103.06699999999999</v>
      </c>
      <c r="P381" s="386">
        <v>0.92696400000000001</v>
      </c>
      <c r="Q381" s="386" t="s">
        <v>178</v>
      </c>
    </row>
    <row r="382" spans="1:17">
      <c r="A382" s="386" t="s">
        <v>288</v>
      </c>
      <c r="B382" s="386" t="s">
        <v>178</v>
      </c>
      <c r="C382" s="386" t="s">
        <v>188</v>
      </c>
      <c r="D382" s="389">
        <v>44054</v>
      </c>
      <c r="E382" s="394">
        <v>0.45983796296296292</v>
      </c>
      <c r="F382" s="386" t="s">
        <v>423</v>
      </c>
      <c r="G382" s="386">
        <v>103.47199999999999</v>
      </c>
      <c r="H382" s="386">
        <v>0.72127200000000002</v>
      </c>
      <c r="J382" s="320">
        <f t="shared" si="25"/>
        <v>2020</v>
      </c>
      <c r="K382" s="320">
        <f t="shared" si="26"/>
        <v>8</v>
      </c>
      <c r="L382" s="320">
        <f t="shared" si="27"/>
        <v>11</v>
      </c>
      <c r="M382" s="91">
        <f t="shared" si="28"/>
        <v>44054</v>
      </c>
      <c r="N382" s="90">
        <f t="shared" si="29"/>
        <v>44054.459837962961</v>
      </c>
      <c r="O382" s="386">
        <v>103.47199999999999</v>
      </c>
      <c r="P382" s="386">
        <v>0.72127200000000002</v>
      </c>
      <c r="Q382" s="386" t="s">
        <v>178</v>
      </c>
    </row>
    <row r="383" spans="1:17">
      <c r="A383" s="386" t="s">
        <v>288</v>
      </c>
      <c r="B383" s="386" t="s">
        <v>178</v>
      </c>
      <c r="C383" s="386" t="s">
        <v>188</v>
      </c>
      <c r="D383" s="389">
        <v>44054</v>
      </c>
      <c r="E383" s="394">
        <v>0.45983796296296292</v>
      </c>
      <c r="F383" s="386" t="s">
        <v>423</v>
      </c>
      <c r="G383" s="386">
        <v>103.47199999999999</v>
      </c>
      <c r="H383" s="386">
        <v>0.72127200000000002</v>
      </c>
      <c r="J383" s="320">
        <f t="shared" si="25"/>
        <v>2020</v>
      </c>
      <c r="K383" s="320">
        <f t="shared" si="26"/>
        <v>8</v>
      </c>
      <c r="L383" s="320">
        <f t="shared" si="27"/>
        <v>11</v>
      </c>
      <c r="M383" s="91">
        <f t="shared" si="28"/>
        <v>44054</v>
      </c>
      <c r="N383" s="90">
        <f t="shared" si="29"/>
        <v>44054.459837962961</v>
      </c>
      <c r="O383" s="386">
        <v>103.47199999999999</v>
      </c>
      <c r="P383" s="386">
        <v>0.72127200000000002</v>
      </c>
      <c r="Q383" s="386" t="s">
        <v>178</v>
      </c>
    </row>
    <row r="384" spans="1:17">
      <c r="A384" s="386" t="s">
        <v>288</v>
      </c>
      <c r="B384" s="386" t="s">
        <v>178</v>
      </c>
      <c r="C384" s="386" t="s">
        <v>188</v>
      </c>
      <c r="D384" s="389">
        <v>44054</v>
      </c>
      <c r="E384" s="394">
        <v>0.46585648148148151</v>
      </c>
      <c r="F384" s="386" t="s">
        <v>422</v>
      </c>
      <c r="G384" s="386">
        <v>103.247</v>
      </c>
      <c r="H384" s="386">
        <v>0.83421900000000004</v>
      </c>
      <c r="J384" s="320">
        <f t="shared" si="25"/>
        <v>2020</v>
      </c>
      <c r="K384" s="320">
        <f t="shared" si="26"/>
        <v>8</v>
      </c>
      <c r="L384" s="320">
        <f t="shared" si="27"/>
        <v>11</v>
      </c>
      <c r="M384" s="91">
        <f t="shared" si="28"/>
        <v>44054</v>
      </c>
      <c r="N384" s="90">
        <f t="shared" si="29"/>
        <v>44054.465856481482</v>
      </c>
      <c r="O384" s="386">
        <v>103.247</v>
      </c>
      <c r="P384" s="386">
        <v>0.83421900000000004</v>
      </c>
      <c r="Q384" s="386" t="s">
        <v>178</v>
      </c>
    </row>
    <row r="385" spans="1:17">
      <c r="A385" s="386" t="s">
        <v>288</v>
      </c>
      <c r="B385" s="386" t="s">
        <v>178</v>
      </c>
      <c r="C385" s="386" t="s">
        <v>188</v>
      </c>
      <c r="D385" s="389">
        <v>44054</v>
      </c>
      <c r="E385" s="394">
        <v>0.46585648148148151</v>
      </c>
      <c r="F385" s="386" t="s">
        <v>422</v>
      </c>
      <c r="G385" s="386">
        <v>103.447</v>
      </c>
      <c r="H385" s="386">
        <v>0.73380699999999999</v>
      </c>
      <c r="J385" s="320">
        <f t="shared" si="25"/>
        <v>2020</v>
      </c>
      <c r="K385" s="320">
        <f t="shared" si="26"/>
        <v>8</v>
      </c>
      <c r="L385" s="320">
        <f t="shared" si="27"/>
        <v>11</v>
      </c>
      <c r="M385" s="91">
        <f t="shared" si="28"/>
        <v>44054</v>
      </c>
      <c r="N385" s="90">
        <f t="shared" si="29"/>
        <v>44054.465856481482</v>
      </c>
      <c r="O385" s="386">
        <v>103.447</v>
      </c>
      <c r="P385" s="386">
        <v>0.73380699999999999</v>
      </c>
      <c r="Q385" s="386" t="s">
        <v>178</v>
      </c>
    </row>
    <row r="386" spans="1:17">
      <c r="A386" s="386" t="s">
        <v>288</v>
      </c>
      <c r="B386" s="386" t="s">
        <v>178</v>
      </c>
      <c r="C386" s="386" t="s">
        <v>188</v>
      </c>
      <c r="D386" s="389">
        <v>44055</v>
      </c>
      <c r="E386" s="394">
        <v>0.55359953703703701</v>
      </c>
      <c r="F386" s="386" t="s">
        <v>430</v>
      </c>
      <c r="G386" s="386">
        <v>103.224</v>
      </c>
      <c r="H386" s="386">
        <v>0.84350499999999995</v>
      </c>
      <c r="J386" s="320">
        <f t="shared" si="25"/>
        <v>2020</v>
      </c>
      <c r="K386" s="320">
        <f t="shared" si="26"/>
        <v>8</v>
      </c>
      <c r="L386" s="320">
        <f t="shared" si="27"/>
        <v>12</v>
      </c>
      <c r="M386" s="91">
        <f t="shared" si="28"/>
        <v>44055</v>
      </c>
      <c r="N386" s="90">
        <f t="shared" si="29"/>
        <v>44055.553599537037</v>
      </c>
      <c r="O386" s="386">
        <v>103.224</v>
      </c>
      <c r="P386" s="386">
        <v>0.84350499999999995</v>
      </c>
      <c r="Q386" s="386" t="s">
        <v>178</v>
      </c>
    </row>
    <row r="387" spans="1:17">
      <c r="A387" s="386" t="s">
        <v>288</v>
      </c>
      <c r="B387" s="386" t="s">
        <v>178</v>
      </c>
      <c r="C387" s="386" t="s">
        <v>188</v>
      </c>
      <c r="D387" s="389">
        <v>44055</v>
      </c>
      <c r="E387" s="394">
        <v>0.55359953703703701</v>
      </c>
      <c r="F387" s="386" t="s">
        <v>430</v>
      </c>
      <c r="G387" s="386">
        <v>103.124</v>
      </c>
      <c r="H387" s="386">
        <v>0.89388599999999996</v>
      </c>
      <c r="J387" s="320">
        <f t="shared" ref="J387:J450" si="30">YEAR(D387)</f>
        <v>2020</v>
      </c>
      <c r="K387" s="320">
        <f t="shared" ref="K387:K450" si="31">MONTH(D387)</f>
        <v>8</v>
      </c>
      <c r="L387" s="320">
        <f t="shared" ref="L387:L450" si="32">DAY(D387)</f>
        <v>12</v>
      </c>
      <c r="M387" s="91">
        <f t="shared" ref="M387:M450" si="33">DATE(J387,K387,L387)</f>
        <v>44055</v>
      </c>
      <c r="N387" s="90">
        <f t="shared" ref="N387:N450" si="34">M387+E387</f>
        <v>44055.553599537037</v>
      </c>
      <c r="O387" s="386">
        <v>103.124</v>
      </c>
      <c r="P387" s="386">
        <v>0.89388599999999996</v>
      </c>
      <c r="Q387" s="386" t="s">
        <v>178</v>
      </c>
    </row>
    <row r="388" spans="1:17">
      <c r="A388" s="386" t="s">
        <v>288</v>
      </c>
      <c r="B388" s="386" t="s">
        <v>178</v>
      </c>
      <c r="C388" s="386" t="s">
        <v>188</v>
      </c>
      <c r="D388" s="389">
        <v>44055</v>
      </c>
      <c r="E388" s="394">
        <v>0.57938657407407412</v>
      </c>
      <c r="F388" s="386" t="s">
        <v>421</v>
      </c>
      <c r="G388" s="386">
        <v>103.273</v>
      </c>
      <c r="H388" s="386">
        <v>0.81884000000000001</v>
      </c>
      <c r="J388" s="320">
        <f t="shared" si="30"/>
        <v>2020</v>
      </c>
      <c r="K388" s="320">
        <f t="shared" si="31"/>
        <v>8</v>
      </c>
      <c r="L388" s="320">
        <f t="shared" si="32"/>
        <v>12</v>
      </c>
      <c r="M388" s="91">
        <f t="shared" si="33"/>
        <v>44055</v>
      </c>
      <c r="N388" s="90">
        <f t="shared" si="34"/>
        <v>44055.579386574071</v>
      </c>
      <c r="O388" s="386">
        <v>103.273</v>
      </c>
      <c r="P388" s="386">
        <v>0.81884000000000001</v>
      </c>
      <c r="Q388" s="386" t="s">
        <v>178</v>
      </c>
    </row>
    <row r="389" spans="1:17">
      <c r="A389" s="386" t="s">
        <v>288</v>
      </c>
      <c r="B389" s="386" t="s">
        <v>178</v>
      </c>
      <c r="C389" s="386" t="s">
        <v>188</v>
      </c>
      <c r="D389" s="389">
        <v>44055</v>
      </c>
      <c r="E389" s="394">
        <v>0.57938657407407412</v>
      </c>
      <c r="F389" s="386" t="s">
        <v>421</v>
      </c>
      <c r="G389" s="386">
        <v>103.273</v>
      </c>
      <c r="H389" s="386">
        <v>0.81884000000000001</v>
      </c>
      <c r="J389" s="320">
        <f t="shared" si="30"/>
        <v>2020</v>
      </c>
      <c r="K389" s="320">
        <f t="shared" si="31"/>
        <v>8</v>
      </c>
      <c r="L389" s="320">
        <f t="shared" si="32"/>
        <v>12</v>
      </c>
      <c r="M389" s="91">
        <f t="shared" si="33"/>
        <v>44055</v>
      </c>
      <c r="N389" s="90">
        <f t="shared" si="34"/>
        <v>44055.579386574071</v>
      </c>
      <c r="O389" s="386">
        <v>103.273</v>
      </c>
      <c r="P389" s="386">
        <v>0.81884000000000001</v>
      </c>
      <c r="Q389" s="386" t="s">
        <v>178</v>
      </c>
    </row>
    <row r="390" spans="1:17">
      <c r="A390" s="386" t="s">
        <v>288</v>
      </c>
      <c r="B390" s="386" t="s">
        <v>178</v>
      </c>
      <c r="C390" s="386" t="s">
        <v>188</v>
      </c>
      <c r="D390" s="389">
        <v>44055</v>
      </c>
      <c r="E390" s="394">
        <v>0.64159722222222215</v>
      </c>
      <c r="F390" s="386" t="s">
        <v>446</v>
      </c>
      <c r="G390" s="386">
        <v>103.595</v>
      </c>
      <c r="H390" s="386">
        <v>0.65712999999999999</v>
      </c>
      <c r="J390" s="320">
        <f t="shared" si="30"/>
        <v>2020</v>
      </c>
      <c r="K390" s="320">
        <f t="shared" si="31"/>
        <v>8</v>
      </c>
      <c r="L390" s="320">
        <f t="shared" si="32"/>
        <v>12</v>
      </c>
      <c r="M390" s="91">
        <f t="shared" si="33"/>
        <v>44055</v>
      </c>
      <c r="N390" s="90">
        <f t="shared" si="34"/>
        <v>44055.641597222224</v>
      </c>
      <c r="O390" s="386">
        <v>103.595</v>
      </c>
      <c r="P390" s="386">
        <v>0.65712999999999999</v>
      </c>
      <c r="Q390" s="386" t="s">
        <v>178</v>
      </c>
    </row>
    <row r="391" spans="1:17">
      <c r="A391" s="386" t="s">
        <v>288</v>
      </c>
      <c r="B391" s="386" t="s">
        <v>178</v>
      </c>
      <c r="C391" s="386" t="s">
        <v>188</v>
      </c>
      <c r="D391" s="389">
        <v>44057</v>
      </c>
      <c r="E391" s="394">
        <v>0.62581018518518516</v>
      </c>
      <c r="F391" s="386" t="s">
        <v>421</v>
      </c>
      <c r="G391" s="386">
        <v>102.84</v>
      </c>
      <c r="H391" s="386">
        <v>1.029196</v>
      </c>
      <c r="J391" s="320">
        <f t="shared" si="30"/>
        <v>2020</v>
      </c>
      <c r="K391" s="320">
        <f t="shared" si="31"/>
        <v>8</v>
      </c>
      <c r="L391" s="320">
        <f t="shared" si="32"/>
        <v>14</v>
      </c>
      <c r="M391" s="91">
        <f t="shared" si="33"/>
        <v>44057</v>
      </c>
      <c r="N391" s="90">
        <f t="shared" si="34"/>
        <v>44057.625810185185</v>
      </c>
      <c r="O391" s="386">
        <v>102.84</v>
      </c>
      <c r="P391" s="386">
        <v>1.029196</v>
      </c>
      <c r="Q391" s="386" t="s">
        <v>178</v>
      </c>
    </row>
    <row r="392" spans="1:17">
      <c r="A392" s="386" t="s">
        <v>288</v>
      </c>
      <c r="B392" s="386" t="s">
        <v>178</v>
      </c>
      <c r="C392" s="386" t="s">
        <v>188</v>
      </c>
      <c r="D392" s="389">
        <v>44057</v>
      </c>
      <c r="E392" s="394">
        <v>0.62581018518518516</v>
      </c>
      <c r="F392" s="386" t="s">
        <v>421</v>
      </c>
      <c r="G392" s="386">
        <v>103.34</v>
      </c>
      <c r="H392" s="386">
        <v>0.77564900000000003</v>
      </c>
      <c r="J392" s="320">
        <f t="shared" si="30"/>
        <v>2020</v>
      </c>
      <c r="K392" s="320">
        <f t="shared" si="31"/>
        <v>8</v>
      </c>
      <c r="L392" s="320">
        <f t="shared" si="32"/>
        <v>14</v>
      </c>
      <c r="M392" s="91">
        <f t="shared" si="33"/>
        <v>44057</v>
      </c>
      <c r="N392" s="90">
        <f t="shared" si="34"/>
        <v>44057.625810185185</v>
      </c>
      <c r="O392" s="386">
        <v>103.34</v>
      </c>
      <c r="P392" s="386">
        <v>0.77564900000000003</v>
      </c>
      <c r="Q392" s="386" t="s">
        <v>178</v>
      </c>
    </row>
    <row r="393" spans="1:17">
      <c r="A393" s="386" t="s">
        <v>288</v>
      </c>
      <c r="B393" s="386" t="s">
        <v>178</v>
      </c>
      <c r="C393" s="386" t="s">
        <v>188</v>
      </c>
      <c r="D393" s="389">
        <v>44057</v>
      </c>
      <c r="E393" s="394">
        <v>0.6312268518518519</v>
      </c>
      <c r="F393" s="386" t="s">
        <v>422</v>
      </c>
      <c r="G393" s="386">
        <v>103.319</v>
      </c>
      <c r="H393" s="386">
        <v>0.78626600000000002</v>
      </c>
      <c r="J393" s="320">
        <f t="shared" si="30"/>
        <v>2020</v>
      </c>
      <c r="K393" s="320">
        <f t="shared" si="31"/>
        <v>8</v>
      </c>
      <c r="L393" s="320">
        <f t="shared" si="32"/>
        <v>14</v>
      </c>
      <c r="M393" s="91">
        <f t="shared" si="33"/>
        <v>44057</v>
      </c>
      <c r="N393" s="90">
        <f t="shared" si="34"/>
        <v>44057.631226851852</v>
      </c>
      <c r="O393" s="386">
        <v>103.319</v>
      </c>
      <c r="P393" s="386">
        <v>0.78626600000000002</v>
      </c>
      <c r="Q393" s="386" t="s">
        <v>178</v>
      </c>
    </row>
    <row r="394" spans="1:17">
      <c r="A394" s="386" t="s">
        <v>288</v>
      </c>
      <c r="B394" s="386" t="s">
        <v>178</v>
      </c>
      <c r="C394" s="386" t="s">
        <v>188</v>
      </c>
      <c r="D394" s="389">
        <v>44057</v>
      </c>
      <c r="E394" s="394">
        <v>0.63131944444444443</v>
      </c>
      <c r="F394" s="386" t="s">
        <v>422</v>
      </c>
      <c r="G394" s="386">
        <v>103.319</v>
      </c>
      <c r="H394" s="386">
        <v>0.78626600000000002</v>
      </c>
      <c r="J394" s="320">
        <f t="shared" si="30"/>
        <v>2020</v>
      </c>
      <c r="K394" s="320">
        <f t="shared" si="31"/>
        <v>8</v>
      </c>
      <c r="L394" s="320">
        <f t="shared" si="32"/>
        <v>14</v>
      </c>
      <c r="M394" s="91">
        <f t="shared" si="33"/>
        <v>44057</v>
      </c>
      <c r="N394" s="90">
        <f t="shared" si="34"/>
        <v>44057.631319444445</v>
      </c>
      <c r="O394" s="386">
        <v>103.319</v>
      </c>
      <c r="P394" s="386">
        <v>0.78626600000000002</v>
      </c>
      <c r="Q394" s="386" t="s">
        <v>178</v>
      </c>
    </row>
    <row r="395" spans="1:17">
      <c r="A395" s="386" t="s">
        <v>288</v>
      </c>
      <c r="B395" s="386" t="s">
        <v>178</v>
      </c>
      <c r="C395" s="386" t="s">
        <v>188</v>
      </c>
      <c r="D395" s="389">
        <v>44057</v>
      </c>
      <c r="E395" s="394">
        <v>0.63131944444444443</v>
      </c>
      <c r="F395" s="386" t="s">
        <v>422</v>
      </c>
      <c r="G395" s="386">
        <v>103.21899999999999</v>
      </c>
      <c r="H395" s="386">
        <v>0.83686400000000005</v>
      </c>
      <c r="J395" s="320">
        <f t="shared" si="30"/>
        <v>2020</v>
      </c>
      <c r="K395" s="320">
        <f t="shared" si="31"/>
        <v>8</v>
      </c>
      <c r="L395" s="320">
        <f t="shared" si="32"/>
        <v>14</v>
      </c>
      <c r="M395" s="91">
        <f t="shared" si="33"/>
        <v>44057</v>
      </c>
      <c r="N395" s="90">
        <f t="shared" si="34"/>
        <v>44057.631319444445</v>
      </c>
      <c r="O395" s="386">
        <v>103.21899999999999</v>
      </c>
      <c r="P395" s="386">
        <v>0.83686400000000005</v>
      </c>
      <c r="Q395" s="386" t="s">
        <v>178</v>
      </c>
    </row>
    <row r="396" spans="1:17">
      <c r="A396" s="386" t="s">
        <v>288</v>
      </c>
      <c r="B396" s="386" t="s">
        <v>178</v>
      </c>
      <c r="C396" s="386" t="s">
        <v>188</v>
      </c>
      <c r="D396" s="389">
        <v>44060</v>
      </c>
      <c r="E396" s="394">
        <v>0.57341435185185186</v>
      </c>
      <c r="F396" s="386" t="s">
        <v>420</v>
      </c>
      <c r="G396" s="386">
        <v>103.441</v>
      </c>
      <c r="H396" s="386">
        <v>0.72216199999999997</v>
      </c>
      <c r="J396" s="320">
        <f t="shared" si="30"/>
        <v>2020</v>
      </c>
      <c r="K396" s="320">
        <f t="shared" si="31"/>
        <v>8</v>
      </c>
      <c r="L396" s="320">
        <f t="shared" si="32"/>
        <v>17</v>
      </c>
      <c r="M396" s="91">
        <f t="shared" si="33"/>
        <v>44060</v>
      </c>
      <c r="N396" s="90">
        <f t="shared" si="34"/>
        <v>44060.573414351849</v>
      </c>
      <c r="O396" s="386">
        <v>103.441</v>
      </c>
      <c r="P396" s="386">
        <v>0.72216199999999997</v>
      </c>
      <c r="Q396" s="386" t="s">
        <v>178</v>
      </c>
    </row>
    <row r="397" spans="1:17">
      <c r="A397" s="386" t="s">
        <v>288</v>
      </c>
      <c r="B397" s="386" t="s">
        <v>178</v>
      </c>
      <c r="C397" s="386" t="s">
        <v>188</v>
      </c>
      <c r="D397" s="389">
        <v>44061</v>
      </c>
      <c r="E397" s="394">
        <v>0.51953703703703702</v>
      </c>
      <c r="F397" s="386" t="s">
        <v>431</v>
      </c>
      <c r="G397" s="386">
        <v>103.32899999999999</v>
      </c>
      <c r="H397" s="386">
        <v>0.77644000000000002</v>
      </c>
      <c r="J397" s="320">
        <f t="shared" si="30"/>
        <v>2020</v>
      </c>
      <c r="K397" s="320">
        <f t="shared" si="31"/>
        <v>8</v>
      </c>
      <c r="L397" s="320">
        <f t="shared" si="32"/>
        <v>18</v>
      </c>
      <c r="M397" s="91">
        <f t="shared" si="33"/>
        <v>44061</v>
      </c>
      <c r="N397" s="90">
        <f t="shared" si="34"/>
        <v>44061.519537037035</v>
      </c>
      <c r="O397" s="386">
        <v>103.32899999999999</v>
      </c>
      <c r="P397" s="386">
        <v>0.77644000000000002</v>
      </c>
      <c r="Q397" s="386" t="s">
        <v>178</v>
      </c>
    </row>
    <row r="398" spans="1:17">
      <c r="A398" s="386" t="s">
        <v>288</v>
      </c>
      <c r="B398" s="386" t="s">
        <v>178</v>
      </c>
      <c r="C398" s="386" t="s">
        <v>188</v>
      </c>
      <c r="D398" s="389">
        <v>44061</v>
      </c>
      <c r="E398" s="394">
        <v>0.5201041666666667</v>
      </c>
      <c r="F398" s="386" t="s">
        <v>431</v>
      </c>
      <c r="G398" s="386">
        <v>102.479</v>
      </c>
      <c r="H398" s="386">
        <v>1.209649</v>
      </c>
      <c r="J398" s="320">
        <f t="shared" si="30"/>
        <v>2020</v>
      </c>
      <c r="K398" s="320">
        <f t="shared" si="31"/>
        <v>8</v>
      </c>
      <c r="L398" s="320">
        <f t="shared" si="32"/>
        <v>18</v>
      </c>
      <c r="M398" s="91">
        <f t="shared" si="33"/>
        <v>44061</v>
      </c>
      <c r="N398" s="90">
        <f t="shared" si="34"/>
        <v>44061.520104166666</v>
      </c>
      <c r="O398" s="386">
        <v>102.479</v>
      </c>
      <c r="P398" s="386">
        <v>1.209649</v>
      </c>
      <c r="Q398" s="386" t="s">
        <v>178</v>
      </c>
    </row>
    <row r="399" spans="1:17">
      <c r="A399" s="386" t="s">
        <v>288</v>
      </c>
      <c r="B399" s="386" t="s">
        <v>178</v>
      </c>
      <c r="C399" s="386" t="s">
        <v>188</v>
      </c>
      <c r="D399" s="389">
        <v>44061</v>
      </c>
      <c r="E399" s="394">
        <v>0.57725694444444442</v>
      </c>
      <c r="F399" s="386" t="s">
        <v>431</v>
      </c>
      <c r="G399" s="386">
        <v>103.30786999999999</v>
      </c>
      <c r="H399" s="386">
        <v>0.78715400000000002</v>
      </c>
      <c r="J399" s="320">
        <f t="shared" si="30"/>
        <v>2020</v>
      </c>
      <c r="K399" s="320">
        <f t="shared" si="31"/>
        <v>8</v>
      </c>
      <c r="L399" s="320">
        <f t="shared" si="32"/>
        <v>18</v>
      </c>
      <c r="M399" s="91">
        <f t="shared" si="33"/>
        <v>44061</v>
      </c>
      <c r="N399" s="90">
        <f t="shared" si="34"/>
        <v>44061.577256944445</v>
      </c>
      <c r="O399" s="386">
        <v>103.30786999999999</v>
      </c>
      <c r="P399" s="386">
        <v>0.78715400000000002</v>
      </c>
      <c r="Q399" s="386" t="s">
        <v>178</v>
      </c>
    </row>
    <row r="400" spans="1:17">
      <c r="A400" s="386" t="s">
        <v>288</v>
      </c>
      <c r="B400" s="386" t="s">
        <v>178</v>
      </c>
      <c r="C400" s="386" t="s">
        <v>188</v>
      </c>
      <c r="D400" s="389">
        <v>44061</v>
      </c>
      <c r="E400" s="394">
        <v>0.57725694444444442</v>
      </c>
      <c r="F400" s="386" t="s">
        <v>431</v>
      </c>
      <c r="G400" s="386">
        <v>103.27663</v>
      </c>
      <c r="H400" s="386">
        <v>0.80299900000000002</v>
      </c>
      <c r="J400" s="320">
        <f t="shared" si="30"/>
        <v>2020</v>
      </c>
      <c r="K400" s="320">
        <f t="shared" si="31"/>
        <v>8</v>
      </c>
      <c r="L400" s="320">
        <f t="shared" si="32"/>
        <v>18</v>
      </c>
      <c r="M400" s="91">
        <f t="shared" si="33"/>
        <v>44061</v>
      </c>
      <c r="N400" s="90">
        <f t="shared" si="34"/>
        <v>44061.577256944445</v>
      </c>
      <c r="O400" s="386">
        <v>103.27663</v>
      </c>
      <c r="P400" s="386">
        <v>0.80299900000000002</v>
      </c>
      <c r="Q400" s="386" t="s">
        <v>178</v>
      </c>
    </row>
    <row r="401" spans="1:17">
      <c r="A401" s="386" t="s">
        <v>288</v>
      </c>
      <c r="B401" s="386" t="s">
        <v>178</v>
      </c>
      <c r="C401" s="386" t="s">
        <v>188</v>
      </c>
      <c r="D401" s="389">
        <v>44062</v>
      </c>
      <c r="E401" s="394">
        <v>0.42449074074074072</v>
      </c>
      <c r="F401" s="386" t="s">
        <v>423</v>
      </c>
      <c r="G401" s="386">
        <v>103.07899999999999</v>
      </c>
      <c r="H401" s="386">
        <v>0.90116200000000002</v>
      </c>
      <c r="J401" s="320">
        <f t="shared" si="30"/>
        <v>2020</v>
      </c>
      <c r="K401" s="320">
        <f t="shared" si="31"/>
        <v>8</v>
      </c>
      <c r="L401" s="320">
        <f t="shared" si="32"/>
        <v>19</v>
      </c>
      <c r="M401" s="91">
        <f t="shared" si="33"/>
        <v>44062</v>
      </c>
      <c r="N401" s="90">
        <f t="shared" si="34"/>
        <v>44062.424490740741</v>
      </c>
      <c r="O401" s="386">
        <v>103.07899999999999</v>
      </c>
      <c r="P401" s="386">
        <v>0.90116200000000002</v>
      </c>
      <c r="Q401" s="386" t="s">
        <v>178</v>
      </c>
    </row>
    <row r="402" spans="1:17">
      <c r="A402" s="386" t="s">
        <v>288</v>
      </c>
      <c r="B402" s="386" t="s">
        <v>178</v>
      </c>
      <c r="C402" s="386" t="s">
        <v>188</v>
      </c>
      <c r="D402" s="389">
        <v>44062</v>
      </c>
      <c r="E402" s="394">
        <v>0.42449074074074072</v>
      </c>
      <c r="F402" s="386" t="s">
        <v>423</v>
      </c>
      <c r="G402" s="386">
        <v>103.32899999999999</v>
      </c>
      <c r="H402" s="386">
        <v>0.77404499999999998</v>
      </c>
      <c r="J402" s="320">
        <f t="shared" si="30"/>
        <v>2020</v>
      </c>
      <c r="K402" s="320">
        <f t="shared" si="31"/>
        <v>8</v>
      </c>
      <c r="L402" s="320">
        <f t="shared" si="32"/>
        <v>19</v>
      </c>
      <c r="M402" s="91">
        <f t="shared" si="33"/>
        <v>44062</v>
      </c>
      <c r="N402" s="90">
        <f t="shared" si="34"/>
        <v>44062.424490740741</v>
      </c>
      <c r="O402" s="386">
        <v>103.32899999999999</v>
      </c>
      <c r="P402" s="386">
        <v>0.77404499999999998</v>
      </c>
      <c r="Q402" s="386" t="s">
        <v>178</v>
      </c>
    </row>
    <row r="403" spans="1:17">
      <c r="A403" s="386" t="s">
        <v>288</v>
      </c>
      <c r="B403" s="386" t="s">
        <v>178</v>
      </c>
      <c r="C403" s="386" t="s">
        <v>188</v>
      </c>
      <c r="D403" s="389">
        <v>44062</v>
      </c>
      <c r="E403" s="394">
        <v>0.50560185185185191</v>
      </c>
      <c r="F403" s="386" t="s">
        <v>417</v>
      </c>
      <c r="G403" s="386">
        <v>103.38200000000001</v>
      </c>
      <c r="H403" s="386">
        <v>0.74714599999999998</v>
      </c>
      <c r="J403" s="320">
        <f t="shared" si="30"/>
        <v>2020</v>
      </c>
      <c r="K403" s="320">
        <f t="shared" si="31"/>
        <v>8</v>
      </c>
      <c r="L403" s="320">
        <f t="shared" si="32"/>
        <v>19</v>
      </c>
      <c r="M403" s="91">
        <f t="shared" si="33"/>
        <v>44062</v>
      </c>
      <c r="N403" s="90">
        <f t="shared" si="34"/>
        <v>44062.505601851852</v>
      </c>
      <c r="O403" s="386">
        <v>103.38200000000001</v>
      </c>
      <c r="P403" s="386">
        <v>0.74714599999999998</v>
      </c>
      <c r="Q403" s="386" t="s">
        <v>178</v>
      </c>
    </row>
    <row r="404" spans="1:17">
      <c r="A404" s="386" t="s">
        <v>288</v>
      </c>
      <c r="B404" s="386" t="s">
        <v>178</v>
      </c>
      <c r="C404" s="386" t="s">
        <v>188</v>
      </c>
      <c r="D404" s="389">
        <v>44062</v>
      </c>
      <c r="E404" s="394">
        <v>0.51269675925925928</v>
      </c>
      <c r="F404" s="386" t="s">
        <v>422</v>
      </c>
      <c r="G404" s="386">
        <v>103.54900000000001</v>
      </c>
      <c r="H404" s="386">
        <v>0.66250399999999998</v>
      </c>
      <c r="J404" s="320">
        <f t="shared" si="30"/>
        <v>2020</v>
      </c>
      <c r="K404" s="320">
        <f t="shared" si="31"/>
        <v>8</v>
      </c>
      <c r="L404" s="320">
        <f t="shared" si="32"/>
        <v>19</v>
      </c>
      <c r="M404" s="91">
        <f t="shared" si="33"/>
        <v>44062</v>
      </c>
      <c r="N404" s="90">
        <f t="shared" si="34"/>
        <v>44062.512696759259</v>
      </c>
      <c r="O404" s="386">
        <v>103.54900000000001</v>
      </c>
      <c r="P404" s="386">
        <v>0.66250399999999998</v>
      </c>
      <c r="Q404" s="386" t="s">
        <v>178</v>
      </c>
    </row>
    <row r="405" spans="1:17">
      <c r="A405" s="386" t="s">
        <v>288</v>
      </c>
      <c r="B405" s="386" t="s">
        <v>178</v>
      </c>
      <c r="C405" s="386" t="s">
        <v>188</v>
      </c>
      <c r="D405" s="389">
        <v>44062</v>
      </c>
      <c r="E405" s="394">
        <v>0.51280092592592585</v>
      </c>
      <c r="F405" s="386" t="s">
        <v>422</v>
      </c>
      <c r="G405" s="386">
        <v>103.649</v>
      </c>
      <c r="H405" s="386">
        <v>0.611904</v>
      </c>
      <c r="J405" s="320">
        <f t="shared" si="30"/>
        <v>2020</v>
      </c>
      <c r="K405" s="320">
        <f t="shared" si="31"/>
        <v>8</v>
      </c>
      <c r="L405" s="320">
        <f t="shared" si="32"/>
        <v>19</v>
      </c>
      <c r="M405" s="91">
        <f t="shared" si="33"/>
        <v>44062</v>
      </c>
      <c r="N405" s="90">
        <f t="shared" si="34"/>
        <v>44062.512800925928</v>
      </c>
      <c r="O405" s="386">
        <v>103.649</v>
      </c>
      <c r="P405" s="386">
        <v>0.611904</v>
      </c>
      <c r="Q405" s="386" t="s">
        <v>178</v>
      </c>
    </row>
    <row r="406" spans="1:17">
      <c r="A406" s="386" t="s">
        <v>288</v>
      </c>
      <c r="B406" s="386" t="s">
        <v>178</v>
      </c>
      <c r="C406" s="386" t="s">
        <v>188</v>
      </c>
      <c r="D406" s="389">
        <v>44062</v>
      </c>
      <c r="E406" s="394">
        <v>0.58608796296296295</v>
      </c>
      <c r="F406" s="386" t="s">
        <v>430</v>
      </c>
      <c r="G406" s="386">
        <v>103.657</v>
      </c>
      <c r="H406" s="386">
        <v>0.60785800000000001</v>
      </c>
      <c r="J406" s="320">
        <f t="shared" si="30"/>
        <v>2020</v>
      </c>
      <c r="K406" s="320">
        <f t="shared" si="31"/>
        <v>8</v>
      </c>
      <c r="L406" s="320">
        <f t="shared" si="32"/>
        <v>19</v>
      </c>
      <c r="M406" s="91">
        <f t="shared" si="33"/>
        <v>44062</v>
      </c>
      <c r="N406" s="90">
        <f t="shared" si="34"/>
        <v>44062.586087962962</v>
      </c>
      <c r="O406" s="386">
        <v>103.657</v>
      </c>
      <c r="P406" s="386">
        <v>0.60785800000000001</v>
      </c>
      <c r="Q406" s="386" t="s">
        <v>178</v>
      </c>
    </row>
    <row r="407" spans="1:17">
      <c r="A407" s="386" t="s">
        <v>288</v>
      </c>
      <c r="B407" s="386" t="s">
        <v>178</v>
      </c>
      <c r="C407" s="386" t="s">
        <v>188</v>
      </c>
      <c r="D407" s="389">
        <v>44062</v>
      </c>
      <c r="E407" s="394">
        <v>0.58608796296296295</v>
      </c>
      <c r="F407" s="386" t="s">
        <v>430</v>
      </c>
      <c r="G407" s="386">
        <v>103.657</v>
      </c>
      <c r="H407" s="386">
        <v>0.60785800000000001</v>
      </c>
      <c r="J407" s="320">
        <f t="shared" si="30"/>
        <v>2020</v>
      </c>
      <c r="K407" s="320">
        <f t="shared" si="31"/>
        <v>8</v>
      </c>
      <c r="L407" s="320">
        <f t="shared" si="32"/>
        <v>19</v>
      </c>
      <c r="M407" s="91">
        <f t="shared" si="33"/>
        <v>44062</v>
      </c>
      <c r="N407" s="90">
        <f t="shared" si="34"/>
        <v>44062.586087962962</v>
      </c>
      <c r="O407" s="386">
        <v>103.657</v>
      </c>
      <c r="P407" s="386">
        <v>0.60785800000000001</v>
      </c>
      <c r="Q407" s="386" t="s">
        <v>178</v>
      </c>
    </row>
    <row r="408" spans="1:17">
      <c r="A408" s="386" t="s">
        <v>288</v>
      </c>
      <c r="B408" s="386" t="s">
        <v>178</v>
      </c>
      <c r="C408" s="386" t="s">
        <v>188</v>
      </c>
      <c r="D408" s="389">
        <v>44062</v>
      </c>
      <c r="E408" s="394">
        <v>0.58608796296296295</v>
      </c>
      <c r="F408" s="386" t="s">
        <v>430</v>
      </c>
      <c r="G408" s="386">
        <v>103.657</v>
      </c>
      <c r="H408" s="386">
        <v>0.60785800000000001</v>
      </c>
      <c r="J408" s="320">
        <f t="shared" si="30"/>
        <v>2020</v>
      </c>
      <c r="K408" s="320">
        <f t="shared" si="31"/>
        <v>8</v>
      </c>
      <c r="L408" s="320">
        <f t="shared" si="32"/>
        <v>19</v>
      </c>
      <c r="M408" s="91">
        <f t="shared" si="33"/>
        <v>44062</v>
      </c>
      <c r="N408" s="90">
        <f t="shared" si="34"/>
        <v>44062.586087962962</v>
      </c>
      <c r="O408" s="386">
        <v>103.657</v>
      </c>
      <c r="P408" s="386">
        <v>0.60785800000000001</v>
      </c>
      <c r="Q408" s="386" t="s">
        <v>178</v>
      </c>
    </row>
    <row r="409" spans="1:17">
      <c r="A409" s="386" t="s">
        <v>288</v>
      </c>
      <c r="B409" s="386" t="s">
        <v>178</v>
      </c>
      <c r="C409" s="386" t="s">
        <v>188</v>
      </c>
      <c r="D409" s="389">
        <v>44063</v>
      </c>
      <c r="E409" s="394">
        <v>0.37473379629629633</v>
      </c>
      <c r="F409" s="386" t="s">
        <v>430</v>
      </c>
      <c r="G409" s="386">
        <v>103.634</v>
      </c>
      <c r="H409" s="386">
        <v>0.61162499999999997</v>
      </c>
      <c r="J409" s="320">
        <f t="shared" si="30"/>
        <v>2020</v>
      </c>
      <c r="K409" s="320">
        <f t="shared" si="31"/>
        <v>8</v>
      </c>
      <c r="L409" s="320">
        <f t="shared" si="32"/>
        <v>20</v>
      </c>
      <c r="M409" s="91">
        <f t="shared" si="33"/>
        <v>44063</v>
      </c>
      <c r="N409" s="90">
        <f t="shared" si="34"/>
        <v>44063.3747337963</v>
      </c>
      <c r="O409" s="386">
        <v>103.634</v>
      </c>
      <c r="P409" s="386">
        <v>0.61162499999999997</v>
      </c>
      <c r="Q409" s="386" t="s">
        <v>178</v>
      </c>
    </row>
    <row r="410" spans="1:17">
      <c r="A410" s="386" t="s">
        <v>288</v>
      </c>
      <c r="B410" s="386" t="s">
        <v>178</v>
      </c>
      <c r="C410" s="386" t="s">
        <v>188</v>
      </c>
      <c r="D410" s="389">
        <v>44063</v>
      </c>
      <c r="E410" s="394">
        <v>0.37473379629629633</v>
      </c>
      <c r="F410" s="386" t="s">
        <v>430</v>
      </c>
      <c r="G410" s="386">
        <v>103.634</v>
      </c>
      <c r="H410" s="386">
        <v>0.61162499999999997</v>
      </c>
      <c r="J410" s="320">
        <f t="shared" si="30"/>
        <v>2020</v>
      </c>
      <c r="K410" s="320">
        <f t="shared" si="31"/>
        <v>8</v>
      </c>
      <c r="L410" s="320">
        <f t="shared" si="32"/>
        <v>20</v>
      </c>
      <c r="M410" s="91">
        <f t="shared" si="33"/>
        <v>44063</v>
      </c>
      <c r="N410" s="90">
        <f t="shared" si="34"/>
        <v>44063.3747337963</v>
      </c>
      <c r="O410" s="386">
        <v>103.634</v>
      </c>
      <c r="P410" s="386">
        <v>0.61162499999999997</v>
      </c>
      <c r="Q410" s="386" t="s">
        <v>178</v>
      </c>
    </row>
    <row r="411" spans="1:17">
      <c r="A411" s="386" t="s">
        <v>288</v>
      </c>
      <c r="B411" s="386" t="s">
        <v>178</v>
      </c>
      <c r="C411" s="386" t="s">
        <v>188</v>
      </c>
      <c r="D411" s="389">
        <v>44063</v>
      </c>
      <c r="E411" s="394">
        <v>0.37473379629629633</v>
      </c>
      <c r="F411" s="386" t="s">
        <v>430</v>
      </c>
      <c r="G411" s="386">
        <v>103.634</v>
      </c>
      <c r="H411" s="386">
        <v>0.61162499999999997</v>
      </c>
      <c r="J411" s="320">
        <f t="shared" si="30"/>
        <v>2020</v>
      </c>
      <c r="K411" s="320">
        <f t="shared" si="31"/>
        <v>8</v>
      </c>
      <c r="L411" s="320">
        <f t="shared" si="32"/>
        <v>20</v>
      </c>
      <c r="M411" s="91">
        <f t="shared" si="33"/>
        <v>44063</v>
      </c>
      <c r="N411" s="90">
        <f t="shared" si="34"/>
        <v>44063.3747337963</v>
      </c>
      <c r="O411" s="386">
        <v>103.634</v>
      </c>
      <c r="P411" s="386">
        <v>0.61162499999999997</v>
      </c>
      <c r="Q411" s="386" t="s">
        <v>178</v>
      </c>
    </row>
    <row r="412" spans="1:17">
      <c r="A412" s="386" t="s">
        <v>288</v>
      </c>
      <c r="B412" s="386" t="s">
        <v>178</v>
      </c>
      <c r="C412" s="386" t="s">
        <v>188</v>
      </c>
      <c r="D412" s="389">
        <v>44063</v>
      </c>
      <c r="E412" s="394">
        <v>0.41328703703703701</v>
      </c>
      <c r="F412" s="386" t="s">
        <v>428</v>
      </c>
      <c r="G412" s="386">
        <v>103.654</v>
      </c>
      <c r="H412" s="386">
        <v>0.601468</v>
      </c>
      <c r="J412" s="320">
        <f t="shared" si="30"/>
        <v>2020</v>
      </c>
      <c r="K412" s="320">
        <f t="shared" si="31"/>
        <v>8</v>
      </c>
      <c r="L412" s="320">
        <f t="shared" si="32"/>
        <v>20</v>
      </c>
      <c r="M412" s="91">
        <f t="shared" si="33"/>
        <v>44063</v>
      </c>
      <c r="N412" s="90">
        <f t="shared" si="34"/>
        <v>44063.413287037038</v>
      </c>
      <c r="O412" s="386">
        <v>103.654</v>
      </c>
      <c r="P412" s="386">
        <v>0.601468</v>
      </c>
      <c r="Q412" s="386" t="s">
        <v>178</v>
      </c>
    </row>
    <row r="413" spans="1:17">
      <c r="A413" s="386" t="s">
        <v>288</v>
      </c>
      <c r="B413" s="386" t="s">
        <v>178</v>
      </c>
      <c r="C413" s="386" t="s">
        <v>188</v>
      </c>
      <c r="D413" s="389">
        <v>44063</v>
      </c>
      <c r="E413" s="394">
        <v>0.41328703703703701</v>
      </c>
      <c r="F413" s="386" t="s">
        <v>428</v>
      </c>
      <c r="G413" s="386">
        <v>103.654</v>
      </c>
      <c r="H413" s="386">
        <v>0.601468</v>
      </c>
      <c r="J413" s="320">
        <f t="shared" si="30"/>
        <v>2020</v>
      </c>
      <c r="K413" s="320">
        <f t="shared" si="31"/>
        <v>8</v>
      </c>
      <c r="L413" s="320">
        <f t="shared" si="32"/>
        <v>20</v>
      </c>
      <c r="M413" s="91">
        <f t="shared" si="33"/>
        <v>44063</v>
      </c>
      <c r="N413" s="90">
        <f t="shared" si="34"/>
        <v>44063.413287037038</v>
      </c>
      <c r="O413" s="386">
        <v>103.654</v>
      </c>
      <c r="P413" s="386">
        <v>0.601468</v>
      </c>
      <c r="Q413" s="386" t="s">
        <v>178</v>
      </c>
    </row>
    <row r="414" spans="1:17">
      <c r="A414" s="386" t="s">
        <v>288</v>
      </c>
      <c r="B414" s="386" t="s">
        <v>178</v>
      </c>
      <c r="C414" s="386" t="s">
        <v>188</v>
      </c>
      <c r="D414" s="389">
        <v>44063</v>
      </c>
      <c r="E414" s="394">
        <v>0.41328703703703701</v>
      </c>
      <c r="F414" s="386" t="s">
        <v>428</v>
      </c>
      <c r="G414" s="386">
        <v>103.654</v>
      </c>
      <c r="H414" s="386">
        <v>0.601468</v>
      </c>
      <c r="J414" s="320">
        <f t="shared" si="30"/>
        <v>2020</v>
      </c>
      <c r="K414" s="320">
        <f t="shared" si="31"/>
        <v>8</v>
      </c>
      <c r="L414" s="320">
        <f t="shared" si="32"/>
        <v>20</v>
      </c>
      <c r="M414" s="91">
        <f t="shared" si="33"/>
        <v>44063</v>
      </c>
      <c r="N414" s="90">
        <f t="shared" si="34"/>
        <v>44063.413287037038</v>
      </c>
      <c r="O414" s="386">
        <v>103.654</v>
      </c>
      <c r="P414" s="386">
        <v>0.601468</v>
      </c>
      <c r="Q414" s="386" t="s">
        <v>178</v>
      </c>
    </row>
    <row r="415" spans="1:17">
      <c r="A415" s="386" t="s">
        <v>288</v>
      </c>
      <c r="B415" s="386" t="s">
        <v>178</v>
      </c>
      <c r="C415" s="386" t="s">
        <v>188</v>
      </c>
      <c r="D415" s="389">
        <v>44063</v>
      </c>
      <c r="E415" s="394">
        <v>0.42398148148148146</v>
      </c>
      <c r="F415" s="386" t="s">
        <v>421</v>
      </c>
      <c r="G415" s="386">
        <v>103.654</v>
      </c>
      <c r="H415" s="386">
        <v>0.601468</v>
      </c>
      <c r="J415" s="320">
        <f t="shared" si="30"/>
        <v>2020</v>
      </c>
      <c r="K415" s="320">
        <f t="shared" si="31"/>
        <v>8</v>
      </c>
      <c r="L415" s="320">
        <f t="shared" si="32"/>
        <v>20</v>
      </c>
      <c r="M415" s="91">
        <f t="shared" si="33"/>
        <v>44063</v>
      </c>
      <c r="N415" s="90">
        <f t="shared" si="34"/>
        <v>44063.423981481479</v>
      </c>
      <c r="O415" s="386">
        <v>103.654</v>
      </c>
      <c r="P415" s="386">
        <v>0.601468</v>
      </c>
      <c r="Q415" s="386" t="s">
        <v>178</v>
      </c>
    </row>
    <row r="416" spans="1:17">
      <c r="A416" s="386" t="s">
        <v>288</v>
      </c>
      <c r="B416" s="386" t="s">
        <v>178</v>
      </c>
      <c r="C416" s="386" t="s">
        <v>188</v>
      </c>
      <c r="D416" s="389">
        <v>44063</v>
      </c>
      <c r="E416" s="394">
        <v>0.42398148148148146</v>
      </c>
      <c r="F416" s="386" t="s">
        <v>421</v>
      </c>
      <c r="G416" s="386">
        <v>103.654</v>
      </c>
      <c r="H416" s="386">
        <v>0.601468</v>
      </c>
      <c r="J416" s="320">
        <f t="shared" si="30"/>
        <v>2020</v>
      </c>
      <c r="K416" s="320">
        <f t="shared" si="31"/>
        <v>8</v>
      </c>
      <c r="L416" s="320">
        <f t="shared" si="32"/>
        <v>20</v>
      </c>
      <c r="M416" s="91">
        <f t="shared" si="33"/>
        <v>44063</v>
      </c>
      <c r="N416" s="90">
        <f t="shared" si="34"/>
        <v>44063.423981481479</v>
      </c>
      <c r="O416" s="386">
        <v>103.654</v>
      </c>
      <c r="P416" s="386">
        <v>0.601468</v>
      </c>
      <c r="Q416" s="386" t="s">
        <v>178</v>
      </c>
    </row>
    <row r="417" spans="1:17">
      <c r="A417" s="386" t="s">
        <v>288</v>
      </c>
      <c r="B417" s="386" t="s">
        <v>178</v>
      </c>
      <c r="C417" s="386" t="s">
        <v>188</v>
      </c>
      <c r="D417" s="389">
        <v>44063</v>
      </c>
      <c r="E417" s="394">
        <v>0.42398148148148146</v>
      </c>
      <c r="F417" s="386" t="s">
        <v>421</v>
      </c>
      <c r="G417" s="386">
        <v>103.654</v>
      </c>
      <c r="H417" s="386">
        <v>0.601468</v>
      </c>
      <c r="J417" s="320">
        <f t="shared" si="30"/>
        <v>2020</v>
      </c>
      <c r="K417" s="320">
        <f t="shared" si="31"/>
        <v>8</v>
      </c>
      <c r="L417" s="320">
        <f t="shared" si="32"/>
        <v>20</v>
      </c>
      <c r="M417" s="91">
        <f t="shared" si="33"/>
        <v>44063</v>
      </c>
      <c r="N417" s="90">
        <f t="shared" si="34"/>
        <v>44063.423981481479</v>
      </c>
      <c r="O417" s="386">
        <v>103.654</v>
      </c>
      <c r="P417" s="386">
        <v>0.601468</v>
      </c>
      <c r="Q417" s="386" t="s">
        <v>178</v>
      </c>
    </row>
    <row r="418" spans="1:17">
      <c r="A418" s="386" t="s">
        <v>288</v>
      </c>
      <c r="B418" s="386" t="s">
        <v>178</v>
      </c>
      <c r="C418" s="386" t="s">
        <v>188</v>
      </c>
      <c r="D418" s="389">
        <v>44063</v>
      </c>
      <c r="E418" s="394">
        <v>0.46410879629629631</v>
      </c>
      <c r="F418" s="386" t="s">
        <v>457</v>
      </c>
      <c r="G418" s="386">
        <v>103.431</v>
      </c>
      <c r="H418" s="386">
        <v>0.71485299999999996</v>
      </c>
      <c r="J418" s="320">
        <f t="shared" si="30"/>
        <v>2020</v>
      </c>
      <c r="K418" s="320">
        <f t="shared" si="31"/>
        <v>8</v>
      </c>
      <c r="L418" s="320">
        <f t="shared" si="32"/>
        <v>20</v>
      </c>
      <c r="M418" s="91">
        <f t="shared" si="33"/>
        <v>44063</v>
      </c>
      <c r="N418" s="90">
        <f t="shared" si="34"/>
        <v>44063.464108796295</v>
      </c>
      <c r="O418" s="386">
        <v>103.431</v>
      </c>
      <c r="P418" s="386">
        <v>0.71485299999999996</v>
      </c>
      <c r="Q418" s="386" t="s">
        <v>178</v>
      </c>
    </row>
    <row r="419" spans="1:17">
      <c r="A419" s="386" t="s">
        <v>288</v>
      </c>
      <c r="B419" s="386" t="s">
        <v>178</v>
      </c>
      <c r="C419" s="386" t="s">
        <v>188</v>
      </c>
      <c r="D419" s="389">
        <v>44063</v>
      </c>
      <c r="E419" s="394">
        <v>0.46410879629629631</v>
      </c>
      <c r="F419" s="386" t="s">
        <v>457</v>
      </c>
      <c r="G419" s="386">
        <v>103.46</v>
      </c>
      <c r="H419" s="386">
        <v>0.70009100000000002</v>
      </c>
      <c r="J419" s="320">
        <f t="shared" si="30"/>
        <v>2020</v>
      </c>
      <c r="K419" s="320">
        <f t="shared" si="31"/>
        <v>8</v>
      </c>
      <c r="L419" s="320">
        <f t="shared" si="32"/>
        <v>20</v>
      </c>
      <c r="M419" s="91">
        <f t="shared" si="33"/>
        <v>44063</v>
      </c>
      <c r="N419" s="90">
        <f t="shared" si="34"/>
        <v>44063.464108796295</v>
      </c>
      <c r="O419" s="386">
        <v>103.46</v>
      </c>
      <c r="P419" s="386">
        <v>0.70009100000000002</v>
      </c>
      <c r="Q419" s="386" t="s">
        <v>178</v>
      </c>
    </row>
    <row r="420" spans="1:17">
      <c r="A420" s="386" t="s">
        <v>288</v>
      </c>
      <c r="B420" s="386" t="s">
        <v>178</v>
      </c>
      <c r="C420" s="386" t="s">
        <v>188</v>
      </c>
      <c r="D420" s="389">
        <v>44063</v>
      </c>
      <c r="E420" s="394">
        <v>0.46546296296296297</v>
      </c>
      <c r="F420" s="386" t="s">
        <v>458</v>
      </c>
      <c r="G420" s="386">
        <v>103.834</v>
      </c>
      <c r="H420" s="386">
        <v>0.51017299999999999</v>
      </c>
      <c r="J420" s="320">
        <f t="shared" si="30"/>
        <v>2020</v>
      </c>
      <c r="K420" s="320">
        <f t="shared" si="31"/>
        <v>8</v>
      </c>
      <c r="L420" s="320">
        <f t="shared" si="32"/>
        <v>20</v>
      </c>
      <c r="M420" s="91">
        <f t="shared" si="33"/>
        <v>44063</v>
      </c>
      <c r="N420" s="90">
        <f t="shared" si="34"/>
        <v>44063.465462962966</v>
      </c>
      <c r="O420" s="386">
        <v>103.834</v>
      </c>
      <c r="P420" s="386">
        <v>0.51017299999999999</v>
      </c>
      <c r="Q420" s="386" t="s">
        <v>178</v>
      </c>
    </row>
    <row r="421" spans="1:17">
      <c r="A421" s="386" t="s">
        <v>288</v>
      </c>
      <c r="B421" s="386" t="s">
        <v>178</v>
      </c>
      <c r="C421" s="386" t="s">
        <v>188</v>
      </c>
      <c r="D421" s="389">
        <v>44063</v>
      </c>
      <c r="E421" s="394">
        <v>0.46546296296296297</v>
      </c>
      <c r="F421" s="386" t="s">
        <v>458</v>
      </c>
      <c r="G421" s="386">
        <v>103.709</v>
      </c>
      <c r="H421" s="386">
        <v>0.57355100000000003</v>
      </c>
      <c r="J421" s="320">
        <f t="shared" si="30"/>
        <v>2020</v>
      </c>
      <c r="K421" s="320">
        <f t="shared" si="31"/>
        <v>8</v>
      </c>
      <c r="L421" s="320">
        <f t="shared" si="32"/>
        <v>20</v>
      </c>
      <c r="M421" s="91">
        <f t="shared" si="33"/>
        <v>44063</v>
      </c>
      <c r="N421" s="90">
        <f t="shared" si="34"/>
        <v>44063.465462962966</v>
      </c>
      <c r="O421" s="386">
        <v>103.709</v>
      </c>
      <c r="P421" s="386">
        <v>0.57355100000000003</v>
      </c>
      <c r="Q421" s="386" t="s">
        <v>178</v>
      </c>
    </row>
    <row r="422" spans="1:17">
      <c r="A422" s="386" t="s">
        <v>288</v>
      </c>
      <c r="B422" s="386" t="s">
        <v>178</v>
      </c>
      <c r="C422" s="386" t="s">
        <v>188</v>
      </c>
      <c r="D422" s="389">
        <v>44064</v>
      </c>
      <c r="E422" s="394">
        <v>0.37976851851851851</v>
      </c>
      <c r="F422" s="386" t="s">
        <v>431</v>
      </c>
      <c r="G422" s="386">
        <v>102.93600000000001</v>
      </c>
      <c r="H422" s="386">
        <v>0.96550800000000003</v>
      </c>
      <c r="J422" s="320">
        <f t="shared" si="30"/>
        <v>2020</v>
      </c>
      <c r="K422" s="320">
        <f t="shared" si="31"/>
        <v>8</v>
      </c>
      <c r="L422" s="320">
        <f t="shared" si="32"/>
        <v>21</v>
      </c>
      <c r="M422" s="91">
        <f t="shared" si="33"/>
        <v>44064</v>
      </c>
      <c r="N422" s="90">
        <f t="shared" si="34"/>
        <v>44064.37976851852</v>
      </c>
      <c r="O422" s="386">
        <v>102.93600000000001</v>
      </c>
      <c r="P422" s="386">
        <v>0.96550800000000003</v>
      </c>
      <c r="Q422" s="386" t="s">
        <v>178</v>
      </c>
    </row>
    <row r="423" spans="1:17">
      <c r="A423" s="386" t="s">
        <v>288</v>
      </c>
      <c r="B423" s="386" t="s">
        <v>178</v>
      </c>
      <c r="C423" s="386" t="s">
        <v>188</v>
      </c>
      <c r="D423" s="389">
        <v>44064</v>
      </c>
      <c r="E423" s="394">
        <v>0.37976851851851851</v>
      </c>
      <c r="F423" s="386" t="s">
        <v>431</v>
      </c>
      <c r="G423" s="386">
        <v>102.836</v>
      </c>
      <c r="H423" s="386">
        <v>1.016837</v>
      </c>
      <c r="J423" s="320">
        <f t="shared" si="30"/>
        <v>2020</v>
      </c>
      <c r="K423" s="320">
        <f t="shared" si="31"/>
        <v>8</v>
      </c>
      <c r="L423" s="320">
        <f t="shared" si="32"/>
        <v>21</v>
      </c>
      <c r="M423" s="91">
        <f t="shared" si="33"/>
        <v>44064</v>
      </c>
      <c r="N423" s="90">
        <f t="shared" si="34"/>
        <v>44064.37976851852</v>
      </c>
      <c r="O423" s="386">
        <v>102.836</v>
      </c>
      <c r="P423" s="386">
        <v>1.016837</v>
      </c>
      <c r="Q423" s="386" t="s">
        <v>178</v>
      </c>
    </row>
    <row r="424" spans="1:17">
      <c r="A424" s="386" t="s">
        <v>288</v>
      </c>
      <c r="B424" s="386" t="s">
        <v>178</v>
      </c>
      <c r="C424" s="386" t="s">
        <v>188</v>
      </c>
      <c r="D424" s="389">
        <v>44064</v>
      </c>
      <c r="E424" s="394">
        <v>0.44123842592592594</v>
      </c>
      <c r="F424" s="386" t="s">
        <v>421</v>
      </c>
      <c r="G424" s="386">
        <v>103.759</v>
      </c>
      <c r="H424" s="386">
        <v>0.54546399999999995</v>
      </c>
      <c r="J424" s="320">
        <f t="shared" si="30"/>
        <v>2020</v>
      </c>
      <c r="K424" s="320">
        <f t="shared" si="31"/>
        <v>8</v>
      </c>
      <c r="L424" s="320">
        <f t="shared" si="32"/>
        <v>21</v>
      </c>
      <c r="M424" s="91">
        <f t="shared" si="33"/>
        <v>44064</v>
      </c>
      <c r="N424" s="90">
        <f t="shared" si="34"/>
        <v>44064.441238425927</v>
      </c>
      <c r="O424" s="386">
        <v>103.759</v>
      </c>
      <c r="P424" s="386">
        <v>0.54546399999999995</v>
      </c>
      <c r="Q424" s="386" t="s">
        <v>178</v>
      </c>
    </row>
    <row r="425" spans="1:17">
      <c r="A425" s="386" t="s">
        <v>288</v>
      </c>
      <c r="B425" s="386" t="s">
        <v>178</v>
      </c>
      <c r="C425" s="386" t="s">
        <v>188</v>
      </c>
      <c r="D425" s="389">
        <v>44064</v>
      </c>
      <c r="E425" s="394">
        <v>0.44123842592592594</v>
      </c>
      <c r="F425" s="386" t="s">
        <v>421</v>
      </c>
      <c r="G425" s="386">
        <v>103.759</v>
      </c>
      <c r="H425" s="386">
        <v>0.54546399999999995</v>
      </c>
      <c r="J425" s="320">
        <f t="shared" si="30"/>
        <v>2020</v>
      </c>
      <c r="K425" s="320">
        <f t="shared" si="31"/>
        <v>8</v>
      </c>
      <c r="L425" s="320">
        <f t="shared" si="32"/>
        <v>21</v>
      </c>
      <c r="M425" s="91">
        <f t="shared" si="33"/>
        <v>44064</v>
      </c>
      <c r="N425" s="90">
        <f t="shared" si="34"/>
        <v>44064.441238425927</v>
      </c>
      <c r="O425" s="386">
        <v>103.759</v>
      </c>
      <c r="P425" s="386">
        <v>0.54546399999999995</v>
      </c>
      <c r="Q425" s="386" t="s">
        <v>178</v>
      </c>
    </row>
    <row r="426" spans="1:17">
      <c r="A426" s="386" t="s">
        <v>288</v>
      </c>
      <c r="B426" s="386" t="s">
        <v>178</v>
      </c>
      <c r="C426" s="386" t="s">
        <v>188</v>
      </c>
      <c r="D426" s="389">
        <v>44064</v>
      </c>
      <c r="E426" s="394">
        <v>0.44123842592592594</v>
      </c>
      <c r="F426" s="386" t="s">
        <v>421</v>
      </c>
      <c r="G426" s="386">
        <v>103.759</v>
      </c>
      <c r="H426" s="386">
        <v>0.54546399999999995</v>
      </c>
      <c r="J426" s="320">
        <f t="shared" si="30"/>
        <v>2020</v>
      </c>
      <c r="K426" s="320">
        <f t="shared" si="31"/>
        <v>8</v>
      </c>
      <c r="L426" s="320">
        <f t="shared" si="32"/>
        <v>21</v>
      </c>
      <c r="M426" s="91">
        <f t="shared" si="33"/>
        <v>44064</v>
      </c>
      <c r="N426" s="90">
        <f t="shared" si="34"/>
        <v>44064.441238425927</v>
      </c>
      <c r="O426" s="386">
        <v>103.759</v>
      </c>
      <c r="P426" s="386">
        <v>0.54546399999999995</v>
      </c>
      <c r="Q426" s="386" t="s">
        <v>178</v>
      </c>
    </row>
    <row r="427" spans="1:17">
      <c r="A427" s="386" t="s">
        <v>288</v>
      </c>
      <c r="B427" s="386" t="s">
        <v>178</v>
      </c>
      <c r="C427" s="386" t="s">
        <v>188</v>
      </c>
      <c r="D427" s="389">
        <v>44064</v>
      </c>
      <c r="E427" s="394">
        <v>0.45569444444444446</v>
      </c>
      <c r="F427" s="386" t="s">
        <v>421</v>
      </c>
      <c r="G427" s="386">
        <v>103.759</v>
      </c>
      <c r="H427" s="386">
        <v>0.54546399999999995</v>
      </c>
      <c r="J427" s="320">
        <f t="shared" si="30"/>
        <v>2020</v>
      </c>
      <c r="K427" s="320">
        <f t="shared" si="31"/>
        <v>8</v>
      </c>
      <c r="L427" s="320">
        <f t="shared" si="32"/>
        <v>21</v>
      </c>
      <c r="M427" s="91">
        <f t="shared" si="33"/>
        <v>44064</v>
      </c>
      <c r="N427" s="90">
        <f t="shared" si="34"/>
        <v>44064.455694444441</v>
      </c>
      <c r="O427" s="386">
        <v>103.759</v>
      </c>
      <c r="P427" s="386">
        <v>0.54546399999999995</v>
      </c>
      <c r="Q427" s="386" t="s">
        <v>178</v>
      </c>
    </row>
    <row r="428" spans="1:17">
      <c r="A428" s="386" t="s">
        <v>288</v>
      </c>
      <c r="B428" s="386" t="s">
        <v>178</v>
      </c>
      <c r="C428" s="386" t="s">
        <v>188</v>
      </c>
      <c r="D428" s="389">
        <v>44064</v>
      </c>
      <c r="E428" s="394">
        <v>0.45569444444444446</v>
      </c>
      <c r="F428" s="386" t="s">
        <v>421</v>
      </c>
      <c r="G428" s="386">
        <v>103.759</v>
      </c>
      <c r="H428" s="386">
        <v>0.54546399999999995</v>
      </c>
      <c r="J428" s="320">
        <f t="shared" si="30"/>
        <v>2020</v>
      </c>
      <c r="K428" s="320">
        <f t="shared" si="31"/>
        <v>8</v>
      </c>
      <c r="L428" s="320">
        <f t="shared" si="32"/>
        <v>21</v>
      </c>
      <c r="M428" s="91">
        <f t="shared" si="33"/>
        <v>44064</v>
      </c>
      <c r="N428" s="90">
        <f t="shared" si="34"/>
        <v>44064.455694444441</v>
      </c>
      <c r="O428" s="386">
        <v>103.759</v>
      </c>
      <c r="P428" s="386">
        <v>0.54546399999999995</v>
      </c>
      <c r="Q428" s="386" t="s">
        <v>178</v>
      </c>
    </row>
    <row r="429" spans="1:17">
      <c r="A429" s="386" t="s">
        <v>288</v>
      </c>
      <c r="B429" s="386" t="s">
        <v>178</v>
      </c>
      <c r="C429" s="386" t="s">
        <v>188</v>
      </c>
      <c r="D429" s="389">
        <v>44064</v>
      </c>
      <c r="E429" s="394">
        <v>0.45569444444444446</v>
      </c>
      <c r="F429" s="386" t="s">
        <v>421</v>
      </c>
      <c r="G429" s="386">
        <v>103.759</v>
      </c>
      <c r="H429" s="386">
        <v>0.54546399999999995</v>
      </c>
      <c r="J429" s="320">
        <f t="shared" si="30"/>
        <v>2020</v>
      </c>
      <c r="K429" s="320">
        <f t="shared" si="31"/>
        <v>8</v>
      </c>
      <c r="L429" s="320">
        <f t="shared" si="32"/>
        <v>21</v>
      </c>
      <c r="M429" s="91">
        <f t="shared" si="33"/>
        <v>44064</v>
      </c>
      <c r="N429" s="90">
        <f t="shared" si="34"/>
        <v>44064.455694444441</v>
      </c>
      <c r="O429" s="386">
        <v>103.759</v>
      </c>
      <c r="P429" s="386">
        <v>0.54546399999999995</v>
      </c>
      <c r="Q429" s="386" t="s">
        <v>178</v>
      </c>
    </row>
    <row r="430" spans="1:17">
      <c r="A430" s="386" t="s">
        <v>288</v>
      </c>
      <c r="B430" s="386" t="s">
        <v>178</v>
      </c>
      <c r="C430" s="386" t="s">
        <v>188</v>
      </c>
      <c r="D430" s="389">
        <v>44064</v>
      </c>
      <c r="E430" s="394">
        <v>0.46020833333333339</v>
      </c>
      <c r="F430" s="386" t="s">
        <v>428</v>
      </c>
      <c r="G430" s="386">
        <v>103.759</v>
      </c>
      <c r="H430" s="386">
        <v>0.54546399999999995</v>
      </c>
      <c r="J430" s="320">
        <f t="shared" si="30"/>
        <v>2020</v>
      </c>
      <c r="K430" s="320">
        <f t="shared" si="31"/>
        <v>8</v>
      </c>
      <c r="L430" s="320">
        <f t="shared" si="32"/>
        <v>21</v>
      </c>
      <c r="M430" s="91">
        <f t="shared" si="33"/>
        <v>44064</v>
      </c>
      <c r="N430" s="90">
        <f t="shared" si="34"/>
        <v>44064.46020833333</v>
      </c>
      <c r="O430" s="386">
        <v>103.759</v>
      </c>
      <c r="P430" s="386">
        <v>0.54546399999999995</v>
      </c>
      <c r="Q430" s="386" t="s">
        <v>178</v>
      </c>
    </row>
    <row r="431" spans="1:17">
      <c r="A431" s="386" t="s">
        <v>288</v>
      </c>
      <c r="B431" s="386" t="s">
        <v>178</v>
      </c>
      <c r="C431" s="386" t="s">
        <v>188</v>
      </c>
      <c r="D431" s="389">
        <v>44064</v>
      </c>
      <c r="E431" s="394">
        <v>0.46020833333333339</v>
      </c>
      <c r="F431" s="386" t="s">
        <v>428</v>
      </c>
      <c r="G431" s="386">
        <v>103.759</v>
      </c>
      <c r="H431" s="386">
        <v>0.54546399999999995</v>
      </c>
      <c r="J431" s="320">
        <f t="shared" si="30"/>
        <v>2020</v>
      </c>
      <c r="K431" s="320">
        <f t="shared" si="31"/>
        <v>8</v>
      </c>
      <c r="L431" s="320">
        <f t="shared" si="32"/>
        <v>21</v>
      </c>
      <c r="M431" s="91">
        <f t="shared" si="33"/>
        <v>44064</v>
      </c>
      <c r="N431" s="90">
        <f t="shared" si="34"/>
        <v>44064.46020833333</v>
      </c>
      <c r="O431" s="386">
        <v>103.759</v>
      </c>
      <c r="P431" s="386">
        <v>0.54546399999999995</v>
      </c>
      <c r="Q431" s="386" t="s">
        <v>178</v>
      </c>
    </row>
    <row r="432" spans="1:17">
      <c r="A432" s="386" t="s">
        <v>288</v>
      </c>
      <c r="B432" s="386" t="s">
        <v>178</v>
      </c>
      <c r="C432" s="386" t="s">
        <v>188</v>
      </c>
      <c r="D432" s="389">
        <v>44064</v>
      </c>
      <c r="E432" s="394">
        <v>0.46020833333333339</v>
      </c>
      <c r="F432" s="386" t="s">
        <v>428</v>
      </c>
      <c r="G432" s="386">
        <v>103.759</v>
      </c>
      <c r="H432" s="386">
        <v>0.54546399999999995</v>
      </c>
      <c r="J432" s="320">
        <f t="shared" si="30"/>
        <v>2020</v>
      </c>
      <c r="K432" s="320">
        <f t="shared" si="31"/>
        <v>8</v>
      </c>
      <c r="L432" s="320">
        <f t="shared" si="32"/>
        <v>21</v>
      </c>
      <c r="M432" s="91">
        <f t="shared" si="33"/>
        <v>44064</v>
      </c>
      <c r="N432" s="90">
        <f t="shared" si="34"/>
        <v>44064.46020833333</v>
      </c>
      <c r="O432" s="386">
        <v>103.759</v>
      </c>
      <c r="P432" s="386">
        <v>0.54546399999999995</v>
      </c>
      <c r="Q432" s="386" t="s">
        <v>178</v>
      </c>
    </row>
    <row r="433" spans="1:17">
      <c r="A433" s="386" t="s">
        <v>288</v>
      </c>
      <c r="B433" s="386" t="s">
        <v>178</v>
      </c>
      <c r="C433" s="386" t="s">
        <v>188</v>
      </c>
      <c r="D433" s="389">
        <v>44064</v>
      </c>
      <c r="E433" s="394">
        <v>0.47309027777777779</v>
      </c>
      <c r="F433" s="386" t="s">
        <v>423</v>
      </c>
      <c r="G433" s="386">
        <v>103.24723</v>
      </c>
      <c r="H433" s="386">
        <v>0.80616100000000002</v>
      </c>
      <c r="J433" s="320">
        <f t="shared" si="30"/>
        <v>2020</v>
      </c>
      <c r="K433" s="320">
        <f t="shared" si="31"/>
        <v>8</v>
      </c>
      <c r="L433" s="320">
        <f t="shared" si="32"/>
        <v>21</v>
      </c>
      <c r="M433" s="91">
        <f t="shared" si="33"/>
        <v>44064</v>
      </c>
      <c r="N433" s="90">
        <f t="shared" si="34"/>
        <v>44064.473090277781</v>
      </c>
      <c r="O433" s="386">
        <v>103.24723</v>
      </c>
      <c r="P433" s="386">
        <v>0.80616100000000002</v>
      </c>
      <c r="Q433" s="386" t="s">
        <v>178</v>
      </c>
    </row>
    <row r="434" spans="1:17">
      <c r="A434" s="386" t="s">
        <v>288</v>
      </c>
      <c r="B434" s="386" t="s">
        <v>178</v>
      </c>
      <c r="C434" s="386" t="s">
        <v>188</v>
      </c>
      <c r="D434" s="389">
        <v>44064</v>
      </c>
      <c r="E434" s="394">
        <v>0.47309027777777779</v>
      </c>
      <c r="F434" s="386" t="s">
        <v>423</v>
      </c>
      <c r="G434" s="386">
        <v>103.27847</v>
      </c>
      <c r="H434" s="386">
        <v>0.79020000000000001</v>
      </c>
      <c r="J434" s="320">
        <f t="shared" si="30"/>
        <v>2020</v>
      </c>
      <c r="K434" s="320">
        <f t="shared" si="31"/>
        <v>8</v>
      </c>
      <c r="L434" s="320">
        <f t="shared" si="32"/>
        <v>21</v>
      </c>
      <c r="M434" s="91">
        <f t="shared" si="33"/>
        <v>44064</v>
      </c>
      <c r="N434" s="90">
        <f t="shared" si="34"/>
        <v>44064.473090277781</v>
      </c>
      <c r="O434" s="386">
        <v>103.27847</v>
      </c>
      <c r="P434" s="386">
        <v>0.79020000000000001</v>
      </c>
      <c r="Q434" s="386" t="s">
        <v>178</v>
      </c>
    </row>
    <row r="435" spans="1:17">
      <c r="A435" s="386" t="s">
        <v>288</v>
      </c>
      <c r="B435" s="386" t="s">
        <v>178</v>
      </c>
      <c r="C435" s="386" t="s">
        <v>188</v>
      </c>
      <c r="D435" s="389">
        <v>44064</v>
      </c>
      <c r="E435" s="394">
        <v>0.5753125</v>
      </c>
      <c r="F435" s="386" t="s">
        <v>430</v>
      </c>
      <c r="G435" s="386">
        <v>103.505</v>
      </c>
      <c r="H435" s="386">
        <v>0.674647</v>
      </c>
      <c r="J435" s="320">
        <f t="shared" si="30"/>
        <v>2020</v>
      </c>
      <c r="K435" s="320">
        <f t="shared" si="31"/>
        <v>8</v>
      </c>
      <c r="L435" s="320">
        <f t="shared" si="32"/>
        <v>21</v>
      </c>
      <c r="M435" s="91">
        <f t="shared" si="33"/>
        <v>44064</v>
      </c>
      <c r="N435" s="90">
        <f t="shared" si="34"/>
        <v>44064.575312499997</v>
      </c>
      <c r="O435" s="386">
        <v>103.505</v>
      </c>
      <c r="P435" s="386">
        <v>0.674647</v>
      </c>
      <c r="Q435" s="386" t="s">
        <v>178</v>
      </c>
    </row>
    <row r="436" spans="1:17">
      <c r="A436" s="386" t="s">
        <v>288</v>
      </c>
      <c r="B436" s="386" t="s">
        <v>178</v>
      </c>
      <c r="C436" s="386" t="s">
        <v>188</v>
      </c>
      <c r="D436" s="389">
        <v>44064</v>
      </c>
      <c r="E436" s="394">
        <v>0.57535879629629627</v>
      </c>
      <c r="F436" s="386" t="s">
        <v>430</v>
      </c>
      <c r="G436" s="386">
        <v>103.505</v>
      </c>
      <c r="H436" s="386">
        <v>0.674647</v>
      </c>
      <c r="J436" s="320">
        <f t="shared" si="30"/>
        <v>2020</v>
      </c>
      <c r="K436" s="320">
        <f t="shared" si="31"/>
        <v>8</v>
      </c>
      <c r="L436" s="320">
        <f t="shared" si="32"/>
        <v>21</v>
      </c>
      <c r="M436" s="91">
        <f t="shared" si="33"/>
        <v>44064</v>
      </c>
      <c r="N436" s="90">
        <f t="shared" si="34"/>
        <v>44064.575358796297</v>
      </c>
      <c r="O436" s="386">
        <v>103.505</v>
      </c>
      <c r="P436" s="386">
        <v>0.674647</v>
      </c>
      <c r="Q436" s="386" t="s">
        <v>178</v>
      </c>
    </row>
    <row r="437" spans="1:17">
      <c r="A437" s="386" t="s">
        <v>288</v>
      </c>
      <c r="B437" s="386" t="s">
        <v>178</v>
      </c>
      <c r="C437" s="386" t="s">
        <v>188</v>
      </c>
      <c r="D437" s="389">
        <v>44067</v>
      </c>
      <c r="E437" s="394">
        <v>0.57725694444444442</v>
      </c>
      <c r="F437" s="386" t="s">
        <v>430</v>
      </c>
      <c r="G437" s="386">
        <v>103.34</v>
      </c>
      <c r="H437" s="386">
        <v>0.75634500000000005</v>
      </c>
      <c r="J437" s="320">
        <f t="shared" si="30"/>
        <v>2020</v>
      </c>
      <c r="K437" s="320">
        <f t="shared" si="31"/>
        <v>8</v>
      </c>
      <c r="L437" s="320">
        <f t="shared" si="32"/>
        <v>24</v>
      </c>
      <c r="M437" s="91">
        <f t="shared" si="33"/>
        <v>44067</v>
      </c>
      <c r="N437" s="90">
        <f t="shared" si="34"/>
        <v>44067.577256944445</v>
      </c>
      <c r="O437" s="386">
        <v>103.34</v>
      </c>
      <c r="P437" s="386">
        <v>0.75634500000000005</v>
      </c>
      <c r="Q437" s="386" t="s">
        <v>178</v>
      </c>
    </row>
    <row r="438" spans="1:17">
      <c r="A438" s="386" t="s">
        <v>288</v>
      </c>
      <c r="B438" s="386" t="s">
        <v>178</v>
      </c>
      <c r="C438" s="386" t="s">
        <v>188</v>
      </c>
      <c r="D438" s="389">
        <v>44067</v>
      </c>
      <c r="E438" s="394">
        <v>0.57725694444444442</v>
      </c>
      <c r="F438" s="386" t="s">
        <v>430</v>
      </c>
      <c r="G438" s="386">
        <v>103.30876000000001</v>
      </c>
      <c r="H438" s="386">
        <v>0.772316</v>
      </c>
      <c r="J438" s="320">
        <f t="shared" si="30"/>
        <v>2020</v>
      </c>
      <c r="K438" s="320">
        <f t="shared" si="31"/>
        <v>8</v>
      </c>
      <c r="L438" s="320">
        <f t="shared" si="32"/>
        <v>24</v>
      </c>
      <c r="M438" s="91">
        <f t="shared" si="33"/>
        <v>44067</v>
      </c>
      <c r="N438" s="90">
        <f t="shared" si="34"/>
        <v>44067.577256944445</v>
      </c>
      <c r="O438" s="386">
        <v>103.30876000000001</v>
      </c>
      <c r="P438" s="386">
        <v>0.772316</v>
      </c>
      <c r="Q438" s="386" t="s">
        <v>178</v>
      </c>
    </row>
    <row r="439" spans="1:17">
      <c r="A439" s="386" t="s">
        <v>288</v>
      </c>
      <c r="B439" s="386" t="s">
        <v>178</v>
      </c>
      <c r="C439" s="386" t="s">
        <v>188</v>
      </c>
      <c r="D439" s="389">
        <v>44067</v>
      </c>
      <c r="E439" s="394">
        <v>0.68090277777777775</v>
      </c>
      <c r="F439" s="386" t="s">
        <v>433</v>
      </c>
      <c r="G439" s="386">
        <v>103.889</v>
      </c>
      <c r="H439" s="386">
        <v>0.47667900000000002</v>
      </c>
      <c r="J439" s="320">
        <f t="shared" si="30"/>
        <v>2020</v>
      </c>
      <c r="K439" s="320">
        <f t="shared" si="31"/>
        <v>8</v>
      </c>
      <c r="L439" s="320">
        <f t="shared" si="32"/>
        <v>24</v>
      </c>
      <c r="M439" s="91">
        <f t="shared" si="33"/>
        <v>44067</v>
      </c>
      <c r="N439" s="90">
        <f t="shared" si="34"/>
        <v>44067.680902777778</v>
      </c>
      <c r="O439" s="386">
        <v>103.889</v>
      </c>
      <c r="P439" s="386">
        <v>0.47667900000000002</v>
      </c>
      <c r="Q439" s="386" t="s">
        <v>178</v>
      </c>
    </row>
    <row r="440" spans="1:17">
      <c r="A440" s="386" t="s">
        <v>288</v>
      </c>
      <c r="B440" s="386" t="s">
        <v>178</v>
      </c>
      <c r="C440" s="386" t="s">
        <v>188</v>
      </c>
      <c r="D440" s="389">
        <v>44067</v>
      </c>
      <c r="E440" s="394">
        <v>0.68090277777777775</v>
      </c>
      <c r="F440" s="386" t="s">
        <v>433</v>
      </c>
      <c r="G440" s="386">
        <v>103.889</v>
      </c>
      <c r="H440" s="386">
        <v>0.47667900000000002</v>
      </c>
      <c r="J440" s="320">
        <f t="shared" si="30"/>
        <v>2020</v>
      </c>
      <c r="K440" s="320">
        <f t="shared" si="31"/>
        <v>8</v>
      </c>
      <c r="L440" s="320">
        <f t="shared" si="32"/>
        <v>24</v>
      </c>
      <c r="M440" s="91">
        <f t="shared" si="33"/>
        <v>44067</v>
      </c>
      <c r="N440" s="90">
        <f t="shared" si="34"/>
        <v>44067.680902777778</v>
      </c>
      <c r="O440" s="386">
        <v>103.889</v>
      </c>
      <c r="P440" s="386">
        <v>0.47667900000000002</v>
      </c>
      <c r="Q440" s="386" t="s">
        <v>178</v>
      </c>
    </row>
    <row r="441" spans="1:17">
      <c r="A441" s="386" t="s">
        <v>288</v>
      </c>
      <c r="B441" s="386" t="s">
        <v>178</v>
      </c>
      <c r="C441" s="386" t="s">
        <v>188</v>
      </c>
      <c r="D441" s="389">
        <v>44067</v>
      </c>
      <c r="E441" s="394">
        <v>0.68090277777777775</v>
      </c>
      <c r="F441" s="386" t="s">
        <v>433</v>
      </c>
      <c r="G441" s="386">
        <v>103.889</v>
      </c>
      <c r="H441" s="386">
        <v>0.47667900000000002</v>
      </c>
      <c r="J441" s="320">
        <f t="shared" si="30"/>
        <v>2020</v>
      </c>
      <c r="K441" s="320">
        <f t="shared" si="31"/>
        <v>8</v>
      </c>
      <c r="L441" s="320">
        <f t="shared" si="32"/>
        <v>24</v>
      </c>
      <c r="M441" s="91">
        <f t="shared" si="33"/>
        <v>44067</v>
      </c>
      <c r="N441" s="90">
        <f t="shared" si="34"/>
        <v>44067.680902777778</v>
      </c>
      <c r="O441" s="386">
        <v>103.889</v>
      </c>
      <c r="P441" s="386">
        <v>0.47667900000000002</v>
      </c>
      <c r="Q441" s="386" t="s">
        <v>178</v>
      </c>
    </row>
    <row r="442" spans="1:17">
      <c r="A442" s="386" t="s">
        <v>288</v>
      </c>
      <c r="B442" s="386" t="s">
        <v>178</v>
      </c>
      <c r="C442" s="386" t="s">
        <v>188</v>
      </c>
      <c r="D442" s="389">
        <v>44070</v>
      </c>
      <c r="E442" s="394">
        <v>0.57765046296296296</v>
      </c>
      <c r="F442" s="386" t="s">
        <v>457</v>
      </c>
      <c r="G442" s="386">
        <v>103.49299999999999</v>
      </c>
      <c r="H442" s="386">
        <v>0.66538399999999998</v>
      </c>
      <c r="J442" s="320">
        <f t="shared" si="30"/>
        <v>2020</v>
      </c>
      <c r="K442" s="320">
        <f t="shared" si="31"/>
        <v>8</v>
      </c>
      <c r="L442" s="320">
        <f t="shared" si="32"/>
        <v>27</v>
      </c>
      <c r="M442" s="91">
        <f t="shared" si="33"/>
        <v>44070</v>
      </c>
      <c r="N442" s="90">
        <f t="shared" si="34"/>
        <v>44070.577650462961</v>
      </c>
      <c r="O442" s="386">
        <v>103.49299999999999</v>
      </c>
      <c r="P442" s="386">
        <v>0.66538399999999998</v>
      </c>
      <c r="Q442" s="386" t="s">
        <v>178</v>
      </c>
    </row>
    <row r="443" spans="1:17">
      <c r="A443" s="386" t="s">
        <v>288</v>
      </c>
      <c r="B443" s="386" t="s">
        <v>178</v>
      </c>
      <c r="C443" s="386" t="s">
        <v>188</v>
      </c>
      <c r="D443" s="389">
        <v>44070</v>
      </c>
      <c r="E443" s="394">
        <v>0.57765046296296296</v>
      </c>
      <c r="F443" s="386" t="s">
        <v>457</v>
      </c>
      <c r="G443" s="386">
        <v>103.593</v>
      </c>
      <c r="H443" s="386">
        <v>0.61404300000000001</v>
      </c>
      <c r="J443" s="320">
        <f t="shared" si="30"/>
        <v>2020</v>
      </c>
      <c r="K443" s="320">
        <f t="shared" si="31"/>
        <v>8</v>
      </c>
      <c r="L443" s="320">
        <f t="shared" si="32"/>
        <v>27</v>
      </c>
      <c r="M443" s="91">
        <f t="shared" si="33"/>
        <v>44070</v>
      </c>
      <c r="N443" s="90">
        <f t="shared" si="34"/>
        <v>44070.577650462961</v>
      </c>
      <c r="O443" s="386">
        <v>103.593</v>
      </c>
      <c r="P443" s="386">
        <v>0.61404300000000001</v>
      </c>
      <c r="Q443" s="386" t="s">
        <v>178</v>
      </c>
    </row>
    <row r="444" spans="1:17">
      <c r="A444" s="386" t="s">
        <v>288</v>
      </c>
      <c r="B444" s="386" t="s">
        <v>178</v>
      </c>
      <c r="C444" s="386" t="s">
        <v>188</v>
      </c>
      <c r="D444" s="389">
        <v>44070</v>
      </c>
      <c r="E444" s="394">
        <v>0.57765046296296296</v>
      </c>
      <c r="F444" s="386" t="s">
        <v>457</v>
      </c>
      <c r="G444" s="386">
        <v>103.593</v>
      </c>
      <c r="H444" s="386">
        <v>0.61404300000000001</v>
      </c>
      <c r="J444" s="320">
        <f t="shared" si="30"/>
        <v>2020</v>
      </c>
      <c r="K444" s="320">
        <f t="shared" si="31"/>
        <v>8</v>
      </c>
      <c r="L444" s="320">
        <f t="shared" si="32"/>
        <v>27</v>
      </c>
      <c r="M444" s="91">
        <f t="shared" si="33"/>
        <v>44070</v>
      </c>
      <c r="N444" s="90">
        <f t="shared" si="34"/>
        <v>44070.577650462961</v>
      </c>
      <c r="O444" s="386">
        <v>103.593</v>
      </c>
      <c r="P444" s="386">
        <v>0.61404300000000001</v>
      </c>
      <c r="Q444" s="386" t="s">
        <v>178</v>
      </c>
    </row>
    <row r="445" spans="1:17">
      <c r="A445" s="386" t="s">
        <v>288</v>
      </c>
      <c r="B445" s="386" t="s">
        <v>178</v>
      </c>
      <c r="C445" s="386" t="s">
        <v>188</v>
      </c>
      <c r="D445" s="389">
        <v>44070</v>
      </c>
      <c r="E445" s="394">
        <v>0.6156018518518519</v>
      </c>
      <c r="F445" s="386" t="s">
        <v>430</v>
      </c>
      <c r="G445" s="386">
        <v>103.599</v>
      </c>
      <c r="H445" s="386">
        <v>0.61096499999999998</v>
      </c>
      <c r="J445" s="320">
        <f t="shared" si="30"/>
        <v>2020</v>
      </c>
      <c r="K445" s="320">
        <f t="shared" si="31"/>
        <v>8</v>
      </c>
      <c r="L445" s="320">
        <f t="shared" si="32"/>
        <v>27</v>
      </c>
      <c r="M445" s="91">
        <f t="shared" si="33"/>
        <v>44070</v>
      </c>
      <c r="N445" s="90">
        <f t="shared" si="34"/>
        <v>44070.615601851852</v>
      </c>
      <c r="O445" s="386">
        <v>103.599</v>
      </c>
      <c r="P445" s="386">
        <v>0.61096499999999998</v>
      </c>
      <c r="Q445" s="386" t="s">
        <v>178</v>
      </c>
    </row>
    <row r="446" spans="1:17">
      <c r="A446" s="386" t="s">
        <v>289</v>
      </c>
      <c r="B446" s="386" t="s">
        <v>175</v>
      </c>
      <c r="C446" s="386" t="s">
        <v>188</v>
      </c>
      <c r="D446" s="389">
        <v>43999</v>
      </c>
      <c r="E446" s="394">
        <v>0.49694444444444447</v>
      </c>
      <c r="F446" s="386" t="s">
        <v>419</v>
      </c>
      <c r="G446" s="386">
        <v>96.1</v>
      </c>
      <c r="H446" s="386">
        <v>4.0688339999999998</v>
      </c>
      <c r="J446" s="320">
        <f t="shared" si="30"/>
        <v>2020</v>
      </c>
      <c r="K446" s="320">
        <f t="shared" si="31"/>
        <v>6</v>
      </c>
      <c r="L446" s="320">
        <f t="shared" si="32"/>
        <v>17</v>
      </c>
      <c r="M446" s="91">
        <f t="shared" si="33"/>
        <v>43999</v>
      </c>
      <c r="N446" s="90">
        <f t="shared" si="34"/>
        <v>43999.496944444443</v>
      </c>
      <c r="O446" s="386">
        <v>96.1</v>
      </c>
      <c r="P446" s="386">
        <v>4.0688339999999998</v>
      </c>
      <c r="Q446" s="386" t="s">
        <v>175</v>
      </c>
    </row>
    <row r="447" spans="1:17">
      <c r="A447" s="386" t="s">
        <v>289</v>
      </c>
      <c r="B447" s="386" t="s">
        <v>175</v>
      </c>
      <c r="C447" s="386" t="s">
        <v>188</v>
      </c>
      <c r="D447" s="389">
        <v>43999</v>
      </c>
      <c r="E447" s="394">
        <v>0.49694444444444447</v>
      </c>
      <c r="F447" s="386" t="s">
        <v>419</v>
      </c>
      <c r="G447" s="386">
        <v>95.9</v>
      </c>
      <c r="H447" s="386">
        <v>4.0830120000000001</v>
      </c>
      <c r="J447" s="320">
        <f t="shared" si="30"/>
        <v>2020</v>
      </c>
      <c r="K447" s="320">
        <f t="shared" si="31"/>
        <v>6</v>
      </c>
      <c r="L447" s="320">
        <f t="shared" si="32"/>
        <v>17</v>
      </c>
      <c r="M447" s="91">
        <f t="shared" si="33"/>
        <v>43999</v>
      </c>
      <c r="N447" s="90">
        <f t="shared" si="34"/>
        <v>43999.496944444443</v>
      </c>
      <c r="O447" s="386">
        <v>95.9</v>
      </c>
      <c r="P447" s="386">
        <v>4.0830120000000001</v>
      </c>
      <c r="Q447" s="386" t="s">
        <v>175</v>
      </c>
    </row>
    <row r="448" spans="1:17">
      <c r="A448" s="386" t="s">
        <v>289</v>
      </c>
      <c r="B448" s="386" t="s">
        <v>175</v>
      </c>
      <c r="C448" s="386" t="s">
        <v>188</v>
      </c>
      <c r="D448" s="389">
        <v>43999</v>
      </c>
      <c r="E448" s="394">
        <v>0.49694444444444447</v>
      </c>
      <c r="F448" s="386" t="s">
        <v>419</v>
      </c>
      <c r="G448" s="386">
        <v>96</v>
      </c>
      <c r="H448" s="386">
        <v>4.0759179999999997</v>
      </c>
      <c r="J448" s="320">
        <f t="shared" si="30"/>
        <v>2020</v>
      </c>
      <c r="K448" s="320">
        <f t="shared" si="31"/>
        <v>6</v>
      </c>
      <c r="L448" s="320">
        <f t="shared" si="32"/>
        <v>17</v>
      </c>
      <c r="M448" s="91">
        <f t="shared" si="33"/>
        <v>43999</v>
      </c>
      <c r="N448" s="90">
        <f t="shared" si="34"/>
        <v>43999.496944444443</v>
      </c>
      <c r="O448" s="386">
        <v>96</v>
      </c>
      <c r="P448" s="386">
        <v>4.0759179999999997</v>
      </c>
      <c r="Q448" s="386" t="s">
        <v>175</v>
      </c>
    </row>
    <row r="449" spans="1:17">
      <c r="A449" s="386" t="s">
        <v>289</v>
      </c>
      <c r="B449" s="386" t="s">
        <v>175</v>
      </c>
      <c r="C449" s="386" t="s">
        <v>188</v>
      </c>
      <c r="D449" s="389">
        <v>44006</v>
      </c>
      <c r="E449" s="394">
        <v>0.60846064814814815</v>
      </c>
      <c r="F449" s="386" t="s">
        <v>446</v>
      </c>
      <c r="G449" s="386">
        <v>99.2</v>
      </c>
      <c r="H449" s="386">
        <v>3.8539080000000001</v>
      </c>
      <c r="J449" s="320">
        <f t="shared" si="30"/>
        <v>2020</v>
      </c>
      <c r="K449" s="320">
        <f t="shared" si="31"/>
        <v>6</v>
      </c>
      <c r="L449" s="320">
        <f t="shared" si="32"/>
        <v>24</v>
      </c>
      <c r="M449" s="91">
        <f t="shared" si="33"/>
        <v>44006</v>
      </c>
      <c r="N449" s="90">
        <f t="shared" si="34"/>
        <v>44006.608460648145</v>
      </c>
      <c r="O449" s="386">
        <v>99.2</v>
      </c>
      <c r="P449" s="386">
        <v>3.8539080000000001</v>
      </c>
      <c r="Q449" s="386" t="s">
        <v>175</v>
      </c>
    </row>
    <row r="450" spans="1:17">
      <c r="A450" s="386" t="s">
        <v>289</v>
      </c>
      <c r="B450" s="386" t="s">
        <v>175</v>
      </c>
      <c r="C450" s="386" t="s">
        <v>188</v>
      </c>
      <c r="D450" s="389">
        <v>44006</v>
      </c>
      <c r="E450" s="394">
        <v>0.60846064814814815</v>
      </c>
      <c r="F450" s="386" t="s">
        <v>446</v>
      </c>
      <c r="G450" s="386">
        <v>99</v>
      </c>
      <c r="H450" s="386">
        <v>3.867521</v>
      </c>
      <c r="J450" s="320">
        <f t="shared" si="30"/>
        <v>2020</v>
      </c>
      <c r="K450" s="320">
        <f t="shared" si="31"/>
        <v>6</v>
      </c>
      <c r="L450" s="320">
        <f t="shared" si="32"/>
        <v>24</v>
      </c>
      <c r="M450" s="91">
        <f t="shared" si="33"/>
        <v>44006</v>
      </c>
      <c r="N450" s="90">
        <f t="shared" si="34"/>
        <v>44006.608460648145</v>
      </c>
      <c r="O450" s="386">
        <v>99</v>
      </c>
      <c r="P450" s="386">
        <v>3.867521</v>
      </c>
      <c r="Q450" s="386" t="s">
        <v>175</v>
      </c>
    </row>
    <row r="451" spans="1:17">
      <c r="A451" s="386" t="s">
        <v>289</v>
      </c>
      <c r="B451" s="386" t="s">
        <v>175</v>
      </c>
      <c r="C451" s="386" t="s">
        <v>188</v>
      </c>
      <c r="D451" s="389">
        <v>44007</v>
      </c>
      <c r="E451" s="394">
        <v>0.48199074074074078</v>
      </c>
      <c r="F451" s="386" t="s">
        <v>419</v>
      </c>
      <c r="G451" s="386">
        <v>98.9</v>
      </c>
      <c r="H451" s="386">
        <v>3.8743720000000001</v>
      </c>
      <c r="J451" s="320">
        <f t="shared" ref="J451:J514" si="35">YEAR(D451)</f>
        <v>2020</v>
      </c>
      <c r="K451" s="320">
        <f t="shared" ref="K451:K514" si="36">MONTH(D451)</f>
        <v>6</v>
      </c>
      <c r="L451" s="320">
        <f t="shared" ref="L451:L514" si="37">DAY(D451)</f>
        <v>25</v>
      </c>
      <c r="M451" s="91">
        <f t="shared" ref="M451:M514" si="38">DATE(J451,K451,L451)</f>
        <v>44007</v>
      </c>
      <c r="N451" s="90">
        <f t="shared" ref="N451:N514" si="39">M451+E451</f>
        <v>44007.481990740744</v>
      </c>
      <c r="O451" s="386">
        <v>98.9</v>
      </c>
      <c r="P451" s="386">
        <v>3.8743720000000001</v>
      </c>
      <c r="Q451" s="386" t="s">
        <v>175</v>
      </c>
    </row>
    <row r="452" spans="1:17">
      <c r="A452" s="386" t="s">
        <v>289</v>
      </c>
      <c r="B452" s="386" t="s">
        <v>175</v>
      </c>
      <c r="C452" s="386" t="s">
        <v>188</v>
      </c>
      <c r="D452" s="389">
        <v>44007</v>
      </c>
      <c r="E452" s="394">
        <v>0.48199074074074078</v>
      </c>
      <c r="F452" s="386" t="s">
        <v>419</v>
      </c>
      <c r="G452" s="386">
        <v>98.8</v>
      </c>
      <c r="H452" s="386">
        <v>3.8812030000000002</v>
      </c>
      <c r="J452" s="320">
        <f t="shared" si="35"/>
        <v>2020</v>
      </c>
      <c r="K452" s="320">
        <f t="shared" si="36"/>
        <v>6</v>
      </c>
      <c r="L452" s="320">
        <f t="shared" si="37"/>
        <v>25</v>
      </c>
      <c r="M452" s="91">
        <f t="shared" si="38"/>
        <v>44007</v>
      </c>
      <c r="N452" s="90">
        <f t="shared" si="39"/>
        <v>44007.481990740744</v>
      </c>
      <c r="O452" s="386">
        <v>98.8</v>
      </c>
      <c r="P452" s="386">
        <v>3.8812030000000002</v>
      </c>
      <c r="Q452" s="386" t="s">
        <v>175</v>
      </c>
    </row>
    <row r="453" spans="1:17">
      <c r="A453" s="386" t="s">
        <v>289</v>
      </c>
      <c r="B453" s="386" t="s">
        <v>175</v>
      </c>
      <c r="C453" s="386" t="s">
        <v>188</v>
      </c>
      <c r="D453" s="389">
        <v>44007</v>
      </c>
      <c r="E453" s="394">
        <v>0.48199074074074078</v>
      </c>
      <c r="F453" s="386" t="s">
        <v>419</v>
      </c>
      <c r="G453" s="386">
        <v>98.9</v>
      </c>
      <c r="H453" s="386">
        <v>3.8743720000000001</v>
      </c>
      <c r="J453" s="320">
        <f t="shared" si="35"/>
        <v>2020</v>
      </c>
      <c r="K453" s="320">
        <f t="shared" si="36"/>
        <v>6</v>
      </c>
      <c r="L453" s="320">
        <f t="shared" si="37"/>
        <v>25</v>
      </c>
      <c r="M453" s="91">
        <f t="shared" si="38"/>
        <v>44007</v>
      </c>
      <c r="N453" s="90">
        <f t="shared" si="39"/>
        <v>44007.481990740744</v>
      </c>
      <c r="O453" s="386">
        <v>98.9</v>
      </c>
      <c r="P453" s="386">
        <v>3.8743720000000001</v>
      </c>
      <c r="Q453" s="386" t="s">
        <v>175</v>
      </c>
    </row>
    <row r="454" spans="1:17">
      <c r="A454" s="386" t="s">
        <v>289</v>
      </c>
      <c r="B454" s="386" t="s">
        <v>175</v>
      </c>
      <c r="C454" s="386" t="s">
        <v>188</v>
      </c>
      <c r="D454" s="389">
        <v>44007</v>
      </c>
      <c r="E454" s="394">
        <v>0.48199074074074078</v>
      </c>
      <c r="F454" s="386" t="s">
        <v>419</v>
      </c>
      <c r="G454" s="386">
        <v>99</v>
      </c>
      <c r="H454" s="386">
        <v>3.86755</v>
      </c>
      <c r="J454" s="320">
        <f t="shared" si="35"/>
        <v>2020</v>
      </c>
      <c r="K454" s="320">
        <f t="shared" si="36"/>
        <v>6</v>
      </c>
      <c r="L454" s="320">
        <f t="shared" si="37"/>
        <v>25</v>
      </c>
      <c r="M454" s="91">
        <f t="shared" si="38"/>
        <v>44007</v>
      </c>
      <c r="N454" s="90">
        <f t="shared" si="39"/>
        <v>44007.481990740744</v>
      </c>
      <c r="O454" s="386">
        <v>99</v>
      </c>
      <c r="P454" s="386">
        <v>3.86755</v>
      </c>
      <c r="Q454" s="386" t="s">
        <v>175</v>
      </c>
    </row>
    <row r="455" spans="1:17">
      <c r="A455" s="386" t="s">
        <v>289</v>
      </c>
      <c r="B455" s="386" t="s">
        <v>175</v>
      </c>
      <c r="C455" s="386" t="s">
        <v>188</v>
      </c>
      <c r="D455" s="389">
        <v>44008</v>
      </c>
      <c r="E455" s="394">
        <v>0.60944444444444446</v>
      </c>
      <c r="F455" s="386" t="s">
        <v>457</v>
      </c>
      <c r="G455" s="386">
        <v>101.7</v>
      </c>
      <c r="H455" s="386">
        <v>3.6866560000000002</v>
      </c>
      <c r="J455" s="320">
        <f t="shared" si="35"/>
        <v>2020</v>
      </c>
      <c r="K455" s="320">
        <f t="shared" si="36"/>
        <v>6</v>
      </c>
      <c r="L455" s="320">
        <f t="shared" si="37"/>
        <v>26</v>
      </c>
      <c r="M455" s="91">
        <f t="shared" si="38"/>
        <v>44008</v>
      </c>
      <c r="N455" s="90">
        <f t="shared" si="39"/>
        <v>44008.609444444446</v>
      </c>
      <c r="O455" s="386">
        <v>101.7</v>
      </c>
      <c r="P455" s="386">
        <v>3.6866560000000002</v>
      </c>
      <c r="Q455" s="386" t="s">
        <v>175</v>
      </c>
    </row>
    <row r="456" spans="1:17">
      <c r="A456" s="386" t="s">
        <v>289</v>
      </c>
      <c r="B456" s="386" t="s">
        <v>175</v>
      </c>
      <c r="C456" s="386" t="s">
        <v>188</v>
      </c>
      <c r="D456" s="389">
        <v>44008</v>
      </c>
      <c r="E456" s="394">
        <v>0.60944444444444446</v>
      </c>
      <c r="F456" s="386" t="s">
        <v>457</v>
      </c>
      <c r="G456" s="386">
        <v>101.6</v>
      </c>
      <c r="H456" s="386">
        <v>3.6932450000000001</v>
      </c>
      <c r="J456" s="320">
        <f t="shared" si="35"/>
        <v>2020</v>
      </c>
      <c r="K456" s="320">
        <f t="shared" si="36"/>
        <v>6</v>
      </c>
      <c r="L456" s="320">
        <f t="shared" si="37"/>
        <v>26</v>
      </c>
      <c r="M456" s="91">
        <f t="shared" si="38"/>
        <v>44008</v>
      </c>
      <c r="N456" s="90">
        <f t="shared" si="39"/>
        <v>44008.609444444446</v>
      </c>
      <c r="O456" s="386">
        <v>101.6</v>
      </c>
      <c r="P456" s="386">
        <v>3.6932450000000001</v>
      </c>
      <c r="Q456" s="386" t="s">
        <v>175</v>
      </c>
    </row>
    <row r="457" spans="1:17">
      <c r="A457" s="386" t="s">
        <v>289</v>
      </c>
      <c r="B457" s="386" t="s">
        <v>175</v>
      </c>
      <c r="C457" s="386" t="s">
        <v>188</v>
      </c>
      <c r="D457" s="389">
        <v>44008</v>
      </c>
      <c r="E457" s="394">
        <v>0.60944444444444446</v>
      </c>
      <c r="F457" s="386" t="s">
        <v>457</v>
      </c>
      <c r="G457" s="386">
        <v>101.7</v>
      </c>
      <c r="H457" s="386">
        <v>3.6866560000000002</v>
      </c>
      <c r="J457" s="320">
        <f t="shared" si="35"/>
        <v>2020</v>
      </c>
      <c r="K457" s="320">
        <f t="shared" si="36"/>
        <v>6</v>
      </c>
      <c r="L457" s="320">
        <f t="shared" si="37"/>
        <v>26</v>
      </c>
      <c r="M457" s="91">
        <f t="shared" si="38"/>
        <v>44008</v>
      </c>
      <c r="N457" s="90">
        <f t="shared" si="39"/>
        <v>44008.609444444446</v>
      </c>
      <c r="O457" s="386">
        <v>101.7</v>
      </c>
      <c r="P457" s="386">
        <v>3.6866560000000002</v>
      </c>
      <c r="Q457" s="386" t="s">
        <v>175</v>
      </c>
    </row>
    <row r="458" spans="1:17">
      <c r="A458" s="386" t="s">
        <v>289</v>
      </c>
      <c r="B458" s="386" t="s">
        <v>175</v>
      </c>
      <c r="C458" s="386" t="s">
        <v>188</v>
      </c>
      <c r="D458" s="389">
        <v>44008</v>
      </c>
      <c r="E458" s="394">
        <v>0.60945601851851849</v>
      </c>
      <c r="F458" s="386" t="s">
        <v>457</v>
      </c>
      <c r="G458" s="386">
        <v>101.8</v>
      </c>
      <c r="H458" s="386">
        <v>3.680075</v>
      </c>
      <c r="J458" s="320">
        <f t="shared" si="35"/>
        <v>2020</v>
      </c>
      <c r="K458" s="320">
        <f t="shared" si="36"/>
        <v>6</v>
      </c>
      <c r="L458" s="320">
        <f t="shared" si="37"/>
        <v>26</v>
      </c>
      <c r="M458" s="91">
        <f t="shared" si="38"/>
        <v>44008</v>
      </c>
      <c r="N458" s="90">
        <f t="shared" si="39"/>
        <v>44008.609456018516</v>
      </c>
      <c r="O458" s="386">
        <v>101.8</v>
      </c>
      <c r="P458" s="386">
        <v>3.680075</v>
      </c>
      <c r="Q458" s="386" t="s">
        <v>175</v>
      </c>
    </row>
    <row r="459" spans="1:17">
      <c r="A459" s="386" t="s">
        <v>289</v>
      </c>
      <c r="B459" s="386" t="s">
        <v>175</v>
      </c>
      <c r="C459" s="386" t="s">
        <v>188</v>
      </c>
      <c r="D459" s="389">
        <v>44008</v>
      </c>
      <c r="E459" s="394">
        <v>0.60945601851851849</v>
      </c>
      <c r="F459" s="386" t="s">
        <v>457</v>
      </c>
      <c r="G459" s="386">
        <v>101.7</v>
      </c>
      <c r="H459" s="386">
        <v>3.6866560000000002</v>
      </c>
      <c r="J459" s="320">
        <f t="shared" si="35"/>
        <v>2020</v>
      </c>
      <c r="K459" s="320">
        <f t="shared" si="36"/>
        <v>6</v>
      </c>
      <c r="L459" s="320">
        <f t="shared" si="37"/>
        <v>26</v>
      </c>
      <c r="M459" s="91">
        <f t="shared" si="38"/>
        <v>44008</v>
      </c>
      <c r="N459" s="90">
        <f t="shared" si="39"/>
        <v>44008.609456018516</v>
      </c>
      <c r="O459" s="386">
        <v>101.7</v>
      </c>
      <c r="P459" s="386">
        <v>3.6866560000000002</v>
      </c>
      <c r="Q459" s="386" t="s">
        <v>175</v>
      </c>
    </row>
    <row r="460" spans="1:17">
      <c r="A460" s="386" t="s">
        <v>289</v>
      </c>
      <c r="B460" s="386" t="s">
        <v>175</v>
      </c>
      <c r="C460" s="386" t="s">
        <v>188</v>
      </c>
      <c r="D460" s="389">
        <v>44011</v>
      </c>
      <c r="E460" s="394">
        <v>0.46302083333333333</v>
      </c>
      <c r="F460" s="386" t="s">
        <v>421</v>
      </c>
      <c r="G460" s="386">
        <v>98.950999999999993</v>
      </c>
      <c r="H460" s="386">
        <v>3.8709120000000001</v>
      </c>
      <c r="J460" s="320">
        <f t="shared" si="35"/>
        <v>2020</v>
      </c>
      <c r="K460" s="320">
        <f t="shared" si="36"/>
        <v>6</v>
      </c>
      <c r="L460" s="320">
        <f t="shared" si="37"/>
        <v>29</v>
      </c>
      <c r="M460" s="91">
        <f t="shared" si="38"/>
        <v>44011</v>
      </c>
      <c r="N460" s="90">
        <f t="shared" si="39"/>
        <v>44011.463020833333</v>
      </c>
      <c r="O460" s="386">
        <v>98.950999999999993</v>
      </c>
      <c r="P460" s="386">
        <v>3.8709120000000001</v>
      </c>
      <c r="Q460" s="386" t="s">
        <v>175</v>
      </c>
    </row>
    <row r="461" spans="1:17">
      <c r="A461" s="386" t="s">
        <v>289</v>
      </c>
      <c r="B461" s="386" t="s">
        <v>175</v>
      </c>
      <c r="C461" s="386" t="s">
        <v>188</v>
      </c>
      <c r="D461" s="389">
        <v>44011</v>
      </c>
      <c r="E461" s="394">
        <v>0.46302083333333333</v>
      </c>
      <c r="F461" s="386" t="s">
        <v>421</v>
      </c>
      <c r="G461" s="386">
        <v>98.850999999999999</v>
      </c>
      <c r="H461" s="386">
        <v>3.8777400000000002</v>
      </c>
      <c r="J461" s="320">
        <f t="shared" si="35"/>
        <v>2020</v>
      </c>
      <c r="K461" s="320">
        <f t="shared" si="36"/>
        <v>6</v>
      </c>
      <c r="L461" s="320">
        <f t="shared" si="37"/>
        <v>29</v>
      </c>
      <c r="M461" s="91">
        <f t="shared" si="38"/>
        <v>44011</v>
      </c>
      <c r="N461" s="90">
        <f t="shared" si="39"/>
        <v>44011.463020833333</v>
      </c>
      <c r="O461" s="386">
        <v>98.850999999999999</v>
      </c>
      <c r="P461" s="386">
        <v>3.8777400000000002</v>
      </c>
      <c r="Q461" s="386" t="s">
        <v>175</v>
      </c>
    </row>
    <row r="462" spans="1:17">
      <c r="A462" s="386" t="s">
        <v>289</v>
      </c>
      <c r="B462" s="386" t="s">
        <v>175</v>
      </c>
      <c r="C462" s="386" t="s">
        <v>188</v>
      </c>
      <c r="D462" s="389">
        <v>44011</v>
      </c>
      <c r="E462" s="394">
        <v>0.46302083333333333</v>
      </c>
      <c r="F462" s="386" t="s">
        <v>421</v>
      </c>
      <c r="G462" s="386">
        <v>98.850999999999999</v>
      </c>
      <c r="H462" s="386">
        <v>3.8777400000000002</v>
      </c>
      <c r="J462" s="320">
        <f t="shared" si="35"/>
        <v>2020</v>
      </c>
      <c r="K462" s="320">
        <f t="shared" si="36"/>
        <v>6</v>
      </c>
      <c r="L462" s="320">
        <f t="shared" si="37"/>
        <v>29</v>
      </c>
      <c r="M462" s="91">
        <f t="shared" si="38"/>
        <v>44011</v>
      </c>
      <c r="N462" s="90">
        <f t="shared" si="39"/>
        <v>44011.463020833333</v>
      </c>
      <c r="O462" s="386">
        <v>98.850999999999999</v>
      </c>
      <c r="P462" s="386">
        <v>3.8777400000000002</v>
      </c>
      <c r="Q462" s="386" t="s">
        <v>175</v>
      </c>
    </row>
    <row r="463" spans="1:17">
      <c r="A463" s="386" t="s">
        <v>289</v>
      </c>
      <c r="B463" s="386" t="s">
        <v>175</v>
      </c>
      <c r="C463" s="386" t="s">
        <v>188</v>
      </c>
      <c r="D463" s="389">
        <v>44011</v>
      </c>
      <c r="E463" s="394">
        <v>0.46384259259259253</v>
      </c>
      <c r="F463" s="386" t="s">
        <v>421</v>
      </c>
      <c r="G463" s="386">
        <v>98</v>
      </c>
      <c r="H463" s="386">
        <v>3.936204</v>
      </c>
      <c r="J463" s="320">
        <f t="shared" si="35"/>
        <v>2020</v>
      </c>
      <c r="K463" s="320">
        <f t="shared" si="36"/>
        <v>6</v>
      </c>
      <c r="L463" s="320">
        <f t="shared" si="37"/>
        <v>29</v>
      </c>
      <c r="M463" s="91">
        <f t="shared" si="38"/>
        <v>44011</v>
      </c>
      <c r="N463" s="90">
        <f t="shared" si="39"/>
        <v>44011.463842592595</v>
      </c>
      <c r="O463" s="386">
        <v>98</v>
      </c>
      <c r="P463" s="386">
        <v>3.936204</v>
      </c>
      <c r="Q463" s="386" t="s">
        <v>175</v>
      </c>
    </row>
    <row r="464" spans="1:17">
      <c r="A464" s="386" t="s">
        <v>289</v>
      </c>
      <c r="B464" s="386" t="s">
        <v>175</v>
      </c>
      <c r="C464" s="386" t="s">
        <v>188</v>
      </c>
      <c r="D464" s="389">
        <v>44011</v>
      </c>
      <c r="E464" s="394">
        <v>0.62054398148148149</v>
      </c>
      <c r="F464" s="386" t="s">
        <v>421</v>
      </c>
      <c r="G464" s="386">
        <v>101.9</v>
      </c>
      <c r="H464" s="386">
        <v>3.6734960000000001</v>
      </c>
      <c r="J464" s="320">
        <f t="shared" si="35"/>
        <v>2020</v>
      </c>
      <c r="K464" s="320">
        <f t="shared" si="36"/>
        <v>6</v>
      </c>
      <c r="L464" s="320">
        <f t="shared" si="37"/>
        <v>29</v>
      </c>
      <c r="M464" s="91">
        <f t="shared" si="38"/>
        <v>44011</v>
      </c>
      <c r="N464" s="90">
        <f t="shared" si="39"/>
        <v>44011.62054398148</v>
      </c>
      <c r="O464" s="386">
        <v>101.9</v>
      </c>
      <c r="P464" s="386">
        <v>3.6734960000000001</v>
      </c>
      <c r="Q464" s="386" t="s">
        <v>175</v>
      </c>
    </row>
    <row r="465" spans="1:17">
      <c r="A465" s="386" t="s">
        <v>289</v>
      </c>
      <c r="B465" s="386" t="s">
        <v>175</v>
      </c>
      <c r="C465" s="386" t="s">
        <v>188</v>
      </c>
      <c r="D465" s="389">
        <v>44011</v>
      </c>
      <c r="E465" s="394">
        <v>0.62054398148148149</v>
      </c>
      <c r="F465" s="386" t="s">
        <v>421</v>
      </c>
      <c r="G465" s="386">
        <v>101.8</v>
      </c>
      <c r="H465" s="386">
        <v>3.680069</v>
      </c>
      <c r="J465" s="320">
        <f t="shared" si="35"/>
        <v>2020</v>
      </c>
      <c r="K465" s="320">
        <f t="shared" si="36"/>
        <v>6</v>
      </c>
      <c r="L465" s="320">
        <f t="shared" si="37"/>
        <v>29</v>
      </c>
      <c r="M465" s="91">
        <f t="shared" si="38"/>
        <v>44011</v>
      </c>
      <c r="N465" s="90">
        <f t="shared" si="39"/>
        <v>44011.62054398148</v>
      </c>
      <c r="O465" s="386">
        <v>101.8</v>
      </c>
      <c r="P465" s="386">
        <v>3.680069</v>
      </c>
      <c r="Q465" s="386" t="s">
        <v>175</v>
      </c>
    </row>
    <row r="466" spans="1:17">
      <c r="A466" s="386" t="s">
        <v>289</v>
      </c>
      <c r="B466" s="386" t="s">
        <v>175</v>
      </c>
      <c r="C466" s="386" t="s">
        <v>188</v>
      </c>
      <c r="D466" s="389">
        <v>44011</v>
      </c>
      <c r="E466" s="394">
        <v>0.62055555555555553</v>
      </c>
      <c r="F466" s="386" t="s">
        <v>421</v>
      </c>
      <c r="G466" s="386">
        <v>104.04</v>
      </c>
      <c r="H466" s="386">
        <v>3.5347900000000001</v>
      </c>
      <c r="J466" s="320">
        <f t="shared" si="35"/>
        <v>2020</v>
      </c>
      <c r="K466" s="320">
        <f t="shared" si="36"/>
        <v>6</v>
      </c>
      <c r="L466" s="320">
        <f t="shared" si="37"/>
        <v>29</v>
      </c>
      <c r="M466" s="91">
        <f t="shared" si="38"/>
        <v>44011</v>
      </c>
      <c r="N466" s="90">
        <f t="shared" si="39"/>
        <v>44011.620555555557</v>
      </c>
      <c r="O466" s="386">
        <v>104.04</v>
      </c>
      <c r="P466" s="386">
        <v>3.5347900000000001</v>
      </c>
      <c r="Q466" s="386" t="s">
        <v>175</v>
      </c>
    </row>
    <row r="467" spans="1:17">
      <c r="A467" s="386" t="s">
        <v>289</v>
      </c>
      <c r="B467" s="386" t="s">
        <v>175</v>
      </c>
      <c r="C467" s="386" t="s">
        <v>188</v>
      </c>
      <c r="D467" s="389">
        <v>44011</v>
      </c>
      <c r="E467" s="394">
        <v>0.62056712962962968</v>
      </c>
      <c r="F467" s="386" t="s">
        <v>421</v>
      </c>
      <c r="G467" s="386">
        <v>102</v>
      </c>
      <c r="H467" s="386">
        <v>3.6669320000000001</v>
      </c>
      <c r="J467" s="320">
        <f t="shared" si="35"/>
        <v>2020</v>
      </c>
      <c r="K467" s="320">
        <f t="shared" si="36"/>
        <v>6</v>
      </c>
      <c r="L467" s="320">
        <f t="shared" si="37"/>
        <v>29</v>
      </c>
      <c r="M467" s="91">
        <f t="shared" si="38"/>
        <v>44011</v>
      </c>
      <c r="N467" s="90">
        <f t="shared" si="39"/>
        <v>44011.620567129627</v>
      </c>
      <c r="O467" s="386">
        <v>102</v>
      </c>
      <c r="P467" s="386">
        <v>3.6669320000000001</v>
      </c>
      <c r="Q467" s="386" t="s">
        <v>175</v>
      </c>
    </row>
    <row r="468" spans="1:17">
      <c r="A468" s="386" t="s">
        <v>289</v>
      </c>
      <c r="B468" s="386" t="s">
        <v>175</v>
      </c>
      <c r="C468" s="386" t="s">
        <v>188</v>
      </c>
      <c r="D468" s="389">
        <v>44011</v>
      </c>
      <c r="E468" s="394">
        <v>0.62168981481481478</v>
      </c>
      <c r="F468" s="386" t="s">
        <v>459</v>
      </c>
      <c r="G468" s="386">
        <v>98.72</v>
      </c>
      <c r="H468" s="386">
        <v>3.8866969999999998</v>
      </c>
      <c r="J468" s="320">
        <f t="shared" si="35"/>
        <v>2020</v>
      </c>
      <c r="K468" s="320">
        <f t="shared" si="36"/>
        <v>6</v>
      </c>
      <c r="L468" s="320">
        <f t="shared" si="37"/>
        <v>29</v>
      </c>
      <c r="M468" s="91">
        <f t="shared" si="38"/>
        <v>44011</v>
      </c>
      <c r="N468" s="90">
        <f t="shared" si="39"/>
        <v>44011.621689814812</v>
      </c>
      <c r="O468" s="386">
        <v>98.72</v>
      </c>
      <c r="P468" s="386">
        <v>3.8866969999999998</v>
      </c>
      <c r="Q468" s="386" t="s">
        <v>175</v>
      </c>
    </row>
    <row r="469" spans="1:17">
      <c r="A469" s="386" t="s">
        <v>289</v>
      </c>
      <c r="B469" s="386" t="s">
        <v>175</v>
      </c>
      <c r="C469" s="386" t="s">
        <v>188</v>
      </c>
      <c r="D469" s="389">
        <v>44011</v>
      </c>
      <c r="E469" s="394">
        <v>0.62168981481481478</v>
      </c>
      <c r="F469" s="386" t="s">
        <v>459</v>
      </c>
      <c r="G469" s="386">
        <v>98.52</v>
      </c>
      <c r="H469" s="386">
        <v>3.9004020000000001</v>
      </c>
      <c r="J469" s="320">
        <f t="shared" si="35"/>
        <v>2020</v>
      </c>
      <c r="K469" s="320">
        <f t="shared" si="36"/>
        <v>6</v>
      </c>
      <c r="L469" s="320">
        <f t="shared" si="37"/>
        <v>29</v>
      </c>
      <c r="M469" s="91">
        <f t="shared" si="38"/>
        <v>44011</v>
      </c>
      <c r="N469" s="90">
        <f t="shared" si="39"/>
        <v>44011.621689814812</v>
      </c>
      <c r="O469" s="386">
        <v>98.52</v>
      </c>
      <c r="P469" s="386">
        <v>3.9004020000000001</v>
      </c>
      <c r="Q469" s="386" t="s">
        <v>175</v>
      </c>
    </row>
    <row r="470" spans="1:17">
      <c r="A470" s="386" t="s">
        <v>289</v>
      </c>
      <c r="B470" s="386" t="s">
        <v>175</v>
      </c>
      <c r="C470" s="386" t="s">
        <v>188</v>
      </c>
      <c r="D470" s="389">
        <v>44011</v>
      </c>
      <c r="E470" s="394">
        <v>0.62238425925925933</v>
      </c>
      <c r="F470" s="386" t="s">
        <v>459</v>
      </c>
      <c r="G470" s="386">
        <v>98.62</v>
      </c>
      <c r="H470" s="386">
        <v>3.893545</v>
      </c>
      <c r="J470" s="320">
        <f t="shared" si="35"/>
        <v>2020</v>
      </c>
      <c r="K470" s="320">
        <f t="shared" si="36"/>
        <v>6</v>
      </c>
      <c r="L470" s="320">
        <f t="shared" si="37"/>
        <v>29</v>
      </c>
      <c r="M470" s="91">
        <f t="shared" si="38"/>
        <v>44011</v>
      </c>
      <c r="N470" s="90">
        <f t="shared" si="39"/>
        <v>44011.622384259259</v>
      </c>
      <c r="O470" s="386">
        <v>98.62</v>
      </c>
      <c r="P470" s="386">
        <v>3.893545</v>
      </c>
      <c r="Q470" s="386" t="s">
        <v>175</v>
      </c>
    </row>
    <row r="471" spans="1:17">
      <c r="A471" s="386" t="s">
        <v>289</v>
      </c>
      <c r="B471" s="386" t="s">
        <v>175</v>
      </c>
      <c r="C471" s="386" t="s">
        <v>188</v>
      </c>
      <c r="D471" s="389">
        <v>44018</v>
      </c>
      <c r="E471" s="394">
        <v>0.6209837962962963</v>
      </c>
      <c r="F471" s="386" t="s">
        <v>459</v>
      </c>
      <c r="G471" s="386">
        <v>103.9</v>
      </c>
      <c r="H471" s="386">
        <v>3.5436350000000001</v>
      </c>
      <c r="J471" s="320">
        <f t="shared" si="35"/>
        <v>2020</v>
      </c>
      <c r="K471" s="320">
        <f t="shared" si="36"/>
        <v>7</v>
      </c>
      <c r="L471" s="320">
        <f t="shared" si="37"/>
        <v>6</v>
      </c>
      <c r="M471" s="91">
        <f t="shared" si="38"/>
        <v>44018</v>
      </c>
      <c r="N471" s="90">
        <f t="shared" si="39"/>
        <v>44018.620983796296</v>
      </c>
      <c r="O471" s="386">
        <v>103.9</v>
      </c>
      <c r="P471" s="386">
        <v>3.5436350000000001</v>
      </c>
      <c r="Q471" s="386" t="s">
        <v>175</v>
      </c>
    </row>
    <row r="472" spans="1:17">
      <c r="A472" s="386" t="s">
        <v>289</v>
      </c>
      <c r="B472" s="386" t="s">
        <v>175</v>
      </c>
      <c r="C472" s="386" t="s">
        <v>188</v>
      </c>
      <c r="D472" s="389">
        <v>44018</v>
      </c>
      <c r="E472" s="394">
        <v>0.6209837962962963</v>
      </c>
      <c r="F472" s="386" t="s">
        <v>459</v>
      </c>
      <c r="G472" s="386">
        <v>103.8</v>
      </c>
      <c r="H472" s="386">
        <v>3.5500500000000001</v>
      </c>
      <c r="J472" s="320">
        <f t="shared" si="35"/>
        <v>2020</v>
      </c>
      <c r="K472" s="320">
        <f t="shared" si="36"/>
        <v>7</v>
      </c>
      <c r="L472" s="320">
        <f t="shared" si="37"/>
        <v>6</v>
      </c>
      <c r="M472" s="91">
        <f t="shared" si="38"/>
        <v>44018</v>
      </c>
      <c r="N472" s="90">
        <f t="shared" si="39"/>
        <v>44018.620983796296</v>
      </c>
      <c r="O472" s="386">
        <v>103.8</v>
      </c>
      <c r="P472" s="386">
        <v>3.5500500000000001</v>
      </c>
      <c r="Q472" s="386" t="s">
        <v>175</v>
      </c>
    </row>
    <row r="473" spans="1:17">
      <c r="A473" s="386" t="s">
        <v>289</v>
      </c>
      <c r="B473" s="386" t="s">
        <v>175</v>
      </c>
      <c r="C473" s="386" t="s">
        <v>188</v>
      </c>
      <c r="D473" s="389">
        <v>44018</v>
      </c>
      <c r="E473" s="394">
        <v>0.6209837962962963</v>
      </c>
      <c r="F473" s="386" t="s">
        <v>459</v>
      </c>
      <c r="G473" s="386">
        <v>106.08</v>
      </c>
      <c r="H473" s="386">
        <v>3.4057360000000001</v>
      </c>
      <c r="J473" s="320">
        <f t="shared" si="35"/>
        <v>2020</v>
      </c>
      <c r="K473" s="320">
        <f t="shared" si="36"/>
        <v>7</v>
      </c>
      <c r="L473" s="320">
        <f t="shared" si="37"/>
        <v>6</v>
      </c>
      <c r="M473" s="91">
        <f t="shared" si="38"/>
        <v>44018</v>
      </c>
      <c r="N473" s="90">
        <f t="shared" si="39"/>
        <v>44018.620983796296</v>
      </c>
      <c r="O473" s="386">
        <v>106.08</v>
      </c>
      <c r="P473" s="386">
        <v>3.4057360000000001</v>
      </c>
      <c r="Q473" s="386" t="s">
        <v>175</v>
      </c>
    </row>
    <row r="474" spans="1:17">
      <c r="A474" s="386" t="s">
        <v>289</v>
      </c>
      <c r="B474" s="386" t="s">
        <v>175</v>
      </c>
      <c r="C474" s="386" t="s">
        <v>188</v>
      </c>
      <c r="D474" s="389">
        <v>44018</v>
      </c>
      <c r="E474" s="394">
        <v>0.62099537037037034</v>
      </c>
      <c r="F474" s="386" t="s">
        <v>459</v>
      </c>
      <c r="G474" s="386">
        <v>104</v>
      </c>
      <c r="H474" s="386">
        <v>3.537229</v>
      </c>
      <c r="J474" s="320">
        <f t="shared" si="35"/>
        <v>2020</v>
      </c>
      <c r="K474" s="320">
        <f t="shared" si="36"/>
        <v>7</v>
      </c>
      <c r="L474" s="320">
        <f t="shared" si="37"/>
        <v>6</v>
      </c>
      <c r="M474" s="91">
        <f t="shared" si="38"/>
        <v>44018</v>
      </c>
      <c r="N474" s="90">
        <f t="shared" si="39"/>
        <v>44018.620995370373</v>
      </c>
      <c r="O474" s="386">
        <v>104</v>
      </c>
      <c r="P474" s="386">
        <v>3.537229</v>
      </c>
      <c r="Q474" s="386" t="s">
        <v>175</v>
      </c>
    </row>
    <row r="475" spans="1:17">
      <c r="A475" s="386" t="s">
        <v>289</v>
      </c>
      <c r="B475" s="386" t="s">
        <v>175</v>
      </c>
      <c r="C475" s="386" t="s">
        <v>188</v>
      </c>
      <c r="D475" s="389">
        <v>44019</v>
      </c>
      <c r="E475" s="394">
        <v>0.50450231481481478</v>
      </c>
      <c r="F475" s="386" t="s">
        <v>429</v>
      </c>
      <c r="G475" s="386">
        <v>103.723</v>
      </c>
      <c r="H475" s="386">
        <v>3.5549789999999999</v>
      </c>
      <c r="J475" s="320">
        <f t="shared" si="35"/>
        <v>2020</v>
      </c>
      <c r="K475" s="320">
        <f t="shared" si="36"/>
        <v>7</v>
      </c>
      <c r="L475" s="320">
        <f t="shared" si="37"/>
        <v>7</v>
      </c>
      <c r="M475" s="91">
        <f t="shared" si="38"/>
        <v>44019</v>
      </c>
      <c r="N475" s="90">
        <f t="shared" si="39"/>
        <v>44019.504502314812</v>
      </c>
      <c r="O475" s="386">
        <v>103.723</v>
      </c>
      <c r="P475" s="386">
        <v>3.5549789999999999</v>
      </c>
      <c r="Q475" s="386" t="s">
        <v>175</v>
      </c>
    </row>
    <row r="476" spans="1:17">
      <c r="A476" s="386" t="s">
        <v>289</v>
      </c>
      <c r="B476" s="386" t="s">
        <v>175</v>
      </c>
      <c r="C476" s="386" t="s">
        <v>188</v>
      </c>
      <c r="D476" s="389">
        <v>44019</v>
      </c>
      <c r="E476" s="394">
        <v>0.50450231481481478</v>
      </c>
      <c r="F476" s="386" t="s">
        <v>429</v>
      </c>
      <c r="G476" s="386">
        <v>103.723</v>
      </c>
      <c r="H476" s="386">
        <v>3.5549789999999999</v>
      </c>
      <c r="J476" s="320">
        <f t="shared" si="35"/>
        <v>2020</v>
      </c>
      <c r="K476" s="320">
        <f t="shared" si="36"/>
        <v>7</v>
      </c>
      <c r="L476" s="320">
        <f t="shared" si="37"/>
        <v>7</v>
      </c>
      <c r="M476" s="91">
        <f t="shared" si="38"/>
        <v>44019</v>
      </c>
      <c r="N476" s="90">
        <f t="shared" si="39"/>
        <v>44019.504502314812</v>
      </c>
      <c r="O476" s="386">
        <v>103.723</v>
      </c>
      <c r="P476" s="386">
        <v>3.5549789999999999</v>
      </c>
      <c r="Q476" s="386" t="s">
        <v>175</v>
      </c>
    </row>
    <row r="477" spans="1:17">
      <c r="A477" s="386" t="s">
        <v>289</v>
      </c>
      <c r="B477" s="386" t="s">
        <v>175</v>
      </c>
      <c r="C477" s="386" t="s">
        <v>188</v>
      </c>
      <c r="D477" s="389">
        <v>44019</v>
      </c>
      <c r="E477" s="394">
        <v>0.62510416666666668</v>
      </c>
      <c r="F477" s="386" t="s">
        <v>429</v>
      </c>
      <c r="G477" s="386">
        <v>104.19</v>
      </c>
      <c r="H477" s="386">
        <v>3.5250599999999999</v>
      </c>
      <c r="J477" s="320">
        <f t="shared" si="35"/>
        <v>2020</v>
      </c>
      <c r="K477" s="320">
        <f t="shared" si="36"/>
        <v>7</v>
      </c>
      <c r="L477" s="320">
        <f t="shared" si="37"/>
        <v>7</v>
      </c>
      <c r="M477" s="91">
        <f t="shared" si="38"/>
        <v>44019</v>
      </c>
      <c r="N477" s="90">
        <f t="shared" si="39"/>
        <v>44019.625104166669</v>
      </c>
      <c r="O477" s="386">
        <v>104.19</v>
      </c>
      <c r="P477" s="386">
        <v>3.5250599999999999</v>
      </c>
      <c r="Q477" s="386" t="s">
        <v>175</v>
      </c>
    </row>
    <row r="478" spans="1:17">
      <c r="A478" s="386" t="s">
        <v>289</v>
      </c>
      <c r="B478" s="386" t="s">
        <v>175</v>
      </c>
      <c r="C478" s="386" t="s">
        <v>188</v>
      </c>
      <c r="D478" s="389">
        <v>44020</v>
      </c>
      <c r="E478" s="394">
        <v>0.65422453703703709</v>
      </c>
      <c r="F478" s="386" t="s">
        <v>431</v>
      </c>
      <c r="G478" s="386">
        <v>105.16500000000001</v>
      </c>
      <c r="H478" s="386">
        <v>3.463123</v>
      </c>
      <c r="J478" s="320">
        <f t="shared" si="35"/>
        <v>2020</v>
      </c>
      <c r="K478" s="320">
        <f t="shared" si="36"/>
        <v>7</v>
      </c>
      <c r="L478" s="320">
        <f t="shared" si="37"/>
        <v>8</v>
      </c>
      <c r="M478" s="91">
        <f t="shared" si="38"/>
        <v>44020</v>
      </c>
      <c r="N478" s="90">
        <f t="shared" si="39"/>
        <v>44020.654224537036</v>
      </c>
      <c r="O478" s="386">
        <v>105.16500000000001</v>
      </c>
      <c r="P478" s="386">
        <v>3.463123</v>
      </c>
      <c r="Q478" s="386" t="s">
        <v>175</v>
      </c>
    </row>
    <row r="479" spans="1:17">
      <c r="A479" s="386" t="s">
        <v>289</v>
      </c>
      <c r="B479" s="386" t="s">
        <v>175</v>
      </c>
      <c r="C479" s="386" t="s">
        <v>188</v>
      </c>
      <c r="D479" s="389">
        <v>44020</v>
      </c>
      <c r="E479" s="394">
        <v>0.65422453703703709</v>
      </c>
      <c r="F479" s="386" t="s">
        <v>431</v>
      </c>
      <c r="G479" s="386">
        <v>105.16500000000001</v>
      </c>
      <c r="H479" s="386">
        <v>3.463123</v>
      </c>
      <c r="J479" s="320">
        <f t="shared" si="35"/>
        <v>2020</v>
      </c>
      <c r="K479" s="320">
        <f t="shared" si="36"/>
        <v>7</v>
      </c>
      <c r="L479" s="320">
        <f t="shared" si="37"/>
        <v>8</v>
      </c>
      <c r="M479" s="91">
        <f t="shared" si="38"/>
        <v>44020</v>
      </c>
      <c r="N479" s="90">
        <f t="shared" si="39"/>
        <v>44020.654224537036</v>
      </c>
      <c r="O479" s="386">
        <v>105.16500000000001</v>
      </c>
      <c r="P479" s="386">
        <v>3.463123</v>
      </c>
      <c r="Q479" s="386" t="s">
        <v>175</v>
      </c>
    </row>
    <row r="480" spans="1:17">
      <c r="A480" s="386" t="s">
        <v>289</v>
      </c>
      <c r="B480" s="386" t="s">
        <v>175</v>
      </c>
      <c r="C480" s="386" t="s">
        <v>188</v>
      </c>
      <c r="D480" s="389">
        <v>44028</v>
      </c>
      <c r="E480" s="394">
        <v>0.59027777777777779</v>
      </c>
      <c r="F480" s="386" t="s">
        <v>460</v>
      </c>
      <c r="G480" s="386">
        <v>105.605</v>
      </c>
      <c r="H480" s="386">
        <v>3.435168</v>
      </c>
      <c r="J480" s="320">
        <f t="shared" si="35"/>
        <v>2020</v>
      </c>
      <c r="K480" s="320">
        <f t="shared" si="36"/>
        <v>7</v>
      </c>
      <c r="L480" s="320">
        <f t="shared" si="37"/>
        <v>16</v>
      </c>
      <c r="M480" s="91">
        <f t="shared" si="38"/>
        <v>44028</v>
      </c>
      <c r="N480" s="90">
        <f t="shared" si="39"/>
        <v>44028.590277777781</v>
      </c>
      <c r="O480" s="386">
        <v>105.605</v>
      </c>
      <c r="P480" s="386">
        <v>3.435168</v>
      </c>
      <c r="Q480" s="386" t="s">
        <v>175</v>
      </c>
    </row>
    <row r="481" spans="1:17">
      <c r="A481" s="386" t="s">
        <v>289</v>
      </c>
      <c r="B481" s="386" t="s">
        <v>175</v>
      </c>
      <c r="C481" s="386" t="s">
        <v>188</v>
      </c>
      <c r="D481" s="389">
        <v>44032</v>
      </c>
      <c r="E481" s="394">
        <v>0.39231481481481478</v>
      </c>
      <c r="F481" s="386" t="s">
        <v>426</v>
      </c>
      <c r="G481" s="386">
        <v>107.995</v>
      </c>
      <c r="H481" s="386">
        <v>3.287029</v>
      </c>
      <c r="J481" s="320">
        <f t="shared" si="35"/>
        <v>2020</v>
      </c>
      <c r="K481" s="320">
        <f t="shared" si="36"/>
        <v>7</v>
      </c>
      <c r="L481" s="320">
        <f t="shared" si="37"/>
        <v>20</v>
      </c>
      <c r="M481" s="91">
        <f t="shared" si="38"/>
        <v>44032</v>
      </c>
      <c r="N481" s="90">
        <f t="shared" si="39"/>
        <v>44032.392314814817</v>
      </c>
      <c r="O481" s="386">
        <v>107.995</v>
      </c>
      <c r="P481" s="386">
        <v>3.287029</v>
      </c>
      <c r="Q481" s="386" t="s">
        <v>175</v>
      </c>
    </row>
    <row r="482" spans="1:17">
      <c r="A482" s="386" t="s">
        <v>289</v>
      </c>
      <c r="B482" s="386" t="s">
        <v>175</v>
      </c>
      <c r="C482" s="386" t="s">
        <v>188</v>
      </c>
      <c r="D482" s="389">
        <v>44036</v>
      </c>
      <c r="E482" s="394">
        <v>0.60651620370370374</v>
      </c>
      <c r="F482" s="386" t="s">
        <v>431</v>
      </c>
      <c r="G482" s="386">
        <v>104.87648299999999</v>
      </c>
      <c r="H482" s="386">
        <v>3.4809890000000001</v>
      </c>
      <c r="J482" s="320">
        <f t="shared" si="35"/>
        <v>2020</v>
      </c>
      <c r="K482" s="320">
        <f t="shared" si="36"/>
        <v>7</v>
      </c>
      <c r="L482" s="320">
        <f t="shared" si="37"/>
        <v>24</v>
      </c>
      <c r="M482" s="91">
        <f t="shared" si="38"/>
        <v>44036</v>
      </c>
      <c r="N482" s="90">
        <f t="shared" si="39"/>
        <v>44036.606516203705</v>
      </c>
      <c r="O482" s="386">
        <v>104.87648299999999</v>
      </c>
      <c r="P482" s="386">
        <v>3.4809890000000001</v>
      </c>
      <c r="Q482" s="386" t="s">
        <v>175</v>
      </c>
    </row>
    <row r="483" spans="1:17">
      <c r="A483" s="386" t="s">
        <v>289</v>
      </c>
      <c r="B483" s="386" t="s">
        <v>175</v>
      </c>
      <c r="C483" s="386" t="s">
        <v>188</v>
      </c>
      <c r="D483" s="389">
        <v>44036</v>
      </c>
      <c r="E483" s="394">
        <v>0.60651620370370374</v>
      </c>
      <c r="F483" s="386" t="s">
        <v>431</v>
      </c>
      <c r="G483" s="386">
        <v>105.669</v>
      </c>
      <c r="H483" s="386">
        <v>3.4309479999999999</v>
      </c>
      <c r="J483" s="320">
        <f t="shared" si="35"/>
        <v>2020</v>
      </c>
      <c r="K483" s="320">
        <f t="shared" si="36"/>
        <v>7</v>
      </c>
      <c r="L483" s="320">
        <f t="shared" si="37"/>
        <v>24</v>
      </c>
      <c r="M483" s="91">
        <f t="shared" si="38"/>
        <v>44036</v>
      </c>
      <c r="N483" s="90">
        <f t="shared" si="39"/>
        <v>44036.606516203705</v>
      </c>
      <c r="O483" s="386">
        <v>105.669</v>
      </c>
      <c r="P483" s="386">
        <v>3.4309479999999999</v>
      </c>
      <c r="Q483" s="386" t="s">
        <v>175</v>
      </c>
    </row>
    <row r="484" spans="1:17">
      <c r="A484" s="386" t="s">
        <v>289</v>
      </c>
      <c r="B484" s="386" t="s">
        <v>175</v>
      </c>
      <c r="C484" s="386" t="s">
        <v>188</v>
      </c>
      <c r="D484" s="389">
        <v>44041</v>
      </c>
      <c r="E484" s="394">
        <v>0.60362268518518525</v>
      </c>
      <c r="F484" s="386" t="s">
        <v>430</v>
      </c>
      <c r="G484" s="386">
        <v>109.867</v>
      </c>
      <c r="H484" s="386">
        <v>3.1735039999999999</v>
      </c>
      <c r="J484" s="320">
        <f t="shared" si="35"/>
        <v>2020</v>
      </c>
      <c r="K484" s="320">
        <f t="shared" si="36"/>
        <v>7</v>
      </c>
      <c r="L484" s="320">
        <f t="shared" si="37"/>
        <v>29</v>
      </c>
      <c r="M484" s="91">
        <f t="shared" si="38"/>
        <v>44041</v>
      </c>
      <c r="N484" s="90">
        <f t="shared" si="39"/>
        <v>44041.603622685187</v>
      </c>
      <c r="O484" s="386">
        <v>109.867</v>
      </c>
      <c r="P484" s="386">
        <v>3.1735039999999999</v>
      </c>
      <c r="Q484" s="386" t="s">
        <v>175</v>
      </c>
    </row>
    <row r="485" spans="1:17">
      <c r="A485" s="386" t="s">
        <v>289</v>
      </c>
      <c r="B485" s="386" t="s">
        <v>175</v>
      </c>
      <c r="C485" s="386" t="s">
        <v>188</v>
      </c>
      <c r="D485" s="389">
        <v>44041</v>
      </c>
      <c r="E485" s="394">
        <v>0.60363425925925929</v>
      </c>
      <c r="F485" s="386" t="s">
        <v>430</v>
      </c>
      <c r="G485" s="386">
        <v>109.867</v>
      </c>
      <c r="H485" s="386">
        <v>3.1735039999999999</v>
      </c>
      <c r="J485" s="320">
        <f t="shared" si="35"/>
        <v>2020</v>
      </c>
      <c r="K485" s="320">
        <f t="shared" si="36"/>
        <v>7</v>
      </c>
      <c r="L485" s="320">
        <f t="shared" si="37"/>
        <v>29</v>
      </c>
      <c r="M485" s="91">
        <f t="shared" si="38"/>
        <v>44041</v>
      </c>
      <c r="N485" s="90">
        <f t="shared" si="39"/>
        <v>44041.603634259256</v>
      </c>
      <c r="O485" s="386">
        <v>109.867</v>
      </c>
      <c r="P485" s="386">
        <v>3.1735039999999999</v>
      </c>
      <c r="Q485" s="386" t="s">
        <v>175</v>
      </c>
    </row>
    <row r="486" spans="1:17">
      <c r="A486" s="386" t="s">
        <v>289</v>
      </c>
      <c r="B486" s="386" t="s">
        <v>175</v>
      </c>
      <c r="C486" s="386" t="s">
        <v>188</v>
      </c>
      <c r="D486" s="389">
        <v>44046</v>
      </c>
      <c r="E486" s="394">
        <v>0.44229166666666664</v>
      </c>
      <c r="F486" s="386" t="s">
        <v>461</v>
      </c>
      <c r="G486" s="386">
        <v>108.39700000000001</v>
      </c>
      <c r="H486" s="386">
        <v>3.2619910000000001</v>
      </c>
      <c r="J486" s="320">
        <f t="shared" si="35"/>
        <v>2020</v>
      </c>
      <c r="K486" s="320">
        <f t="shared" si="36"/>
        <v>8</v>
      </c>
      <c r="L486" s="320">
        <f t="shared" si="37"/>
        <v>3</v>
      </c>
      <c r="M486" s="91">
        <f t="shared" si="38"/>
        <v>44046</v>
      </c>
      <c r="N486" s="90">
        <f t="shared" si="39"/>
        <v>44046.442291666666</v>
      </c>
      <c r="O486" s="386">
        <v>108.39700000000001</v>
      </c>
      <c r="P486" s="386">
        <v>3.2619910000000001</v>
      </c>
      <c r="Q486" s="386" t="s">
        <v>175</v>
      </c>
    </row>
    <row r="487" spans="1:17">
      <c r="A487" s="386" t="s">
        <v>289</v>
      </c>
      <c r="B487" s="386" t="s">
        <v>175</v>
      </c>
      <c r="C487" s="386" t="s">
        <v>188</v>
      </c>
      <c r="D487" s="389">
        <v>44046</v>
      </c>
      <c r="E487" s="394">
        <v>0.44494212962962965</v>
      </c>
      <c r="F487" s="386" t="s">
        <v>461</v>
      </c>
      <c r="G487" s="386">
        <v>108.72</v>
      </c>
      <c r="H487" s="386">
        <v>3.2423690000000001</v>
      </c>
      <c r="J487" s="320">
        <f t="shared" si="35"/>
        <v>2020</v>
      </c>
      <c r="K487" s="320">
        <f t="shared" si="36"/>
        <v>8</v>
      </c>
      <c r="L487" s="320">
        <f t="shared" si="37"/>
        <v>3</v>
      </c>
      <c r="M487" s="91">
        <f t="shared" si="38"/>
        <v>44046</v>
      </c>
      <c r="N487" s="90">
        <f t="shared" si="39"/>
        <v>44046.44494212963</v>
      </c>
      <c r="O487" s="386">
        <v>108.72</v>
      </c>
      <c r="P487" s="386">
        <v>3.2423690000000001</v>
      </c>
      <c r="Q487" s="386" t="s">
        <v>175</v>
      </c>
    </row>
    <row r="488" spans="1:17">
      <c r="A488" s="386" t="s">
        <v>289</v>
      </c>
      <c r="B488" s="386" t="s">
        <v>175</v>
      </c>
      <c r="C488" s="386" t="s">
        <v>188</v>
      </c>
      <c r="D488" s="389">
        <v>44046</v>
      </c>
      <c r="E488" s="394">
        <v>0.4720833333333333</v>
      </c>
      <c r="F488" s="386" t="s">
        <v>447</v>
      </c>
      <c r="G488" s="386">
        <v>107.56399999999999</v>
      </c>
      <c r="H488" s="386">
        <v>3.3129390000000001</v>
      </c>
      <c r="J488" s="320">
        <f t="shared" si="35"/>
        <v>2020</v>
      </c>
      <c r="K488" s="320">
        <f t="shared" si="36"/>
        <v>8</v>
      </c>
      <c r="L488" s="320">
        <f t="shared" si="37"/>
        <v>3</v>
      </c>
      <c r="M488" s="91">
        <f t="shared" si="38"/>
        <v>44046</v>
      </c>
      <c r="N488" s="90">
        <f t="shared" si="39"/>
        <v>44046.472083333334</v>
      </c>
      <c r="O488" s="386">
        <v>107.56399999999999</v>
      </c>
      <c r="P488" s="386">
        <v>3.3129390000000001</v>
      </c>
      <c r="Q488" s="386" t="s">
        <v>175</v>
      </c>
    </row>
    <row r="489" spans="1:17">
      <c r="A489" s="386" t="s">
        <v>289</v>
      </c>
      <c r="B489" s="386" t="s">
        <v>175</v>
      </c>
      <c r="C489" s="386" t="s">
        <v>188</v>
      </c>
      <c r="D489" s="389">
        <v>44047</v>
      </c>
      <c r="E489" s="394">
        <v>0.61881944444444448</v>
      </c>
      <c r="F489" s="386" t="s">
        <v>421</v>
      </c>
      <c r="G489" s="386">
        <v>110.68600000000001</v>
      </c>
      <c r="H489" s="386">
        <v>3.1244589999999999</v>
      </c>
      <c r="J489" s="320">
        <f t="shared" si="35"/>
        <v>2020</v>
      </c>
      <c r="K489" s="320">
        <f t="shared" si="36"/>
        <v>8</v>
      </c>
      <c r="L489" s="320">
        <f t="shared" si="37"/>
        <v>4</v>
      </c>
      <c r="M489" s="91">
        <f t="shared" si="38"/>
        <v>44047</v>
      </c>
      <c r="N489" s="90">
        <f t="shared" si="39"/>
        <v>44047.618819444448</v>
      </c>
      <c r="O489" s="386">
        <v>110.68600000000001</v>
      </c>
      <c r="P489" s="386">
        <v>3.1244589999999999</v>
      </c>
      <c r="Q489" s="386" t="s">
        <v>175</v>
      </c>
    </row>
    <row r="490" spans="1:17">
      <c r="A490" s="386" t="s">
        <v>289</v>
      </c>
      <c r="B490" s="386" t="s">
        <v>175</v>
      </c>
      <c r="C490" s="386" t="s">
        <v>188</v>
      </c>
      <c r="D490" s="389">
        <v>44047</v>
      </c>
      <c r="E490" s="394">
        <v>0.62134259259259261</v>
      </c>
      <c r="F490" s="386" t="s">
        <v>458</v>
      </c>
      <c r="G490" s="386">
        <v>103.62973599999999</v>
      </c>
      <c r="H490" s="386">
        <v>3.5605449999999998</v>
      </c>
      <c r="J490" s="320">
        <f t="shared" si="35"/>
        <v>2020</v>
      </c>
      <c r="K490" s="320">
        <f t="shared" si="36"/>
        <v>8</v>
      </c>
      <c r="L490" s="320">
        <f t="shared" si="37"/>
        <v>4</v>
      </c>
      <c r="M490" s="91">
        <f t="shared" si="38"/>
        <v>44047</v>
      </c>
      <c r="N490" s="90">
        <f t="shared" si="39"/>
        <v>44047.621342592596</v>
      </c>
      <c r="O490" s="386">
        <v>103.62973599999999</v>
      </c>
      <c r="P490" s="386">
        <v>3.5605449999999998</v>
      </c>
      <c r="Q490" s="386" t="s">
        <v>175</v>
      </c>
    </row>
    <row r="491" spans="1:17">
      <c r="A491" s="386" t="s">
        <v>289</v>
      </c>
      <c r="B491" s="386" t="s">
        <v>175</v>
      </c>
      <c r="C491" s="386" t="s">
        <v>188</v>
      </c>
      <c r="D491" s="389">
        <v>44047</v>
      </c>
      <c r="E491" s="394">
        <v>0.62134259259259261</v>
      </c>
      <c r="F491" s="386" t="s">
        <v>458</v>
      </c>
      <c r="G491" s="386">
        <v>104.3</v>
      </c>
      <c r="H491" s="386">
        <v>3.5175109999999998</v>
      </c>
      <c r="J491" s="320">
        <f t="shared" si="35"/>
        <v>2020</v>
      </c>
      <c r="K491" s="320">
        <f t="shared" si="36"/>
        <v>8</v>
      </c>
      <c r="L491" s="320">
        <f t="shared" si="37"/>
        <v>4</v>
      </c>
      <c r="M491" s="91">
        <f t="shared" si="38"/>
        <v>44047</v>
      </c>
      <c r="N491" s="90">
        <f t="shared" si="39"/>
        <v>44047.621342592596</v>
      </c>
      <c r="O491" s="386">
        <v>104.3</v>
      </c>
      <c r="P491" s="386">
        <v>3.5175109999999998</v>
      </c>
      <c r="Q491" s="386" t="s">
        <v>175</v>
      </c>
    </row>
    <row r="492" spans="1:17">
      <c r="A492" s="386" t="s">
        <v>289</v>
      </c>
      <c r="B492" s="386" t="s">
        <v>175</v>
      </c>
      <c r="C492" s="386" t="s">
        <v>188</v>
      </c>
      <c r="D492" s="389">
        <v>44047</v>
      </c>
      <c r="E492" s="394">
        <v>0.62135416666666665</v>
      </c>
      <c r="F492" s="386" t="s">
        <v>458</v>
      </c>
      <c r="G492" s="386">
        <v>104.079736</v>
      </c>
      <c r="H492" s="386">
        <v>3.5316139999999998</v>
      </c>
      <c r="J492" s="320">
        <f t="shared" si="35"/>
        <v>2020</v>
      </c>
      <c r="K492" s="320">
        <f t="shared" si="36"/>
        <v>8</v>
      </c>
      <c r="L492" s="320">
        <f t="shared" si="37"/>
        <v>4</v>
      </c>
      <c r="M492" s="91">
        <f t="shared" si="38"/>
        <v>44047</v>
      </c>
      <c r="N492" s="90">
        <f t="shared" si="39"/>
        <v>44047.621354166666</v>
      </c>
      <c r="O492" s="386">
        <v>104.079736</v>
      </c>
      <c r="P492" s="386">
        <v>3.5316139999999998</v>
      </c>
      <c r="Q492" s="386" t="s">
        <v>175</v>
      </c>
    </row>
    <row r="493" spans="1:17">
      <c r="A493" s="386" t="s">
        <v>289</v>
      </c>
      <c r="B493" s="386" t="s">
        <v>175</v>
      </c>
      <c r="C493" s="386" t="s">
        <v>188</v>
      </c>
      <c r="D493" s="389">
        <v>44047</v>
      </c>
      <c r="E493" s="394">
        <v>0.62135416666666665</v>
      </c>
      <c r="F493" s="386" t="s">
        <v>458</v>
      </c>
      <c r="G493" s="386">
        <v>104.75</v>
      </c>
      <c r="H493" s="386">
        <v>3.4888170000000001</v>
      </c>
      <c r="J493" s="320">
        <f t="shared" si="35"/>
        <v>2020</v>
      </c>
      <c r="K493" s="320">
        <f t="shared" si="36"/>
        <v>8</v>
      </c>
      <c r="L493" s="320">
        <f t="shared" si="37"/>
        <v>4</v>
      </c>
      <c r="M493" s="91">
        <f t="shared" si="38"/>
        <v>44047</v>
      </c>
      <c r="N493" s="90">
        <f t="shared" si="39"/>
        <v>44047.621354166666</v>
      </c>
      <c r="O493" s="386">
        <v>104.75</v>
      </c>
      <c r="P493" s="386">
        <v>3.4888170000000001</v>
      </c>
      <c r="Q493" s="386" t="s">
        <v>175</v>
      </c>
    </row>
    <row r="494" spans="1:17">
      <c r="A494" s="386" t="s">
        <v>289</v>
      </c>
      <c r="B494" s="386" t="s">
        <v>175</v>
      </c>
      <c r="C494" s="386" t="s">
        <v>188</v>
      </c>
      <c r="D494" s="389">
        <v>44054</v>
      </c>
      <c r="E494" s="394">
        <v>0.33811342592592591</v>
      </c>
      <c r="F494" s="386" t="s">
        <v>462</v>
      </c>
      <c r="G494" s="386">
        <v>108.285</v>
      </c>
      <c r="H494" s="386">
        <v>3.2684229999999999</v>
      </c>
      <c r="J494" s="320">
        <f t="shared" si="35"/>
        <v>2020</v>
      </c>
      <c r="K494" s="320">
        <f t="shared" si="36"/>
        <v>8</v>
      </c>
      <c r="L494" s="320">
        <f t="shared" si="37"/>
        <v>11</v>
      </c>
      <c r="M494" s="91">
        <f t="shared" si="38"/>
        <v>44054</v>
      </c>
      <c r="N494" s="90">
        <f t="shared" si="39"/>
        <v>44054.338113425925</v>
      </c>
      <c r="O494" s="386">
        <v>108.285</v>
      </c>
      <c r="P494" s="386">
        <v>3.2684229999999999</v>
      </c>
      <c r="Q494" s="386" t="s">
        <v>175</v>
      </c>
    </row>
    <row r="495" spans="1:17">
      <c r="A495" s="386" t="s">
        <v>289</v>
      </c>
      <c r="B495" s="386" t="s">
        <v>175</v>
      </c>
      <c r="C495" s="386" t="s">
        <v>188</v>
      </c>
      <c r="D495" s="389">
        <v>44054</v>
      </c>
      <c r="E495" s="394">
        <v>0.33811342592592591</v>
      </c>
      <c r="F495" s="386" t="s">
        <v>462</v>
      </c>
      <c r="G495" s="386">
        <v>108.185</v>
      </c>
      <c r="H495" s="386">
        <v>3.2745250000000001</v>
      </c>
      <c r="J495" s="320">
        <f t="shared" si="35"/>
        <v>2020</v>
      </c>
      <c r="K495" s="320">
        <f t="shared" si="36"/>
        <v>8</v>
      </c>
      <c r="L495" s="320">
        <f t="shared" si="37"/>
        <v>11</v>
      </c>
      <c r="M495" s="91">
        <f t="shared" si="38"/>
        <v>44054</v>
      </c>
      <c r="N495" s="90">
        <f t="shared" si="39"/>
        <v>44054.338113425925</v>
      </c>
      <c r="O495" s="386">
        <v>108.185</v>
      </c>
      <c r="P495" s="386">
        <v>3.2745250000000001</v>
      </c>
      <c r="Q495" s="386" t="s">
        <v>175</v>
      </c>
    </row>
    <row r="496" spans="1:17">
      <c r="A496" s="386" t="s">
        <v>289</v>
      </c>
      <c r="B496" s="386" t="s">
        <v>175</v>
      </c>
      <c r="C496" s="386" t="s">
        <v>188</v>
      </c>
      <c r="D496" s="389">
        <v>44056</v>
      </c>
      <c r="E496" s="394">
        <v>0.54353009259259255</v>
      </c>
      <c r="F496" s="386" t="s">
        <v>421</v>
      </c>
      <c r="G496" s="386">
        <v>105.617</v>
      </c>
      <c r="H496" s="386">
        <v>3.4335909999999998</v>
      </c>
      <c r="J496" s="320">
        <f t="shared" si="35"/>
        <v>2020</v>
      </c>
      <c r="K496" s="320">
        <f t="shared" si="36"/>
        <v>8</v>
      </c>
      <c r="L496" s="320">
        <f t="shared" si="37"/>
        <v>13</v>
      </c>
      <c r="M496" s="91">
        <f t="shared" si="38"/>
        <v>44056</v>
      </c>
      <c r="N496" s="90">
        <f t="shared" si="39"/>
        <v>44056.543530092589</v>
      </c>
      <c r="O496" s="386">
        <v>105.617</v>
      </c>
      <c r="P496" s="386">
        <v>3.4335909999999998</v>
      </c>
      <c r="Q496" s="386" t="s">
        <v>175</v>
      </c>
    </row>
    <row r="497" spans="1:17">
      <c r="A497" s="386" t="s">
        <v>289</v>
      </c>
      <c r="B497" s="386" t="s">
        <v>175</v>
      </c>
      <c r="C497" s="386" t="s">
        <v>188</v>
      </c>
      <c r="D497" s="389">
        <v>44056</v>
      </c>
      <c r="E497" s="394">
        <v>0.54353009259259255</v>
      </c>
      <c r="F497" s="386" t="s">
        <v>421</v>
      </c>
      <c r="G497" s="386">
        <v>105.717</v>
      </c>
      <c r="H497" s="386">
        <v>3.4272969999999998</v>
      </c>
      <c r="J497" s="320">
        <f t="shared" si="35"/>
        <v>2020</v>
      </c>
      <c r="K497" s="320">
        <f t="shared" si="36"/>
        <v>8</v>
      </c>
      <c r="L497" s="320">
        <f t="shared" si="37"/>
        <v>13</v>
      </c>
      <c r="M497" s="91">
        <f t="shared" si="38"/>
        <v>44056</v>
      </c>
      <c r="N497" s="90">
        <f t="shared" si="39"/>
        <v>44056.543530092589</v>
      </c>
      <c r="O497" s="386">
        <v>105.717</v>
      </c>
      <c r="P497" s="386">
        <v>3.4272969999999998</v>
      </c>
      <c r="Q497" s="386" t="s">
        <v>175</v>
      </c>
    </row>
    <row r="498" spans="1:17">
      <c r="A498" s="386" t="s">
        <v>289</v>
      </c>
      <c r="B498" s="386" t="s">
        <v>175</v>
      </c>
      <c r="C498" s="386" t="s">
        <v>188</v>
      </c>
      <c r="D498" s="389">
        <v>44056</v>
      </c>
      <c r="E498" s="394">
        <v>0.54353009259259255</v>
      </c>
      <c r="F498" s="386" t="s">
        <v>421</v>
      </c>
      <c r="G498" s="386">
        <v>105.617</v>
      </c>
      <c r="H498" s="386">
        <v>3.4335909999999998</v>
      </c>
      <c r="J498" s="320">
        <f t="shared" si="35"/>
        <v>2020</v>
      </c>
      <c r="K498" s="320">
        <f t="shared" si="36"/>
        <v>8</v>
      </c>
      <c r="L498" s="320">
        <f t="shared" si="37"/>
        <v>13</v>
      </c>
      <c r="M498" s="91">
        <f t="shared" si="38"/>
        <v>44056</v>
      </c>
      <c r="N498" s="90">
        <f t="shared" si="39"/>
        <v>44056.543530092589</v>
      </c>
      <c r="O498" s="386">
        <v>105.617</v>
      </c>
      <c r="P498" s="386">
        <v>3.4335909999999998</v>
      </c>
      <c r="Q498" s="386" t="s">
        <v>175</v>
      </c>
    </row>
    <row r="499" spans="1:17">
      <c r="A499" s="386" t="s">
        <v>289</v>
      </c>
      <c r="B499" s="386" t="s">
        <v>175</v>
      </c>
      <c r="C499" s="386" t="s">
        <v>188</v>
      </c>
      <c r="D499" s="389">
        <v>44060</v>
      </c>
      <c r="E499" s="394">
        <v>0.44773148148148151</v>
      </c>
      <c r="F499" s="386" t="s">
        <v>436</v>
      </c>
      <c r="G499" s="386">
        <v>105.831</v>
      </c>
      <c r="H499" s="386">
        <v>3.4200590000000002</v>
      </c>
      <c r="J499" s="320">
        <f t="shared" si="35"/>
        <v>2020</v>
      </c>
      <c r="K499" s="320">
        <f t="shared" si="36"/>
        <v>8</v>
      </c>
      <c r="L499" s="320">
        <f t="shared" si="37"/>
        <v>17</v>
      </c>
      <c r="M499" s="91">
        <f t="shared" si="38"/>
        <v>44060</v>
      </c>
      <c r="N499" s="90">
        <f t="shared" si="39"/>
        <v>44060.447731481479</v>
      </c>
      <c r="O499" s="386">
        <v>105.831</v>
      </c>
      <c r="P499" s="386">
        <v>3.4200590000000002</v>
      </c>
      <c r="Q499" s="386" t="s">
        <v>175</v>
      </c>
    </row>
    <row r="500" spans="1:17">
      <c r="A500" s="386" t="s">
        <v>289</v>
      </c>
      <c r="B500" s="386" t="s">
        <v>175</v>
      </c>
      <c r="C500" s="386" t="s">
        <v>188</v>
      </c>
      <c r="D500" s="389">
        <v>44060</v>
      </c>
      <c r="E500" s="394">
        <v>0.44773148148148151</v>
      </c>
      <c r="F500" s="386" t="s">
        <v>436</v>
      </c>
      <c r="G500" s="386">
        <v>105.931</v>
      </c>
      <c r="H500" s="386">
        <v>3.4137810000000002</v>
      </c>
      <c r="J500" s="320">
        <f t="shared" si="35"/>
        <v>2020</v>
      </c>
      <c r="K500" s="320">
        <f t="shared" si="36"/>
        <v>8</v>
      </c>
      <c r="L500" s="320">
        <f t="shared" si="37"/>
        <v>17</v>
      </c>
      <c r="M500" s="91">
        <f t="shared" si="38"/>
        <v>44060</v>
      </c>
      <c r="N500" s="90">
        <f t="shared" si="39"/>
        <v>44060.447731481479</v>
      </c>
      <c r="O500" s="386">
        <v>105.931</v>
      </c>
      <c r="P500" s="386">
        <v>3.4137810000000002</v>
      </c>
      <c r="Q500" s="386" t="s">
        <v>175</v>
      </c>
    </row>
    <row r="501" spans="1:17">
      <c r="A501" s="386" t="s">
        <v>289</v>
      </c>
      <c r="B501" s="386" t="s">
        <v>175</v>
      </c>
      <c r="C501" s="386" t="s">
        <v>188</v>
      </c>
      <c r="D501" s="389">
        <v>44060</v>
      </c>
      <c r="E501" s="394">
        <v>0.49184027777777778</v>
      </c>
      <c r="F501" s="386" t="s">
        <v>419</v>
      </c>
      <c r="G501" s="386">
        <v>105.6</v>
      </c>
      <c r="H501" s="386">
        <v>3.4345919999999999</v>
      </c>
      <c r="J501" s="320">
        <f t="shared" si="35"/>
        <v>2020</v>
      </c>
      <c r="K501" s="320">
        <f t="shared" si="36"/>
        <v>8</v>
      </c>
      <c r="L501" s="320">
        <f t="shared" si="37"/>
        <v>17</v>
      </c>
      <c r="M501" s="91">
        <f t="shared" si="38"/>
        <v>44060</v>
      </c>
      <c r="N501" s="90">
        <f t="shared" si="39"/>
        <v>44060.491840277777</v>
      </c>
      <c r="O501" s="386">
        <v>105.6</v>
      </c>
      <c r="P501" s="386">
        <v>3.4345919999999999</v>
      </c>
      <c r="Q501" s="386" t="s">
        <v>175</v>
      </c>
    </row>
    <row r="502" spans="1:17">
      <c r="A502" s="386" t="s">
        <v>289</v>
      </c>
      <c r="B502" s="386" t="s">
        <v>175</v>
      </c>
      <c r="C502" s="386" t="s">
        <v>188</v>
      </c>
      <c r="D502" s="389">
        <v>44060</v>
      </c>
      <c r="E502" s="394">
        <v>0.49184027777777778</v>
      </c>
      <c r="F502" s="386" t="s">
        <v>419</v>
      </c>
      <c r="G502" s="386">
        <v>105.8</v>
      </c>
      <c r="H502" s="386">
        <v>3.4220069999999998</v>
      </c>
      <c r="J502" s="320">
        <f t="shared" si="35"/>
        <v>2020</v>
      </c>
      <c r="K502" s="320">
        <f t="shared" si="36"/>
        <v>8</v>
      </c>
      <c r="L502" s="320">
        <f t="shared" si="37"/>
        <v>17</v>
      </c>
      <c r="M502" s="91">
        <f t="shared" si="38"/>
        <v>44060</v>
      </c>
      <c r="N502" s="90">
        <f t="shared" si="39"/>
        <v>44060.491840277777</v>
      </c>
      <c r="O502" s="386">
        <v>105.8</v>
      </c>
      <c r="P502" s="386">
        <v>3.4220069999999998</v>
      </c>
      <c r="Q502" s="386" t="s">
        <v>175</v>
      </c>
    </row>
    <row r="503" spans="1:17">
      <c r="A503" s="386" t="s">
        <v>289</v>
      </c>
      <c r="B503" s="386" t="s">
        <v>175</v>
      </c>
      <c r="C503" s="386" t="s">
        <v>188</v>
      </c>
      <c r="D503" s="389">
        <v>44062</v>
      </c>
      <c r="E503" s="394">
        <v>0.61712962962962958</v>
      </c>
      <c r="F503" s="386" t="s">
        <v>431</v>
      </c>
      <c r="G503" s="386">
        <v>105.788</v>
      </c>
      <c r="H503" s="386">
        <v>3.4226909999999999</v>
      </c>
      <c r="J503" s="320">
        <f t="shared" si="35"/>
        <v>2020</v>
      </c>
      <c r="K503" s="320">
        <f t="shared" si="36"/>
        <v>8</v>
      </c>
      <c r="L503" s="320">
        <f t="shared" si="37"/>
        <v>19</v>
      </c>
      <c r="M503" s="91">
        <f t="shared" si="38"/>
        <v>44062</v>
      </c>
      <c r="N503" s="90">
        <f t="shared" si="39"/>
        <v>44062.617129629631</v>
      </c>
      <c r="O503" s="386">
        <v>105.788</v>
      </c>
      <c r="P503" s="386">
        <v>3.4226909999999999</v>
      </c>
      <c r="Q503" s="386" t="s">
        <v>175</v>
      </c>
    </row>
    <row r="504" spans="1:17">
      <c r="A504" s="386" t="s">
        <v>289</v>
      </c>
      <c r="B504" s="386" t="s">
        <v>175</v>
      </c>
      <c r="C504" s="386" t="s">
        <v>188</v>
      </c>
      <c r="D504" s="389">
        <v>44062</v>
      </c>
      <c r="E504" s="394">
        <v>0.61712962962962958</v>
      </c>
      <c r="F504" s="386" t="s">
        <v>431</v>
      </c>
      <c r="G504" s="386">
        <v>105.88800000000001</v>
      </c>
      <c r="H504" s="386">
        <v>3.4164080000000001</v>
      </c>
      <c r="J504" s="320">
        <f t="shared" si="35"/>
        <v>2020</v>
      </c>
      <c r="K504" s="320">
        <f t="shared" si="36"/>
        <v>8</v>
      </c>
      <c r="L504" s="320">
        <f t="shared" si="37"/>
        <v>19</v>
      </c>
      <c r="M504" s="91">
        <f t="shared" si="38"/>
        <v>44062</v>
      </c>
      <c r="N504" s="90">
        <f t="shared" si="39"/>
        <v>44062.617129629631</v>
      </c>
      <c r="O504" s="386">
        <v>105.88800000000001</v>
      </c>
      <c r="P504" s="386">
        <v>3.4164080000000001</v>
      </c>
      <c r="Q504" s="386" t="s">
        <v>175</v>
      </c>
    </row>
    <row r="505" spans="1:17">
      <c r="A505" s="386" t="s">
        <v>289</v>
      </c>
      <c r="B505" s="386" t="s">
        <v>175</v>
      </c>
      <c r="C505" s="386" t="s">
        <v>188</v>
      </c>
      <c r="D505" s="389">
        <v>44062</v>
      </c>
      <c r="E505" s="394">
        <v>0.61712962962962958</v>
      </c>
      <c r="F505" s="386" t="s">
        <v>431</v>
      </c>
      <c r="G505" s="386">
        <v>105.788</v>
      </c>
      <c r="H505" s="386">
        <v>3.4226909999999999</v>
      </c>
      <c r="J505" s="320">
        <f t="shared" si="35"/>
        <v>2020</v>
      </c>
      <c r="K505" s="320">
        <f t="shared" si="36"/>
        <v>8</v>
      </c>
      <c r="L505" s="320">
        <f t="shared" si="37"/>
        <v>19</v>
      </c>
      <c r="M505" s="91">
        <f t="shared" si="38"/>
        <v>44062</v>
      </c>
      <c r="N505" s="90">
        <f t="shared" si="39"/>
        <v>44062.617129629631</v>
      </c>
      <c r="O505" s="386">
        <v>105.788</v>
      </c>
      <c r="P505" s="386">
        <v>3.4226909999999999</v>
      </c>
      <c r="Q505" s="386" t="s">
        <v>175</v>
      </c>
    </row>
    <row r="506" spans="1:17">
      <c r="A506" s="386" t="s">
        <v>289</v>
      </c>
      <c r="B506" s="386" t="s">
        <v>175</v>
      </c>
      <c r="C506" s="386" t="s">
        <v>188</v>
      </c>
      <c r="D506" s="389">
        <v>44063</v>
      </c>
      <c r="E506" s="394">
        <v>0.38876157407407413</v>
      </c>
      <c r="F506" s="386" t="s">
        <v>421</v>
      </c>
      <c r="G506" s="386">
        <v>105.64400000000001</v>
      </c>
      <c r="H506" s="386">
        <v>3.4316469999999999</v>
      </c>
      <c r="J506" s="320">
        <f t="shared" si="35"/>
        <v>2020</v>
      </c>
      <c r="K506" s="320">
        <f t="shared" si="36"/>
        <v>8</v>
      </c>
      <c r="L506" s="320">
        <f t="shared" si="37"/>
        <v>20</v>
      </c>
      <c r="M506" s="91">
        <f t="shared" si="38"/>
        <v>44063</v>
      </c>
      <c r="N506" s="90">
        <f t="shared" si="39"/>
        <v>44063.388761574075</v>
      </c>
      <c r="O506" s="386">
        <v>105.64400000000001</v>
      </c>
      <c r="P506" s="386">
        <v>3.4316469999999999</v>
      </c>
      <c r="Q506" s="386" t="s">
        <v>175</v>
      </c>
    </row>
    <row r="507" spans="1:17">
      <c r="A507" s="386" t="s">
        <v>289</v>
      </c>
      <c r="B507" s="386" t="s">
        <v>175</v>
      </c>
      <c r="C507" s="386" t="s">
        <v>188</v>
      </c>
      <c r="D507" s="389">
        <v>44063</v>
      </c>
      <c r="E507" s="394">
        <v>0.38877314814814817</v>
      </c>
      <c r="F507" s="386" t="s">
        <v>421</v>
      </c>
      <c r="G507" s="386">
        <v>107.756</v>
      </c>
      <c r="H507" s="386">
        <v>3.3002829999999999</v>
      </c>
      <c r="J507" s="320">
        <f t="shared" si="35"/>
        <v>2020</v>
      </c>
      <c r="K507" s="320">
        <f t="shared" si="36"/>
        <v>8</v>
      </c>
      <c r="L507" s="320">
        <f t="shared" si="37"/>
        <v>20</v>
      </c>
      <c r="M507" s="91">
        <f t="shared" si="38"/>
        <v>44063</v>
      </c>
      <c r="N507" s="90">
        <f t="shared" si="39"/>
        <v>44063.388773148145</v>
      </c>
      <c r="O507" s="386">
        <v>107.756</v>
      </c>
      <c r="P507" s="386">
        <v>3.3002829999999999</v>
      </c>
      <c r="Q507" s="386" t="s">
        <v>175</v>
      </c>
    </row>
    <row r="508" spans="1:17">
      <c r="A508" s="386" t="s">
        <v>289</v>
      </c>
      <c r="B508" s="386" t="s">
        <v>175</v>
      </c>
      <c r="C508" s="386" t="s">
        <v>188</v>
      </c>
      <c r="D508" s="389">
        <v>44069</v>
      </c>
      <c r="E508" s="394">
        <v>0.55486111111111114</v>
      </c>
      <c r="F508" s="386" t="s">
        <v>463</v>
      </c>
      <c r="G508" s="386">
        <v>105.916</v>
      </c>
      <c r="H508" s="386">
        <v>3.4143979999999998</v>
      </c>
      <c r="J508" s="320">
        <f t="shared" si="35"/>
        <v>2020</v>
      </c>
      <c r="K508" s="320">
        <f t="shared" si="36"/>
        <v>8</v>
      </c>
      <c r="L508" s="320">
        <f t="shared" si="37"/>
        <v>26</v>
      </c>
      <c r="M508" s="91">
        <f t="shared" si="38"/>
        <v>44069</v>
      </c>
      <c r="N508" s="90">
        <f t="shared" si="39"/>
        <v>44069.554861111108</v>
      </c>
      <c r="O508" s="386">
        <v>105.916</v>
      </c>
      <c r="P508" s="386">
        <v>3.4143979999999998</v>
      </c>
      <c r="Q508" s="386" t="s">
        <v>175</v>
      </c>
    </row>
    <row r="509" spans="1:17">
      <c r="A509" s="386" t="s">
        <v>289</v>
      </c>
      <c r="B509" s="386" t="s">
        <v>175</v>
      </c>
      <c r="C509" s="386" t="s">
        <v>188</v>
      </c>
      <c r="D509" s="389">
        <v>44069</v>
      </c>
      <c r="E509" s="394">
        <v>0.55486111111111114</v>
      </c>
      <c r="F509" s="386" t="s">
        <v>463</v>
      </c>
      <c r="G509" s="386">
        <v>105.916</v>
      </c>
      <c r="H509" s="386">
        <v>3.4143979999999998</v>
      </c>
      <c r="J509" s="320">
        <f t="shared" si="35"/>
        <v>2020</v>
      </c>
      <c r="K509" s="320">
        <f t="shared" si="36"/>
        <v>8</v>
      </c>
      <c r="L509" s="320">
        <f t="shared" si="37"/>
        <v>26</v>
      </c>
      <c r="M509" s="91">
        <f t="shared" si="38"/>
        <v>44069</v>
      </c>
      <c r="N509" s="90">
        <f t="shared" si="39"/>
        <v>44069.554861111108</v>
      </c>
      <c r="O509" s="386">
        <v>105.916</v>
      </c>
      <c r="P509" s="386">
        <v>3.4143979999999998</v>
      </c>
      <c r="Q509" s="386" t="s">
        <v>175</v>
      </c>
    </row>
    <row r="510" spans="1:17">
      <c r="A510" s="386" t="s">
        <v>289</v>
      </c>
      <c r="B510" s="386" t="s">
        <v>175</v>
      </c>
      <c r="C510" s="386" t="s">
        <v>188</v>
      </c>
      <c r="D510" s="389">
        <v>44071</v>
      </c>
      <c r="E510" s="394">
        <v>0.6104398148148148</v>
      </c>
      <c r="F510" s="386" t="s">
        <v>463</v>
      </c>
      <c r="G510" s="386">
        <v>106.458</v>
      </c>
      <c r="H510" s="386">
        <v>3.3803540000000001</v>
      </c>
      <c r="J510" s="320">
        <f t="shared" si="35"/>
        <v>2020</v>
      </c>
      <c r="K510" s="320">
        <f t="shared" si="36"/>
        <v>8</v>
      </c>
      <c r="L510" s="320">
        <f t="shared" si="37"/>
        <v>28</v>
      </c>
      <c r="M510" s="91">
        <f t="shared" si="38"/>
        <v>44071</v>
      </c>
      <c r="N510" s="90">
        <f t="shared" si="39"/>
        <v>44071.610439814816</v>
      </c>
      <c r="O510" s="386">
        <v>106.458</v>
      </c>
      <c r="P510" s="386">
        <v>3.3803540000000001</v>
      </c>
      <c r="Q510" s="386" t="s">
        <v>175</v>
      </c>
    </row>
    <row r="511" spans="1:17">
      <c r="A511" s="386" t="s">
        <v>289</v>
      </c>
      <c r="B511" s="386" t="s">
        <v>175</v>
      </c>
      <c r="C511" s="386" t="s">
        <v>188</v>
      </c>
      <c r="D511" s="389">
        <v>44074</v>
      </c>
      <c r="E511" s="394">
        <v>0.38628472222222221</v>
      </c>
      <c r="F511" s="386" t="s">
        <v>425</v>
      </c>
      <c r="G511" s="386">
        <v>103.746</v>
      </c>
      <c r="H511" s="386">
        <v>3.5524019999999998</v>
      </c>
      <c r="J511" s="320">
        <f t="shared" si="35"/>
        <v>2020</v>
      </c>
      <c r="K511" s="320">
        <f t="shared" si="36"/>
        <v>8</v>
      </c>
      <c r="L511" s="320">
        <f t="shared" si="37"/>
        <v>31</v>
      </c>
      <c r="M511" s="91">
        <f t="shared" si="38"/>
        <v>44074</v>
      </c>
      <c r="N511" s="90">
        <f t="shared" si="39"/>
        <v>44074.386284722219</v>
      </c>
      <c r="O511" s="386">
        <v>103.746</v>
      </c>
      <c r="P511" s="386">
        <v>3.5524019999999998</v>
      </c>
      <c r="Q511" s="386" t="s">
        <v>175</v>
      </c>
    </row>
    <row r="512" spans="1:17">
      <c r="A512" s="386" t="s">
        <v>289</v>
      </c>
      <c r="B512" s="386" t="s">
        <v>175</v>
      </c>
      <c r="C512" s="386" t="s">
        <v>188</v>
      </c>
      <c r="D512" s="389">
        <v>44074</v>
      </c>
      <c r="E512" s="394">
        <v>0.38658564814814811</v>
      </c>
      <c r="F512" s="386" t="s">
        <v>464</v>
      </c>
      <c r="G512" s="386">
        <v>104.46599999999999</v>
      </c>
      <c r="H512" s="386">
        <v>3.5061589999999998</v>
      </c>
      <c r="J512" s="320">
        <f t="shared" si="35"/>
        <v>2020</v>
      </c>
      <c r="K512" s="320">
        <f t="shared" si="36"/>
        <v>8</v>
      </c>
      <c r="L512" s="320">
        <f t="shared" si="37"/>
        <v>31</v>
      </c>
      <c r="M512" s="91">
        <f t="shared" si="38"/>
        <v>44074</v>
      </c>
      <c r="N512" s="90">
        <f t="shared" si="39"/>
        <v>44074.38658564815</v>
      </c>
      <c r="O512" s="386">
        <v>104.46599999999999</v>
      </c>
      <c r="P512" s="386">
        <v>3.5061589999999998</v>
      </c>
      <c r="Q512" s="386" t="s">
        <v>175</v>
      </c>
    </row>
    <row r="513" spans="1:17">
      <c r="A513" s="386" t="s">
        <v>289</v>
      </c>
      <c r="B513" s="386" t="s">
        <v>175</v>
      </c>
      <c r="C513" s="386" t="s">
        <v>188</v>
      </c>
      <c r="D513" s="389">
        <v>44074</v>
      </c>
      <c r="E513" s="394">
        <v>0.44732638888888887</v>
      </c>
      <c r="F513" s="386" t="s">
        <v>414</v>
      </c>
      <c r="G513" s="386">
        <v>106.461</v>
      </c>
      <c r="H513" s="386">
        <v>3.380128</v>
      </c>
      <c r="J513" s="320">
        <f t="shared" si="35"/>
        <v>2020</v>
      </c>
      <c r="K513" s="320">
        <f t="shared" si="36"/>
        <v>8</v>
      </c>
      <c r="L513" s="320">
        <f t="shared" si="37"/>
        <v>31</v>
      </c>
      <c r="M513" s="91">
        <f t="shared" si="38"/>
        <v>44074</v>
      </c>
      <c r="N513" s="90">
        <f t="shared" si="39"/>
        <v>44074.447326388887</v>
      </c>
      <c r="O513" s="386">
        <v>106.461</v>
      </c>
      <c r="P513" s="386">
        <v>3.380128</v>
      </c>
      <c r="Q513" s="386" t="s">
        <v>175</v>
      </c>
    </row>
    <row r="514" spans="1:17">
      <c r="A514" s="386" t="s">
        <v>289</v>
      </c>
      <c r="B514" s="386" t="s">
        <v>175</v>
      </c>
      <c r="C514" s="386" t="s">
        <v>188</v>
      </c>
      <c r="D514" s="389">
        <v>44074</v>
      </c>
      <c r="E514" s="394">
        <v>0.44740740740740742</v>
      </c>
      <c r="F514" s="386" t="s">
        <v>422</v>
      </c>
      <c r="G514" s="386">
        <v>106.461</v>
      </c>
      <c r="H514" s="386">
        <v>3.380128</v>
      </c>
      <c r="J514" s="320">
        <f t="shared" si="35"/>
        <v>2020</v>
      </c>
      <c r="K514" s="320">
        <f t="shared" si="36"/>
        <v>8</v>
      </c>
      <c r="L514" s="320">
        <f t="shared" si="37"/>
        <v>31</v>
      </c>
      <c r="M514" s="91">
        <f t="shared" si="38"/>
        <v>44074</v>
      </c>
      <c r="N514" s="90">
        <f t="shared" si="39"/>
        <v>44074.44740740741</v>
      </c>
      <c r="O514" s="386">
        <v>106.461</v>
      </c>
      <c r="P514" s="386">
        <v>3.380128</v>
      </c>
      <c r="Q514" s="386" t="s">
        <v>175</v>
      </c>
    </row>
    <row r="515" spans="1:17">
      <c r="A515" s="386" t="s">
        <v>289</v>
      </c>
      <c r="B515" s="386" t="s">
        <v>175</v>
      </c>
      <c r="C515" s="386" t="s">
        <v>188</v>
      </c>
      <c r="D515" s="389">
        <v>44074</v>
      </c>
      <c r="E515" s="394">
        <v>0.60410879629629632</v>
      </c>
      <c r="F515" s="386" t="s">
        <v>431</v>
      </c>
      <c r="G515" s="386">
        <v>101.44930100000001</v>
      </c>
      <c r="H515" s="386">
        <v>3.7027109999999999</v>
      </c>
      <c r="J515" s="320">
        <f t="shared" ref="J515:J578" si="40">YEAR(D515)</f>
        <v>2020</v>
      </c>
      <c r="K515" s="320">
        <f t="shared" ref="K515:K578" si="41">MONTH(D515)</f>
        <v>8</v>
      </c>
      <c r="L515" s="320">
        <f t="shared" ref="L515:L578" si="42">DAY(D515)</f>
        <v>31</v>
      </c>
      <c r="M515" s="91">
        <f t="shared" ref="M515:M578" si="43">DATE(J515,K515,L515)</f>
        <v>44074</v>
      </c>
      <c r="N515" s="90">
        <f t="shared" ref="N515:N578" si="44">M515+E515</f>
        <v>44074.604108796295</v>
      </c>
      <c r="O515" s="386">
        <v>101.44930100000001</v>
      </c>
      <c r="P515" s="386">
        <v>3.7027109999999999</v>
      </c>
      <c r="Q515" s="386" t="s">
        <v>175</v>
      </c>
    </row>
    <row r="516" spans="1:17">
      <c r="A516" s="386" t="s">
        <v>289</v>
      </c>
      <c r="B516" s="386" t="s">
        <v>175</v>
      </c>
      <c r="C516" s="386" t="s">
        <v>188</v>
      </c>
      <c r="D516" s="389">
        <v>44074</v>
      </c>
      <c r="E516" s="394">
        <v>0.60412037037037036</v>
      </c>
      <c r="F516" s="386" t="s">
        <v>431</v>
      </c>
      <c r="G516" s="386">
        <v>101.93729999999999</v>
      </c>
      <c r="H516" s="386">
        <v>3.67041</v>
      </c>
      <c r="J516" s="320">
        <f t="shared" si="40"/>
        <v>2020</v>
      </c>
      <c r="K516" s="320">
        <f t="shared" si="41"/>
        <v>8</v>
      </c>
      <c r="L516" s="320">
        <f t="shared" si="42"/>
        <v>31</v>
      </c>
      <c r="M516" s="91">
        <f t="shared" si="43"/>
        <v>44074</v>
      </c>
      <c r="N516" s="90">
        <f t="shared" si="44"/>
        <v>44074.604120370372</v>
      </c>
      <c r="O516" s="386">
        <v>101.93729999999999</v>
      </c>
      <c r="P516" s="386">
        <v>3.67041</v>
      </c>
      <c r="Q516" s="386" t="s">
        <v>175</v>
      </c>
    </row>
    <row r="517" spans="1:17">
      <c r="A517" s="386" t="s">
        <v>289</v>
      </c>
      <c r="B517" s="386" t="s">
        <v>175</v>
      </c>
      <c r="C517" s="386" t="s">
        <v>188</v>
      </c>
      <c r="D517" s="389">
        <v>44074</v>
      </c>
      <c r="E517" s="394">
        <v>0.63581018518518517</v>
      </c>
      <c r="F517" s="386" t="s">
        <v>428</v>
      </c>
      <c r="G517" s="386">
        <v>106.461</v>
      </c>
      <c r="H517" s="386">
        <v>3.380128</v>
      </c>
      <c r="J517" s="320">
        <f t="shared" si="40"/>
        <v>2020</v>
      </c>
      <c r="K517" s="320">
        <f t="shared" si="41"/>
        <v>8</v>
      </c>
      <c r="L517" s="320">
        <f t="shared" si="42"/>
        <v>31</v>
      </c>
      <c r="M517" s="91">
        <f t="shared" si="43"/>
        <v>44074</v>
      </c>
      <c r="N517" s="90">
        <f t="shared" si="44"/>
        <v>44074.635810185187</v>
      </c>
      <c r="O517" s="386">
        <v>106.461</v>
      </c>
      <c r="P517" s="386">
        <v>3.380128</v>
      </c>
      <c r="Q517" s="386" t="s">
        <v>175</v>
      </c>
    </row>
    <row r="518" spans="1:17">
      <c r="A518" s="386" t="s">
        <v>289</v>
      </c>
      <c r="B518" s="386" t="s">
        <v>175</v>
      </c>
      <c r="C518" s="386" t="s">
        <v>188</v>
      </c>
      <c r="D518" s="389">
        <v>44074</v>
      </c>
      <c r="E518" s="394">
        <v>0.65131944444444445</v>
      </c>
      <c r="F518" s="386" t="s">
        <v>465</v>
      </c>
      <c r="G518" s="386">
        <v>106.461</v>
      </c>
      <c r="H518" s="386">
        <v>3.380128</v>
      </c>
      <c r="J518" s="320">
        <f t="shared" si="40"/>
        <v>2020</v>
      </c>
      <c r="K518" s="320">
        <f t="shared" si="41"/>
        <v>8</v>
      </c>
      <c r="L518" s="320">
        <f t="shared" si="42"/>
        <v>31</v>
      </c>
      <c r="M518" s="91">
        <f t="shared" si="43"/>
        <v>44074</v>
      </c>
      <c r="N518" s="90">
        <f t="shared" si="44"/>
        <v>44074.651319444441</v>
      </c>
      <c r="O518" s="386">
        <v>106.461</v>
      </c>
      <c r="P518" s="386">
        <v>3.380128</v>
      </c>
      <c r="Q518" s="386" t="s">
        <v>175</v>
      </c>
    </row>
    <row r="519" spans="1:17">
      <c r="A519" s="386" t="s">
        <v>289</v>
      </c>
      <c r="B519" s="386" t="s">
        <v>175</v>
      </c>
      <c r="C519" s="386" t="s">
        <v>188</v>
      </c>
      <c r="D519" s="389">
        <v>44074</v>
      </c>
      <c r="E519" s="394">
        <v>0.65743055555555563</v>
      </c>
      <c r="F519" s="386" t="s">
        <v>460</v>
      </c>
      <c r="G519" s="386">
        <v>106.461</v>
      </c>
      <c r="H519" s="386">
        <v>3.380128</v>
      </c>
      <c r="J519" s="320">
        <f t="shared" si="40"/>
        <v>2020</v>
      </c>
      <c r="K519" s="320">
        <f t="shared" si="41"/>
        <v>8</v>
      </c>
      <c r="L519" s="320">
        <f t="shared" si="42"/>
        <v>31</v>
      </c>
      <c r="M519" s="91">
        <f t="shared" si="43"/>
        <v>44074</v>
      </c>
      <c r="N519" s="90">
        <f t="shared" si="44"/>
        <v>44074.657430555555</v>
      </c>
      <c r="O519" s="386">
        <v>106.461</v>
      </c>
      <c r="P519" s="386">
        <v>3.380128</v>
      </c>
      <c r="Q519" s="386" t="s">
        <v>175</v>
      </c>
    </row>
    <row r="520" spans="1:17">
      <c r="A520" s="386" t="s">
        <v>290</v>
      </c>
      <c r="B520" s="386" t="s">
        <v>177</v>
      </c>
      <c r="C520" s="386" t="s">
        <v>188</v>
      </c>
      <c r="D520" s="389">
        <v>43983</v>
      </c>
      <c r="E520" s="394">
        <v>0.44033564814814818</v>
      </c>
      <c r="F520" s="386" t="s">
        <v>466</v>
      </c>
      <c r="G520" s="386">
        <v>107.062</v>
      </c>
      <c r="H520" s="386">
        <v>1.6794309999999999</v>
      </c>
      <c r="J520" s="320">
        <f t="shared" si="40"/>
        <v>2020</v>
      </c>
      <c r="K520" s="320">
        <f t="shared" si="41"/>
        <v>6</v>
      </c>
      <c r="L520" s="320">
        <f t="shared" si="42"/>
        <v>1</v>
      </c>
      <c r="M520" s="91">
        <f t="shared" si="43"/>
        <v>43983</v>
      </c>
      <c r="N520" s="90">
        <f t="shared" si="44"/>
        <v>43983.440335648149</v>
      </c>
      <c r="O520" s="386">
        <v>107.062</v>
      </c>
      <c r="P520" s="386">
        <v>1.6794309999999999</v>
      </c>
      <c r="Q520" s="386" t="s">
        <v>177</v>
      </c>
    </row>
    <row r="521" spans="1:17">
      <c r="A521" s="386" t="s">
        <v>290</v>
      </c>
      <c r="B521" s="386" t="s">
        <v>177</v>
      </c>
      <c r="C521" s="386" t="s">
        <v>188</v>
      </c>
      <c r="D521" s="389">
        <v>43983</v>
      </c>
      <c r="E521" s="394">
        <v>0.44033564814814818</v>
      </c>
      <c r="F521" s="386" t="s">
        <v>466</v>
      </c>
      <c r="G521" s="386">
        <v>107.062</v>
      </c>
      <c r="H521" s="386">
        <v>1.6794309999999999</v>
      </c>
      <c r="J521" s="320">
        <f t="shared" si="40"/>
        <v>2020</v>
      </c>
      <c r="K521" s="320">
        <f t="shared" si="41"/>
        <v>6</v>
      </c>
      <c r="L521" s="320">
        <f t="shared" si="42"/>
        <v>1</v>
      </c>
      <c r="M521" s="91">
        <f t="shared" si="43"/>
        <v>43983</v>
      </c>
      <c r="N521" s="90">
        <f t="shared" si="44"/>
        <v>43983.440335648149</v>
      </c>
      <c r="O521" s="386">
        <v>107.062</v>
      </c>
      <c r="P521" s="386">
        <v>1.6794309999999999</v>
      </c>
      <c r="Q521" s="386" t="s">
        <v>177</v>
      </c>
    </row>
    <row r="522" spans="1:17">
      <c r="A522" s="386" t="s">
        <v>290</v>
      </c>
      <c r="B522" s="386" t="s">
        <v>177</v>
      </c>
      <c r="C522" s="386" t="s">
        <v>188</v>
      </c>
      <c r="D522" s="389">
        <v>43983</v>
      </c>
      <c r="E522" s="394">
        <v>0.55923611111111104</v>
      </c>
      <c r="F522" s="386" t="s">
        <v>467</v>
      </c>
      <c r="G522" s="386">
        <v>107.126</v>
      </c>
      <c r="H522" s="386">
        <v>1.665316</v>
      </c>
      <c r="J522" s="320">
        <f t="shared" si="40"/>
        <v>2020</v>
      </c>
      <c r="K522" s="320">
        <f t="shared" si="41"/>
        <v>6</v>
      </c>
      <c r="L522" s="320">
        <f t="shared" si="42"/>
        <v>1</v>
      </c>
      <c r="M522" s="91">
        <f t="shared" si="43"/>
        <v>43983</v>
      </c>
      <c r="N522" s="90">
        <f t="shared" si="44"/>
        <v>43983.559236111112</v>
      </c>
      <c r="O522" s="386">
        <v>107.126</v>
      </c>
      <c r="P522" s="386">
        <v>1.665316</v>
      </c>
      <c r="Q522" s="386" t="s">
        <v>177</v>
      </c>
    </row>
    <row r="523" spans="1:17">
      <c r="A523" s="386" t="s">
        <v>290</v>
      </c>
      <c r="B523" s="386" t="s">
        <v>177</v>
      </c>
      <c r="C523" s="386" t="s">
        <v>188</v>
      </c>
      <c r="D523" s="389">
        <v>43983</v>
      </c>
      <c r="E523" s="394">
        <v>0.55923611111111104</v>
      </c>
      <c r="F523" s="386" t="s">
        <v>467</v>
      </c>
      <c r="G523" s="386">
        <v>107.126</v>
      </c>
      <c r="H523" s="386">
        <v>1.665316</v>
      </c>
      <c r="J523" s="320">
        <f t="shared" si="40"/>
        <v>2020</v>
      </c>
      <c r="K523" s="320">
        <f t="shared" si="41"/>
        <v>6</v>
      </c>
      <c r="L523" s="320">
        <f t="shared" si="42"/>
        <v>1</v>
      </c>
      <c r="M523" s="91">
        <f t="shared" si="43"/>
        <v>43983</v>
      </c>
      <c r="N523" s="90">
        <f t="shared" si="44"/>
        <v>43983.559236111112</v>
      </c>
      <c r="O523" s="386">
        <v>107.126</v>
      </c>
      <c r="P523" s="386">
        <v>1.665316</v>
      </c>
      <c r="Q523" s="386" t="s">
        <v>177</v>
      </c>
    </row>
    <row r="524" spans="1:17">
      <c r="A524" s="386" t="s">
        <v>290</v>
      </c>
      <c r="B524" s="386" t="s">
        <v>177</v>
      </c>
      <c r="C524" s="386" t="s">
        <v>188</v>
      </c>
      <c r="D524" s="389">
        <v>43983</v>
      </c>
      <c r="E524" s="394">
        <v>0.58229166666666665</v>
      </c>
      <c r="F524" s="386" t="s">
        <v>414</v>
      </c>
      <c r="G524" s="386">
        <v>105.5</v>
      </c>
      <c r="H524" s="386">
        <v>2.0269879999999998</v>
      </c>
      <c r="J524" s="320">
        <f t="shared" si="40"/>
        <v>2020</v>
      </c>
      <c r="K524" s="320">
        <f t="shared" si="41"/>
        <v>6</v>
      </c>
      <c r="L524" s="320">
        <f t="shared" si="42"/>
        <v>1</v>
      </c>
      <c r="M524" s="91">
        <f t="shared" si="43"/>
        <v>43983</v>
      </c>
      <c r="N524" s="90">
        <f t="shared" si="44"/>
        <v>43983.582291666666</v>
      </c>
      <c r="O524" s="386">
        <v>105.5</v>
      </c>
      <c r="P524" s="386">
        <v>2.0269879999999998</v>
      </c>
      <c r="Q524" s="386" t="s">
        <v>177</v>
      </c>
    </row>
    <row r="525" spans="1:17">
      <c r="A525" s="386" t="s">
        <v>290</v>
      </c>
      <c r="B525" s="386" t="s">
        <v>177</v>
      </c>
      <c r="C525" s="386" t="s">
        <v>188</v>
      </c>
      <c r="D525" s="389">
        <v>43983</v>
      </c>
      <c r="E525" s="394">
        <v>0.58229166666666665</v>
      </c>
      <c r="F525" s="386" t="s">
        <v>414</v>
      </c>
      <c r="G525" s="386">
        <v>103.25</v>
      </c>
      <c r="H525" s="386">
        <v>2.5382319999999998</v>
      </c>
      <c r="J525" s="320">
        <f t="shared" si="40"/>
        <v>2020</v>
      </c>
      <c r="K525" s="320">
        <f t="shared" si="41"/>
        <v>6</v>
      </c>
      <c r="L525" s="320">
        <f t="shared" si="42"/>
        <v>1</v>
      </c>
      <c r="M525" s="91">
        <f t="shared" si="43"/>
        <v>43983</v>
      </c>
      <c r="N525" s="90">
        <f t="shared" si="44"/>
        <v>43983.582291666666</v>
      </c>
      <c r="O525" s="386">
        <v>103.25</v>
      </c>
      <c r="P525" s="386">
        <v>2.5382319999999998</v>
      </c>
      <c r="Q525" s="386" t="s">
        <v>177</v>
      </c>
    </row>
    <row r="526" spans="1:17">
      <c r="A526" s="386" t="s">
        <v>290</v>
      </c>
      <c r="B526" s="386" t="s">
        <v>177</v>
      </c>
      <c r="C526" s="386" t="s">
        <v>188</v>
      </c>
      <c r="D526" s="389">
        <v>43983</v>
      </c>
      <c r="E526" s="394">
        <v>0.58302083333333332</v>
      </c>
      <c r="F526" s="386" t="s">
        <v>414</v>
      </c>
      <c r="G526" s="386">
        <v>106.717</v>
      </c>
      <c r="H526" s="386">
        <v>1.75569</v>
      </c>
      <c r="J526" s="320">
        <f t="shared" si="40"/>
        <v>2020</v>
      </c>
      <c r="K526" s="320">
        <f t="shared" si="41"/>
        <v>6</v>
      </c>
      <c r="L526" s="320">
        <f t="shared" si="42"/>
        <v>1</v>
      </c>
      <c r="M526" s="91">
        <f t="shared" si="43"/>
        <v>43983</v>
      </c>
      <c r="N526" s="90">
        <f t="shared" si="44"/>
        <v>43983.583020833335</v>
      </c>
      <c r="O526" s="386">
        <v>106.717</v>
      </c>
      <c r="P526" s="386">
        <v>1.75569</v>
      </c>
      <c r="Q526" s="386" t="s">
        <v>177</v>
      </c>
    </row>
    <row r="527" spans="1:17">
      <c r="A527" s="386" t="s">
        <v>290</v>
      </c>
      <c r="B527" s="386" t="s">
        <v>177</v>
      </c>
      <c r="C527" s="386" t="s">
        <v>188</v>
      </c>
      <c r="D527" s="389">
        <v>43983</v>
      </c>
      <c r="E527" s="394">
        <v>0.58302083333333332</v>
      </c>
      <c r="F527" s="386" t="s">
        <v>414</v>
      </c>
      <c r="G527" s="386">
        <v>106.717</v>
      </c>
      <c r="H527" s="386">
        <v>1.75569</v>
      </c>
      <c r="J527" s="320">
        <f t="shared" si="40"/>
        <v>2020</v>
      </c>
      <c r="K527" s="320">
        <f t="shared" si="41"/>
        <v>6</v>
      </c>
      <c r="L527" s="320">
        <f t="shared" si="42"/>
        <v>1</v>
      </c>
      <c r="M527" s="91">
        <f t="shared" si="43"/>
        <v>43983</v>
      </c>
      <c r="N527" s="90">
        <f t="shared" si="44"/>
        <v>43983.583020833335</v>
      </c>
      <c r="O527" s="386">
        <v>106.717</v>
      </c>
      <c r="P527" s="386">
        <v>1.75569</v>
      </c>
      <c r="Q527" s="386" t="s">
        <v>177</v>
      </c>
    </row>
    <row r="528" spans="1:17">
      <c r="A528" s="386" t="s">
        <v>290</v>
      </c>
      <c r="B528" s="386" t="s">
        <v>177</v>
      </c>
      <c r="C528" s="386" t="s">
        <v>188</v>
      </c>
      <c r="D528" s="389">
        <v>43983</v>
      </c>
      <c r="E528" s="394">
        <v>0.61978009259259259</v>
      </c>
      <c r="F528" s="386" t="s">
        <v>468</v>
      </c>
      <c r="G528" s="386">
        <v>107.10899999999999</v>
      </c>
      <c r="H528" s="386">
        <v>1.6690640000000001</v>
      </c>
      <c r="J528" s="320">
        <f t="shared" si="40"/>
        <v>2020</v>
      </c>
      <c r="K528" s="320">
        <f t="shared" si="41"/>
        <v>6</v>
      </c>
      <c r="L528" s="320">
        <f t="shared" si="42"/>
        <v>1</v>
      </c>
      <c r="M528" s="91">
        <f t="shared" si="43"/>
        <v>43983</v>
      </c>
      <c r="N528" s="90">
        <f t="shared" si="44"/>
        <v>43983.619780092595</v>
      </c>
      <c r="O528" s="386">
        <v>107.10899999999999</v>
      </c>
      <c r="P528" s="386">
        <v>1.6690640000000001</v>
      </c>
      <c r="Q528" s="386" t="s">
        <v>177</v>
      </c>
    </row>
    <row r="529" spans="1:17">
      <c r="A529" s="386" t="s">
        <v>290</v>
      </c>
      <c r="B529" s="386" t="s">
        <v>177</v>
      </c>
      <c r="C529" s="386" t="s">
        <v>188</v>
      </c>
      <c r="D529" s="389">
        <v>43983</v>
      </c>
      <c r="E529" s="394">
        <v>0.61980324074074078</v>
      </c>
      <c r="F529" s="386" t="s">
        <v>468</v>
      </c>
      <c r="G529" s="386">
        <v>107.10899999999999</v>
      </c>
      <c r="H529" s="386">
        <v>1.6690640000000001</v>
      </c>
      <c r="J529" s="320">
        <f t="shared" si="40"/>
        <v>2020</v>
      </c>
      <c r="K529" s="320">
        <f t="shared" si="41"/>
        <v>6</v>
      </c>
      <c r="L529" s="320">
        <f t="shared" si="42"/>
        <v>1</v>
      </c>
      <c r="M529" s="91">
        <f t="shared" si="43"/>
        <v>43983</v>
      </c>
      <c r="N529" s="90">
        <f t="shared" si="44"/>
        <v>43983.619803240741</v>
      </c>
      <c r="O529" s="386">
        <v>107.10899999999999</v>
      </c>
      <c r="P529" s="386">
        <v>1.6690640000000001</v>
      </c>
      <c r="Q529" s="386" t="s">
        <v>177</v>
      </c>
    </row>
    <row r="530" spans="1:17">
      <c r="A530" s="386" t="s">
        <v>290</v>
      </c>
      <c r="B530" s="386" t="s">
        <v>177</v>
      </c>
      <c r="C530" s="386" t="s">
        <v>188</v>
      </c>
      <c r="D530" s="389">
        <v>43983</v>
      </c>
      <c r="E530" s="394">
        <v>0.65516203703703701</v>
      </c>
      <c r="F530" s="386" t="s">
        <v>437</v>
      </c>
      <c r="G530" s="386">
        <v>107.746</v>
      </c>
      <c r="H530" s="386">
        <v>1.529077</v>
      </c>
      <c r="J530" s="320">
        <f t="shared" si="40"/>
        <v>2020</v>
      </c>
      <c r="K530" s="320">
        <f t="shared" si="41"/>
        <v>6</v>
      </c>
      <c r="L530" s="320">
        <f t="shared" si="42"/>
        <v>1</v>
      </c>
      <c r="M530" s="91">
        <f t="shared" si="43"/>
        <v>43983</v>
      </c>
      <c r="N530" s="90">
        <f t="shared" si="44"/>
        <v>43983.655162037037</v>
      </c>
      <c r="O530" s="386">
        <v>107.746</v>
      </c>
      <c r="P530" s="386">
        <v>1.529077</v>
      </c>
      <c r="Q530" s="386" t="s">
        <v>177</v>
      </c>
    </row>
    <row r="531" spans="1:17">
      <c r="A531" s="386" t="s">
        <v>290</v>
      </c>
      <c r="B531" s="386" t="s">
        <v>177</v>
      </c>
      <c r="C531" s="386" t="s">
        <v>188</v>
      </c>
      <c r="D531" s="389">
        <v>43983</v>
      </c>
      <c r="E531" s="394">
        <v>0.6551851851851852</v>
      </c>
      <c r="F531" s="386" t="s">
        <v>437</v>
      </c>
      <c r="G531" s="386">
        <v>108.852</v>
      </c>
      <c r="H531" s="386">
        <v>1.288279</v>
      </c>
      <c r="J531" s="320">
        <f t="shared" si="40"/>
        <v>2020</v>
      </c>
      <c r="K531" s="320">
        <f t="shared" si="41"/>
        <v>6</v>
      </c>
      <c r="L531" s="320">
        <f t="shared" si="42"/>
        <v>1</v>
      </c>
      <c r="M531" s="91">
        <f t="shared" si="43"/>
        <v>43983</v>
      </c>
      <c r="N531" s="90">
        <f t="shared" si="44"/>
        <v>43983.655185185184</v>
      </c>
      <c r="O531" s="386">
        <v>108.852</v>
      </c>
      <c r="P531" s="386">
        <v>1.288279</v>
      </c>
      <c r="Q531" s="386" t="s">
        <v>177</v>
      </c>
    </row>
    <row r="532" spans="1:17">
      <c r="A532" s="386" t="s">
        <v>290</v>
      </c>
      <c r="B532" s="386" t="s">
        <v>177</v>
      </c>
      <c r="C532" s="386" t="s">
        <v>188</v>
      </c>
      <c r="D532" s="389">
        <v>43984</v>
      </c>
      <c r="E532" s="394">
        <v>0.45243055555555556</v>
      </c>
      <c r="F532" s="386" t="s">
        <v>469</v>
      </c>
      <c r="G532" s="386">
        <v>107.855</v>
      </c>
      <c r="H532" s="386">
        <v>1.504202</v>
      </c>
      <c r="J532" s="320">
        <f t="shared" si="40"/>
        <v>2020</v>
      </c>
      <c r="K532" s="320">
        <f t="shared" si="41"/>
        <v>6</v>
      </c>
      <c r="L532" s="320">
        <f t="shared" si="42"/>
        <v>2</v>
      </c>
      <c r="M532" s="91">
        <f t="shared" si="43"/>
        <v>43984</v>
      </c>
      <c r="N532" s="90">
        <f t="shared" si="44"/>
        <v>43984.452430555553</v>
      </c>
      <c r="O532" s="386">
        <v>107.855</v>
      </c>
      <c r="P532" s="386">
        <v>1.504202</v>
      </c>
      <c r="Q532" s="386" t="s">
        <v>177</v>
      </c>
    </row>
    <row r="533" spans="1:17">
      <c r="A533" s="386" t="s">
        <v>290</v>
      </c>
      <c r="B533" s="386" t="s">
        <v>177</v>
      </c>
      <c r="C533" s="386" t="s">
        <v>188</v>
      </c>
      <c r="D533" s="389">
        <v>43984</v>
      </c>
      <c r="E533" s="394">
        <v>0.45275462962962965</v>
      </c>
      <c r="F533" s="386" t="s">
        <v>470</v>
      </c>
      <c r="G533" s="386">
        <v>108.55</v>
      </c>
      <c r="H533" s="386">
        <v>1.3526469999999999</v>
      </c>
      <c r="J533" s="320">
        <f t="shared" si="40"/>
        <v>2020</v>
      </c>
      <c r="K533" s="320">
        <f t="shared" si="41"/>
        <v>6</v>
      </c>
      <c r="L533" s="320">
        <f t="shared" si="42"/>
        <v>2</v>
      </c>
      <c r="M533" s="91">
        <f t="shared" si="43"/>
        <v>43984</v>
      </c>
      <c r="N533" s="90">
        <f t="shared" si="44"/>
        <v>43984.45275462963</v>
      </c>
      <c r="O533" s="386">
        <v>108.55</v>
      </c>
      <c r="P533" s="386">
        <v>1.3526469999999999</v>
      </c>
      <c r="Q533" s="386" t="s">
        <v>177</v>
      </c>
    </row>
    <row r="534" spans="1:17">
      <c r="A534" s="386" t="s">
        <v>290</v>
      </c>
      <c r="B534" s="386" t="s">
        <v>177</v>
      </c>
      <c r="C534" s="386" t="s">
        <v>188</v>
      </c>
      <c r="D534" s="389">
        <v>43984</v>
      </c>
      <c r="E534" s="394">
        <v>0.45275462962962965</v>
      </c>
      <c r="F534" s="386" t="s">
        <v>471</v>
      </c>
      <c r="G534" s="386">
        <v>108.95</v>
      </c>
      <c r="H534" s="386">
        <v>1.2659279999999999</v>
      </c>
      <c r="J534" s="320">
        <f t="shared" si="40"/>
        <v>2020</v>
      </c>
      <c r="K534" s="320">
        <f t="shared" si="41"/>
        <v>6</v>
      </c>
      <c r="L534" s="320">
        <f t="shared" si="42"/>
        <v>2</v>
      </c>
      <c r="M534" s="91">
        <f t="shared" si="43"/>
        <v>43984</v>
      </c>
      <c r="N534" s="90">
        <f t="shared" si="44"/>
        <v>43984.45275462963</v>
      </c>
      <c r="O534" s="386">
        <v>108.95</v>
      </c>
      <c r="P534" s="386">
        <v>1.2659279999999999</v>
      </c>
      <c r="Q534" s="386" t="s">
        <v>177</v>
      </c>
    </row>
    <row r="535" spans="1:17">
      <c r="A535" s="386" t="s">
        <v>290</v>
      </c>
      <c r="B535" s="386" t="s">
        <v>177</v>
      </c>
      <c r="C535" s="386" t="s">
        <v>188</v>
      </c>
      <c r="D535" s="389">
        <v>43984</v>
      </c>
      <c r="E535" s="394">
        <v>0.45275462962962965</v>
      </c>
      <c r="F535" s="386" t="s">
        <v>472</v>
      </c>
      <c r="G535" s="386">
        <v>108.95</v>
      </c>
      <c r="H535" s="386">
        <v>1.2659279999999999</v>
      </c>
      <c r="J535" s="320">
        <f t="shared" si="40"/>
        <v>2020</v>
      </c>
      <c r="K535" s="320">
        <f t="shared" si="41"/>
        <v>6</v>
      </c>
      <c r="L535" s="320">
        <f t="shared" si="42"/>
        <v>2</v>
      </c>
      <c r="M535" s="91">
        <f t="shared" si="43"/>
        <v>43984</v>
      </c>
      <c r="N535" s="90">
        <f t="shared" si="44"/>
        <v>43984.45275462963</v>
      </c>
      <c r="O535" s="386">
        <v>108.95</v>
      </c>
      <c r="P535" s="386">
        <v>1.2659279999999999</v>
      </c>
      <c r="Q535" s="386" t="s">
        <v>177</v>
      </c>
    </row>
    <row r="536" spans="1:17">
      <c r="A536" s="386" t="s">
        <v>290</v>
      </c>
      <c r="B536" s="386" t="s">
        <v>177</v>
      </c>
      <c r="C536" s="386" t="s">
        <v>188</v>
      </c>
      <c r="D536" s="389">
        <v>43984</v>
      </c>
      <c r="E536" s="394">
        <v>0.60416666666666663</v>
      </c>
      <c r="F536" s="386" t="s">
        <v>442</v>
      </c>
      <c r="G536" s="386">
        <v>108.13500000000001</v>
      </c>
      <c r="H536" s="386">
        <v>1.4430080000000001</v>
      </c>
      <c r="J536" s="320">
        <f t="shared" si="40"/>
        <v>2020</v>
      </c>
      <c r="K536" s="320">
        <f t="shared" si="41"/>
        <v>6</v>
      </c>
      <c r="L536" s="320">
        <f t="shared" si="42"/>
        <v>2</v>
      </c>
      <c r="M536" s="91">
        <f t="shared" si="43"/>
        <v>43984</v>
      </c>
      <c r="N536" s="90">
        <f t="shared" si="44"/>
        <v>43984.604166666664</v>
      </c>
      <c r="O536" s="386">
        <v>108.13500000000001</v>
      </c>
      <c r="P536" s="386">
        <v>1.4430080000000001</v>
      </c>
      <c r="Q536" s="386" t="s">
        <v>177</v>
      </c>
    </row>
    <row r="537" spans="1:17">
      <c r="A537" s="386" t="s">
        <v>290</v>
      </c>
      <c r="B537" s="386" t="s">
        <v>177</v>
      </c>
      <c r="C537" s="386" t="s">
        <v>188</v>
      </c>
      <c r="D537" s="389">
        <v>43984</v>
      </c>
      <c r="E537" s="394">
        <v>0.60416666666666663</v>
      </c>
      <c r="F537" s="386" t="s">
        <v>442</v>
      </c>
      <c r="G537" s="386">
        <v>108.13500000000001</v>
      </c>
      <c r="H537" s="386">
        <v>1.4430080000000001</v>
      </c>
      <c r="J537" s="320">
        <f t="shared" si="40"/>
        <v>2020</v>
      </c>
      <c r="K537" s="320">
        <f t="shared" si="41"/>
        <v>6</v>
      </c>
      <c r="L537" s="320">
        <f t="shared" si="42"/>
        <v>2</v>
      </c>
      <c r="M537" s="91">
        <f t="shared" si="43"/>
        <v>43984</v>
      </c>
      <c r="N537" s="90">
        <f t="shared" si="44"/>
        <v>43984.604166666664</v>
      </c>
      <c r="O537" s="386">
        <v>108.13500000000001</v>
      </c>
      <c r="P537" s="386">
        <v>1.4430080000000001</v>
      </c>
      <c r="Q537" s="386" t="s">
        <v>177</v>
      </c>
    </row>
    <row r="538" spans="1:17">
      <c r="A538" s="386" t="s">
        <v>290</v>
      </c>
      <c r="B538" s="386" t="s">
        <v>177</v>
      </c>
      <c r="C538" s="386" t="s">
        <v>188</v>
      </c>
      <c r="D538" s="389">
        <v>43985</v>
      </c>
      <c r="E538" s="394">
        <v>0.6573148148148148</v>
      </c>
      <c r="F538" s="386" t="s">
        <v>423</v>
      </c>
      <c r="G538" s="386">
        <v>109.011</v>
      </c>
      <c r="H538" s="386">
        <v>1.251576</v>
      </c>
      <c r="J538" s="320">
        <f t="shared" si="40"/>
        <v>2020</v>
      </c>
      <c r="K538" s="320">
        <f t="shared" si="41"/>
        <v>6</v>
      </c>
      <c r="L538" s="320">
        <f t="shared" si="42"/>
        <v>3</v>
      </c>
      <c r="M538" s="91">
        <f t="shared" si="43"/>
        <v>43985</v>
      </c>
      <c r="N538" s="90">
        <f t="shared" si="44"/>
        <v>43985.657314814816</v>
      </c>
      <c r="O538" s="386">
        <v>109.011</v>
      </c>
      <c r="P538" s="386">
        <v>1.251576</v>
      </c>
      <c r="Q538" s="386" t="s">
        <v>177</v>
      </c>
    </row>
    <row r="539" spans="1:17">
      <c r="A539" s="386" t="s">
        <v>290</v>
      </c>
      <c r="B539" s="386" t="s">
        <v>177</v>
      </c>
      <c r="C539" s="386" t="s">
        <v>188</v>
      </c>
      <c r="D539" s="389">
        <v>43985</v>
      </c>
      <c r="E539" s="394">
        <v>0.6573148148148148</v>
      </c>
      <c r="F539" s="386" t="s">
        <v>423</v>
      </c>
      <c r="G539" s="386">
        <v>110.129</v>
      </c>
      <c r="H539" s="386">
        <v>1.011155</v>
      </c>
      <c r="J539" s="320">
        <f t="shared" si="40"/>
        <v>2020</v>
      </c>
      <c r="K539" s="320">
        <f t="shared" si="41"/>
        <v>6</v>
      </c>
      <c r="L539" s="320">
        <f t="shared" si="42"/>
        <v>3</v>
      </c>
      <c r="M539" s="91">
        <f t="shared" si="43"/>
        <v>43985</v>
      </c>
      <c r="N539" s="90">
        <f t="shared" si="44"/>
        <v>43985.657314814816</v>
      </c>
      <c r="O539" s="386">
        <v>110.129</v>
      </c>
      <c r="P539" s="386">
        <v>1.011155</v>
      </c>
      <c r="Q539" s="386" t="s">
        <v>177</v>
      </c>
    </row>
    <row r="540" spans="1:17">
      <c r="A540" s="386" t="s">
        <v>290</v>
      </c>
      <c r="B540" s="386" t="s">
        <v>177</v>
      </c>
      <c r="C540" s="386" t="s">
        <v>188</v>
      </c>
      <c r="D540" s="389">
        <v>43985</v>
      </c>
      <c r="E540" s="394">
        <v>0.65740740740740733</v>
      </c>
      <c r="F540" s="386" t="s">
        <v>423</v>
      </c>
      <c r="G540" s="386">
        <v>109.011</v>
      </c>
      <c r="H540" s="386">
        <v>1.251576</v>
      </c>
      <c r="J540" s="320">
        <f t="shared" si="40"/>
        <v>2020</v>
      </c>
      <c r="K540" s="320">
        <f t="shared" si="41"/>
        <v>6</v>
      </c>
      <c r="L540" s="320">
        <f t="shared" si="42"/>
        <v>3</v>
      </c>
      <c r="M540" s="91">
        <f t="shared" si="43"/>
        <v>43985</v>
      </c>
      <c r="N540" s="90">
        <f t="shared" si="44"/>
        <v>43985.657407407409</v>
      </c>
      <c r="O540" s="386">
        <v>109.011</v>
      </c>
      <c r="P540" s="386">
        <v>1.251576</v>
      </c>
      <c r="Q540" s="386" t="s">
        <v>177</v>
      </c>
    </row>
    <row r="541" spans="1:17">
      <c r="A541" s="386" t="s">
        <v>290</v>
      </c>
      <c r="B541" s="386" t="s">
        <v>177</v>
      </c>
      <c r="C541" s="386" t="s">
        <v>188</v>
      </c>
      <c r="D541" s="389">
        <v>43986</v>
      </c>
      <c r="E541" s="394">
        <v>0.59856481481481483</v>
      </c>
      <c r="F541" s="386" t="s">
        <v>421</v>
      </c>
      <c r="G541" s="386">
        <v>108.02</v>
      </c>
      <c r="H541" s="386">
        <v>1.463959</v>
      </c>
      <c r="J541" s="320">
        <f t="shared" si="40"/>
        <v>2020</v>
      </c>
      <c r="K541" s="320">
        <f t="shared" si="41"/>
        <v>6</v>
      </c>
      <c r="L541" s="320">
        <f t="shared" si="42"/>
        <v>4</v>
      </c>
      <c r="M541" s="91">
        <f t="shared" si="43"/>
        <v>43986</v>
      </c>
      <c r="N541" s="90">
        <f t="shared" si="44"/>
        <v>43986.598564814813</v>
      </c>
      <c r="O541" s="386">
        <v>108.02</v>
      </c>
      <c r="P541" s="386">
        <v>1.463959</v>
      </c>
      <c r="Q541" s="386" t="s">
        <v>177</v>
      </c>
    </row>
    <row r="542" spans="1:17">
      <c r="A542" s="386" t="s">
        <v>290</v>
      </c>
      <c r="B542" s="386" t="s">
        <v>177</v>
      </c>
      <c r="C542" s="386" t="s">
        <v>188</v>
      </c>
      <c r="D542" s="389">
        <v>43986</v>
      </c>
      <c r="E542" s="394">
        <v>0.59856481481481483</v>
      </c>
      <c r="F542" s="386" t="s">
        <v>421</v>
      </c>
      <c r="G542" s="386">
        <v>108.02</v>
      </c>
      <c r="H542" s="386">
        <v>1.463959</v>
      </c>
      <c r="J542" s="320">
        <f t="shared" si="40"/>
        <v>2020</v>
      </c>
      <c r="K542" s="320">
        <f t="shared" si="41"/>
        <v>6</v>
      </c>
      <c r="L542" s="320">
        <f t="shared" si="42"/>
        <v>4</v>
      </c>
      <c r="M542" s="91">
        <f t="shared" si="43"/>
        <v>43986</v>
      </c>
      <c r="N542" s="90">
        <f t="shared" si="44"/>
        <v>43986.598564814813</v>
      </c>
      <c r="O542" s="386">
        <v>108.02</v>
      </c>
      <c r="P542" s="386">
        <v>1.463959</v>
      </c>
      <c r="Q542" s="386" t="s">
        <v>177</v>
      </c>
    </row>
    <row r="543" spans="1:17">
      <c r="A543" s="386" t="s">
        <v>290</v>
      </c>
      <c r="B543" s="386" t="s">
        <v>177</v>
      </c>
      <c r="C543" s="386" t="s">
        <v>188</v>
      </c>
      <c r="D543" s="389">
        <v>43987</v>
      </c>
      <c r="E543" s="394">
        <v>0.4493287037037037</v>
      </c>
      <c r="F543" s="386" t="s">
        <v>473</v>
      </c>
      <c r="G543" s="386">
        <v>108.61</v>
      </c>
      <c r="H543" s="386">
        <v>1.3340479999999999</v>
      </c>
      <c r="J543" s="320">
        <f t="shared" si="40"/>
        <v>2020</v>
      </c>
      <c r="K543" s="320">
        <f t="shared" si="41"/>
        <v>6</v>
      </c>
      <c r="L543" s="320">
        <f t="shared" si="42"/>
        <v>5</v>
      </c>
      <c r="M543" s="91">
        <f t="shared" si="43"/>
        <v>43987</v>
      </c>
      <c r="N543" s="90">
        <f t="shared" si="44"/>
        <v>43987.449328703704</v>
      </c>
      <c r="O543" s="386">
        <v>108.61</v>
      </c>
      <c r="P543" s="386">
        <v>1.3340479999999999</v>
      </c>
      <c r="Q543" s="386" t="s">
        <v>177</v>
      </c>
    </row>
    <row r="544" spans="1:17">
      <c r="A544" s="386" t="s">
        <v>290</v>
      </c>
      <c r="B544" s="386" t="s">
        <v>177</v>
      </c>
      <c r="C544" s="386" t="s">
        <v>188</v>
      </c>
      <c r="D544" s="389">
        <v>43992</v>
      </c>
      <c r="E544" s="394">
        <v>0.41410879629629632</v>
      </c>
      <c r="F544" s="386" t="s">
        <v>474</v>
      </c>
      <c r="G544" s="386">
        <v>107.705</v>
      </c>
      <c r="H544" s="386">
        <v>1.5290319999999999</v>
      </c>
      <c r="J544" s="320">
        <f t="shared" si="40"/>
        <v>2020</v>
      </c>
      <c r="K544" s="320">
        <f t="shared" si="41"/>
        <v>6</v>
      </c>
      <c r="L544" s="320">
        <f t="shared" si="42"/>
        <v>10</v>
      </c>
      <c r="M544" s="91">
        <f t="shared" si="43"/>
        <v>43992</v>
      </c>
      <c r="N544" s="90">
        <f t="shared" si="44"/>
        <v>43992.4141087963</v>
      </c>
      <c r="O544" s="386">
        <v>107.705</v>
      </c>
      <c r="P544" s="386">
        <v>1.5290319999999999</v>
      </c>
      <c r="Q544" s="386" t="s">
        <v>177</v>
      </c>
    </row>
    <row r="545" spans="1:17">
      <c r="A545" s="386" t="s">
        <v>290</v>
      </c>
      <c r="B545" s="386" t="s">
        <v>177</v>
      </c>
      <c r="C545" s="386" t="s">
        <v>188</v>
      </c>
      <c r="D545" s="389">
        <v>43992</v>
      </c>
      <c r="E545" s="394">
        <v>0.41414351851851855</v>
      </c>
      <c r="F545" s="386" t="s">
        <v>474</v>
      </c>
      <c r="G545" s="386">
        <v>107.73699999999999</v>
      </c>
      <c r="H545" s="386">
        <v>1.5219860000000001</v>
      </c>
      <c r="J545" s="320">
        <f t="shared" si="40"/>
        <v>2020</v>
      </c>
      <c r="K545" s="320">
        <f t="shared" si="41"/>
        <v>6</v>
      </c>
      <c r="L545" s="320">
        <f t="shared" si="42"/>
        <v>10</v>
      </c>
      <c r="M545" s="91">
        <f t="shared" si="43"/>
        <v>43992</v>
      </c>
      <c r="N545" s="90">
        <f t="shared" si="44"/>
        <v>43992.414143518516</v>
      </c>
      <c r="O545" s="386">
        <v>107.73699999999999</v>
      </c>
      <c r="P545" s="386">
        <v>1.5219860000000001</v>
      </c>
      <c r="Q545" s="386" t="s">
        <v>177</v>
      </c>
    </row>
    <row r="546" spans="1:17">
      <c r="A546" s="386" t="s">
        <v>290</v>
      </c>
      <c r="B546" s="386" t="s">
        <v>177</v>
      </c>
      <c r="C546" s="386" t="s">
        <v>188</v>
      </c>
      <c r="D546" s="389">
        <v>43992</v>
      </c>
      <c r="E546" s="394">
        <v>0.46436342592592589</v>
      </c>
      <c r="F546" s="386" t="s">
        <v>421</v>
      </c>
      <c r="G546" s="386">
        <v>108.051</v>
      </c>
      <c r="H546" s="386">
        <v>1.452976</v>
      </c>
      <c r="J546" s="320">
        <f t="shared" si="40"/>
        <v>2020</v>
      </c>
      <c r="K546" s="320">
        <f t="shared" si="41"/>
        <v>6</v>
      </c>
      <c r="L546" s="320">
        <f t="shared" si="42"/>
        <v>10</v>
      </c>
      <c r="M546" s="91">
        <f t="shared" si="43"/>
        <v>43992</v>
      </c>
      <c r="N546" s="90">
        <f t="shared" si="44"/>
        <v>43992.464363425926</v>
      </c>
      <c r="O546" s="386">
        <v>108.051</v>
      </c>
      <c r="P546" s="386">
        <v>1.452976</v>
      </c>
      <c r="Q546" s="386" t="s">
        <v>177</v>
      </c>
    </row>
    <row r="547" spans="1:17">
      <c r="A547" s="386" t="s">
        <v>290</v>
      </c>
      <c r="B547" s="386" t="s">
        <v>177</v>
      </c>
      <c r="C547" s="386" t="s">
        <v>188</v>
      </c>
      <c r="D547" s="389">
        <v>43992</v>
      </c>
      <c r="E547" s="394">
        <v>0.46438657407407408</v>
      </c>
      <c r="F547" s="386" t="s">
        <v>421</v>
      </c>
      <c r="G547" s="386">
        <v>108.051</v>
      </c>
      <c r="H547" s="386">
        <v>1.452976</v>
      </c>
      <c r="J547" s="320">
        <f t="shared" si="40"/>
        <v>2020</v>
      </c>
      <c r="K547" s="320">
        <f t="shared" si="41"/>
        <v>6</v>
      </c>
      <c r="L547" s="320">
        <f t="shared" si="42"/>
        <v>10</v>
      </c>
      <c r="M547" s="91">
        <f t="shared" si="43"/>
        <v>43992</v>
      </c>
      <c r="N547" s="90">
        <f t="shared" si="44"/>
        <v>43992.464386574073</v>
      </c>
      <c r="O547" s="386">
        <v>108.051</v>
      </c>
      <c r="P547" s="386">
        <v>1.452976</v>
      </c>
      <c r="Q547" s="386" t="s">
        <v>177</v>
      </c>
    </row>
    <row r="548" spans="1:17">
      <c r="A548" s="386" t="s">
        <v>290</v>
      </c>
      <c r="B548" s="386" t="s">
        <v>177</v>
      </c>
      <c r="C548" s="386" t="s">
        <v>188</v>
      </c>
      <c r="D548" s="389">
        <v>43992</v>
      </c>
      <c r="E548" s="394">
        <v>0.52416666666666667</v>
      </c>
      <c r="F548" s="386" t="s">
        <v>423</v>
      </c>
      <c r="G548" s="386">
        <v>107.631</v>
      </c>
      <c r="H548" s="386">
        <v>1.5453349999999999</v>
      </c>
      <c r="J548" s="320">
        <f t="shared" si="40"/>
        <v>2020</v>
      </c>
      <c r="K548" s="320">
        <f t="shared" si="41"/>
        <v>6</v>
      </c>
      <c r="L548" s="320">
        <f t="shared" si="42"/>
        <v>10</v>
      </c>
      <c r="M548" s="91">
        <f t="shared" si="43"/>
        <v>43992</v>
      </c>
      <c r="N548" s="90">
        <f t="shared" si="44"/>
        <v>43992.52416666667</v>
      </c>
      <c r="O548" s="386">
        <v>107.631</v>
      </c>
      <c r="P548" s="386">
        <v>1.5453349999999999</v>
      </c>
      <c r="Q548" s="386" t="s">
        <v>177</v>
      </c>
    </row>
    <row r="549" spans="1:17">
      <c r="A549" s="386" t="s">
        <v>290</v>
      </c>
      <c r="B549" s="386" t="s">
        <v>177</v>
      </c>
      <c r="C549" s="386" t="s">
        <v>188</v>
      </c>
      <c r="D549" s="389">
        <v>43992</v>
      </c>
      <c r="E549" s="394">
        <v>0.52416666666666667</v>
      </c>
      <c r="F549" s="386" t="s">
        <v>423</v>
      </c>
      <c r="G549" s="386">
        <v>107.506</v>
      </c>
      <c r="H549" s="386">
        <v>1.5729029999999999</v>
      </c>
      <c r="J549" s="320">
        <f t="shared" si="40"/>
        <v>2020</v>
      </c>
      <c r="K549" s="320">
        <f t="shared" si="41"/>
        <v>6</v>
      </c>
      <c r="L549" s="320">
        <f t="shared" si="42"/>
        <v>10</v>
      </c>
      <c r="M549" s="91">
        <f t="shared" si="43"/>
        <v>43992</v>
      </c>
      <c r="N549" s="90">
        <f t="shared" si="44"/>
        <v>43992.52416666667</v>
      </c>
      <c r="O549" s="386">
        <v>107.506</v>
      </c>
      <c r="P549" s="386">
        <v>1.5729029999999999</v>
      </c>
      <c r="Q549" s="386" t="s">
        <v>177</v>
      </c>
    </row>
    <row r="550" spans="1:17">
      <c r="A550" s="386" t="s">
        <v>290</v>
      </c>
      <c r="B550" s="386" t="s">
        <v>177</v>
      </c>
      <c r="C550" s="386" t="s">
        <v>188</v>
      </c>
      <c r="D550" s="389">
        <v>43992</v>
      </c>
      <c r="E550" s="394">
        <v>0.58021990740740736</v>
      </c>
      <c r="F550" s="386" t="s">
        <v>421</v>
      </c>
      <c r="G550" s="386">
        <v>108.086</v>
      </c>
      <c r="H550" s="386">
        <v>1.4452989999999999</v>
      </c>
      <c r="J550" s="320">
        <f t="shared" si="40"/>
        <v>2020</v>
      </c>
      <c r="K550" s="320">
        <f t="shared" si="41"/>
        <v>6</v>
      </c>
      <c r="L550" s="320">
        <f t="shared" si="42"/>
        <v>10</v>
      </c>
      <c r="M550" s="91">
        <f t="shared" si="43"/>
        <v>43992</v>
      </c>
      <c r="N550" s="90">
        <f t="shared" si="44"/>
        <v>43992.58021990741</v>
      </c>
      <c r="O550" s="386">
        <v>108.086</v>
      </c>
      <c r="P550" s="386">
        <v>1.4452989999999999</v>
      </c>
      <c r="Q550" s="386" t="s">
        <v>177</v>
      </c>
    </row>
    <row r="551" spans="1:17">
      <c r="A551" s="386" t="s">
        <v>290</v>
      </c>
      <c r="B551" s="386" t="s">
        <v>177</v>
      </c>
      <c r="C551" s="386" t="s">
        <v>188</v>
      </c>
      <c r="D551" s="389">
        <v>43992</v>
      </c>
      <c r="E551" s="394">
        <v>0.58024305555555555</v>
      </c>
      <c r="F551" s="386" t="s">
        <v>421</v>
      </c>
      <c r="G551" s="386">
        <v>108.086</v>
      </c>
      <c r="H551" s="386">
        <v>1.4452989999999999</v>
      </c>
      <c r="J551" s="320">
        <f t="shared" si="40"/>
        <v>2020</v>
      </c>
      <c r="K551" s="320">
        <f t="shared" si="41"/>
        <v>6</v>
      </c>
      <c r="L551" s="320">
        <f t="shared" si="42"/>
        <v>10</v>
      </c>
      <c r="M551" s="91">
        <f t="shared" si="43"/>
        <v>43992</v>
      </c>
      <c r="N551" s="90">
        <f t="shared" si="44"/>
        <v>43992.580243055556</v>
      </c>
      <c r="O551" s="386">
        <v>108.086</v>
      </c>
      <c r="P551" s="386">
        <v>1.4452989999999999</v>
      </c>
      <c r="Q551" s="386" t="s">
        <v>177</v>
      </c>
    </row>
    <row r="552" spans="1:17">
      <c r="A552" s="386" t="s">
        <v>290</v>
      </c>
      <c r="B552" s="386" t="s">
        <v>177</v>
      </c>
      <c r="C552" s="386" t="s">
        <v>188</v>
      </c>
      <c r="D552" s="389">
        <v>43997</v>
      </c>
      <c r="E552" s="394">
        <v>0.62505787037037042</v>
      </c>
      <c r="F552" s="386" t="s">
        <v>475</v>
      </c>
      <c r="G552" s="386">
        <v>108.34099999999999</v>
      </c>
      <c r="H552" s="386">
        <v>1.3839950000000001</v>
      </c>
      <c r="J552" s="320">
        <f t="shared" si="40"/>
        <v>2020</v>
      </c>
      <c r="K552" s="320">
        <f t="shared" si="41"/>
        <v>6</v>
      </c>
      <c r="L552" s="320">
        <f t="shared" si="42"/>
        <v>15</v>
      </c>
      <c r="M552" s="91">
        <f t="shared" si="43"/>
        <v>43997</v>
      </c>
      <c r="N552" s="90">
        <f t="shared" si="44"/>
        <v>43997.625057870369</v>
      </c>
      <c r="O552" s="386">
        <v>108.34099999999999</v>
      </c>
      <c r="P552" s="386">
        <v>1.3839950000000001</v>
      </c>
      <c r="Q552" s="386" t="s">
        <v>177</v>
      </c>
    </row>
    <row r="553" spans="1:17">
      <c r="A553" s="386" t="s">
        <v>290</v>
      </c>
      <c r="B553" s="386" t="s">
        <v>177</v>
      </c>
      <c r="C553" s="386" t="s">
        <v>188</v>
      </c>
      <c r="D553" s="389">
        <v>43999</v>
      </c>
      <c r="E553" s="394">
        <v>0.46615740740740741</v>
      </c>
      <c r="F553" s="386" t="s">
        <v>415</v>
      </c>
      <c r="G553" s="386">
        <v>108.008</v>
      </c>
      <c r="H553" s="386">
        <v>1.455063</v>
      </c>
      <c r="J553" s="320">
        <f t="shared" si="40"/>
        <v>2020</v>
      </c>
      <c r="K553" s="320">
        <f t="shared" si="41"/>
        <v>6</v>
      </c>
      <c r="L553" s="320">
        <f t="shared" si="42"/>
        <v>17</v>
      </c>
      <c r="M553" s="91">
        <f t="shared" si="43"/>
        <v>43999</v>
      </c>
      <c r="N553" s="90">
        <f t="shared" si="44"/>
        <v>43999.466157407405</v>
      </c>
      <c r="O553" s="386">
        <v>108.008</v>
      </c>
      <c r="P553" s="386">
        <v>1.455063</v>
      </c>
      <c r="Q553" s="386" t="s">
        <v>177</v>
      </c>
    </row>
    <row r="554" spans="1:17">
      <c r="A554" s="386" t="s">
        <v>290</v>
      </c>
      <c r="B554" s="386" t="s">
        <v>177</v>
      </c>
      <c r="C554" s="386" t="s">
        <v>188</v>
      </c>
      <c r="D554" s="389">
        <v>44000</v>
      </c>
      <c r="E554" s="394">
        <v>0.5211689814814815</v>
      </c>
      <c r="F554" s="386" t="s">
        <v>428</v>
      </c>
      <c r="G554" s="386">
        <v>108.53</v>
      </c>
      <c r="H554" s="386">
        <v>1.336978</v>
      </c>
      <c r="J554" s="320">
        <f t="shared" si="40"/>
        <v>2020</v>
      </c>
      <c r="K554" s="320">
        <f t="shared" si="41"/>
        <v>6</v>
      </c>
      <c r="L554" s="320">
        <f t="shared" si="42"/>
        <v>18</v>
      </c>
      <c r="M554" s="91">
        <f t="shared" si="43"/>
        <v>44000</v>
      </c>
      <c r="N554" s="90">
        <f t="shared" si="44"/>
        <v>44000.521168981482</v>
      </c>
      <c r="O554" s="386">
        <v>108.53</v>
      </c>
      <c r="P554" s="386">
        <v>1.336978</v>
      </c>
      <c r="Q554" s="386" t="s">
        <v>177</v>
      </c>
    </row>
    <row r="555" spans="1:17">
      <c r="A555" s="386" t="s">
        <v>290</v>
      </c>
      <c r="B555" s="386" t="s">
        <v>177</v>
      </c>
      <c r="C555" s="386" t="s">
        <v>188</v>
      </c>
      <c r="D555" s="389">
        <v>44001</v>
      </c>
      <c r="E555" s="394">
        <v>0.37153935185185183</v>
      </c>
      <c r="F555" s="386" t="s">
        <v>431</v>
      </c>
      <c r="G555" s="386">
        <v>108.175</v>
      </c>
      <c r="H555" s="386">
        <v>1.41506</v>
      </c>
      <c r="J555" s="320">
        <f t="shared" si="40"/>
        <v>2020</v>
      </c>
      <c r="K555" s="320">
        <f t="shared" si="41"/>
        <v>6</v>
      </c>
      <c r="L555" s="320">
        <f t="shared" si="42"/>
        <v>19</v>
      </c>
      <c r="M555" s="91">
        <f t="shared" si="43"/>
        <v>44001</v>
      </c>
      <c r="N555" s="90">
        <f t="shared" si="44"/>
        <v>44001.371539351851</v>
      </c>
      <c r="O555" s="386">
        <v>108.175</v>
      </c>
      <c r="P555" s="386">
        <v>1.41506</v>
      </c>
      <c r="Q555" s="386" t="s">
        <v>177</v>
      </c>
    </row>
    <row r="556" spans="1:17">
      <c r="A556" s="386" t="s">
        <v>290</v>
      </c>
      <c r="B556" s="386" t="s">
        <v>177</v>
      </c>
      <c r="C556" s="386" t="s">
        <v>188</v>
      </c>
      <c r="D556" s="389">
        <v>44005</v>
      </c>
      <c r="E556" s="394">
        <v>0.53721064814814823</v>
      </c>
      <c r="F556" s="386" t="s">
        <v>476</v>
      </c>
      <c r="G556" s="386">
        <v>108.352</v>
      </c>
      <c r="H556" s="386">
        <v>1.3727830000000001</v>
      </c>
      <c r="J556" s="320">
        <f t="shared" si="40"/>
        <v>2020</v>
      </c>
      <c r="K556" s="320">
        <f t="shared" si="41"/>
        <v>6</v>
      </c>
      <c r="L556" s="320">
        <f t="shared" si="42"/>
        <v>23</v>
      </c>
      <c r="M556" s="91">
        <f t="shared" si="43"/>
        <v>44005</v>
      </c>
      <c r="N556" s="90">
        <f t="shared" si="44"/>
        <v>44005.537210648145</v>
      </c>
      <c r="O556" s="386">
        <v>108.352</v>
      </c>
      <c r="P556" s="386">
        <v>1.3727830000000001</v>
      </c>
      <c r="Q556" s="386" t="s">
        <v>177</v>
      </c>
    </row>
    <row r="557" spans="1:17">
      <c r="A557" s="386" t="s">
        <v>290</v>
      </c>
      <c r="B557" s="386" t="s">
        <v>177</v>
      </c>
      <c r="C557" s="386" t="s">
        <v>188</v>
      </c>
      <c r="D557" s="389">
        <v>44005</v>
      </c>
      <c r="E557" s="394">
        <v>0.53721064814814823</v>
      </c>
      <c r="F557" s="386" t="s">
        <v>476</v>
      </c>
      <c r="G557" s="386">
        <v>108.387</v>
      </c>
      <c r="H557" s="386">
        <v>1.365073</v>
      </c>
      <c r="J557" s="320">
        <f t="shared" si="40"/>
        <v>2020</v>
      </c>
      <c r="K557" s="320">
        <f t="shared" si="41"/>
        <v>6</v>
      </c>
      <c r="L557" s="320">
        <f t="shared" si="42"/>
        <v>23</v>
      </c>
      <c r="M557" s="91">
        <f t="shared" si="43"/>
        <v>44005</v>
      </c>
      <c r="N557" s="90">
        <f t="shared" si="44"/>
        <v>44005.537210648145</v>
      </c>
      <c r="O557" s="386">
        <v>108.387</v>
      </c>
      <c r="P557" s="386">
        <v>1.365073</v>
      </c>
      <c r="Q557" s="386" t="s">
        <v>177</v>
      </c>
    </row>
    <row r="558" spans="1:17">
      <c r="A558" s="386" t="s">
        <v>290</v>
      </c>
      <c r="B558" s="386" t="s">
        <v>177</v>
      </c>
      <c r="C558" s="386" t="s">
        <v>188</v>
      </c>
      <c r="D558" s="389">
        <v>44005</v>
      </c>
      <c r="E558" s="394">
        <v>0.53723379629629631</v>
      </c>
      <c r="F558" s="386" t="s">
        <v>476</v>
      </c>
      <c r="G558" s="386">
        <v>108.387</v>
      </c>
      <c r="H558" s="386">
        <v>1.365073</v>
      </c>
      <c r="J558" s="320">
        <f t="shared" si="40"/>
        <v>2020</v>
      </c>
      <c r="K558" s="320">
        <f t="shared" si="41"/>
        <v>6</v>
      </c>
      <c r="L558" s="320">
        <f t="shared" si="42"/>
        <v>23</v>
      </c>
      <c r="M558" s="91">
        <f t="shared" si="43"/>
        <v>44005</v>
      </c>
      <c r="N558" s="90">
        <f t="shared" si="44"/>
        <v>44005.537233796298</v>
      </c>
      <c r="O558" s="386">
        <v>108.387</v>
      </c>
      <c r="P558" s="386">
        <v>1.365073</v>
      </c>
      <c r="Q558" s="386" t="s">
        <v>177</v>
      </c>
    </row>
    <row r="559" spans="1:17">
      <c r="A559" s="386" t="s">
        <v>290</v>
      </c>
      <c r="B559" s="386" t="s">
        <v>177</v>
      </c>
      <c r="C559" s="386" t="s">
        <v>188</v>
      </c>
      <c r="D559" s="389">
        <v>44006</v>
      </c>
      <c r="E559" s="394">
        <v>0.42403935185185188</v>
      </c>
      <c r="F559" s="386" t="s">
        <v>477</v>
      </c>
      <c r="G559" s="386">
        <v>107.988</v>
      </c>
      <c r="H559" s="386">
        <v>1.4520789999999999</v>
      </c>
      <c r="J559" s="320">
        <f t="shared" si="40"/>
        <v>2020</v>
      </c>
      <c r="K559" s="320">
        <f t="shared" si="41"/>
        <v>6</v>
      </c>
      <c r="L559" s="320">
        <f t="shared" si="42"/>
        <v>24</v>
      </c>
      <c r="M559" s="91">
        <f t="shared" si="43"/>
        <v>44006</v>
      </c>
      <c r="N559" s="90">
        <f t="shared" si="44"/>
        <v>44006.424039351848</v>
      </c>
      <c r="O559" s="386">
        <v>107.988</v>
      </c>
      <c r="P559" s="386">
        <v>1.4520789999999999</v>
      </c>
      <c r="Q559" s="386" t="s">
        <v>177</v>
      </c>
    </row>
    <row r="560" spans="1:17">
      <c r="A560" s="386" t="s">
        <v>290</v>
      </c>
      <c r="B560" s="386" t="s">
        <v>177</v>
      </c>
      <c r="C560" s="386" t="s">
        <v>188</v>
      </c>
      <c r="D560" s="389">
        <v>44006</v>
      </c>
      <c r="E560" s="394">
        <v>0.42403935185185188</v>
      </c>
      <c r="F560" s="386" t="s">
        <v>478</v>
      </c>
      <c r="G560" s="386">
        <v>106.75</v>
      </c>
      <c r="H560" s="386">
        <v>1.7278979999999999</v>
      </c>
      <c r="J560" s="320">
        <f t="shared" si="40"/>
        <v>2020</v>
      </c>
      <c r="K560" s="320">
        <f t="shared" si="41"/>
        <v>6</v>
      </c>
      <c r="L560" s="320">
        <f t="shared" si="42"/>
        <v>24</v>
      </c>
      <c r="M560" s="91">
        <f t="shared" si="43"/>
        <v>44006</v>
      </c>
      <c r="N560" s="90">
        <f t="shared" si="44"/>
        <v>44006.424039351848</v>
      </c>
      <c r="O560" s="386">
        <v>106.75</v>
      </c>
      <c r="P560" s="386">
        <v>1.7278979999999999</v>
      </c>
      <c r="Q560" s="386" t="s">
        <v>177</v>
      </c>
    </row>
    <row r="561" spans="1:17">
      <c r="A561" s="386" t="s">
        <v>290</v>
      </c>
      <c r="B561" s="386" t="s">
        <v>177</v>
      </c>
      <c r="C561" s="386" t="s">
        <v>188</v>
      </c>
      <c r="D561" s="389">
        <v>44006</v>
      </c>
      <c r="E561" s="394">
        <v>0.42403935185185188</v>
      </c>
      <c r="F561" s="386" t="s">
        <v>478</v>
      </c>
      <c r="G561" s="386">
        <v>106.75</v>
      </c>
      <c r="H561" s="386">
        <v>1.7278979999999999</v>
      </c>
      <c r="J561" s="320">
        <f t="shared" si="40"/>
        <v>2020</v>
      </c>
      <c r="K561" s="320">
        <f t="shared" si="41"/>
        <v>6</v>
      </c>
      <c r="L561" s="320">
        <f t="shared" si="42"/>
        <v>24</v>
      </c>
      <c r="M561" s="91">
        <f t="shared" si="43"/>
        <v>44006</v>
      </c>
      <c r="N561" s="90">
        <f t="shared" si="44"/>
        <v>44006.424039351848</v>
      </c>
      <c r="O561" s="386">
        <v>106.75</v>
      </c>
      <c r="P561" s="386">
        <v>1.7278979999999999</v>
      </c>
      <c r="Q561" s="386" t="s">
        <v>177</v>
      </c>
    </row>
    <row r="562" spans="1:17">
      <c r="A562" s="386" t="s">
        <v>290</v>
      </c>
      <c r="B562" s="386" t="s">
        <v>177</v>
      </c>
      <c r="C562" s="386" t="s">
        <v>188</v>
      </c>
      <c r="D562" s="389">
        <v>44006</v>
      </c>
      <c r="E562" s="394">
        <v>0.42405092592592591</v>
      </c>
      <c r="F562" s="386" t="s">
        <v>477</v>
      </c>
      <c r="G562" s="386">
        <v>107.988</v>
      </c>
      <c r="H562" s="386">
        <v>1.4520789999999999</v>
      </c>
      <c r="J562" s="320">
        <f t="shared" si="40"/>
        <v>2020</v>
      </c>
      <c r="K562" s="320">
        <f t="shared" si="41"/>
        <v>6</v>
      </c>
      <c r="L562" s="320">
        <f t="shared" si="42"/>
        <v>24</v>
      </c>
      <c r="M562" s="91">
        <f t="shared" si="43"/>
        <v>44006</v>
      </c>
      <c r="N562" s="90">
        <f t="shared" si="44"/>
        <v>44006.424050925925</v>
      </c>
      <c r="O562" s="386">
        <v>107.988</v>
      </c>
      <c r="P562" s="386">
        <v>1.4520789999999999</v>
      </c>
      <c r="Q562" s="386" t="s">
        <v>177</v>
      </c>
    </row>
    <row r="563" spans="1:17">
      <c r="A563" s="386" t="s">
        <v>290</v>
      </c>
      <c r="B563" s="386" t="s">
        <v>177</v>
      </c>
      <c r="C563" s="386" t="s">
        <v>188</v>
      </c>
      <c r="D563" s="389">
        <v>44006</v>
      </c>
      <c r="E563" s="394">
        <v>0.47561342592592593</v>
      </c>
      <c r="F563" s="386" t="s">
        <v>428</v>
      </c>
      <c r="G563" s="386">
        <v>107.53</v>
      </c>
      <c r="H563" s="386">
        <v>1.55369</v>
      </c>
      <c r="J563" s="320">
        <f t="shared" si="40"/>
        <v>2020</v>
      </c>
      <c r="K563" s="320">
        <f t="shared" si="41"/>
        <v>6</v>
      </c>
      <c r="L563" s="320">
        <f t="shared" si="42"/>
        <v>24</v>
      </c>
      <c r="M563" s="91">
        <f t="shared" si="43"/>
        <v>44006</v>
      </c>
      <c r="N563" s="90">
        <f t="shared" si="44"/>
        <v>44006.475613425922</v>
      </c>
      <c r="O563" s="386">
        <v>107.53</v>
      </c>
      <c r="P563" s="386">
        <v>1.55369</v>
      </c>
      <c r="Q563" s="386" t="s">
        <v>177</v>
      </c>
    </row>
    <row r="564" spans="1:17">
      <c r="A564" s="386" t="s">
        <v>290</v>
      </c>
      <c r="B564" s="386" t="s">
        <v>177</v>
      </c>
      <c r="C564" s="386" t="s">
        <v>188</v>
      </c>
      <c r="D564" s="389">
        <v>44006</v>
      </c>
      <c r="E564" s="394">
        <v>0.47561342592592593</v>
      </c>
      <c r="F564" s="386" t="s">
        <v>428</v>
      </c>
      <c r="G564" s="386">
        <v>108.07</v>
      </c>
      <c r="H564" s="386">
        <v>1.4339390000000001</v>
      </c>
      <c r="J564" s="320">
        <f t="shared" si="40"/>
        <v>2020</v>
      </c>
      <c r="K564" s="320">
        <f t="shared" si="41"/>
        <v>6</v>
      </c>
      <c r="L564" s="320">
        <f t="shared" si="42"/>
        <v>24</v>
      </c>
      <c r="M564" s="91">
        <f t="shared" si="43"/>
        <v>44006</v>
      </c>
      <c r="N564" s="90">
        <f t="shared" si="44"/>
        <v>44006.475613425922</v>
      </c>
      <c r="O564" s="386">
        <v>108.07</v>
      </c>
      <c r="P564" s="386">
        <v>1.4339390000000001</v>
      </c>
      <c r="Q564" s="386" t="s">
        <v>177</v>
      </c>
    </row>
    <row r="565" spans="1:17">
      <c r="A565" s="386" t="s">
        <v>290</v>
      </c>
      <c r="B565" s="386" t="s">
        <v>177</v>
      </c>
      <c r="C565" s="386" t="s">
        <v>188</v>
      </c>
      <c r="D565" s="389">
        <v>44007</v>
      </c>
      <c r="E565" s="394">
        <v>0.45383101851851848</v>
      </c>
      <c r="F565" s="386" t="s">
        <v>423</v>
      </c>
      <c r="G565" s="386">
        <v>108.907</v>
      </c>
      <c r="H565" s="386">
        <v>1.246151</v>
      </c>
      <c r="J565" s="320">
        <f t="shared" si="40"/>
        <v>2020</v>
      </c>
      <c r="K565" s="320">
        <f t="shared" si="41"/>
        <v>6</v>
      </c>
      <c r="L565" s="320">
        <f t="shared" si="42"/>
        <v>25</v>
      </c>
      <c r="M565" s="91">
        <f t="shared" si="43"/>
        <v>44007</v>
      </c>
      <c r="N565" s="90">
        <f t="shared" si="44"/>
        <v>44007.453831018516</v>
      </c>
      <c r="O565" s="386">
        <v>108.907</v>
      </c>
      <c r="P565" s="386">
        <v>1.246151</v>
      </c>
      <c r="Q565" s="386" t="s">
        <v>177</v>
      </c>
    </row>
    <row r="566" spans="1:17">
      <c r="A566" s="386" t="s">
        <v>290</v>
      </c>
      <c r="B566" s="386" t="s">
        <v>177</v>
      </c>
      <c r="C566" s="386" t="s">
        <v>188</v>
      </c>
      <c r="D566" s="389">
        <v>44007</v>
      </c>
      <c r="E566" s="394">
        <v>0.45383101851851848</v>
      </c>
      <c r="F566" s="386" t="s">
        <v>423</v>
      </c>
      <c r="G566" s="386">
        <v>110.024</v>
      </c>
      <c r="H566" s="386">
        <v>1.0023759999999999</v>
      </c>
      <c r="J566" s="320">
        <f t="shared" si="40"/>
        <v>2020</v>
      </c>
      <c r="K566" s="320">
        <f t="shared" si="41"/>
        <v>6</v>
      </c>
      <c r="L566" s="320">
        <f t="shared" si="42"/>
        <v>25</v>
      </c>
      <c r="M566" s="91">
        <f t="shared" si="43"/>
        <v>44007</v>
      </c>
      <c r="N566" s="90">
        <f t="shared" si="44"/>
        <v>44007.453831018516</v>
      </c>
      <c r="O566" s="386">
        <v>110.024</v>
      </c>
      <c r="P566" s="386">
        <v>1.0023759999999999</v>
      </c>
      <c r="Q566" s="386" t="s">
        <v>177</v>
      </c>
    </row>
    <row r="567" spans="1:17">
      <c r="A567" s="386" t="s">
        <v>290</v>
      </c>
      <c r="B567" s="386" t="s">
        <v>177</v>
      </c>
      <c r="C567" s="386" t="s">
        <v>188</v>
      </c>
      <c r="D567" s="389">
        <v>44007</v>
      </c>
      <c r="E567" s="394">
        <v>0.4538888888888889</v>
      </c>
      <c r="F567" s="386" t="s">
        <v>423</v>
      </c>
      <c r="G567" s="386">
        <v>108.907</v>
      </c>
      <c r="H567" s="386">
        <v>1.246151</v>
      </c>
      <c r="J567" s="320">
        <f t="shared" si="40"/>
        <v>2020</v>
      </c>
      <c r="K567" s="320">
        <f t="shared" si="41"/>
        <v>6</v>
      </c>
      <c r="L567" s="320">
        <f t="shared" si="42"/>
        <v>25</v>
      </c>
      <c r="M567" s="91">
        <f t="shared" si="43"/>
        <v>44007</v>
      </c>
      <c r="N567" s="90">
        <f t="shared" si="44"/>
        <v>44007.453888888886</v>
      </c>
      <c r="O567" s="386">
        <v>108.907</v>
      </c>
      <c r="P567" s="386">
        <v>1.246151</v>
      </c>
      <c r="Q567" s="386" t="s">
        <v>177</v>
      </c>
    </row>
    <row r="568" spans="1:17">
      <c r="A568" s="386" t="s">
        <v>290</v>
      </c>
      <c r="B568" s="386" t="s">
        <v>177</v>
      </c>
      <c r="C568" s="386" t="s">
        <v>188</v>
      </c>
      <c r="D568" s="389">
        <v>44012</v>
      </c>
      <c r="E568" s="394">
        <v>0.44269675925925928</v>
      </c>
      <c r="F568" s="386" t="s">
        <v>433</v>
      </c>
      <c r="G568" s="386">
        <v>107.11625600000001</v>
      </c>
      <c r="H568" s="386">
        <v>1.6402000000000001</v>
      </c>
      <c r="J568" s="320">
        <f t="shared" si="40"/>
        <v>2020</v>
      </c>
      <c r="K568" s="320">
        <f t="shared" si="41"/>
        <v>6</v>
      </c>
      <c r="L568" s="320">
        <f t="shared" si="42"/>
        <v>30</v>
      </c>
      <c r="M568" s="91">
        <f t="shared" si="43"/>
        <v>44012</v>
      </c>
      <c r="N568" s="90">
        <f t="shared" si="44"/>
        <v>44012.442696759259</v>
      </c>
      <c r="O568" s="386">
        <v>107.11625600000001</v>
      </c>
      <c r="P568" s="386">
        <v>1.6402000000000001</v>
      </c>
      <c r="Q568" s="386" t="s">
        <v>177</v>
      </c>
    </row>
    <row r="569" spans="1:17">
      <c r="A569" s="386" t="s">
        <v>290</v>
      </c>
      <c r="B569" s="386" t="s">
        <v>177</v>
      </c>
      <c r="C569" s="386" t="s">
        <v>188</v>
      </c>
      <c r="D569" s="389">
        <v>44012</v>
      </c>
      <c r="E569" s="394">
        <v>0.44270833333333331</v>
      </c>
      <c r="F569" s="386" t="s">
        <v>433</v>
      </c>
      <c r="G569" s="386">
        <v>107.654256</v>
      </c>
      <c r="H569" s="386">
        <v>1.5199450000000001</v>
      </c>
      <c r="J569" s="320">
        <f t="shared" si="40"/>
        <v>2020</v>
      </c>
      <c r="K569" s="320">
        <f t="shared" si="41"/>
        <v>6</v>
      </c>
      <c r="L569" s="320">
        <f t="shared" si="42"/>
        <v>30</v>
      </c>
      <c r="M569" s="91">
        <f t="shared" si="43"/>
        <v>44012</v>
      </c>
      <c r="N569" s="90">
        <f t="shared" si="44"/>
        <v>44012.442708333336</v>
      </c>
      <c r="O569" s="386">
        <v>107.654256</v>
      </c>
      <c r="P569" s="386">
        <v>1.5199450000000001</v>
      </c>
      <c r="Q569" s="386" t="s">
        <v>177</v>
      </c>
    </row>
    <row r="570" spans="1:17">
      <c r="A570" s="386" t="s">
        <v>290</v>
      </c>
      <c r="B570" s="386" t="s">
        <v>177</v>
      </c>
      <c r="C570" s="386" t="s">
        <v>188</v>
      </c>
      <c r="D570" s="389">
        <v>44019</v>
      </c>
      <c r="E570" s="394">
        <v>0.46090277777777783</v>
      </c>
      <c r="F570" s="386" t="s">
        <v>426</v>
      </c>
      <c r="G570" s="386">
        <v>109.962</v>
      </c>
      <c r="H570" s="386">
        <v>1.0039549999999999</v>
      </c>
      <c r="J570" s="320">
        <f t="shared" si="40"/>
        <v>2020</v>
      </c>
      <c r="K570" s="320">
        <f t="shared" si="41"/>
        <v>7</v>
      </c>
      <c r="L570" s="320">
        <f t="shared" si="42"/>
        <v>7</v>
      </c>
      <c r="M570" s="91">
        <f t="shared" si="43"/>
        <v>44019</v>
      </c>
      <c r="N570" s="90">
        <f t="shared" si="44"/>
        <v>44019.460902777777</v>
      </c>
      <c r="O570" s="386">
        <v>109.962</v>
      </c>
      <c r="P570" s="386">
        <v>1.0039549999999999</v>
      </c>
      <c r="Q570" s="386" t="s">
        <v>177</v>
      </c>
    </row>
    <row r="571" spans="1:17">
      <c r="A571" s="386" t="s">
        <v>290</v>
      </c>
      <c r="B571" s="386" t="s">
        <v>177</v>
      </c>
      <c r="C571" s="386" t="s">
        <v>188</v>
      </c>
      <c r="D571" s="389">
        <v>44021</v>
      </c>
      <c r="E571" s="394">
        <v>0.52041666666666664</v>
      </c>
      <c r="F571" s="386" t="s">
        <v>449</v>
      </c>
      <c r="G571" s="386">
        <v>108.15</v>
      </c>
      <c r="H571" s="386">
        <v>1.397699</v>
      </c>
      <c r="J571" s="320">
        <f t="shared" si="40"/>
        <v>2020</v>
      </c>
      <c r="K571" s="320">
        <f t="shared" si="41"/>
        <v>7</v>
      </c>
      <c r="L571" s="320">
        <f t="shared" si="42"/>
        <v>9</v>
      </c>
      <c r="M571" s="91">
        <f t="shared" si="43"/>
        <v>44021</v>
      </c>
      <c r="N571" s="90">
        <f t="shared" si="44"/>
        <v>44021.520416666666</v>
      </c>
      <c r="O571" s="386">
        <v>108.15</v>
      </c>
      <c r="P571" s="386">
        <v>1.397699</v>
      </c>
      <c r="Q571" s="386" t="s">
        <v>177</v>
      </c>
    </row>
    <row r="572" spans="1:17">
      <c r="A572" s="386" t="s">
        <v>290</v>
      </c>
      <c r="B572" s="386" t="s">
        <v>177</v>
      </c>
      <c r="C572" s="386" t="s">
        <v>188</v>
      </c>
      <c r="D572" s="389">
        <v>44022</v>
      </c>
      <c r="E572" s="394">
        <v>0.35756944444444444</v>
      </c>
      <c r="F572" s="386" t="s">
        <v>426</v>
      </c>
      <c r="G572" s="386">
        <v>109.218</v>
      </c>
      <c r="H572" s="386">
        <v>1.1595310000000001</v>
      </c>
      <c r="J572" s="320">
        <f t="shared" si="40"/>
        <v>2020</v>
      </c>
      <c r="K572" s="320">
        <f t="shared" si="41"/>
        <v>7</v>
      </c>
      <c r="L572" s="320">
        <f t="shared" si="42"/>
        <v>10</v>
      </c>
      <c r="M572" s="91">
        <f t="shared" si="43"/>
        <v>44022</v>
      </c>
      <c r="N572" s="90">
        <f t="shared" si="44"/>
        <v>44022.357569444444</v>
      </c>
      <c r="O572" s="386">
        <v>109.218</v>
      </c>
      <c r="P572" s="386">
        <v>1.1595310000000001</v>
      </c>
      <c r="Q572" s="386" t="s">
        <v>177</v>
      </c>
    </row>
    <row r="573" spans="1:17">
      <c r="A573" s="386" t="s">
        <v>290</v>
      </c>
      <c r="B573" s="386" t="s">
        <v>177</v>
      </c>
      <c r="C573" s="386" t="s">
        <v>188</v>
      </c>
      <c r="D573" s="389">
        <v>44022</v>
      </c>
      <c r="E573" s="394">
        <v>0.35896990740740736</v>
      </c>
      <c r="F573" s="386" t="s">
        <v>426</v>
      </c>
      <c r="G573" s="386">
        <v>108.976</v>
      </c>
      <c r="H573" s="386">
        <v>1.213012</v>
      </c>
      <c r="J573" s="320">
        <f t="shared" si="40"/>
        <v>2020</v>
      </c>
      <c r="K573" s="320">
        <f t="shared" si="41"/>
        <v>7</v>
      </c>
      <c r="L573" s="320">
        <f t="shared" si="42"/>
        <v>10</v>
      </c>
      <c r="M573" s="91">
        <f t="shared" si="43"/>
        <v>44022</v>
      </c>
      <c r="N573" s="90">
        <f t="shared" si="44"/>
        <v>44022.358969907407</v>
      </c>
      <c r="O573" s="386">
        <v>108.976</v>
      </c>
      <c r="P573" s="386">
        <v>1.213012</v>
      </c>
      <c r="Q573" s="386" t="s">
        <v>177</v>
      </c>
    </row>
    <row r="574" spans="1:17">
      <c r="A574" s="386" t="s">
        <v>290</v>
      </c>
      <c r="B574" s="386" t="s">
        <v>177</v>
      </c>
      <c r="C574" s="386" t="s">
        <v>188</v>
      </c>
      <c r="D574" s="389">
        <v>44026</v>
      </c>
      <c r="E574" s="394">
        <v>0.34848379629629628</v>
      </c>
      <c r="F574" s="386" t="s">
        <v>479</v>
      </c>
      <c r="G574" s="386">
        <v>108.596</v>
      </c>
      <c r="H574" s="386">
        <v>1.294943</v>
      </c>
      <c r="J574" s="320">
        <f t="shared" si="40"/>
        <v>2020</v>
      </c>
      <c r="K574" s="320">
        <f t="shared" si="41"/>
        <v>7</v>
      </c>
      <c r="L574" s="320">
        <f t="shared" si="42"/>
        <v>14</v>
      </c>
      <c r="M574" s="91">
        <f t="shared" si="43"/>
        <v>44026</v>
      </c>
      <c r="N574" s="90">
        <f t="shared" si="44"/>
        <v>44026.348483796297</v>
      </c>
      <c r="O574" s="386">
        <v>108.596</v>
      </c>
      <c r="P574" s="386">
        <v>1.294943</v>
      </c>
      <c r="Q574" s="386" t="s">
        <v>177</v>
      </c>
    </row>
    <row r="575" spans="1:17">
      <c r="A575" s="386" t="s">
        <v>290</v>
      </c>
      <c r="B575" s="386" t="s">
        <v>177</v>
      </c>
      <c r="C575" s="386" t="s">
        <v>188</v>
      </c>
      <c r="D575" s="389">
        <v>44026</v>
      </c>
      <c r="E575" s="394">
        <v>0.50437500000000002</v>
      </c>
      <c r="F575" s="386" t="s">
        <v>430</v>
      </c>
      <c r="G575" s="386">
        <v>108.9307</v>
      </c>
      <c r="H575" s="386">
        <v>1.2206269999999999</v>
      </c>
      <c r="J575" s="320">
        <f t="shared" si="40"/>
        <v>2020</v>
      </c>
      <c r="K575" s="320">
        <f t="shared" si="41"/>
        <v>7</v>
      </c>
      <c r="L575" s="320">
        <f t="shared" si="42"/>
        <v>14</v>
      </c>
      <c r="M575" s="91">
        <f t="shared" si="43"/>
        <v>44026</v>
      </c>
      <c r="N575" s="90">
        <f t="shared" si="44"/>
        <v>44026.504374999997</v>
      </c>
      <c r="O575" s="386">
        <v>108.9307</v>
      </c>
      <c r="P575" s="386">
        <v>1.2206269999999999</v>
      </c>
      <c r="Q575" s="386" t="s">
        <v>177</v>
      </c>
    </row>
    <row r="576" spans="1:17">
      <c r="A576" s="386" t="s">
        <v>290</v>
      </c>
      <c r="B576" s="386" t="s">
        <v>177</v>
      </c>
      <c r="C576" s="386" t="s">
        <v>188</v>
      </c>
      <c r="D576" s="389">
        <v>44026</v>
      </c>
      <c r="E576" s="394">
        <v>0.50437500000000002</v>
      </c>
      <c r="F576" s="386" t="s">
        <v>430</v>
      </c>
      <c r="G576" s="386">
        <v>109.00069999999999</v>
      </c>
      <c r="H576" s="386">
        <v>1.205117</v>
      </c>
      <c r="J576" s="320">
        <f t="shared" si="40"/>
        <v>2020</v>
      </c>
      <c r="K576" s="320">
        <f t="shared" si="41"/>
        <v>7</v>
      </c>
      <c r="L576" s="320">
        <f t="shared" si="42"/>
        <v>14</v>
      </c>
      <c r="M576" s="91">
        <f t="shared" si="43"/>
        <v>44026</v>
      </c>
      <c r="N576" s="90">
        <f t="shared" si="44"/>
        <v>44026.504374999997</v>
      </c>
      <c r="O576" s="386">
        <v>109.00069999999999</v>
      </c>
      <c r="P576" s="386">
        <v>1.205117</v>
      </c>
      <c r="Q576" s="386" t="s">
        <v>177</v>
      </c>
    </row>
    <row r="577" spans="1:17">
      <c r="A577" s="386" t="s">
        <v>290</v>
      </c>
      <c r="B577" s="386" t="s">
        <v>177</v>
      </c>
      <c r="C577" s="386" t="s">
        <v>188</v>
      </c>
      <c r="D577" s="389">
        <v>44026</v>
      </c>
      <c r="E577" s="394">
        <v>0.50437500000000002</v>
      </c>
      <c r="F577" s="386" t="s">
        <v>430</v>
      </c>
      <c r="G577" s="386">
        <v>109.00069999999999</v>
      </c>
      <c r="H577" s="386">
        <v>1.205117</v>
      </c>
      <c r="J577" s="320">
        <f t="shared" si="40"/>
        <v>2020</v>
      </c>
      <c r="K577" s="320">
        <f t="shared" si="41"/>
        <v>7</v>
      </c>
      <c r="L577" s="320">
        <f t="shared" si="42"/>
        <v>14</v>
      </c>
      <c r="M577" s="91">
        <f t="shared" si="43"/>
        <v>44026</v>
      </c>
      <c r="N577" s="90">
        <f t="shared" si="44"/>
        <v>44026.504374999997</v>
      </c>
      <c r="O577" s="386">
        <v>109.00069999999999</v>
      </c>
      <c r="P577" s="386">
        <v>1.205117</v>
      </c>
      <c r="Q577" s="386" t="s">
        <v>177</v>
      </c>
    </row>
    <row r="578" spans="1:17">
      <c r="A578" s="386" t="s">
        <v>290</v>
      </c>
      <c r="B578" s="386" t="s">
        <v>177</v>
      </c>
      <c r="C578" s="386" t="s">
        <v>188</v>
      </c>
      <c r="D578" s="389">
        <v>44026</v>
      </c>
      <c r="E578" s="394">
        <v>0.50437500000000002</v>
      </c>
      <c r="F578" s="386" t="s">
        <v>430</v>
      </c>
      <c r="G578" s="386">
        <v>109.00069999999999</v>
      </c>
      <c r="H578" s="386">
        <v>1.205117</v>
      </c>
      <c r="J578" s="320">
        <f t="shared" si="40"/>
        <v>2020</v>
      </c>
      <c r="K578" s="320">
        <f t="shared" si="41"/>
        <v>7</v>
      </c>
      <c r="L578" s="320">
        <f t="shared" si="42"/>
        <v>14</v>
      </c>
      <c r="M578" s="91">
        <f t="shared" si="43"/>
        <v>44026</v>
      </c>
      <c r="N578" s="90">
        <f t="shared" si="44"/>
        <v>44026.504374999997</v>
      </c>
      <c r="O578" s="386">
        <v>109.00069999999999</v>
      </c>
      <c r="P578" s="386">
        <v>1.205117</v>
      </c>
      <c r="Q578" s="386" t="s">
        <v>177</v>
      </c>
    </row>
    <row r="579" spans="1:17">
      <c r="A579" s="386" t="s">
        <v>290</v>
      </c>
      <c r="B579" s="386" t="s">
        <v>177</v>
      </c>
      <c r="C579" s="386" t="s">
        <v>188</v>
      </c>
      <c r="D579" s="389">
        <v>44033</v>
      </c>
      <c r="E579" s="394">
        <v>0.47488425925925931</v>
      </c>
      <c r="F579" s="386" t="s">
        <v>480</v>
      </c>
      <c r="G579" s="386">
        <v>108.551</v>
      </c>
      <c r="H579" s="386">
        <v>1.2968120000000001</v>
      </c>
      <c r="J579" s="320">
        <f t="shared" ref="J579:J642" si="45">YEAR(D579)</f>
        <v>2020</v>
      </c>
      <c r="K579" s="320">
        <f t="shared" ref="K579:K642" si="46">MONTH(D579)</f>
        <v>7</v>
      </c>
      <c r="L579" s="320">
        <f t="shared" ref="L579:L642" si="47">DAY(D579)</f>
        <v>21</v>
      </c>
      <c r="M579" s="91">
        <f t="shared" ref="M579:M642" si="48">DATE(J579,K579,L579)</f>
        <v>44033</v>
      </c>
      <c r="N579" s="90">
        <f t="shared" ref="N579:N642" si="49">M579+E579</f>
        <v>44033.47488425926</v>
      </c>
      <c r="O579" s="386">
        <v>108.551</v>
      </c>
      <c r="P579" s="386">
        <v>1.2968120000000001</v>
      </c>
      <c r="Q579" s="386" t="s">
        <v>177</v>
      </c>
    </row>
    <row r="580" spans="1:17">
      <c r="A580" s="386" t="s">
        <v>290</v>
      </c>
      <c r="B580" s="386" t="s">
        <v>177</v>
      </c>
      <c r="C580" s="386" t="s">
        <v>188</v>
      </c>
      <c r="D580" s="389">
        <v>44033</v>
      </c>
      <c r="E580" s="394">
        <v>0.47490740740740739</v>
      </c>
      <c r="F580" s="386" t="s">
        <v>480</v>
      </c>
      <c r="G580" s="386">
        <v>109.07599999999999</v>
      </c>
      <c r="H580" s="386">
        <v>1.179826</v>
      </c>
      <c r="J580" s="320">
        <f t="shared" si="45"/>
        <v>2020</v>
      </c>
      <c r="K580" s="320">
        <f t="shared" si="46"/>
        <v>7</v>
      </c>
      <c r="L580" s="320">
        <f t="shared" si="47"/>
        <v>21</v>
      </c>
      <c r="M580" s="91">
        <f t="shared" si="48"/>
        <v>44033</v>
      </c>
      <c r="N580" s="90">
        <f t="shared" si="49"/>
        <v>44033.474907407406</v>
      </c>
      <c r="O580" s="386">
        <v>109.07599999999999</v>
      </c>
      <c r="P580" s="386">
        <v>1.179826</v>
      </c>
      <c r="Q580" s="386" t="s">
        <v>177</v>
      </c>
    </row>
    <row r="581" spans="1:17">
      <c r="A581" s="386" t="s">
        <v>290</v>
      </c>
      <c r="B581" s="386" t="s">
        <v>177</v>
      </c>
      <c r="C581" s="386" t="s">
        <v>188</v>
      </c>
      <c r="D581" s="389">
        <v>44034</v>
      </c>
      <c r="E581" s="394">
        <v>0.4279398148148148</v>
      </c>
      <c r="F581" s="386" t="s">
        <v>481</v>
      </c>
      <c r="G581" s="386">
        <v>109.62</v>
      </c>
      <c r="H581" s="386">
        <v>1.057985</v>
      </c>
      <c r="J581" s="320">
        <f t="shared" si="45"/>
        <v>2020</v>
      </c>
      <c r="K581" s="320">
        <f t="shared" si="46"/>
        <v>7</v>
      </c>
      <c r="L581" s="320">
        <f t="shared" si="47"/>
        <v>22</v>
      </c>
      <c r="M581" s="91">
        <f t="shared" si="48"/>
        <v>44034</v>
      </c>
      <c r="N581" s="90">
        <f t="shared" si="49"/>
        <v>44034.427939814814</v>
      </c>
      <c r="O581" s="386">
        <v>109.62</v>
      </c>
      <c r="P581" s="386">
        <v>1.057985</v>
      </c>
      <c r="Q581" s="386" t="s">
        <v>177</v>
      </c>
    </row>
    <row r="582" spans="1:17">
      <c r="A582" s="386" t="s">
        <v>290</v>
      </c>
      <c r="B582" s="386" t="s">
        <v>177</v>
      </c>
      <c r="C582" s="386" t="s">
        <v>188</v>
      </c>
      <c r="D582" s="389">
        <v>44034</v>
      </c>
      <c r="E582" s="394">
        <v>0.42826388888888894</v>
      </c>
      <c r="F582" s="386" t="s">
        <v>428</v>
      </c>
      <c r="G582" s="386">
        <v>109.0069</v>
      </c>
      <c r="H582" s="386">
        <v>1.1939580000000001</v>
      </c>
      <c r="J582" s="320">
        <f t="shared" si="45"/>
        <v>2020</v>
      </c>
      <c r="K582" s="320">
        <f t="shared" si="46"/>
        <v>7</v>
      </c>
      <c r="L582" s="320">
        <f t="shared" si="47"/>
        <v>22</v>
      </c>
      <c r="M582" s="91">
        <f t="shared" si="48"/>
        <v>44034</v>
      </c>
      <c r="N582" s="90">
        <f t="shared" si="49"/>
        <v>44034.428263888891</v>
      </c>
      <c r="O582" s="386">
        <v>109.0069</v>
      </c>
      <c r="P582" s="386">
        <v>1.1939580000000001</v>
      </c>
      <c r="Q582" s="386" t="s">
        <v>177</v>
      </c>
    </row>
    <row r="583" spans="1:17">
      <c r="A583" s="386" t="s">
        <v>290</v>
      </c>
      <c r="B583" s="386" t="s">
        <v>177</v>
      </c>
      <c r="C583" s="386" t="s">
        <v>188</v>
      </c>
      <c r="D583" s="389">
        <v>44034</v>
      </c>
      <c r="E583" s="394">
        <v>0.42826388888888894</v>
      </c>
      <c r="F583" s="386" t="s">
        <v>428</v>
      </c>
      <c r="G583" s="386">
        <v>108.93689999999999</v>
      </c>
      <c r="H583" s="386">
        <v>1.2095389999999999</v>
      </c>
      <c r="J583" s="320">
        <f t="shared" si="45"/>
        <v>2020</v>
      </c>
      <c r="K583" s="320">
        <f t="shared" si="46"/>
        <v>7</v>
      </c>
      <c r="L583" s="320">
        <f t="shared" si="47"/>
        <v>22</v>
      </c>
      <c r="M583" s="91">
        <f t="shared" si="48"/>
        <v>44034</v>
      </c>
      <c r="N583" s="90">
        <f t="shared" si="49"/>
        <v>44034.428263888891</v>
      </c>
      <c r="O583" s="386">
        <v>108.93689999999999</v>
      </c>
      <c r="P583" s="386">
        <v>1.2095389999999999</v>
      </c>
      <c r="Q583" s="386" t="s">
        <v>177</v>
      </c>
    </row>
    <row r="584" spans="1:17">
      <c r="A584" s="386" t="s">
        <v>290</v>
      </c>
      <c r="B584" s="386" t="s">
        <v>177</v>
      </c>
      <c r="C584" s="386" t="s">
        <v>188</v>
      </c>
      <c r="D584" s="389">
        <v>44034</v>
      </c>
      <c r="E584" s="394">
        <v>0.42826388888888894</v>
      </c>
      <c r="F584" s="386" t="s">
        <v>428</v>
      </c>
      <c r="G584" s="386">
        <v>109.0069</v>
      </c>
      <c r="H584" s="386">
        <v>1.1939580000000001</v>
      </c>
      <c r="J584" s="320">
        <f t="shared" si="45"/>
        <v>2020</v>
      </c>
      <c r="K584" s="320">
        <f t="shared" si="46"/>
        <v>7</v>
      </c>
      <c r="L584" s="320">
        <f t="shared" si="47"/>
        <v>22</v>
      </c>
      <c r="M584" s="91">
        <f t="shared" si="48"/>
        <v>44034</v>
      </c>
      <c r="N584" s="90">
        <f t="shared" si="49"/>
        <v>44034.428263888891</v>
      </c>
      <c r="O584" s="386">
        <v>109.0069</v>
      </c>
      <c r="P584" s="386">
        <v>1.1939580000000001</v>
      </c>
      <c r="Q584" s="386" t="s">
        <v>177</v>
      </c>
    </row>
    <row r="585" spans="1:17">
      <c r="A585" s="386" t="s">
        <v>290</v>
      </c>
      <c r="B585" s="386" t="s">
        <v>177</v>
      </c>
      <c r="C585" s="386" t="s">
        <v>188</v>
      </c>
      <c r="D585" s="389">
        <v>44034</v>
      </c>
      <c r="E585" s="394">
        <v>0.42826388888888894</v>
      </c>
      <c r="F585" s="386" t="s">
        <v>428</v>
      </c>
      <c r="G585" s="386">
        <v>109.0069</v>
      </c>
      <c r="H585" s="386">
        <v>1.1939580000000001</v>
      </c>
      <c r="J585" s="320">
        <f t="shared" si="45"/>
        <v>2020</v>
      </c>
      <c r="K585" s="320">
        <f t="shared" si="46"/>
        <v>7</v>
      </c>
      <c r="L585" s="320">
        <f t="shared" si="47"/>
        <v>22</v>
      </c>
      <c r="M585" s="91">
        <f t="shared" si="48"/>
        <v>44034</v>
      </c>
      <c r="N585" s="90">
        <f t="shared" si="49"/>
        <v>44034.428263888891</v>
      </c>
      <c r="O585" s="386">
        <v>109.0069</v>
      </c>
      <c r="P585" s="386">
        <v>1.1939580000000001</v>
      </c>
      <c r="Q585" s="386" t="s">
        <v>177</v>
      </c>
    </row>
    <row r="586" spans="1:17">
      <c r="A586" s="386" t="s">
        <v>290</v>
      </c>
      <c r="B586" s="386" t="s">
        <v>177</v>
      </c>
      <c r="C586" s="386" t="s">
        <v>188</v>
      </c>
      <c r="D586" s="389">
        <v>44034</v>
      </c>
      <c r="E586" s="394">
        <v>0.42868055555555551</v>
      </c>
      <c r="F586" s="386" t="s">
        <v>449</v>
      </c>
      <c r="G586" s="386">
        <v>109.4594</v>
      </c>
      <c r="H586" s="386">
        <v>1.093518</v>
      </c>
      <c r="J586" s="320">
        <f t="shared" si="45"/>
        <v>2020</v>
      </c>
      <c r="K586" s="320">
        <f t="shared" si="46"/>
        <v>7</v>
      </c>
      <c r="L586" s="320">
        <f t="shared" si="47"/>
        <v>22</v>
      </c>
      <c r="M586" s="91">
        <f t="shared" si="48"/>
        <v>44034</v>
      </c>
      <c r="N586" s="90">
        <f t="shared" si="49"/>
        <v>44034.428680555553</v>
      </c>
      <c r="O586" s="386">
        <v>109.4594</v>
      </c>
      <c r="P586" s="386">
        <v>1.093518</v>
      </c>
      <c r="Q586" s="386" t="s">
        <v>177</v>
      </c>
    </row>
    <row r="587" spans="1:17">
      <c r="A587" s="386" t="s">
        <v>290</v>
      </c>
      <c r="B587" s="386" t="s">
        <v>177</v>
      </c>
      <c r="C587" s="386" t="s">
        <v>188</v>
      </c>
      <c r="D587" s="389">
        <v>44034</v>
      </c>
      <c r="E587" s="394">
        <v>0.42868055555555551</v>
      </c>
      <c r="F587" s="386" t="s">
        <v>449</v>
      </c>
      <c r="G587" s="386">
        <v>109.51739999999999</v>
      </c>
      <c r="H587" s="386">
        <v>1.080678</v>
      </c>
      <c r="J587" s="320">
        <f t="shared" si="45"/>
        <v>2020</v>
      </c>
      <c r="K587" s="320">
        <f t="shared" si="46"/>
        <v>7</v>
      </c>
      <c r="L587" s="320">
        <f t="shared" si="47"/>
        <v>22</v>
      </c>
      <c r="M587" s="91">
        <f t="shared" si="48"/>
        <v>44034</v>
      </c>
      <c r="N587" s="90">
        <f t="shared" si="49"/>
        <v>44034.428680555553</v>
      </c>
      <c r="O587" s="386">
        <v>109.51739999999999</v>
      </c>
      <c r="P587" s="386">
        <v>1.080678</v>
      </c>
      <c r="Q587" s="386" t="s">
        <v>177</v>
      </c>
    </row>
    <row r="588" spans="1:17">
      <c r="A588" s="386" t="s">
        <v>290</v>
      </c>
      <c r="B588" s="386" t="s">
        <v>177</v>
      </c>
      <c r="C588" s="386" t="s">
        <v>188</v>
      </c>
      <c r="D588" s="389">
        <v>44034</v>
      </c>
      <c r="E588" s="394">
        <v>0.42916666666666664</v>
      </c>
      <c r="F588" s="386" t="s">
        <v>481</v>
      </c>
      <c r="G588" s="386">
        <v>109.837317</v>
      </c>
      <c r="H588" s="386">
        <v>1.01</v>
      </c>
      <c r="J588" s="320">
        <f t="shared" si="45"/>
        <v>2020</v>
      </c>
      <c r="K588" s="320">
        <f t="shared" si="46"/>
        <v>7</v>
      </c>
      <c r="L588" s="320">
        <f t="shared" si="47"/>
        <v>22</v>
      </c>
      <c r="M588" s="91">
        <f t="shared" si="48"/>
        <v>44034</v>
      </c>
      <c r="N588" s="90">
        <f t="shared" si="49"/>
        <v>44034.429166666669</v>
      </c>
      <c r="O588" s="386">
        <v>109.837317</v>
      </c>
      <c r="P588" s="386">
        <v>1.01</v>
      </c>
      <c r="Q588" s="386" t="s">
        <v>177</v>
      </c>
    </row>
    <row r="589" spans="1:17">
      <c r="A589" s="386" t="s">
        <v>290</v>
      </c>
      <c r="B589" s="386" t="s">
        <v>177</v>
      </c>
      <c r="C589" s="386" t="s">
        <v>188</v>
      </c>
      <c r="D589" s="389">
        <v>44034</v>
      </c>
      <c r="E589" s="394">
        <v>0.43068287037037034</v>
      </c>
      <c r="F589" s="386" t="s">
        <v>482</v>
      </c>
      <c r="G589" s="386">
        <v>109.636</v>
      </c>
      <c r="H589" s="386">
        <v>1.054449</v>
      </c>
      <c r="J589" s="320">
        <f t="shared" si="45"/>
        <v>2020</v>
      </c>
      <c r="K589" s="320">
        <f t="shared" si="46"/>
        <v>7</v>
      </c>
      <c r="L589" s="320">
        <f t="shared" si="47"/>
        <v>22</v>
      </c>
      <c r="M589" s="91">
        <f t="shared" si="48"/>
        <v>44034</v>
      </c>
      <c r="N589" s="90">
        <f t="shared" si="49"/>
        <v>44034.43068287037</v>
      </c>
      <c r="O589" s="386">
        <v>109.636</v>
      </c>
      <c r="P589" s="386">
        <v>1.054449</v>
      </c>
      <c r="Q589" s="386" t="s">
        <v>177</v>
      </c>
    </row>
    <row r="590" spans="1:17">
      <c r="A590" s="386" t="s">
        <v>290</v>
      </c>
      <c r="B590" s="386" t="s">
        <v>177</v>
      </c>
      <c r="C590" s="386" t="s">
        <v>188</v>
      </c>
      <c r="D590" s="389">
        <v>44034</v>
      </c>
      <c r="E590" s="394">
        <v>0.43070601851851853</v>
      </c>
      <c r="F590" s="386" t="s">
        <v>482</v>
      </c>
      <c r="G590" s="386">
        <v>109.636</v>
      </c>
      <c r="H590" s="386">
        <v>1.054449</v>
      </c>
      <c r="J590" s="320">
        <f t="shared" si="45"/>
        <v>2020</v>
      </c>
      <c r="K590" s="320">
        <f t="shared" si="46"/>
        <v>7</v>
      </c>
      <c r="L590" s="320">
        <f t="shared" si="47"/>
        <v>22</v>
      </c>
      <c r="M590" s="91">
        <f t="shared" si="48"/>
        <v>44034</v>
      </c>
      <c r="N590" s="90">
        <f t="shared" si="49"/>
        <v>44034.430706018517</v>
      </c>
      <c r="O590" s="386">
        <v>109.636</v>
      </c>
      <c r="P590" s="386">
        <v>1.054449</v>
      </c>
      <c r="Q590" s="386" t="s">
        <v>177</v>
      </c>
    </row>
    <row r="591" spans="1:17">
      <c r="A591" s="386" t="s">
        <v>290</v>
      </c>
      <c r="B591" s="386" t="s">
        <v>177</v>
      </c>
      <c r="C591" s="386" t="s">
        <v>188</v>
      </c>
      <c r="D591" s="389">
        <v>44036</v>
      </c>
      <c r="E591" s="394">
        <v>0.33762731481481484</v>
      </c>
      <c r="F591" s="386" t="s">
        <v>415</v>
      </c>
      <c r="G591" s="386">
        <v>109.258</v>
      </c>
      <c r="H591" s="386">
        <v>1.133103</v>
      </c>
      <c r="J591" s="320">
        <f t="shared" si="45"/>
        <v>2020</v>
      </c>
      <c r="K591" s="320">
        <f t="shared" si="46"/>
        <v>7</v>
      </c>
      <c r="L591" s="320">
        <f t="shared" si="47"/>
        <v>24</v>
      </c>
      <c r="M591" s="91">
        <f t="shared" si="48"/>
        <v>44036</v>
      </c>
      <c r="N591" s="90">
        <f t="shared" si="49"/>
        <v>44036.337627314817</v>
      </c>
      <c r="O591" s="386">
        <v>109.258</v>
      </c>
      <c r="P591" s="386">
        <v>1.133103</v>
      </c>
      <c r="Q591" s="386" t="s">
        <v>177</v>
      </c>
    </row>
    <row r="592" spans="1:17">
      <c r="A592" s="386" t="s">
        <v>290</v>
      </c>
      <c r="B592" s="386" t="s">
        <v>177</v>
      </c>
      <c r="C592" s="386" t="s">
        <v>188</v>
      </c>
      <c r="D592" s="389">
        <v>44036</v>
      </c>
      <c r="E592" s="394">
        <v>0.43864583333333329</v>
      </c>
      <c r="F592" s="386" t="s">
        <v>441</v>
      </c>
      <c r="G592" s="386">
        <v>109.375</v>
      </c>
      <c r="H592" s="386">
        <v>1.1070949999999999</v>
      </c>
      <c r="J592" s="320">
        <f t="shared" si="45"/>
        <v>2020</v>
      </c>
      <c r="K592" s="320">
        <f t="shared" si="46"/>
        <v>7</v>
      </c>
      <c r="L592" s="320">
        <f t="shared" si="47"/>
        <v>24</v>
      </c>
      <c r="M592" s="91">
        <f t="shared" si="48"/>
        <v>44036</v>
      </c>
      <c r="N592" s="90">
        <f t="shared" si="49"/>
        <v>44036.438645833332</v>
      </c>
      <c r="O592" s="386">
        <v>109.375</v>
      </c>
      <c r="P592" s="386">
        <v>1.1070949999999999</v>
      </c>
      <c r="Q592" s="386" t="s">
        <v>177</v>
      </c>
    </row>
    <row r="593" spans="1:17">
      <c r="A593" s="386" t="s">
        <v>290</v>
      </c>
      <c r="B593" s="386" t="s">
        <v>177</v>
      </c>
      <c r="C593" s="386" t="s">
        <v>188</v>
      </c>
      <c r="D593" s="389">
        <v>44036</v>
      </c>
      <c r="E593" s="394">
        <v>0.43864583333333329</v>
      </c>
      <c r="F593" s="386" t="s">
        <v>441</v>
      </c>
      <c r="G593" s="386">
        <v>109.375</v>
      </c>
      <c r="H593" s="386">
        <v>1.1070949999999999</v>
      </c>
      <c r="J593" s="320">
        <f t="shared" si="45"/>
        <v>2020</v>
      </c>
      <c r="K593" s="320">
        <f t="shared" si="46"/>
        <v>7</v>
      </c>
      <c r="L593" s="320">
        <f t="shared" si="47"/>
        <v>24</v>
      </c>
      <c r="M593" s="91">
        <f t="shared" si="48"/>
        <v>44036</v>
      </c>
      <c r="N593" s="90">
        <f t="shared" si="49"/>
        <v>44036.438645833332</v>
      </c>
      <c r="O593" s="386">
        <v>109.375</v>
      </c>
      <c r="P593" s="386">
        <v>1.1070949999999999</v>
      </c>
      <c r="Q593" s="386" t="s">
        <v>177</v>
      </c>
    </row>
    <row r="594" spans="1:17">
      <c r="A594" s="386" t="s">
        <v>290</v>
      </c>
      <c r="B594" s="386" t="s">
        <v>177</v>
      </c>
      <c r="C594" s="386" t="s">
        <v>188</v>
      </c>
      <c r="D594" s="389">
        <v>44039</v>
      </c>
      <c r="E594" s="394">
        <v>0.52547453703703695</v>
      </c>
      <c r="F594" s="386" t="s">
        <v>415</v>
      </c>
      <c r="G594" s="386">
        <v>108.849</v>
      </c>
      <c r="H594" s="386">
        <v>1.2230589999999999</v>
      </c>
      <c r="J594" s="320">
        <f t="shared" si="45"/>
        <v>2020</v>
      </c>
      <c r="K594" s="320">
        <f t="shared" si="46"/>
        <v>7</v>
      </c>
      <c r="L594" s="320">
        <f t="shared" si="47"/>
        <v>27</v>
      </c>
      <c r="M594" s="91">
        <f t="shared" si="48"/>
        <v>44039</v>
      </c>
      <c r="N594" s="90">
        <f t="shared" si="49"/>
        <v>44039.52547453704</v>
      </c>
      <c r="O594" s="386">
        <v>108.849</v>
      </c>
      <c r="P594" s="386">
        <v>1.2230589999999999</v>
      </c>
      <c r="Q594" s="386" t="s">
        <v>177</v>
      </c>
    </row>
    <row r="595" spans="1:17">
      <c r="A595" s="386" t="s">
        <v>290</v>
      </c>
      <c r="B595" s="386" t="s">
        <v>177</v>
      </c>
      <c r="C595" s="386" t="s">
        <v>188</v>
      </c>
      <c r="D595" s="389">
        <v>44039</v>
      </c>
      <c r="E595" s="394">
        <v>0.52547453703703695</v>
      </c>
      <c r="F595" s="386" t="s">
        <v>415</v>
      </c>
      <c r="G595" s="386">
        <v>107.869</v>
      </c>
      <c r="H595" s="386">
        <v>1.4432670000000001</v>
      </c>
      <c r="J595" s="320">
        <f t="shared" si="45"/>
        <v>2020</v>
      </c>
      <c r="K595" s="320">
        <f t="shared" si="46"/>
        <v>7</v>
      </c>
      <c r="L595" s="320">
        <f t="shared" si="47"/>
        <v>27</v>
      </c>
      <c r="M595" s="91">
        <f t="shared" si="48"/>
        <v>44039</v>
      </c>
      <c r="N595" s="90">
        <f t="shared" si="49"/>
        <v>44039.52547453704</v>
      </c>
      <c r="O595" s="386">
        <v>107.869</v>
      </c>
      <c r="P595" s="386">
        <v>1.4432670000000001</v>
      </c>
      <c r="Q595" s="386" t="s">
        <v>177</v>
      </c>
    </row>
    <row r="596" spans="1:17">
      <c r="A596" s="386" t="s">
        <v>290</v>
      </c>
      <c r="B596" s="386" t="s">
        <v>177</v>
      </c>
      <c r="C596" s="386" t="s">
        <v>188</v>
      </c>
      <c r="D596" s="389">
        <v>44040</v>
      </c>
      <c r="E596" s="394">
        <v>0.43479166666666669</v>
      </c>
      <c r="F596" s="386" t="s">
        <v>415</v>
      </c>
      <c r="G596" s="386">
        <v>109.526</v>
      </c>
      <c r="H596" s="386">
        <v>1.0709679999999999</v>
      </c>
      <c r="J596" s="320">
        <f t="shared" si="45"/>
        <v>2020</v>
      </c>
      <c r="K596" s="320">
        <f t="shared" si="46"/>
        <v>7</v>
      </c>
      <c r="L596" s="320">
        <f t="shared" si="47"/>
        <v>28</v>
      </c>
      <c r="M596" s="91">
        <f t="shared" si="48"/>
        <v>44040</v>
      </c>
      <c r="N596" s="90">
        <f t="shared" si="49"/>
        <v>44040.434791666667</v>
      </c>
      <c r="O596" s="386">
        <v>109.526</v>
      </c>
      <c r="P596" s="386">
        <v>1.0709679999999999</v>
      </c>
      <c r="Q596" s="386" t="s">
        <v>177</v>
      </c>
    </row>
    <row r="597" spans="1:17">
      <c r="A597" s="386" t="s">
        <v>290</v>
      </c>
      <c r="B597" s="386" t="s">
        <v>177</v>
      </c>
      <c r="C597" s="386" t="s">
        <v>188</v>
      </c>
      <c r="D597" s="389">
        <v>44040</v>
      </c>
      <c r="E597" s="394">
        <v>0.43480324074074073</v>
      </c>
      <c r="F597" s="386" t="s">
        <v>415</v>
      </c>
      <c r="G597" s="386">
        <v>109.526</v>
      </c>
      <c r="H597" s="386">
        <v>1.0709679999999999</v>
      </c>
      <c r="J597" s="320">
        <f t="shared" si="45"/>
        <v>2020</v>
      </c>
      <c r="K597" s="320">
        <f t="shared" si="46"/>
        <v>7</v>
      </c>
      <c r="L597" s="320">
        <f t="shared" si="47"/>
        <v>28</v>
      </c>
      <c r="M597" s="91">
        <f t="shared" si="48"/>
        <v>44040</v>
      </c>
      <c r="N597" s="90">
        <f t="shared" si="49"/>
        <v>44040.434803240743</v>
      </c>
      <c r="O597" s="386">
        <v>109.526</v>
      </c>
      <c r="P597" s="386">
        <v>1.0709679999999999</v>
      </c>
      <c r="Q597" s="386" t="s">
        <v>177</v>
      </c>
    </row>
    <row r="598" spans="1:17">
      <c r="A598" s="386" t="s">
        <v>290</v>
      </c>
      <c r="B598" s="386" t="s">
        <v>177</v>
      </c>
      <c r="C598" s="386" t="s">
        <v>188</v>
      </c>
      <c r="D598" s="389">
        <v>44041</v>
      </c>
      <c r="E598" s="394">
        <v>0.56278935185185186</v>
      </c>
      <c r="F598" s="386" t="s">
        <v>422</v>
      </c>
      <c r="G598" s="386">
        <v>108.549558</v>
      </c>
      <c r="H598" s="386">
        <v>1.287744</v>
      </c>
      <c r="J598" s="320">
        <f t="shared" si="45"/>
        <v>2020</v>
      </c>
      <c r="K598" s="320">
        <f t="shared" si="46"/>
        <v>7</v>
      </c>
      <c r="L598" s="320">
        <f t="shared" si="47"/>
        <v>29</v>
      </c>
      <c r="M598" s="91">
        <f t="shared" si="48"/>
        <v>44041</v>
      </c>
      <c r="N598" s="90">
        <f t="shared" si="49"/>
        <v>44041.562789351854</v>
      </c>
      <c r="O598" s="386">
        <v>108.549558</v>
      </c>
      <c r="P598" s="386">
        <v>1.287744</v>
      </c>
      <c r="Q598" s="386" t="s">
        <v>177</v>
      </c>
    </row>
    <row r="599" spans="1:17">
      <c r="A599" s="386" t="s">
        <v>290</v>
      </c>
      <c r="B599" s="386" t="s">
        <v>177</v>
      </c>
      <c r="C599" s="386" t="s">
        <v>188</v>
      </c>
      <c r="D599" s="389">
        <v>44041</v>
      </c>
      <c r="E599" s="394">
        <v>0.5628009259259259</v>
      </c>
      <c r="F599" s="386" t="s">
        <v>422</v>
      </c>
      <c r="G599" s="386">
        <v>109.09455699999999</v>
      </c>
      <c r="H599" s="386">
        <v>1.165743</v>
      </c>
      <c r="J599" s="320">
        <f t="shared" si="45"/>
        <v>2020</v>
      </c>
      <c r="K599" s="320">
        <f t="shared" si="46"/>
        <v>7</v>
      </c>
      <c r="L599" s="320">
        <f t="shared" si="47"/>
        <v>29</v>
      </c>
      <c r="M599" s="91">
        <f t="shared" si="48"/>
        <v>44041</v>
      </c>
      <c r="N599" s="90">
        <f t="shared" si="49"/>
        <v>44041.562800925924</v>
      </c>
      <c r="O599" s="386">
        <v>109.09455699999999</v>
      </c>
      <c r="P599" s="386">
        <v>1.165743</v>
      </c>
      <c r="Q599" s="386" t="s">
        <v>177</v>
      </c>
    </row>
    <row r="600" spans="1:17">
      <c r="A600" s="386" t="s">
        <v>290</v>
      </c>
      <c r="B600" s="386" t="s">
        <v>177</v>
      </c>
      <c r="C600" s="386" t="s">
        <v>188</v>
      </c>
      <c r="D600" s="389">
        <v>44043</v>
      </c>
      <c r="E600" s="394">
        <v>0.61260416666666662</v>
      </c>
      <c r="F600" s="386" t="s">
        <v>430</v>
      </c>
      <c r="G600" s="386">
        <v>109.253</v>
      </c>
      <c r="H600" s="386">
        <v>1.126584</v>
      </c>
      <c r="J600" s="320">
        <f t="shared" si="45"/>
        <v>2020</v>
      </c>
      <c r="K600" s="320">
        <f t="shared" si="46"/>
        <v>7</v>
      </c>
      <c r="L600" s="320">
        <f t="shared" si="47"/>
        <v>31</v>
      </c>
      <c r="M600" s="91">
        <f t="shared" si="48"/>
        <v>44043</v>
      </c>
      <c r="N600" s="90">
        <f t="shared" si="49"/>
        <v>44043.612604166665</v>
      </c>
      <c r="O600" s="386">
        <v>109.253</v>
      </c>
      <c r="P600" s="386">
        <v>1.126584</v>
      </c>
      <c r="Q600" s="386" t="s">
        <v>177</v>
      </c>
    </row>
    <row r="601" spans="1:17">
      <c r="A601" s="386" t="s">
        <v>290</v>
      </c>
      <c r="B601" s="386" t="s">
        <v>177</v>
      </c>
      <c r="C601" s="386" t="s">
        <v>188</v>
      </c>
      <c r="D601" s="389">
        <v>44043</v>
      </c>
      <c r="E601" s="394">
        <v>0.61260416666666662</v>
      </c>
      <c r="F601" s="386" t="s">
        <v>430</v>
      </c>
      <c r="G601" s="386">
        <v>109.253</v>
      </c>
      <c r="H601" s="386">
        <v>1.126584</v>
      </c>
      <c r="J601" s="320">
        <f t="shared" si="45"/>
        <v>2020</v>
      </c>
      <c r="K601" s="320">
        <f t="shared" si="46"/>
        <v>7</v>
      </c>
      <c r="L601" s="320">
        <f t="shared" si="47"/>
        <v>31</v>
      </c>
      <c r="M601" s="91">
        <f t="shared" si="48"/>
        <v>44043</v>
      </c>
      <c r="N601" s="90">
        <f t="shared" si="49"/>
        <v>44043.612604166665</v>
      </c>
      <c r="O601" s="386">
        <v>109.253</v>
      </c>
      <c r="P601" s="386">
        <v>1.126584</v>
      </c>
      <c r="Q601" s="386" t="s">
        <v>177</v>
      </c>
    </row>
    <row r="602" spans="1:17">
      <c r="A602" s="386" t="s">
        <v>290</v>
      </c>
      <c r="B602" s="386" t="s">
        <v>177</v>
      </c>
      <c r="C602" s="386" t="s">
        <v>188</v>
      </c>
      <c r="D602" s="389">
        <v>44046</v>
      </c>
      <c r="E602" s="394">
        <v>0.57325231481481487</v>
      </c>
      <c r="F602" s="386" t="s">
        <v>428</v>
      </c>
      <c r="G602" s="386">
        <v>109.334</v>
      </c>
      <c r="H602" s="386">
        <v>1.1072219999999999</v>
      </c>
      <c r="J602" s="320">
        <f t="shared" si="45"/>
        <v>2020</v>
      </c>
      <c r="K602" s="320">
        <f t="shared" si="46"/>
        <v>8</v>
      </c>
      <c r="L602" s="320">
        <f t="shared" si="47"/>
        <v>3</v>
      </c>
      <c r="M602" s="91">
        <f t="shared" si="48"/>
        <v>44046</v>
      </c>
      <c r="N602" s="90">
        <f t="shared" si="49"/>
        <v>44046.573252314818</v>
      </c>
      <c r="O602" s="386">
        <v>109.334</v>
      </c>
      <c r="P602" s="386">
        <v>1.1072219999999999</v>
      </c>
      <c r="Q602" s="386" t="s">
        <v>177</v>
      </c>
    </row>
    <row r="603" spans="1:17">
      <c r="A603" s="386" t="s">
        <v>290</v>
      </c>
      <c r="B603" s="386" t="s">
        <v>177</v>
      </c>
      <c r="C603" s="386" t="s">
        <v>188</v>
      </c>
      <c r="D603" s="389">
        <v>44046</v>
      </c>
      <c r="E603" s="394">
        <v>0.57325231481481487</v>
      </c>
      <c r="F603" s="386" t="s">
        <v>428</v>
      </c>
      <c r="G603" s="386">
        <v>109.434</v>
      </c>
      <c r="H603" s="386">
        <v>1.0849169999999999</v>
      </c>
      <c r="J603" s="320">
        <f t="shared" si="45"/>
        <v>2020</v>
      </c>
      <c r="K603" s="320">
        <f t="shared" si="46"/>
        <v>8</v>
      </c>
      <c r="L603" s="320">
        <f t="shared" si="47"/>
        <v>3</v>
      </c>
      <c r="M603" s="91">
        <f t="shared" si="48"/>
        <v>44046</v>
      </c>
      <c r="N603" s="90">
        <f t="shared" si="49"/>
        <v>44046.573252314818</v>
      </c>
      <c r="O603" s="386">
        <v>109.434</v>
      </c>
      <c r="P603" s="386">
        <v>1.0849169999999999</v>
      </c>
      <c r="Q603" s="386" t="s">
        <v>177</v>
      </c>
    </row>
    <row r="604" spans="1:17">
      <c r="A604" s="386" t="s">
        <v>290</v>
      </c>
      <c r="B604" s="386" t="s">
        <v>177</v>
      </c>
      <c r="C604" s="386" t="s">
        <v>188</v>
      </c>
      <c r="D604" s="389">
        <v>44047</v>
      </c>
      <c r="E604" s="394">
        <v>0.62509259259259253</v>
      </c>
      <c r="F604" s="386" t="s">
        <v>483</v>
      </c>
      <c r="G604" s="386">
        <v>109.801</v>
      </c>
      <c r="H604" s="386">
        <v>1.0019089999999999</v>
      </c>
      <c r="J604" s="320">
        <f t="shared" si="45"/>
        <v>2020</v>
      </c>
      <c r="K604" s="320">
        <f t="shared" si="46"/>
        <v>8</v>
      </c>
      <c r="L604" s="320">
        <f t="shared" si="47"/>
        <v>4</v>
      </c>
      <c r="M604" s="91">
        <f t="shared" si="48"/>
        <v>44047</v>
      </c>
      <c r="N604" s="90">
        <f t="shared" si="49"/>
        <v>44047.625092592592</v>
      </c>
      <c r="O604" s="386">
        <v>109.801</v>
      </c>
      <c r="P604" s="386">
        <v>1.0019089999999999</v>
      </c>
      <c r="Q604" s="386" t="s">
        <v>177</v>
      </c>
    </row>
    <row r="605" spans="1:17">
      <c r="A605" s="386" t="s">
        <v>290</v>
      </c>
      <c r="B605" s="386" t="s">
        <v>177</v>
      </c>
      <c r="C605" s="386" t="s">
        <v>188</v>
      </c>
      <c r="D605" s="389">
        <v>44047</v>
      </c>
      <c r="E605" s="394">
        <v>0.66</v>
      </c>
      <c r="F605" s="386" t="s">
        <v>415</v>
      </c>
      <c r="G605" s="386">
        <v>109.819</v>
      </c>
      <c r="H605" s="386">
        <v>0.99790999999999996</v>
      </c>
      <c r="J605" s="320">
        <f t="shared" si="45"/>
        <v>2020</v>
      </c>
      <c r="K605" s="320">
        <f t="shared" si="46"/>
        <v>8</v>
      </c>
      <c r="L605" s="320">
        <f t="shared" si="47"/>
        <v>4</v>
      </c>
      <c r="M605" s="91">
        <f t="shared" si="48"/>
        <v>44047</v>
      </c>
      <c r="N605" s="90">
        <f t="shared" si="49"/>
        <v>44047.66</v>
      </c>
      <c r="O605" s="386">
        <v>109.819</v>
      </c>
      <c r="P605" s="386">
        <v>0.99790999999999996</v>
      </c>
      <c r="Q605" s="386" t="s">
        <v>177</v>
      </c>
    </row>
    <row r="606" spans="1:17">
      <c r="A606" s="386" t="s">
        <v>290</v>
      </c>
      <c r="B606" s="386" t="s">
        <v>177</v>
      </c>
      <c r="C606" s="386" t="s">
        <v>188</v>
      </c>
      <c r="D606" s="389">
        <v>44049</v>
      </c>
      <c r="E606" s="394">
        <v>0.44237268518518519</v>
      </c>
      <c r="F606" s="386" t="s">
        <v>484</v>
      </c>
      <c r="G606" s="386">
        <v>109.682</v>
      </c>
      <c r="H606" s="386">
        <v>1.02301</v>
      </c>
      <c r="J606" s="320">
        <f t="shared" si="45"/>
        <v>2020</v>
      </c>
      <c r="K606" s="320">
        <f t="shared" si="46"/>
        <v>8</v>
      </c>
      <c r="L606" s="320">
        <f t="shared" si="47"/>
        <v>6</v>
      </c>
      <c r="M606" s="91">
        <f t="shared" si="48"/>
        <v>44049</v>
      </c>
      <c r="N606" s="90">
        <f t="shared" si="49"/>
        <v>44049.442372685182</v>
      </c>
      <c r="O606" s="386">
        <v>109.682</v>
      </c>
      <c r="P606" s="386">
        <v>1.02301</v>
      </c>
      <c r="Q606" s="386" t="s">
        <v>177</v>
      </c>
    </row>
    <row r="607" spans="1:17">
      <c r="A607" s="386" t="s">
        <v>290</v>
      </c>
      <c r="B607" s="386" t="s">
        <v>177</v>
      </c>
      <c r="C607" s="386" t="s">
        <v>188</v>
      </c>
      <c r="D607" s="389">
        <v>44049</v>
      </c>
      <c r="E607" s="394">
        <v>0.44237268518518519</v>
      </c>
      <c r="F607" s="386" t="s">
        <v>484</v>
      </c>
      <c r="G607" s="386">
        <v>109.682</v>
      </c>
      <c r="H607" s="386">
        <v>1.02301</v>
      </c>
      <c r="J607" s="320">
        <f t="shared" si="45"/>
        <v>2020</v>
      </c>
      <c r="K607" s="320">
        <f t="shared" si="46"/>
        <v>8</v>
      </c>
      <c r="L607" s="320">
        <f t="shared" si="47"/>
        <v>6</v>
      </c>
      <c r="M607" s="91">
        <f t="shared" si="48"/>
        <v>44049</v>
      </c>
      <c r="N607" s="90">
        <f t="shared" si="49"/>
        <v>44049.442372685182</v>
      </c>
      <c r="O607" s="386">
        <v>109.682</v>
      </c>
      <c r="P607" s="386">
        <v>1.02301</v>
      </c>
      <c r="Q607" s="386" t="s">
        <v>177</v>
      </c>
    </row>
    <row r="608" spans="1:17">
      <c r="A608" s="386" t="s">
        <v>290</v>
      </c>
      <c r="B608" s="386" t="s">
        <v>177</v>
      </c>
      <c r="C608" s="386" t="s">
        <v>188</v>
      </c>
      <c r="D608" s="389">
        <v>44049</v>
      </c>
      <c r="E608" s="394">
        <v>0.44237268518518519</v>
      </c>
      <c r="F608" s="386" t="s">
        <v>484</v>
      </c>
      <c r="G608" s="386">
        <v>109.682</v>
      </c>
      <c r="H608" s="386">
        <v>1.02301</v>
      </c>
      <c r="J608" s="320">
        <f t="shared" si="45"/>
        <v>2020</v>
      </c>
      <c r="K608" s="320">
        <f t="shared" si="46"/>
        <v>8</v>
      </c>
      <c r="L608" s="320">
        <f t="shared" si="47"/>
        <v>6</v>
      </c>
      <c r="M608" s="91">
        <f t="shared" si="48"/>
        <v>44049</v>
      </c>
      <c r="N608" s="90">
        <f t="shared" si="49"/>
        <v>44049.442372685182</v>
      </c>
      <c r="O608" s="386">
        <v>109.682</v>
      </c>
      <c r="P608" s="386">
        <v>1.02301</v>
      </c>
      <c r="Q608" s="386" t="s">
        <v>177</v>
      </c>
    </row>
    <row r="609" spans="1:17">
      <c r="A609" s="386" t="s">
        <v>290</v>
      </c>
      <c r="B609" s="386" t="s">
        <v>177</v>
      </c>
      <c r="C609" s="386" t="s">
        <v>188</v>
      </c>
      <c r="D609" s="389">
        <v>44049</v>
      </c>
      <c r="E609" s="394">
        <v>0.44769675925925922</v>
      </c>
      <c r="F609" s="386" t="s">
        <v>484</v>
      </c>
      <c r="G609" s="386">
        <v>109.682</v>
      </c>
      <c r="H609" s="386">
        <v>1.02301</v>
      </c>
      <c r="J609" s="320">
        <f t="shared" si="45"/>
        <v>2020</v>
      </c>
      <c r="K609" s="320">
        <f t="shared" si="46"/>
        <v>8</v>
      </c>
      <c r="L609" s="320">
        <f t="shared" si="47"/>
        <v>6</v>
      </c>
      <c r="M609" s="91">
        <f t="shared" si="48"/>
        <v>44049</v>
      </c>
      <c r="N609" s="90">
        <f t="shared" si="49"/>
        <v>44049.447696759256</v>
      </c>
      <c r="O609" s="386">
        <v>109.682</v>
      </c>
      <c r="P609" s="386">
        <v>1.02301</v>
      </c>
      <c r="Q609" s="386" t="s">
        <v>177</v>
      </c>
    </row>
    <row r="610" spans="1:17">
      <c r="A610" s="386" t="s">
        <v>290</v>
      </c>
      <c r="B610" s="386" t="s">
        <v>177</v>
      </c>
      <c r="C610" s="386" t="s">
        <v>188</v>
      </c>
      <c r="D610" s="389">
        <v>44049</v>
      </c>
      <c r="E610" s="394">
        <v>0.44769675925925922</v>
      </c>
      <c r="F610" s="386" t="s">
        <v>484</v>
      </c>
      <c r="G610" s="386">
        <v>109.682</v>
      </c>
      <c r="H610" s="386">
        <v>1.02301</v>
      </c>
      <c r="J610" s="320">
        <f t="shared" si="45"/>
        <v>2020</v>
      </c>
      <c r="K610" s="320">
        <f t="shared" si="46"/>
        <v>8</v>
      </c>
      <c r="L610" s="320">
        <f t="shared" si="47"/>
        <v>6</v>
      </c>
      <c r="M610" s="91">
        <f t="shared" si="48"/>
        <v>44049</v>
      </c>
      <c r="N610" s="90">
        <f t="shared" si="49"/>
        <v>44049.447696759256</v>
      </c>
      <c r="O610" s="386">
        <v>109.682</v>
      </c>
      <c r="P610" s="386">
        <v>1.02301</v>
      </c>
      <c r="Q610" s="386" t="s">
        <v>177</v>
      </c>
    </row>
    <row r="611" spans="1:17">
      <c r="A611" s="386" t="s">
        <v>290</v>
      </c>
      <c r="B611" s="386" t="s">
        <v>177</v>
      </c>
      <c r="C611" s="386" t="s">
        <v>188</v>
      </c>
      <c r="D611" s="389">
        <v>44049</v>
      </c>
      <c r="E611" s="394">
        <v>0.61552083333333329</v>
      </c>
      <c r="F611" s="386" t="s">
        <v>484</v>
      </c>
      <c r="G611" s="386">
        <v>109.777</v>
      </c>
      <c r="H611" s="386">
        <v>1.001835</v>
      </c>
      <c r="J611" s="320">
        <f t="shared" si="45"/>
        <v>2020</v>
      </c>
      <c r="K611" s="320">
        <f t="shared" si="46"/>
        <v>8</v>
      </c>
      <c r="L611" s="320">
        <f t="shared" si="47"/>
        <v>6</v>
      </c>
      <c r="M611" s="91">
        <f t="shared" si="48"/>
        <v>44049</v>
      </c>
      <c r="N611" s="90">
        <f t="shared" si="49"/>
        <v>44049.615520833337</v>
      </c>
      <c r="O611" s="386">
        <v>109.777</v>
      </c>
      <c r="P611" s="386">
        <v>1.001835</v>
      </c>
      <c r="Q611" s="386" t="s">
        <v>177</v>
      </c>
    </row>
    <row r="612" spans="1:17">
      <c r="A612" s="386" t="s">
        <v>290</v>
      </c>
      <c r="B612" s="386" t="s">
        <v>177</v>
      </c>
      <c r="C612" s="386" t="s">
        <v>188</v>
      </c>
      <c r="D612" s="389">
        <v>44050</v>
      </c>
      <c r="E612" s="394">
        <v>0.45225694444444442</v>
      </c>
      <c r="F612" s="386" t="s">
        <v>485</v>
      </c>
      <c r="G612" s="386">
        <v>109.67522</v>
      </c>
      <c r="H612" s="386">
        <v>1.0231790000000001</v>
      </c>
      <c r="J612" s="320">
        <f t="shared" si="45"/>
        <v>2020</v>
      </c>
      <c r="K612" s="320">
        <f t="shared" si="46"/>
        <v>8</v>
      </c>
      <c r="L612" s="320">
        <f t="shared" si="47"/>
        <v>7</v>
      </c>
      <c r="M612" s="91">
        <f t="shared" si="48"/>
        <v>44050</v>
      </c>
      <c r="N612" s="90">
        <f t="shared" si="49"/>
        <v>44050.452256944445</v>
      </c>
      <c r="O612" s="386">
        <v>109.67522</v>
      </c>
      <c r="P612" s="386">
        <v>1.0231790000000001</v>
      </c>
      <c r="Q612" s="386" t="s">
        <v>177</v>
      </c>
    </row>
    <row r="613" spans="1:17">
      <c r="A613" s="386" t="s">
        <v>290</v>
      </c>
      <c r="B613" s="386" t="s">
        <v>177</v>
      </c>
      <c r="C613" s="386" t="s">
        <v>188</v>
      </c>
      <c r="D613" s="389">
        <v>44050</v>
      </c>
      <c r="E613" s="394">
        <v>0.45232638888888893</v>
      </c>
      <c r="F613" s="386" t="s">
        <v>485</v>
      </c>
      <c r="G613" s="386">
        <v>109.6596</v>
      </c>
      <c r="H613" s="386">
        <v>1.0266649999999999</v>
      </c>
      <c r="J613" s="320">
        <f t="shared" si="45"/>
        <v>2020</v>
      </c>
      <c r="K613" s="320">
        <f t="shared" si="46"/>
        <v>8</v>
      </c>
      <c r="L613" s="320">
        <f t="shared" si="47"/>
        <v>7</v>
      </c>
      <c r="M613" s="91">
        <f t="shared" si="48"/>
        <v>44050</v>
      </c>
      <c r="N613" s="90">
        <f t="shared" si="49"/>
        <v>44050.452326388891</v>
      </c>
      <c r="O613" s="386">
        <v>109.6596</v>
      </c>
      <c r="P613" s="386">
        <v>1.0266649999999999</v>
      </c>
      <c r="Q613" s="386" t="s">
        <v>177</v>
      </c>
    </row>
    <row r="614" spans="1:17">
      <c r="A614" s="386" t="s">
        <v>290</v>
      </c>
      <c r="B614" s="386" t="s">
        <v>177</v>
      </c>
      <c r="C614" s="386" t="s">
        <v>188</v>
      </c>
      <c r="D614" s="389">
        <v>44050</v>
      </c>
      <c r="E614" s="394">
        <v>0.65945601851851854</v>
      </c>
      <c r="F614" s="386" t="s">
        <v>470</v>
      </c>
      <c r="G614" s="386">
        <v>109.86</v>
      </c>
      <c r="H614" s="386">
        <v>0.981985</v>
      </c>
      <c r="J614" s="320">
        <f t="shared" si="45"/>
        <v>2020</v>
      </c>
      <c r="K614" s="320">
        <f t="shared" si="46"/>
        <v>8</v>
      </c>
      <c r="L614" s="320">
        <f t="shared" si="47"/>
        <v>7</v>
      </c>
      <c r="M614" s="91">
        <f t="shared" si="48"/>
        <v>44050</v>
      </c>
      <c r="N614" s="90">
        <f t="shared" si="49"/>
        <v>44050.659456018519</v>
      </c>
      <c r="O614" s="386">
        <v>109.86</v>
      </c>
      <c r="P614" s="386">
        <v>0.981985</v>
      </c>
      <c r="Q614" s="386" t="s">
        <v>177</v>
      </c>
    </row>
    <row r="615" spans="1:17">
      <c r="A615" s="386" t="s">
        <v>290</v>
      </c>
      <c r="B615" s="386" t="s">
        <v>177</v>
      </c>
      <c r="C615" s="386" t="s">
        <v>188</v>
      </c>
      <c r="D615" s="389">
        <v>44053</v>
      </c>
      <c r="E615" s="394">
        <v>0.62515046296296295</v>
      </c>
      <c r="F615" s="386" t="s">
        <v>423</v>
      </c>
      <c r="G615" s="386">
        <v>109.15</v>
      </c>
      <c r="H615" s="386">
        <v>1.139435</v>
      </c>
      <c r="J615" s="320">
        <f t="shared" si="45"/>
        <v>2020</v>
      </c>
      <c r="K615" s="320">
        <f t="shared" si="46"/>
        <v>8</v>
      </c>
      <c r="L615" s="320">
        <f t="shared" si="47"/>
        <v>10</v>
      </c>
      <c r="M615" s="91">
        <f t="shared" si="48"/>
        <v>44053</v>
      </c>
      <c r="N615" s="90">
        <f t="shared" si="49"/>
        <v>44053.625150462962</v>
      </c>
      <c r="O615" s="386">
        <v>109.15</v>
      </c>
      <c r="P615" s="386">
        <v>1.139435</v>
      </c>
      <c r="Q615" s="386" t="s">
        <v>177</v>
      </c>
    </row>
    <row r="616" spans="1:17">
      <c r="A616" s="386" t="s">
        <v>290</v>
      </c>
      <c r="B616" s="386" t="s">
        <v>177</v>
      </c>
      <c r="C616" s="386" t="s">
        <v>188</v>
      </c>
      <c r="D616" s="389">
        <v>44053</v>
      </c>
      <c r="E616" s="394">
        <v>0.62523148148148155</v>
      </c>
      <c r="F616" s="386" t="s">
        <v>423</v>
      </c>
      <c r="G616" s="386">
        <v>109.35</v>
      </c>
      <c r="H616" s="386">
        <v>1.0945769999999999</v>
      </c>
      <c r="J616" s="320">
        <f t="shared" si="45"/>
        <v>2020</v>
      </c>
      <c r="K616" s="320">
        <f t="shared" si="46"/>
        <v>8</v>
      </c>
      <c r="L616" s="320">
        <f t="shared" si="47"/>
        <v>10</v>
      </c>
      <c r="M616" s="91">
        <f t="shared" si="48"/>
        <v>44053</v>
      </c>
      <c r="N616" s="90">
        <f t="shared" si="49"/>
        <v>44053.625231481485</v>
      </c>
      <c r="O616" s="386">
        <v>109.35</v>
      </c>
      <c r="P616" s="386">
        <v>1.0945769999999999</v>
      </c>
      <c r="Q616" s="386" t="s">
        <v>177</v>
      </c>
    </row>
    <row r="617" spans="1:17">
      <c r="A617" s="386" t="s">
        <v>290</v>
      </c>
      <c r="B617" s="386" t="s">
        <v>177</v>
      </c>
      <c r="C617" s="386" t="s">
        <v>188</v>
      </c>
      <c r="D617" s="389">
        <v>44053</v>
      </c>
      <c r="E617" s="394">
        <v>0.6461689814814815</v>
      </c>
      <c r="F617" s="386" t="s">
        <v>423</v>
      </c>
      <c r="G617" s="386">
        <v>109.999</v>
      </c>
      <c r="H617" s="386">
        <v>0.94966200000000001</v>
      </c>
      <c r="J617" s="320">
        <f t="shared" si="45"/>
        <v>2020</v>
      </c>
      <c r="K617" s="320">
        <f t="shared" si="46"/>
        <v>8</v>
      </c>
      <c r="L617" s="320">
        <f t="shared" si="47"/>
        <v>10</v>
      </c>
      <c r="M617" s="91">
        <f t="shared" si="48"/>
        <v>44053</v>
      </c>
      <c r="N617" s="90">
        <f t="shared" si="49"/>
        <v>44053.646168981482</v>
      </c>
      <c r="O617" s="386">
        <v>109.999</v>
      </c>
      <c r="P617" s="386">
        <v>0.94966200000000001</v>
      </c>
      <c r="Q617" s="386" t="s">
        <v>177</v>
      </c>
    </row>
    <row r="618" spans="1:17">
      <c r="A618" s="386" t="s">
        <v>290</v>
      </c>
      <c r="B618" s="386" t="s">
        <v>177</v>
      </c>
      <c r="C618" s="386" t="s">
        <v>188</v>
      </c>
      <c r="D618" s="389">
        <v>44067</v>
      </c>
      <c r="E618" s="394">
        <v>0.54857638888888893</v>
      </c>
      <c r="F618" s="386" t="s">
        <v>430</v>
      </c>
      <c r="G618" s="386">
        <v>108.514</v>
      </c>
      <c r="H618" s="386">
        <v>1.2659119999999999</v>
      </c>
      <c r="J618" s="320">
        <f t="shared" si="45"/>
        <v>2020</v>
      </c>
      <c r="K618" s="320">
        <f t="shared" si="46"/>
        <v>8</v>
      </c>
      <c r="L618" s="320">
        <f t="shared" si="47"/>
        <v>24</v>
      </c>
      <c r="M618" s="91">
        <f t="shared" si="48"/>
        <v>44067</v>
      </c>
      <c r="N618" s="90">
        <f t="shared" si="49"/>
        <v>44067.548576388886</v>
      </c>
      <c r="O618" s="386">
        <v>108.514</v>
      </c>
      <c r="P618" s="386">
        <v>1.2659119999999999</v>
      </c>
      <c r="Q618" s="386" t="s">
        <v>177</v>
      </c>
    </row>
    <row r="619" spans="1:17">
      <c r="A619" s="386" t="s">
        <v>290</v>
      </c>
      <c r="B619" s="386" t="s">
        <v>177</v>
      </c>
      <c r="C619" s="386" t="s">
        <v>188</v>
      </c>
      <c r="D619" s="389">
        <v>44067</v>
      </c>
      <c r="E619" s="394">
        <v>0.54857638888888893</v>
      </c>
      <c r="F619" s="386" t="s">
        <v>430</v>
      </c>
      <c r="G619" s="386">
        <v>107.514</v>
      </c>
      <c r="H619" s="386">
        <v>1.4950909999999999</v>
      </c>
      <c r="J619" s="320">
        <f t="shared" si="45"/>
        <v>2020</v>
      </c>
      <c r="K619" s="320">
        <f t="shared" si="46"/>
        <v>8</v>
      </c>
      <c r="L619" s="320">
        <f t="shared" si="47"/>
        <v>24</v>
      </c>
      <c r="M619" s="91">
        <f t="shared" si="48"/>
        <v>44067</v>
      </c>
      <c r="N619" s="90">
        <f t="shared" si="49"/>
        <v>44067.548576388886</v>
      </c>
      <c r="O619" s="386">
        <v>107.514</v>
      </c>
      <c r="P619" s="386">
        <v>1.4950909999999999</v>
      </c>
      <c r="Q619" s="386" t="s">
        <v>177</v>
      </c>
    </row>
    <row r="620" spans="1:17">
      <c r="A620" s="386" t="s">
        <v>290</v>
      </c>
      <c r="B620" s="386" t="s">
        <v>177</v>
      </c>
      <c r="C620" s="386" t="s">
        <v>188</v>
      </c>
      <c r="D620" s="389">
        <v>44068</v>
      </c>
      <c r="E620" s="394">
        <v>0.58562499999999995</v>
      </c>
      <c r="F620" s="386" t="s">
        <v>431</v>
      </c>
      <c r="G620" s="386">
        <v>108.685</v>
      </c>
      <c r="H620" s="386">
        <v>1.225733</v>
      </c>
      <c r="J620" s="320">
        <f t="shared" si="45"/>
        <v>2020</v>
      </c>
      <c r="K620" s="320">
        <f t="shared" si="46"/>
        <v>8</v>
      </c>
      <c r="L620" s="320">
        <f t="shared" si="47"/>
        <v>25</v>
      </c>
      <c r="M620" s="91">
        <f t="shared" si="48"/>
        <v>44068</v>
      </c>
      <c r="N620" s="90">
        <f t="shared" si="49"/>
        <v>44068.585625</v>
      </c>
      <c r="O620" s="386">
        <v>108.685</v>
      </c>
      <c r="P620" s="386">
        <v>1.225733</v>
      </c>
      <c r="Q620" s="386" t="s">
        <v>177</v>
      </c>
    </row>
    <row r="621" spans="1:17">
      <c r="A621" s="386" t="s">
        <v>290</v>
      </c>
      <c r="B621" s="386" t="s">
        <v>177</v>
      </c>
      <c r="C621" s="386" t="s">
        <v>188</v>
      </c>
      <c r="D621" s="389">
        <v>44068</v>
      </c>
      <c r="E621" s="394">
        <v>0.58562499999999995</v>
      </c>
      <c r="F621" s="386" t="s">
        <v>431</v>
      </c>
      <c r="G621" s="386">
        <v>108.80500000000001</v>
      </c>
      <c r="H621" s="386">
        <v>1.198429</v>
      </c>
      <c r="J621" s="320">
        <f t="shared" si="45"/>
        <v>2020</v>
      </c>
      <c r="K621" s="320">
        <f t="shared" si="46"/>
        <v>8</v>
      </c>
      <c r="L621" s="320">
        <f t="shared" si="47"/>
        <v>25</v>
      </c>
      <c r="M621" s="91">
        <f t="shared" si="48"/>
        <v>44068</v>
      </c>
      <c r="N621" s="90">
        <f t="shared" si="49"/>
        <v>44068.585625</v>
      </c>
      <c r="O621" s="386">
        <v>108.80500000000001</v>
      </c>
      <c r="P621" s="386">
        <v>1.198429</v>
      </c>
      <c r="Q621" s="386" t="s">
        <v>177</v>
      </c>
    </row>
    <row r="622" spans="1:17">
      <c r="A622" s="386" t="s">
        <v>290</v>
      </c>
      <c r="B622" s="386" t="s">
        <v>177</v>
      </c>
      <c r="C622" s="386" t="s">
        <v>188</v>
      </c>
      <c r="D622" s="389">
        <v>44070</v>
      </c>
      <c r="E622" s="394">
        <v>0.46751157407407412</v>
      </c>
      <c r="F622" s="386" t="s">
        <v>422</v>
      </c>
      <c r="G622" s="386">
        <v>109.732</v>
      </c>
      <c r="H622" s="386">
        <v>0.98315399999999997</v>
      </c>
      <c r="J622" s="320">
        <f t="shared" si="45"/>
        <v>2020</v>
      </c>
      <c r="K622" s="320">
        <f t="shared" si="46"/>
        <v>8</v>
      </c>
      <c r="L622" s="320">
        <f t="shared" si="47"/>
        <v>27</v>
      </c>
      <c r="M622" s="91">
        <f t="shared" si="48"/>
        <v>44070</v>
      </c>
      <c r="N622" s="90">
        <f t="shared" si="49"/>
        <v>44070.467511574076</v>
      </c>
      <c r="O622" s="386">
        <v>109.732</v>
      </c>
      <c r="P622" s="386">
        <v>0.98315399999999997</v>
      </c>
      <c r="Q622" s="386" t="s">
        <v>177</v>
      </c>
    </row>
    <row r="623" spans="1:17">
      <c r="A623" s="386" t="s">
        <v>290</v>
      </c>
      <c r="B623" s="386" t="s">
        <v>177</v>
      </c>
      <c r="C623" s="386" t="s">
        <v>188</v>
      </c>
      <c r="D623" s="389">
        <v>44070</v>
      </c>
      <c r="E623" s="394">
        <v>0.46754629629629629</v>
      </c>
      <c r="F623" s="386" t="s">
        <v>422</v>
      </c>
      <c r="G623" s="386">
        <v>109.33199999999999</v>
      </c>
      <c r="H623" s="386">
        <v>1.0736250000000001</v>
      </c>
      <c r="J623" s="320">
        <f t="shared" si="45"/>
        <v>2020</v>
      </c>
      <c r="K623" s="320">
        <f t="shared" si="46"/>
        <v>8</v>
      </c>
      <c r="L623" s="320">
        <f t="shared" si="47"/>
        <v>27</v>
      </c>
      <c r="M623" s="91">
        <f t="shared" si="48"/>
        <v>44070</v>
      </c>
      <c r="N623" s="90">
        <f t="shared" si="49"/>
        <v>44070.467546296299</v>
      </c>
      <c r="O623" s="386">
        <v>109.33199999999999</v>
      </c>
      <c r="P623" s="386">
        <v>1.0736250000000001</v>
      </c>
      <c r="Q623" s="386" t="s">
        <v>177</v>
      </c>
    </row>
    <row r="624" spans="1:17">
      <c r="A624" s="386" t="s">
        <v>290</v>
      </c>
      <c r="B624" s="386" t="s">
        <v>177</v>
      </c>
      <c r="C624" s="386" t="s">
        <v>188</v>
      </c>
      <c r="D624" s="389">
        <v>44074</v>
      </c>
      <c r="E624" s="394">
        <v>0.61335648148148147</v>
      </c>
      <c r="F624" s="386" t="s">
        <v>422</v>
      </c>
      <c r="G624" s="386">
        <v>109.593</v>
      </c>
      <c r="H624" s="386">
        <v>1.013182</v>
      </c>
      <c r="J624" s="320">
        <f t="shared" si="45"/>
        <v>2020</v>
      </c>
      <c r="K624" s="320">
        <f t="shared" si="46"/>
        <v>8</v>
      </c>
      <c r="L624" s="320">
        <f t="shared" si="47"/>
        <v>31</v>
      </c>
      <c r="M624" s="91">
        <f t="shared" si="48"/>
        <v>44074</v>
      </c>
      <c r="N624" s="90">
        <f t="shared" si="49"/>
        <v>44074.613356481481</v>
      </c>
      <c r="O624" s="386">
        <v>109.593</v>
      </c>
      <c r="P624" s="386">
        <v>1.013182</v>
      </c>
      <c r="Q624" s="386" t="s">
        <v>177</v>
      </c>
    </row>
    <row r="625" spans="1:17">
      <c r="A625" s="386" t="s">
        <v>290</v>
      </c>
      <c r="B625" s="386" t="s">
        <v>177</v>
      </c>
      <c r="C625" s="386" t="s">
        <v>188</v>
      </c>
      <c r="D625" s="389">
        <v>44074</v>
      </c>
      <c r="E625" s="394">
        <v>0.61335648148148147</v>
      </c>
      <c r="F625" s="386" t="s">
        <v>422</v>
      </c>
      <c r="G625" s="386">
        <v>109.693</v>
      </c>
      <c r="H625" s="386">
        <v>0.99057700000000004</v>
      </c>
      <c r="J625" s="320">
        <f t="shared" si="45"/>
        <v>2020</v>
      </c>
      <c r="K625" s="320">
        <f t="shared" si="46"/>
        <v>8</v>
      </c>
      <c r="L625" s="320">
        <f t="shared" si="47"/>
        <v>31</v>
      </c>
      <c r="M625" s="91">
        <f t="shared" si="48"/>
        <v>44074</v>
      </c>
      <c r="N625" s="90">
        <f t="shared" si="49"/>
        <v>44074.613356481481</v>
      </c>
      <c r="O625" s="386">
        <v>109.693</v>
      </c>
      <c r="P625" s="386">
        <v>0.99057700000000004</v>
      </c>
      <c r="Q625" s="386" t="s">
        <v>177</v>
      </c>
    </row>
    <row r="626" spans="1:17">
      <c r="A626" s="386" t="s">
        <v>290</v>
      </c>
      <c r="B626" s="386" t="s">
        <v>177</v>
      </c>
      <c r="C626" s="386" t="s">
        <v>188</v>
      </c>
      <c r="D626" s="389">
        <v>44074</v>
      </c>
      <c r="E626" s="394">
        <v>0.61335648148148147</v>
      </c>
      <c r="F626" s="386" t="s">
        <v>422</v>
      </c>
      <c r="G626" s="386">
        <v>109.593</v>
      </c>
      <c r="H626" s="386">
        <v>1.013182</v>
      </c>
      <c r="J626" s="320">
        <f t="shared" si="45"/>
        <v>2020</v>
      </c>
      <c r="K626" s="320">
        <f t="shared" si="46"/>
        <v>8</v>
      </c>
      <c r="L626" s="320">
        <f t="shared" si="47"/>
        <v>31</v>
      </c>
      <c r="M626" s="91">
        <f t="shared" si="48"/>
        <v>44074</v>
      </c>
      <c r="N626" s="90">
        <f t="shared" si="49"/>
        <v>44074.613356481481</v>
      </c>
      <c r="O626" s="386">
        <v>109.593</v>
      </c>
      <c r="P626" s="386">
        <v>1.013182</v>
      </c>
      <c r="Q626" s="386" t="s">
        <v>177</v>
      </c>
    </row>
    <row r="627" spans="1:17">
      <c r="A627" s="386" t="s">
        <v>345</v>
      </c>
      <c r="B627" s="386" t="s">
        <v>346</v>
      </c>
      <c r="C627" s="386" t="s">
        <v>188</v>
      </c>
      <c r="D627" s="389">
        <v>43984</v>
      </c>
      <c r="E627" s="394">
        <v>0.36092592592592593</v>
      </c>
      <c r="F627" s="386" t="s">
        <v>431</v>
      </c>
      <c r="G627" s="386">
        <v>99.81</v>
      </c>
      <c r="H627" s="386"/>
      <c r="J627" s="320">
        <f t="shared" si="45"/>
        <v>2020</v>
      </c>
      <c r="K627" s="320">
        <f t="shared" si="46"/>
        <v>6</v>
      </c>
      <c r="L627" s="320">
        <f t="shared" si="47"/>
        <v>2</v>
      </c>
      <c r="M627" s="91">
        <f t="shared" si="48"/>
        <v>43984</v>
      </c>
      <c r="N627" s="90">
        <f t="shared" si="49"/>
        <v>43984.360925925925</v>
      </c>
      <c r="O627" s="386">
        <v>99.81</v>
      </c>
      <c r="P627" s="386"/>
      <c r="Q627" s="386" t="s">
        <v>346</v>
      </c>
    </row>
    <row r="628" spans="1:17">
      <c r="A628" s="386" t="s">
        <v>345</v>
      </c>
      <c r="B628" s="386" t="s">
        <v>346</v>
      </c>
      <c r="C628" s="386" t="s">
        <v>188</v>
      </c>
      <c r="D628" s="389">
        <v>43984</v>
      </c>
      <c r="E628" s="394">
        <v>0.36092592592592593</v>
      </c>
      <c r="F628" s="386" t="s">
        <v>431</v>
      </c>
      <c r="G628" s="386">
        <v>99.81</v>
      </c>
      <c r="H628" s="386"/>
      <c r="J628" s="320">
        <f t="shared" si="45"/>
        <v>2020</v>
      </c>
      <c r="K628" s="320">
        <f t="shared" si="46"/>
        <v>6</v>
      </c>
      <c r="L628" s="320">
        <f t="shared" si="47"/>
        <v>2</v>
      </c>
      <c r="M628" s="91">
        <f t="shared" si="48"/>
        <v>43984</v>
      </c>
      <c r="N628" s="90">
        <f t="shared" si="49"/>
        <v>43984.360925925925</v>
      </c>
      <c r="O628" s="386">
        <v>99.81</v>
      </c>
      <c r="P628" s="386"/>
      <c r="Q628" s="386" t="s">
        <v>346</v>
      </c>
    </row>
    <row r="629" spans="1:17">
      <c r="A629" s="386" t="s">
        <v>345</v>
      </c>
      <c r="B629" s="386" t="s">
        <v>346</v>
      </c>
      <c r="C629" s="386" t="s">
        <v>188</v>
      </c>
      <c r="D629" s="389">
        <v>43984</v>
      </c>
      <c r="E629" s="394">
        <v>0.53666666666666663</v>
      </c>
      <c r="F629" s="386" t="s">
        <v>465</v>
      </c>
      <c r="G629" s="386">
        <v>99.665000000000006</v>
      </c>
      <c r="H629" s="386"/>
      <c r="J629" s="320">
        <f t="shared" si="45"/>
        <v>2020</v>
      </c>
      <c r="K629" s="320">
        <f t="shared" si="46"/>
        <v>6</v>
      </c>
      <c r="L629" s="320">
        <f t="shared" si="47"/>
        <v>2</v>
      </c>
      <c r="M629" s="91">
        <f t="shared" si="48"/>
        <v>43984</v>
      </c>
      <c r="N629" s="90">
        <f t="shared" si="49"/>
        <v>43984.536666666667</v>
      </c>
      <c r="O629" s="386">
        <v>99.665000000000006</v>
      </c>
      <c r="P629" s="386"/>
      <c r="Q629" s="386" t="s">
        <v>346</v>
      </c>
    </row>
    <row r="630" spans="1:17">
      <c r="A630" s="386" t="s">
        <v>345</v>
      </c>
      <c r="B630" s="386" t="s">
        <v>346</v>
      </c>
      <c r="C630" s="386" t="s">
        <v>188</v>
      </c>
      <c r="D630" s="389">
        <v>43984</v>
      </c>
      <c r="E630" s="394">
        <v>0.53666666666666663</v>
      </c>
      <c r="F630" s="386" t="s">
        <v>465</v>
      </c>
      <c r="G630" s="386">
        <v>99.715000000000003</v>
      </c>
      <c r="H630" s="386"/>
      <c r="J630" s="320">
        <f t="shared" si="45"/>
        <v>2020</v>
      </c>
      <c r="K630" s="320">
        <f t="shared" si="46"/>
        <v>6</v>
      </c>
      <c r="L630" s="320">
        <f t="shared" si="47"/>
        <v>2</v>
      </c>
      <c r="M630" s="91">
        <f t="shared" si="48"/>
        <v>43984</v>
      </c>
      <c r="N630" s="90">
        <f t="shared" si="49"/>
        <v>43984.536666666667</v>
      </c>
      <c r="O630" s="386">
        <v>99.715000000000003</v>
      </c>
      <c r="P630" s="386"/>
      <c r="Q630" s="386" t="s">
        <v>346</v>
      </c>
    </row>
    <row r="631" spans="1:17">
      <c r="A631" s="386" t="s">
        <v>345</v>
      </c>
      <c r="B631" s="386" t="s">
        <v>346</v>
      </c>
      <c r="C631" s="386" t="s">
        <v>188</v>
      </c>
      <c r="D631" s="389">
        <v>43984</v>
      </c>
      <c r="E631" s="394">
        <v>0.56509259259259259</v>
      </c>
      <c r="F631" s="386" t="s">
        <v>431</v>
      </c>
      <c r="G631" s="386">
        <v>99.896000000000001</v>
      </c>
      <c r="H631" s="386"/>
      <c r="J631" s="320">
        <f t="shared" si="45"/>
        <v>2020</v>
      </c>
      <c r="K631" s="320">
        <f t="shared" si="46"/>
        <v>6</v>
      </c>
      <c r="L631" s="320">
        <f t="shared" si="47"/>
        <v>2</v>
      </c>
      <c r="M631" s="91">
        <f t="shared" si="48"/>
        <v>43984</v>
      </c>
      <c r="N631" s="90">
        <f t="shared" si="49"/>
        <v>43984.565092592595</v>
      </c>
      <c r="O631" s="386">
        <v>99.896000000000001</v>
      </c>
      <c r="P631" s="386"/>
      <c r="Q631" s="386" t="s">
        <v>346</v>
      </c>
    </row>
    <row r="632" spans="1:17">
      <c r="A632" s="386" t="s">
        <v>345</v>
      </c>
      <c r="B632" s="386" t="s">
        <v>346</v>
      </c>
      <c r="C632" s="386" t="s">
        <v>188</v>
      </c>
      <c r="D632" s="389">
        <v>43984</v>
      </c>
      <c r="E632" s="394">
        <v>0.56509259259259259</v>
      </c>
      <c r="F632" s="386" t="s">
        <v>431</v>
      </c>
      <c r="G632" s="386">
        <v>99.896000000000001</v>
      </c>
      <c r="H632" s="386"/>
      <c r="J632" s="320">
        <f t="shared" si="45"/>
        <v>2020</v>
      </c>
      <c r="K632" s="320">
        <f t="shared" si="46"/>
        <v>6</v>
      </c>
      <c r="L632" s="320">
        <f t="shared" si="47"/>
        <v>2</v>
      </c>
      <c r="M632" s="91">
        <f t="shared" si="48"/>
        <v>43984</v>
      </c>
      <c r="N632" s="90">
        <f t="shared" si="49"/>
        <v>43984.565092592595</v>
      </c>
      <c r="O632" s="386">
        <v>99.896000000000001</v>
      </c>
      <c r="P632" s="386"/>
      <c r="Q632" s="386" t="s">
        <v>346</v>
      </c>
    </row>
    <row r="633" spans="1:17">
      <c r="A633" s="386" t="s">
        <v>345</v>
      </c>
      <c r="B633" s="386" t="s">
        <v>346</v>
      </c>
      <c r="C633" s="386" t="s">
        <v>188</v>
      </c>
      <c r="D633" s="389">
        <v>43984</v>
      </c>
      <c r="E633" s="394">
        <v>0.56509259259259259</v>
      </c>
      <c r="F633" s="386" t="s">
        <v>431</v>
      </c>
      <c r="G633" s="386">
        <v>99.896000000000001</v>
      </c>
      <c r="H633" s="386"/>
      <c r="J633" s="320">
        <f t="shared" si="45"/>
        <v>2020</v>
      </c>
      <c r="K633" s="320">
        <f t="shared" si="46"/>
        <v>6</v>
      </c>
      <c r="L633" s="320">
        <f t="shared" si="47"/>
        <v>2</v>
      </c>
      <c r="M633" s="91">
        <f t="shared" si="48"/>
        <v>43984</v>
      </c>
      <c r="N633" s="90">
        <f t="shared" si="49"/>
        <v>43984.565092592595</v>
      </c>
      <c r="O633" s="386">
        <v>99.896000000000001</v>
      </c>
      <c r="P633" s="386"/>
      <c r="Q633" s="386" t="s">
        <v>346</v>
      </c>
    </row>
    <row r="634" spans="1:17">
      <c r="A634" s="386" t="s">
        <v>345</v>
      </c>
      <c r="B634" s="386" t="s">
        <v>346</v>
      </c>
      <c r="C634" s="386" t="s">
        <v>188</v>
      </c>
      <c r="D634" s="389">
        <v>43984</v>
      </c>
      <c r="E634" s="394">
        <v>0.56512731481481482</v>
      </c>
      <c r="F634" s="386" t="s">
        <v>428</v>
      </c>
      <c r="G634" s="386">
        <v>99.896000000000001</v>
      </c>
      <c r="H634" s="386"/>
      <c r="J634" s="320">
        <f t="shared" si="45"/>
        <v>2020</v>
      </c>
      <c r="K634" s="320">
        <f t="shared" si="46"/>
        <v>6</v>
      </c>
      <c r="L634" s="320">
        <f t="shared" si="47"/>
        <v>2</v>
      </c>
      <c r="M634" s="91">
        <f t="shared" si="48"/>
        <v>43984</v>
      </c>
      <c r="N634" s="90">
        <f t="shared" si="49"/>
        <v>43984.565127314818</v>
      </c>
      <c r="O634" s="386">
        <v>99.896000000000001</v>
      </c>
      <c r="P634" s="386"/>
      <c r="Q634" s="386" t="s">
        <v>346</v>
      </c>
    </row>
    <row r="635" spans="1:17">
      <c r="A635" s="386" t="s">
        <v>345</v>
      </c>
      <c r="B635" s="386" t="s">
        <v>346</v>
      </c>
      <c r="C635" s="386" t="s">
        <v>188</v>
      </c>
      <c r="D635" s="389">
        <v>43984</v>
      </c>
      <c r="E635" s="394">
        <v>0.56512731481481482</v>
      </c>
      <c r="F635" s="386" t="s">
        <v>428</v>
      </c>
      <c r="G635" s="386">
        <v>99.896000000000001</v>
      </c>
      <c r="H635" s="386"/>
      <c r="J635" s="320">
        <f t="shared" si="45"/>
        <v>2020</v>
      </c>
      <c r="K635" s="320">
        <f t="shared" si="46"/>
        <v>6</v>
      </c>
      <c r="L635" s="320">
        <f t="shared" si="47"/>
        <v>2</v>
      </c>
      <c r="M635" s="91">
        <f t="shared" si="48"/>
        <v>43984</v>
      </c>
      <c r="N635" s="90">
        <f t="shared" si="49"/>
        <v>43984.565127314818</v>
      </c>
      <c r="O635" s="386">
        <v>99.896000000000001</v>
      </c>
      <c r="P635" s="386"/>
      <c r="Q635" s="386" t="s">
        <v>346</v>
      </c>
    </row>
    <row r="636" spans="1:17">
      <c r="A636" s="386" t="s">
        <v>345</v>
      </c>
      <c r="B636" s="386" t="s">
        <v>346</v>
      </c>
      <c r="C636" s="386" t="s">
        <v>188</v>
      </c>
      <c r="D636" s="389">
        <v>43984</v>
      </c>
      <c r="E636" s="394">
        <v>0.56512731481481482</v>
      </c>
      <c r="F636" s="386" t="s">
        <v>428</v>
      </c>
      <c r="G636" s="386">
        <v>99.896000000000001</v>
      </c>
      <c r="H636" s="386"/>
      <c r="J636" s="320">
        <f t="shared" si="45"/>
        <v>2020</v>
      </c>
      <c r="K636" s="320">
        <f t="shared" si="46"/>
        <v>6</v>
      </c>
      <c r="L636" s="320">
        <f t="shared" si="47"/>
        <v>2</v>
      </c>
      <c r="M636" s="91">
        <f t="shared" si="48"/>
        <v>43984</v>
      </c>
      <c r="N636" s="90">
        <f t="shared" si="49"/>
        <v>43984.565127314818</v>
      </c>
      <c r="O636" s="386">
        <v>99.896000000000001</v>
      </c>
      <c r="P636" s="386"/>
      <c r="Q636" s="386" t="s">
        <v>346</v>
      </c>
    </row>
    <row r="637" spans="1:17">
      <c r="A637" s="386" t="s">
        <v>345</v>
      </c>
      <c r="B637" s="386" t="s">
        <v>346</v>
      </c>
      <c r="C637" s="386" t="s">
        <v>188</v>
      </c>
      <c r="D637" s="389">
        <v>43984</v>
      </c>
      <c r="E637" s="394">
        <v>0.61703703703703705</v>
      </c>
      <c r="F637" s="386" t="s">
        <v>430</v>
      </c>
      <c r="G637" s="386">
        <v>99.766599999999997</v>
      </c>
      <c r="H637" s="386"/>
      <c r="J637" s="320">
        <f t="shared" si="45"/>
        <v>2020</v>
      </c>
      <c r="K637" s="320">
        <f t="shared" si="46"/>
        <v>6</v>
      </c>
      <c r="L637" s="320">
        <f t="shared" si="47"/>
        <v>2</v>
      </c>
      <c r="M637" s="91">
        <f t="shared" si="48"/>
        <v>43984</v>
      </c>
      <c r="N637" s="90">
        <f t="shared" si="49"/>
        <v>43984.617037037038</v>
      </c>
      <c r="O637" s="386">
        <v>99.766599999999997</v>
      </c>
      <c r="P637" s="386"/>
      <c r="Q637" s="386" t="s">
        <v>346</v>
      </c>
    </row>
    <row r="638" spans="1:17">
      <c r="A638" s="386" t="s">
        <v>345</v>
      </c>
      <c r="B638" s="386" t="s">
        <v>346</v>
      </c>
      <c r="C638" s="386" t="s">
        <v>188</v>
      </c>
      <c r="D638" s="389">
        <v>43984</v>
      </c>
      <c r="E638" s="394">
        <v>0.67403935185185182</v>
      </c>
      <c r="F638" s="386" t="s">
        <v>483</v>
      </c>
      <c r="G638" s="386">
        <v>99.825837000000007</v>
      </c>
      <c r="H638" s="386"/>
      <c r="J638" s="320">
        <f t="shared" si="45"/>
        <v>2020</v>
      </c>
      <c r="K638" s="320">
        <f t="shared" si="46"/>
        <v>6</v>
      </c>
      <c r="L638" s="320">
        <f t="shared" si="47"/>
        <v>2</v>
      </c>
      <c r="M638" s="91">
        <f t="shared" si="48"/>
        <v>43984</v>
      </c>
      <c r="N638" s="90">
        <f t="shared" si="49"/>
        <v>43984.674039351848</v>
      </c>
      <c r="O638" s="386">
        <v>99.825837000000007</v>
      </c>
      <c r="P638" s="386"/>
      <c r="Q638" s="386" t="s">
        <v>346</v>
      </c>
    </row>
    <row r="639" spans="1:17">
      <c r="A639" s="386" t="s">
        <v>345</v>
      </c>
      <c r="B639" s="386" t="s">
        <v>346</v>
      </c>
      <c r="C639" s="386" t="s">
        <v>188</v>
      </c>
      <c r="D639" s="389">
        <v>43985</v>
      </c>
      <c r="E639" s="394">
        <v>0.43346064814814811</v>
      </c>
      <c r="F639" s="386" t="s">
        <v>478</v>
      </c>
      <c r="G639" s="386">
        <v>99.895799999999994</v>
      </c>
      <c r="H639" s="386"/>
      <c r="J639" s="320">
        <f t="shared" si="45"/>
        <v>2020</v>
      </c>
      <c r="K639" s="320">
        <f t="shared" si="46"/>
        <v>6</v>
      </c>
      <c r="L639" s="320">
        <f t="shared" si="47"/>
        <v>3</v>
      </c>
      <c r="M639" s="91">
        <f t="shared" si="48"/>
        <v>43985</v>
      </c>
      <c r="N639" s="90">
        <f t="shared" si="49"/>
        <v>43985.43346064815</v>
      </c>
      <c r="O639" s="386">
        <v>99.895799999999994</v>
      </c>
      <c r="P639" s="386"/>
      <c r="Q639" s="386" t="s">
        <v>346</v>
      </c>
    </row>
    <row r="640" spans="1:17">
      <c r="A640" s="386" t="s">
        <v>345</v>
      </c>
      <c r="B640" s="386" t="s">
        <v>346</v>
      </c>
      <c r="C640" s="386" t="s">
        <v>188</v>
      </c>
      <c r="D640" s="389">
        <v>43985</v>
      </c>
      <c r="E640" s="394">
        <v>0.43346064814814811</v>
      </c>
      <c r="F640" s="386" t="s">
        <v>478</v>
      </c>
      <c r="G640" s="386">
        <v>99.909199999999998</v>
      </c>
      <c r="H640" s="386"/>
      <c r="J640" s="320">
        <f t="shared" si="45"/>
        <v>2020</v>
      </c>
      <c r="K640" s="320">
        <f t="shared" si="46"/>
        <v>6</v>
      </c>
      <c r="L640" s="320">
        <f t="shared" si="47"/>
        <v>3</v>
      </c>
      <c r="M640" s="91">
        <f t="shared" si="48"/>
        <v>43985</v>
      </c>
      <c r="N640" s="90">
        <f t="shared" si="49"/>
        <v>43985.43346064815</v>
      </c>
      <c r="O640" s="386">
        <v>99.909199999999998</v>
      </c>
      <c r="P640" s="386"/>
      <c r="Q640" s="386" t="s">
        <v>346</v>
      </c>
    </row>
    <row r="641" spans="1:17">
      <c r="A641" s="386" t="s">
        <v>345</v>
      </c>
      <c r="B641" s="386" t="s">
        <v>346</v>
      </c>
      <c r="C641" s="386" t="s">
        <v>188</v>
      </c>
      <c r="D641" s="389">
        <v>43986</v>
      </c>
      <c r="E641" s="394">
        <v>0.40877314814814814</v>
      </c>
      <c r="F641" s="386" t="s">
        <v>431</v>
      </c>
      <c r="G641" s="386">
        <v>99.873000000000005</v>
      </c>
      <c r="H641" s="386"/>
      <c r="J641" s="320">
        <f t="shared" si="45"/>
        <v>2020</v>
      </c>
      <c r="K641" s="320">
        <f t="shared" si="46"/>
        <v>6</v>
      </c>
      <c r="L641" s="320">
        <f t="shared" si="47"/>
        <v>4</v>
      </c>
      <c r="M641" s="91">
        <f t="shared" si="48"/>
        <v>43986</v>
      </c>
      <c r="N641" s="90">
        <f t="shared" si="49"/>
        <v>43986.408773148149</v>
      </c>
      <c r="O641" s="386">
        <v>99.873000000000005</v>
      </c>
      <c r="P641" s="386"/>
      <c r="Q641" s="386" t="s">
        <v>346</v>
      </c>
    </row>
    <row r="642" spans="1:17">
      <c r="A642" s="386" t="s">
        <v>345</v>
      </c>
      <c r="B642" s="386" t="s">
        <v>346</v>
      </c>
      <c r="C642" s="386" t="s">
        <v>188</v>
      </c>
      <c r="D642" s="389">
        <v>43987</v>
      </c>
      <c r="E642" s="394">
        <v>0.55957175925925928</v>
      </c>
      <c r="F642" s="386" t="s">
        <v>431</v>
      </c>
      <c r="G642" s="386">
        <v>100.119</v>
      </c>
      <c r="H642" s="386"/>
      <c r="J642" s="320">
        <f t="shared" si="45"/>
        <v>2020</v>
      </c>
      <c r="K642" s="320">
        <f t="shared" si="46"/>
        <v>6</v>
      </c>
      <c r="L642" s="320">
        <f t="shared" si="47"/>
        <v>5</v>
      </c>
      <c r="M642" s="91">
        <f t="shared" si="48"/>
        <v>43987</v>
      </c>
      <c r="N642" s="90">
        <f t="shared" si="49"/>
        <v>43987.559571759259</v>
      </c>
      <c r="O642" s="386">
        <v>100.119</v>
      </c>
      <c r="P642" s="386"/>
      <c r="Q642" s="386" t="s">
        <v>346</v>
      </c>
    </row>
    <row r="643" spans="1:17">
      <c r="A643" s="386" t="s">
        <v>345</v>
      </c>
      <c r="B643" s="386" t="s">
        <v>346</v>
      </c>
      <c r="C643" s="386" t="s">
        <v>188</v>
      </c>
      <c r="D643" s="389">
        <v>43991</v>
      </c>
      <c r="E643" s="394">
        <v>0.41553240740740743</v>
      </c>
      <c r="F643" s="386" t="s">
        <v>465</v>
      </c>
      <c r="G643" s="386">
        <v>100.023</v>
      </c>
      <c r="H643" s="386"/>
      <c r="J643" s="320">
        <f t="shared" ref="J643:J706" si="50">YEAR(D643)</f>
        <v>2020</v>
      </c>
      <c r="K643" s="320">
        <f t="shared" ref="K643:K706" si="51">MONTH(D643)</f>
        <v>6</v>
      </c>
      <c r="L643" s="320">
        <f t="shared" ref="L643:L706" si="52">DAY(D643)</f>
        <v>9</v>
      </c>
      <c r="M643" s="91">
        <f t="shared" ref="M643:M706" si="53">DATE(J643,K643,L643)</f>
        <v>43991</v>
      </c>
      <c r="N643" s="90">
        <f t="shared" ref="N643:N706" si="54">M643+E643</f>
        <v>43991.415532407409</v>
      </c>
      <c r="O643" s="386">
        <v>100.023</v>
      </c>
      <c r="P643" s="386"/>
      <c r="Q643" s="386" t="s">
        <v>346</v>
      </c>
    </row>
    <row r="644" spans="1:17">
      <c r="A644" s="386" t="s">
        <v>345</v>
      </c>
      <c r="B644" s="386" t="s">
        <v>346</v>
      </c>
      <c r="C644" s="386" t="s">
        <v>188</v>
      </c>
      <c r="D644" s="389">
        <v>43992</v>
      </c>
      <c r="E644" s="394">
        <v>0.49244212962962963</v>
      </c>
      <c r="F644" s="386" t="s">
        <v>433</v>
      </c>
      <c r="G644" s="386">
        <v>99.755300000000005</v>
      </c>
      <c r="H644" s="386"/>
      <c r="J644" s="320">
        <f t="shared" si="50"/>
        <v>2020</v>
      </c>
      <c r="K644" s="320">
        <f t="shared" si="51"/>
        <v>6</v>
      </c>
      <c r="L644" s="320">
        <f t="shared" si="52"/>
        <v>10</v>
      </c>
      <c r="M644" s="91">
        <f t="shared" si="53"/>
        <v>43992</v>
      </c>
      <c r="N644" s="90">
        <f t="shared" si="54"/>
        <v>43992.492442129631</v>
      </c>
      <c r="O644" s="386">
        <v>99.755300000000005</v>
      </c>
      <c r="P644" s="386"/>
      <c r="Q644" s="386" t="s">
        <v>346</v>
      </c>
    </row>
    <row r="645" spans="1:17">
      <c r="A645" s="386" t="s">
        <v>345</v>
      </c>
      <c r="B645" s="386" t="s">
        <v>346</v>
      </c>
      <c r="C645" s="386" t="s">
        <v>188</v>
      </c>
      <c r="D645" s="389">
        <v>43993</v>
      </c>
      <c r="E645" s="394">
        <v>0.47708333333333336</v>
      </c>
      <c r="F645" s="386" t="s">
        <v>486</v>
      </c>
      <c r="G645" s="386">
        <v>100.02070000000001</v>
      </c>
      <c r="H645" s="386"/>
      <c r="J645" s="320">
        <f t="shared" si="50"/>
        <v>2020</v>
      </c>
      <c r="K645" s="320">
        <f t="shared" si="51"/>
        <v>6</v>
      </c>
      <c r="L645" s="320">
        <f t="shared" si="52"/>
        <v>11</v>
      </c>
      <c r="M645" s="91">
        <f t="shared" si="53"/>
        <v>43993</v>
      </c>
      <c r="N645" s="90">
        <f t="shared" si="54"/>
        <v>43993.477083333331</v>
      </c>
      <c r="O645" s="386">
        <v>100.02070000000001</v>
      </c>
      <c r="P645" s="386"/>
      <c r="Q645" s="386" t="s">
        <v>346</v>
      </c>
    </row>
    <row r="646" spans="1:17">
      <c r="A646" s="386" t="s">
        <v>345</v>
      </c>
      <c r="B646" s="386" t="s">
        <v>346</v>
      </c>
      <c r="C646" s="386" t="s">
        <v>188</v>
      </c>
      <c r="D646" s="389">
        <v>43993</v>
      </c>
      <c r="E646" s="394">
        <v>0.64131944444444444</v>
      </c>
      <c r="F646" s="386" t="s">
        <v>428</v>
      </c>
      <c r="G646" s="386">
        <v>99.900800000000004</v>
      </c>
      <c r="H646" s="386"/>
      <c r="J646" s="320">
        <f t="shared" si="50"/>
        <v>2020</v>
      </c>
      <c r="K646" s="320">
        <f t="shared" si="51"/>
        <v>6</v>
      </c>
      <c r="L646" s="320">
        <f t="shared" si="52"/>
        <v>11</v>
      </c>
      <c r="M646" s="91">
        <f t="shared" si="53"/>
        <v>43993</v>
      </c>
      <c r="N646" s="90">
        <f t="shared" si="54"/>
        <v>43993.641319444447</v>
      </c>
      <c r="O646" s="386">
        <v>99.900800000000004</v>
      </c>
      <c r="P646" s="386"/>
      <c r="Q646" s="386" t="s">
        <v>346</v>
      </c>
    </row>
    <row r="647" spans="1:17">
      <c r="A647" s="386" t="s">
        <v>345</v>
      </c>
      <c r="B647" s="386" t="s">
        <v>346</v>
      </c>
      <c r="C647" s="386" t="s">
        <v>188</v>
      </c>
      <c r="D647" s="389">
        <v>43997</v>
      </c>
      <c r="E647" s="394">
        <v>0.48733796296296295</v>
      </c>
      <c r="F647" s="386" t="s">
        <v>487</v>
      </c>
      <c r="G647" s="386">
        <v>100.102</v>
      </c>
      <c r="H647" s="386"/>
      <c r="J647" s="320">
        <f t="shared" si="50"/>
        <v>2020</v>
      </c>
      <c r="K647" s="320">
        <f t="shared" si="51"/>
        <v>6</v>
      </c>
      <c r="L647" s="320">
        <f t="shared" si="52"/>
        <v>15</v>
      </c>
      <c r="M647" s="91">
        <f t="shared" si="53"/>
        <v>43997</v>
      </c>
      <c r="N647" s="90">
        <f t="shared" si="54"/>
        <v>43997.487337962964</v>
      </c>
      <c r="O647" s="386">
        <v>100.102</v>
      </c>
      <c r="P647" s="386"/>
      <c r="Q647" s="386" t="s">
        <v>346</v>
      </c>
    </row>
    <row r="648" spans="1:17">
      <c r="A648" s="386" t="s">
        <v>345</v>
      </c>
      <c r="B648" s="386" t="s">
        <v>346</v>
      </c>
      <c r="C648" s="386" t="s">
        <v>188</v>
      </c>
      <c r="D648" s="389">
        <v>43997</v>
      </c>
      <c r="E648" s="394">
        <v>0.65975694444444444</v>
      </c>
      <c r="F648" s="386" t="s">
        <v>421</v>
      </c>
      <c r="G648" s="386">
        <v>99.733000000000004</v>
      </c>
      <c r="H648" s="386"/>
      <c r="J648" s="320">
        <f t="shared" si="50"/>
        <v>2020</v>
      </c>
      <c r="K648" s="320">
        <f t="shared" si="51"/>
        <v>6</v>
      </c>
      <c r="L648" s="320">
        <f t="shared" si="52"/>
        <v>15</v>
      </c>
      <c r="M648" s="91">
        <f t="shared" si="53"/>
        <v>43997</v>
      </c>
      <c r="N648" s="90">
        <f t="shared" si="54"/>
        <v>43997.659756944442</v>
      </c>
      <c r="O648" s="386">
        <v>99.733000000000004</v>
      </c>
      <c r="P648" s="386"/>
      <c r="Q648" s="386" t="s">
        <v>346</v>
      </c>
    </row>
    <row r="649" spans="1:17">
      <c r="A649" s="386" t="s">
        <v>345</v>
      </c>
      <c r="B649" s="386" t="s">
        <v>346</v>
      </c>
      <c r="C649" s="386" t="s">
        <v>188</v>
      </c>
      <c r="D649" s="389">
        <v>43997</v>
      </c>
      <c r="E649" s="394">
        <v>0.65975694444444444</v>
      </c>
      <c r="F649" s="386" t="s">
        <v>421</v>
      </c>
      <c r="G649" s="386">
        <v>99.733000000000004</v>
      </c>
      <c r="H649" s="386"/>
      <c r="J649" s="320">
        <f t="shared" si="50"/>
        <v>2020</v>
      </c>
      <c r="K649" s="320">
        <f t="shared" si="51"/>
        <v>6</v>
      </c>
      <c r="L649" s="320">
        <f t="shared" si="52"/>
        <v>15</v>
      </c>
      <c r="M649" s="91">
        <f t="shared" si="53"/>
        <v>43997</v>
      </c>
      <c r="N649" s="90">
        <f t="shared" si="54"/>
        <v>43997.659756944442</v>
      </c>
      <c r="O649" s="386">
        <v>99.733000000000004</v>
      </c>
      <c r="P649" s="386"/>
      <c r="Q649" s="386" t="s">
        <v>346</v>
      </c>
    </row>
    <row r="650" spans="1:17">
      <c r="A650" s="386" t="s">
        <v>345</v>
      </c>
      <c r="B650" s="386" t="s">
        <v>346</v>
      </c>
      <c r="C650" s="386" t="s">
        <v>188</v>
      </c>
      <c r="D650" s="389">
        <v>43997</v>
      </c>
      <c r="E650" s="394">
        <v>0.65975694444444444</v>
      </c>
      <c r="F650" s="386" t="s">
        <v>421</v>
      </c>
      <c r="G650" s="386">
        <v>99.783000000000001</v>
      </c>
      <c r="H650" s="386"/>
      <c r="J650" s="320">
        <f t="shared" si="50"/>
        <v>2020</v>
      </c>
      <c r="K650" s="320">
        <f t="shared" si="51"/>
        <v>6</v>
      </c>
      <c r="L650" s="320">
        <f t="shared" si="52"/>
        <v>15</v>
      </c>
      <c r="M650" s="91">
        <f t="shared" si="53"/>
        <v>43997</v>
      </c>
      <c r="N650" s="90">
        <f t="shared" si="54"/>
        <v>43997.659756944442</v>
      </c>
      <c r="O650" s="386">
        <v>99.783000000000001</v>
      </c>
      <c r="P650" s="386"/>
      <c r="Q650" s="386" t="s">
        <v>346</v>
      </c>
    </row>
    <row r="651" spans="1:17">
      <c r="A651" s="386" t="s">
        <v>345</v>
      </c>
      <c r="B651" s="386" t="s">
        <v>346</v>
      </c>
      <c r="C651" s="386" t="s">
        <v>188</v>
      </c>
      <c r="D651" s="389">
        <v>43998</v>
      </c>
      <c r="E651" s="394">
        <v>0.32459490740740743</v>
      </c>
      <c r="F651" s="386" t="s">
        <v>488</v>
      </c>
      <c r="G651" s="386">
        <v>100.03400000000001</v>
      </c>
      <c r="H651" s="386"/>
      <c r="J651" s="320">
        <f t="shared" si="50"/>
        <v>2020</v>
      </c>
      <c r="K651" s="320">
        <f t="shared" si="51"/>
        <v>6</v>
      </c>
      <c r="L651" s="320">
        <f t="shared" si="52"/>
        <v>16</v>
      </c>
      <c r="M651" s="91">
        <f t="shared" si="53"/>
        <v>43998</v>
      </c>
      <c r="N651" s="90">
        <f t="shared" si="54"/>
        <v>43998.324594907404</v>
      </c>
      <c r="O651" s="386">
        <v>100.03400000000001</v>
      </c>
      <c r="P651" s="386"/>
      <c r="Q651" s="386" t="s">
        <v>346</v>
      </c>
    </row>
    <row r="652" spans="1:17">
      <c r="A652" s="386" t="s">
        <v>345</v>
      </c>
      <c r="B652" s="386" t="s">
        <v>346</v>
      </c>
      <c r="C652" s="386" t="s">
        <v>188</v>
      </c>
      <c r="D652" s="389">
        <v>43998</v>
      </c>
      <c r="E652" s="394">
        <v>0.46627314814814813</v>
      </c>
      <c r="F652" s="386" t="s">
        <v>423</v>
      </c>
      <c r="G652" s="386">
        <v>100.092</v>
      </c>
      <c r="H652" s="386"/>
      <c r="J652" s="320">
        <f t="shared" si="50"/>
        <v>2020</v>
      </c>
      <c r="K652" s="320">
        <f t="shared" si="51"/>
        <v>6</v>
      </c>
      <c r="L652" s="320">
        <f t="shared" si="52"/>
        <v>16</v>
      </c>
      <c r="M652" s="91">
        <f t="shared" si="53"/>
        <v>43998</v>
      </c>
      <c r="N652" s="90">
        <f t="shared" si="54"/>
        <v>43998.466273148151</v>
      </c>
      <c r="O652" s="386">
        <v>100.092</v>
      </c>
      <c r="P652" s="386"/>
      <c r="Q652" s="386" t="s">
        <v>346</v>
      </c>
    </row>
    <row r="653" spans="1:17">
      <c r="A653" s="386" t="s">
        <v>345</v>
      </c>
      <c r="B653" s="386" t="s">
        <v>346</v>
      </c>
      <c r="C653" s="386" t="s">
        <v>188</v>
      </c>
      <c r="D653" s="389">
        <v>43998</v>
      </c>
      <c r="E653" s="394">
        <v>0.61478009259259259</v>
      </c>
      <c r="F653" s="386" t="s">
        <v>430</v>
      </c>
      <c r="G653" s="386">
        <v>100.0466</v>
      </c>
      <c r="H653" s="386"/>
      <c r="J653" s="320">
        <f t="shared" si="50"/>
        <v>2020</v>
      </c>
      <c r="K653" s="320">
        <f t="shared" si="51"/>
        <v>6</v>
      </c>
      <c r="L653" s="320">
        <f t="shared" si="52"/>
        <v>16</v>
      </c>
      <c r="M653" s="91">
        <f t="shared" si="53"/>
        <v>43998</v>
      </c>
      <c r="N653" s="90">
        <f t="shared" si="54"/>
        <v>43998.61478009259</v>
      </c>
      <c r="O653" s="386">
        <v>100.0466</v>
      </c>
      <c r="P653" s="386"/>
      <c r="Q653" s="386" t="s">
        <v>346</v>
      </c>
    </row>
    <row r="654" spans="1:17">
      <c r="A654" s="386" t="s">
        <v>345</v>
      </c>
      <c r="B654" s="386" t="s">
        <v>346</v>
      </c>
      <c r="C654" s="386" t="s">
        <v>188</v>
      </c>
      <c r="D654" s="389">
        <v>43998</v>
      </c>
      <c r="E654" s="394">
        <v>0.67343750000000002</v>
      </c>
      <c r="F654" s="386" t="s">
        <v>415</v>
      </c>
      <c r="G654" s="386">
        <v>100.0842</v>
      </c>
      <c r="H654" s="386"/>
      <c r="J654" s="320">
        <f t="shared" si="50"/>
        <v>2020</v>
      </c>
      <c r="K654" s="320">
        <f t="shared" si="51"/>
        <v>6</v>
      </c>
      <c r="L654" s="320">
        <f t="shared" si="52"/>
        <v>16</v>
      </c>
      <c r="M654" s="91">
        <f t="shared" si="53"/>
        <v>43998</v>
      </c>
      <c r="N654" s="90">
        <f t="shared" si="54"/>
        <v>43998.673437500001</v>
      </c>
      <c r="O654" s="386">
        <v>100.0842</v>
      </c>
      <c r="P654" s="386"/>
      <c r="Q654" s="386" t="s">
        <v>346</v>
      </c>
    </row>
    <row r="655" spans="1:17">
      <c r="A655" s="386" t="s">
        <v>345</v>
      </c>
      <c r="B655" s="386" t="s">
        <v>346</v>
      </c>
      <c r="C655" s="386" t="s">
        <v>188</v>
      </c>
      <c r="D655" s="389">
        <v>43998</v>
      </c>
      <c r="E655" s="394">
        <v>0.67343750000000002</v>
      </c>
      <c r="F655" s="386" t="s">
        <v>415</v>
      </c>
      <c r="G655" s="386">
        <v>100.0992</v>
      </c>
      <c r="H655" s="386"/>
      <c r="J655" s="320">
        <f t="shared" si="50"/>
        <v>2020</v>
      </c>
      <c r="K655" s="320">
        <f t="shared" si="51"/>
        <v>6</v>
      </c>
      <c r="L655" s="320">
        <f t="shared" si="52"/>
        <v>16</v>
      </c>
      <c r="M655" s="91">
        <f t="shared" si="53"/>
        <v>43998</v>
      </c>
      <c r="N655" s="90">
        <f t="shared" si="54"/>
        <v>43998.673437500001</v>
      </c>
      <c r="O655" s="386">
        <v>100.0992</v>
      </c>
      <c r="P655" s="386"/>
      <c r="Q655" s="386" t="s">
        <v>346</v>
      </c>
    </row>
    <row r="656" spans="1:17">
      <c r="A656" s="386" t="s">
        <v>345</v>
      </c>
      <c r="B656" s="386" t="s">
        <v>346</v>
      </c>
      <c r="C656" s="386" t="s">
        <v>188</v>
      </c>
      <c r="D656" s="389">
        <v>43999</v>
      </c>
      <c r="E656" s="394">
        <v>0.45940972222222221</v>
      </c>
      <c r="F656" s="386" t="s">
        <v>423</v>
      </c>
      <c r="G656" s="386">
        <v>100.09</v>
      </c>
      <c r="H656" s="386"/>
      <c r="J656" s="320">
        <f t="shared" si="50"/>
        <v>2020</v>
      </c>
      <c r="K656" s="320">
        <f t="shared" si="51"/>
        <v>6</v>
      </c>
      <c r="L656" s="320">
        <f t="shared" si="52"/>
        <v>17</v>
      </c>
      <c r="M656" s="91">
        <f t="shared" si="53"/>
        <v>43999</v>
      </c>
      <c r="N656" s="90">
        <f t="shared" si="54"/>
        <v>43999.459409722222</v>
      </c>
      <c r="O656" s="386">
        <v>100.09</v>
      </c>
      <c r="P656" s="386"/>
      <c r="Q656" s="386" t="s">
        <v>346</v>
      </c>
    </row>
    <row r="657" spans="1:17">
      <c r="A657" s="386" t="s">
        <v>345</v>
      </c>
      <c r="B657" s="386" t="s">
        <v>346</v>
      </c>
      <c r="C657" s="386" t="s">
        <v>188</v>
      </c>
      <c r="D657" s="389">
        <v>43999</v>
      </c>
      <c r="E657" s="394">
        <v>0.45940972222222221</v>
      </c>
      <c r="F657" s="386" t="s">
        <v>423</v>
      </c>
      <c r="G657" s="386">
        <v>99.9</v>
      </c>
      <c r="H657" s="386"/>
      <c r="J657" s="320">
        <f t="shared" si="50"/>
        <v>2020</v>
      </c>
      <c r="K657" s="320">
        <f t="shared" si="51"/>
        <v>6</v>
      </c>
      <c r="L657" s="320">
        <f t="shared" si="52"/>
        <v>17</v>
      </c>
      <c r="M657" s="91">
        <f t="shared" si="53"/>
        <v>43999</v>
      </c>
      <c r="N657" s="90">
        <f t="shared" si="54"/>
        <v>43999.459409722222</v>
      </c>
      <c r="O657" s="386">
        <v>99.9</v>
      </c>
      <c r="P657" s="386"/>
      <c r="Q657" s="386" t="s">
        <v>346</v>
      </c>
    </row>
    <row r="658" spans="1:17">
      <c r="A658" s="386" t="s">
        <v>345</v>
      </c>
      <c r="B658" s="386" t="s">
        <v>346</v>
      </c>
      <c r="C658" s="386" t="s">
        <v>188</v>
      </c>
      <c r="D658" s="389">
        <v>43999</v>
      </c>
      <c r="E658" s="394">
        <v>0.45940972222222221</v>
      </c>
      <c r="F658" s="386" t="s">
        <v>423</v>
      </c>
      <c r="G658" s="386">
        <v>99.99</v>
      </c>
      <c r="H658" s="386"/>
      <c r="J658" s="320">
        <f t="shared" si="50"/>
        <v>2020</v>
      </c>
      <c r="K658" s="320">
        <f t="shared" si="51"/>
        <v>6</v>
      </c>
      <c r="L658" s="320">
        <f t="shared" si="52"/>
        <v>17</v>
      </c>
      <c r="M658" s="91">
        <f t="shared" si="53"/>
        <v>43999</v>
      </c>
      <c r="N658" s="90">
        <f t="shared" si="54"/>
        <v>43999.459409722222</v>
      </c>
      <c r="O658" s="386">
        <v>99.99</v>
      </c>
      <c r="P658" s="386"/>
      <c r="Q658" s="386" t="s">
        <v>346</v>
      </c>
    </row>
    <row r="659" spans="1:17">
      <c r="A659" s="386" t="s">
        <v>345</v>
      </c>
      <c r="B659" s="386" t="s">
        <v>346</v>
      </c>
      <c r="C659" s="386" t="s">
        <v>188</v>
      </c>
      <c r="D659" s="389">
        <v>43999</v>
      </c>
      <c r="E659" s="394">
        <v>0.66041666666666665</v>
      </c>
      <c r="F659" s="386" t="s">
        <v>422</v>
      </c>
      <c r="G659" s="386">
        <v>100.155</v>
      </c>
      <c r="H659" s="386"/>
      <c r="J659" s="320">
        <f t="shared" si="50"/>
        <v>2020</v>
      </c>
      <c r="K659" s="320">
        <f t="shared" si="51"/>
        <v>6</v>
      </c>
      <c r="L659" s="320">
        <f t="shared" si="52"/>
        <v>17</v>
      </c>
      <c r="M659" s="91">
        <f t="shared" si="53"/>
        <v>43999</v>
      </c>
      <c r="N659" s="90">
        <f t="shared" si="54"/>
        <v>43999.660416666666</v>
      </c>
      <c r="O659" s="386">
        <v>100.155</v>
      </c>
      <c r="P659" s="386"/>
      <c r="Q659" s="386" t="s">
        <v>346</v>
      </c>
    </row>
    <row r="660" spans="1:17">
      <c r="A660" s="386" t="s">
        <v>345</v>
      </c>
      <c r="B660" s="386" t="s">
        <v>346</v>
      </c>
      <c r="C660" s="386" t="s">
        <v>188</v>
      </c>
      <c r="D660" s="389">
        <v>43999</v>
      </c>
      <c r="E660" s="394">
        <v>0.66041666666666665</v>
      </c>
      <c r="F660" s="386" t="s">
        <v>433</v>
      </c>
      <c r="G660" s="386">
        <v>100.155</v>
      </c>
      <c r="H660" s="386"/>
      <c r="J660" s="320">
        <f t="shared" si="50"/>
        <v>2020</v>
      </c>
      <c r="K660" s="320">
        <f t="shared" si="51"/>
        <v>6</v>
      </c>
      <c r="L660" s="320">
        <f t="shared" si="52"/>
        <v>17</v>
      </c>
      <c r="M660" s="91">
        <f t="shared" si="53"/>
        <v>43999</v>
      </c>
      <c r="N660" s="90">
        <f t="shared" si="54"/>
        <v>43999.660416666666</v>
      </c>
      <c r="O660" s="386">
        <v>100.155</v>
      </c>
      <c r="P660" s="386"/>
      <c r="Q660" s="386" t="s">
        <v>346</v>
      </c>
    </row>
    <row r="661" spans="1:17">
      <c r="A661" s="386" t="s">
        <v>345</v>
      </c>
      <c r="B661" s="386" t="s">
        <v>346</v>
      </c>
      <c r="C661" s="386" t="s">
        <v>188</v>
      </c>
      <c r="D661" s="389">
        <v>43999</v>
      </c>
      <c r="E661" s="394">
        <v>0.66129629629629627</v>
      </c>
      <c r="F661" s="386" t="s">
        <v>415</v>
      </c>
      <c r="G661" s="386">
        <v>100.03</v>
      </c>
      <c r="H661" s="386"/>
      <c r="J661" s="320">
        <f t="shared" si="50"/>
        <v>2020</v>
      </c>
      <c r="K661" s="320">
        <f t="shared" si="51"/>
        <v>6</v>
      </c>
      <c r="L661" s="320">
        <f t="shared" si="52"/>
        <v>17</v>
      </c>
      <c r="M661" s="91">
        <f t="shared" si="53"/>
        <v>43999</v>
      </c>
      <c r="N661" s="90">
        <f t="shared" si="54"/>
        <v>43999.661296296297</v>
      </c>
      <c r="O661" s="386">
        <v>100.03</v>
      </c>
      <c r="P661" s="386"/>
      <c r="Q661" s="386" t="s">
        <v>346</v>
      </c>
    </row>
    <row r="662" spans="1:17">
      <c r="A662" s="386" t="s">
        <v>345</v>
      </c>
      <c r="B662" s="386" t="s">
        <v>346</v>
      </c>
      <c r="C662" s="386" t="s">
        <v>188</v>
      </c>
      <c r="D662" s="389">
        <v>43999</v>
      </c>
      <c r="E662" s="394">
        <v>0.66129629629629627</v>
      </c>
      <c r="F662" s="386" t="s">
        <v>415</v>
      </c>
      <c r="G662" s="386">
        <v>100</v>
      </c>
      <c r="H662" s="386"/>
      <c r="J662" s="320">
        <f t="shared" si="50"/>
        <v>2020</v>
      </c>
      <c r="K662" s="320">
        <f t="shared" si="51"/>
        <v>6</v>
      </c>
      <c r="L662" s="320">
        <f t="shared" si="52"/>
        <v>17</v>
      </c>
      <c r="M662" s="91">
        <f t="shared" si="53"/>
        <v>43999</v>
      </c>
      <c r="N662" s="90">
        <f t="shared" si="54"/>
        <v>43999.661296296297</v>
      </c>
      <c r="O662" s="386">
        <v>100</v>
      </c>
      <c r="P662" s="386"/>
      <c r="Q662" s="386" t="s">
        <v>346</v>
      </c>
    </row>
    <row r="663" spans="1:17">
      <c r="A663" s="386" t="s">
        <v>345</v>
      </c>
      <c r="B663" s="386" t="s">
        <v>346</v>
      </c>
      <c r="C663" s="386" t="s">
        <v>188</v>
      </c>
      <c r="D663" s="389">
        <v>43999</v>
      </c>
      <c r="E663" s="394">
        <v>0.66129629629629627</v>
      </c>
      <c r="F663" s="386" t="s">
        <v>415</v>
      </c>
      <c r="G663" s="386">
        <v>100.05</v>
      </c>
      <c r="H663" s="386"/>
      <c r="J663" s="320">
        <f t="shared" si="50"/>
        <v>2020</v>
      </c>
      <c r="K663" s="320">
        <f t="shared" si="51"/>
        <v>6</v>
      </c>
      <c r="L663" s="320">
        <f t="shared" si="52"/>
        <v>17</v>
      </c>
      <c r="M663" s="91">
        <f t="shared" si="53"/>
        <v>43999</v>
      </c>
      <c r="N663" s="90">
        <f t="shared" si="54"/>
        <v>43999.661296296297</v>
      </c>
      <c r="O663" s="386">
        <v>100.05</v>
      </c>
      <c r="P663" s="386"/>
      <c r="Q663" s="386" t="s">
        <v>346</v>
      </c>
    </row>
    <row r="664" spans="1:17">
      <c r="A664" s="386" t="s">
        <v>345</v>
      </c>
      <c r="B664" s="386" t="s">
        <v>346</v>
      </c>
      <c r="C664" s="386" t="s">
        <v>188</v>
      </c>
      <c r="D664" s="389">
        <v>43999</v>
      </c>
      <c r="E664" s="394">
        <v>0.66146990740740741</v>
      </c>
      <c r="F664" s="386" t="s">
        <v>415</v>
      </c>
      <c r="G664" s="386">
        <v>100.155</v>
      </c>
      <c r="H664" s="386"/>
      <c r="J664" s="320">
        <f t="shared" si="50"/>
        <v>2020</v>
      </c>
      <c r="K664" s="320">
        <f t="shared" si="51"/>
        <v>6</v>
      </c>
      <c r="L664" s="320">
        <f t="shared" si="52"/>
        <v>17</v>
      </c>
      <c r="M664" s="91">
        <f t="shared" si="53"/>
        <v>43999</v>
      </c>
      <c r="N664" s="90">
        <f t="shared" si="54"/>
        <v>43999.661469907405</v>
      </c>
      <c r="O664" s="386">
        <v>100.155</v>
      </c>
      <c r="P664" s="386"/>
      <c r="Q664" s="386" t="s">
        <v>346</v>
      </c>
    </row>
    <row r="665" spans="1:17">
      <c r="A665" s="386" t="s">
        <v>345</v>
      </c>
      <c r="B665" s="386" t="s">
        <v>346</v>
      </c>
      <c r="C665" s="386" t="s">
        <v>188</v>
      </c>
      <c r="D665" s="389">
        <v>44000</v>
      </c>
      <c r="E665" s="394">
        <v>0.68053240740740739</v>
      </c>
      <c r="F665" s="386" t="s">
        <v>428</v>
      </c>
      <c r="G665" s="386">
        <v>100.02500000000001</v>
      </c>
      <c r="H665" s="386"/>
      <c r="J665" s="320">
        <f t="shared" si="50"/>
        <v>2020</v>
      </c>
      <c r="K665" s="320">
        <f t="shared" si="51"/>
        <v>6</v>
      </c>
      <c r="L665" s="320">
        <f t="shared" si="52"/>
        <v>18</v>
      </c>
      <c r="M665" s="91">
        <f t="shared" si="53"/>
        <v>44000</v>
      </c>
      <c r="N665" s="90">
        <f t="shared" si="54"/>
        <v>44000.680532407408</v>
      </c>
      <c r="O665" s="386">
        <v>100.02500000000001</v>
      </c>
      <c r="P665" s="386"/>
      <c r="Q665" s="386" t="s">
        <v>346</v>
      </c>
    </row>
    <row r="666" spans="1:17">
      <c r="A666" s="386" t="s">
        <v>345</v>
      </c>
      <c r="B666" s="386" t="s">
        <v>346</v>
      </c>
      <c r="C666" s="386" t="s">
        <v>188</v>
      </c>
      <c r="D666" s="389">
        <v>44000</v>
      </c>
      <c r="E666" s="394">
        <v>0.68053240740740739</v>
      </c>
      <c r="F666" s="386" t="s">
        <v>428</v>
      </c>
      <c r="G666" s="386">
        <v>100.02500000000001</v>
      </c>
      <c r="H666" s="386"/>
      <c r="J666" s="320">
        <f t="shared" si="50"/>
        <v>2020</v>
      </c>
      <c r="K666" s="320">
        <f t="shared" si="51"/>
        <v>6</v>
      </c>
      <c r="L666" s="320">
        <f t="shared" si="52"/>
        <v>18</v>
      </c>
      <c r="M666" s="91">
        <f t="shared" si="53"/>
        <v>44000</v>
      </c>
      <c r="N666" s="90">
        <f t="shared" si="54"/>
        <v>44000.680532407408</v>
      </c>
      <c r="O666" s="386">
        <v>100.02500000000001</v>
      </c>
      <c r="P666" s="386"/>
      <c r="Q666" s="386" t="s">
        <v>346</v>
      </c>
    </row>
    <row r="667" spans="1:17">
      <c r="A667" s="386" t="s">
        <v>345</v>
      </c>
      <c r="B667" s="386" t="s">
        <v>346</v>
      </c>
      <c r="C667" s="386" t="s">
        <v>188</v>
      </c>
      <c r="D667" s="389">
        <v>44004</v>
      </c>
      <c r="E667" s="394">
        <v>0.61679398148148146</v>
      </c>
      <c r="F667" s="386" t="s">
        <v>421</v>
      </c>
      <c r="G667" s="386">
        <v>100.072</v>
      </c>
      <c r="H667" s="386"/>
      <c r="J667" s="320">
        <f t="shared" si="50"/>
        <v>2020</v>
      </c>
      <c r="K667" s="320">
        <f t="shared" si="51"/>
        <v>6</v>
      </c>
      <c r="L667" s="320">
        <f t="shared" si="52"/>
        <v>22</v>
      </c>
      <c r="M667" s="91">
        <f t="shared" si="53"/>
        <v>44004</v>
      </c>
      <c r="N667" s="90">
        <f t="shared" si="54"/>
        <v>44004.616793981484</v>
      </c>
      <c r="O667" s="386">
        <v>100.072</v>
      </c>
      <c r="P667" s="386"/>
      <c r="Q667" s="386" t="s">
        <v>346</v>
      </c>
    </row>
    <row r="668" spans="1:17">
      <c r="A668" s="386" t="s">
        <v>345</v>
      </c>
      <c r="B668" s="386" t="s">
        <v>346</v>
      </c>
      <c r="C668" s="386" t="s">
        <v>188</v>
      </c>
      <c r="D668" s="389">
        <v>44005</v>
      </c>
      <c r="E668" s="394">
        <v>0.48344907407407406</v>
      </c>
      <c r="F668" s="386" t="s">
        <v>415</v>
      </c>
      <c r="G668" s="386">
        <v>100</v>
      </c>
      <c r="H668" s="386"/>
      <c r="J668" s="320">
        <f t="shared" si="50"/>
        <v>2020</v>
      </c>
      <c r="K668" s="320">
        <f t="shared" si="51"/>
        <v>6</v>
      </c>
      <c r="L668" s="320">
        <f t="shared" si="52"/>
        <v>23</v>
      </c>
      <c r="M668" s="91">
        <f t="shared" si="53"/>
        <v>44005</v>
      </c>
      <c r="N668" s="90">
        <f t="shared" si="54"/>
        <v>44005.483449074076</v>
      </c>
      <c r="O668" s="386">
        <v>100</v>
      </c>
      <c r="P668" s="386"/>
      <c r="Q668" s="386" t="s">
        <v>346</v>
      </c>
    </row>
    <row r="669" spans="1:17">
      <c r="A669" s="386" t="s">
        <v>345</v>
      </c>
      <c r="B669" s="386" t="s">
        <v>346</v>
      </c>
      <c r="C669" s="386" t="s">
        <v>188</v>
      </c>
      <c r="D669" s="389">
        <v>44005</v>
      </c>
      <c r="E669" s="394">
        <v>0.48344907407407406</v>
      </c>
      <c r="F669" s="386" t="s">
        <v>415</v>
      </c>
      <c r="G669" s="386">
        <v>100.18</v>
      </c>
      <c r="H669" s="386"/>
      <c r="J669" s="320">
        <f t="shared" si="50"/>
        <v>2020</v>
      </c>
      <c r="K669" s="320">
        <f t="shared" si="51"/>
        <v>6</v>
      </c>
      <c r="L669" s="320">
        <f t="shared" si="52"/>
        <v>23</v>
      </c>
      <c r="M669" s="91">
        <f t="shared" si="53"/>
        <v>44005</v>
      </c>
      <c r="N669" s="90">
        <f t="shared" si="54"/>
        <v>44005.483449074076</v>
      </c>
      <c r="O669" s="386">
        <v>100.18</v>
      </c>
      <c r="P669" s="386"/>
      <c r="Q669" s="386" t="s">
        <v>346</v>
      </c>
    </row>
    <row r="670" spans="1:17">
      <c r="A670" s="386" t="s">
        <v>345</v>
      </c>
      <c r="B670" s="386" t="s">
        <v>346</v>
      </c>
      <c r="C670" s="386" t="s">
        <v>188</v>
      </c>
      <c r="D670" s="389">
        <v>44005</v>
      </c>
      <c r="E670" s="394">
        <v>0.48344907407407406</v>
      </c>
      <c r="F670" s="386" t="s">
        <v>415</v>
      </c>
      <c r="G670" s="386">
        <v>100.18</v>
      </c>
      <c r="H670" s="386"/>
      <c r="J670" s="320">
        <f t="shared" si="50"/>
        <v>2020</v>
      </c>
      <c r="K670" s="320">
        <f t="shared" si="51"/>
        <v>6</v>
      </c>
      <c r="L670" s="320">
        <f t="shared" si="52"/>
        <v>23</v>
      </c>
      <c r="M670" s="91">
        <f t="shared" si="53"/>
        <v>44005</v>
      </c>
      <c r="N670" s="90">
        <f t="shared" si="54"/>
        <v>44005.483449074076</v>
      </c>
      <c r="O670" s="386">
        <v>100.18</v>
      </c>
      <c r="P670" s="386"/>
      <c r="Q670" s="386" t="s">
        <v>346</v>
      </c>
    </row>
    <row r="671" spans="1:17">
      <c r="A671" s="386" t="s">
        <v>345</v>
      </c>
      <c r="B671" s="386" t="s">
        <v>346</v>
      </c>
      <c r="C671" s="386" t="s">
        <v>188</v>
      </c>
      <c r="D671" s="389">
        <v>44005</v>
      </c>
      <c r="E671" s="394">
        <v>0.4834606481481481</v>
      </c>
      <c r="F671" s="386" t="s">
        <v>415</v>
      </c>
      <c r="G671" s="386">
        <v>100.13</v>
      </c>
      <c r="H671" s="386"/>
      <c r="J671" s="320">
        <f t="shared" si="50"/>
        <v>2020</v>
      </c>
      <c r="K671" s="320">
        <f t="shared" si="51"/>
        <v>6</v>
      </c>
      <c r="L671" s="320">
        <f t="shared" si="52"/>
        <v>23</v>
      </c>
      <c r="M671" s="91">
        <f t="shared" si="53"/>
        <v>44005</v>
      </c>
      <c r="N671" s="90">
        <f t="shared" si="54"/>
        <v>44005.483460648145</v>
      </c>
      <c r="O671" s="386">
        <v>100.13</v>
      </c>
      <c r="P671" s="386"/>
      <c r="Q671" s="386" t="s">
        <v>346</v>
      </c>
    </row>
    <row r="672" spans="1:17">
      <c r="A672" s="386" t="s">
        <v>345</v>
      </c>
      <c r="B672" s="386" t="s">
        <v>346</v>
      </c>
      <c r="C672" s="386" t="s">
        <v>188</v>
      </c>
      <c r="D672" s="389">
        <v>44006</v>
      </c>
      <c r="E672" s="394">
        <v>0.29376157407407405</v>
      </c>
      <c r="F672" s="386" t="s">
        <v>431</v>
      </c>
      <c r="G672" s="386">
        <v>99.795000000000002</v>
      </c>
      <c r="H672" s="386"/>
      <c r="J672" s="320">
        <f t="shared" si="50"/>
        <v>2020</v>
      </c>
      <c r="K672" s="320">
        <f t="shared" si="51"/>
        <v>6</v>
      </c>
      <c r="L672" s="320">
        <f t="shared" si="52"/>
        <v>24</v>
      </c>
      <c r="M672" s="91">
        <f t="shared" si="53"/>
        <v>44006</v>
      </c>
      <c r="N672" s="90">
        <f t="shared" si="54"/>
        <v>44006.293761574074</v>
      </c>
      <c r="O672" s="386">
        <v>99.795000000000002</v>
      </c>
      <c r="P672" s="386"/>
      <c r="Q672" s="386" t="s">
        <v>346</v>
      </c>
    </row>
    <row r="673" spans="1:17">
      <c r="A673" s="386" t="s">
        <v>345</v>
      </c>
      <c r="B673" s="386" t="s">
        <v>346</v>
      </c>
      <c r="C673" s="386" t="s">
        <v>188</v>
      </c>
      <c r="D673" s="389">
        <v>44006</v>
      </c>
      <c r="E673" s="394">
        <v>0.45107638888888885</v>
      </c>
      <c r="F673" s="386" t="s">
        <v>489</v>
      </c>
      <c r="G673" s="386">
        <v>100.155</v>
      </c>
      <c r="H673" s="386"/>
      <c r="J673" s="320">
        <f t="shared" si="50"/>
        <v>2020</v>
      </c>
      <c r="K673" s="320">
        <f t="shared" si="51"/>
        <v>6</v>
      </c>
      <c r="L673" s="320">
        <f t="shared" si="52"/>
        <v>24</v>
      </c>
      <c r="M673" s="91">
        <f t="shared" si="53"/>
        <v>44006</v>
      </c>
      <c r="N673" s="90">
        <f t="shared" si="54"/>
        <v>44006.45107638889</v>
      </c>
      <c r="O673" s="386">
        <v>100.155</v>
      </c>
      <c r="P673" s="386"/>
      <c r="Q673" s="386" t="s">
        <v>346</v>
      </c>
    </row>
    <row r="674" spans="1:17">
      <c r="A674" s="386" t="s">
        <v>345</v>
      </c>
      <c r="B674" s="386" t="s">
        <v>346</v>
      </c>
      <c r="C674" s="386" t="s">
        <v>188</v>
      </c>
      <c r="D674" s="389">
        <v>44012</v>
      </c>
      <c r="E674" s="394">
        <v>0.57024305555555554</v>
      </c>
      <c r="F674" s="386" t="s">
        <v>428</v>
      </c>
      <c r="G674" s="386">
        <v>100.125</v>
      </c>
      <c r="H674" s="386"/>
      <c r="J674" s="320">
        <f t="shared" si="50"/>
        <v>2020</v>
      </c>
      <c r="K674" s="320">
        <f t="shared" si="51"/>
        <v>6</v>
      </c>
      <c r="L674" s="320">
        <f t="shared" si="52"/>
        <v>30</v>
      </c>
      <c r="M674" s="91">
        <f t="shared" si="53"/>
        <v>44012</v>
      </c>
      <c r="N674" s="90">
        <f t="shared" si="54"/>
        <v>44012.570243055554</v>
      </c>
      <c r="O674" s="386">
        <v>100.125</v>
      </c>
      <c r="P674" s="386"/>
      <c r="Q674" s="386" t="s">
        <v>346</v>
      </c>
    </row>
    <row r="675" spans="1:17">
      <c r="A675" s="386" t="s">
        <v>345</v>
      </c>
      <c r="B675" s="386" t="s">
        <v>346</v>
      </c>
      <c r="C675" s="386" t="s">
        <v>188</v>
      </c>
      <c r="D675" s="389">
        <v>44012</v>
      </c>
      <c r="E675" s="394">
        <v>0.69034722222222222</v>
      </c>
      <c r="F675" s="386" t="s">
        <v>415</v>
      </c>
      <c r="G675" s="386">
        <v>100.081</v>
      </c>
      <c r="H675" s="386"/>
      <c r="J675" s="320">
        <f t="shared" si="50"/>
        <v>2020</v>
      </c>
      <c r="K675" s="320">
        <f t="shared" si="51"/>
        <v>6</v>
      </c>
      <c r="L675" s="320">
        <f t="shared" si="52"/>
        <v>30</v>
      </c>
      <c r="M675" s="91">
        <f t="shared" si="53"/>
        <v>44012</v>
      </c>
      <c r="N675" s="90">
        <f t="shared" si="54"/>
        <v>44012.690347222226</v>
      </c>
      <c r="O675" s="386">
        <v>100.081</v>
      </c>
      <c r="P675" s="386"/>
      <c r="Q675" s="386" t="s">
        <v>346</v>
      </c>
    </row>
    <row r="676" spans="1:17">
      <c r="A676" s="386" t="s">
        <v>345</v>
      </c>
      <c r="B676" s="386" t="s">
        <v>346</v>
      </c>
      <c r="C676" s="386" t="s">
        <v>188</v>
      </c>
      <c r="D676" s="389">
        <v>44012</v>
      </c>
      <c r="E676" s="394">
        <v>0.69034722222222222</v>
      </c>
      <c r="F676" s="386" t="s">
        <v>414</v>
      </c>
      <c r="G676" s="386">
        <v>100.081</v>
      </c>
      <c r="H676" s="386"/>
      <c r="J676" s="320">
        <f t="shared" si="50"/>
        <v>2020</v>
      </c>
      <c r="K676" s="320">
        <f t="shared" si="51"/>
        <v>6</v>
      </c>
      <c r="L676" s="320">
        <f t="shared" si="52"/>
        <v>30</v>
      </c>
      <c r="M676" s="91">
        <f t="shared" si="53"/>
        <v>44012</v>
      </c>
      <c r="N676" s="90">
        <f t="shared" si="54"/>
        <v>44012.690347222226</v>
      </c>
      <c r="O676" s="386">
        <v>100.081</v>
      </c>
      <c r="P676" s="386"/>
      <c r="Q676" s="386" t="s">
        <v>346</v>
      </c>
    </row>
    <row r="677" spans="1:17">
      <c r="A677" s="386" t="s">
        <v>345</v>
      </c>
      <c r="B677" s="386" t="s">
        <v>346</v>
      </c>
      <c r="C677" s="386" t="s">
        <v>188</v>
      </c>
      <c r="D677" s="389">
        <v>44012</v>
      </c>
      <c r="E677" s="394">
        <v>0.69034722222222222</v>
      </c>
      <c r="F677" s="386" t="s">
        <v>421</v>
      </c>
      <c r="G677" s="386">
        <v>100.081</v>
      </c>
      <c r="H677" s="386"/>
      <c r="J677" s="320">
        <f t="shared" si="50"/>
        <v>2020</v>
      </c>
      <c r="K677" s="320">
        <f t="shared" si="51"/>
        <v>6</v>
      </c>
      <c r="L677" s="320">
        <f t="shared" si="52"/>
        <v>30</v>
      </c>
      <c r="M677" s="91">
        <f t="shared" si="53"/>
        <v>44012</v>
      </c>
      <c r="N677" s="90">
        <f t="shared" si="54"/>
        <v>44012.690347222226</v>
      </c>
      <c r="O677" s="386">
        <v>100.081</v>
      </c>
      <c r="P677" s="386"/>
      <c r="Q677" s="386" t="s">
        <v>346</v>
      </c>
    </row>
    <row r="678" spans="1:17">
      <c r="A678" s="386" t="s">
        <v>345</v>
      </c>
      <c r="B678" s="386" t="s">
        <v>346</v>
      </c>
      <c r="C678" s="386" t="s">
        <v>188</v>
      </c>
      <c r="D678" s="389">
        <v>44012</v>
      </c>
      <c r="E678" s="394">
        <v>0.69034722222222222</v>
      </c>
      <c r="F678" s="386" t="s">
        <v>421</v>
      </c>
      <c r="G678" s="386">
        <v>100.081</v>
      </c>
      <c r="H678" s="386"/>
      <c r="J678" s="320">
        <f t="shared" si="50"/>
        <v>2020</v>
      </c>
      <c r="K678" s="320">
        <f t="shared" si="51"/>
        <v>6</v>
      </c>
      <c r="L678" s="320">
        <f t="shared" si="52"/>
        <v>30</v>
      </c>
      <c r="M678" s="91">
        <f t="shared" si="53"/>
        <v>44012</v>
      </c>
      <c r="N678" s="90">
        <f t="shared" si="54"/>
        <v>44012.690347222226</v>
      </c>
      <c r="O678" s="386">
        <v>100.081</v>
      </c>
      <c r="P678" s="386"/>
      <c r="Q678" s="386" t="s">
        <v>346</v>
      </c>
    </row>
    <row r="679" spans="1:17">
      <c r="A679" s="386" t="s">
        <v>345</v>
      </c>
      <c r="B679" s="386" t="s">
        <v>346</v>
      </c>
      <c r="C679" s="386" t="s">
        <v>188</v>
      </c>
      <c r="D679" s="389">
        <v>44012</v>
      </c>
      <c r="E679" s="394">
        <v>0.69034722222222222</v>
      </c>
      <c r="F679" s="386" t="s">
        <v>414</v>
      </c>
      <c r="G679" s="386">
        <v>100.081</v>
      </c>
      <c r="H679" s="386"/>
      <c r="J679" s="320">
        <f t="shared" si="50"/>
        <v>2020</v>
      </c>
      <c r="K679" s="320">
        <f t="shared" si="51"/>
        <v>6</v>
      </c>
      <c r="L679" s="320">
        <f t="shared" si="52"/>
        <v>30</v>
      </c>
      <c r="M679" s="91">
        <f t="shared" si="53"/>
        <v>44012</v>
      </c>
      <c r="N679" s="90">
        <f t="shared" si="54"/>
        <v>44012.690347222226</v>
      </c>
      <c r="O679" s="386">
        <v>100.081</v>
      </c>
      <c r="P679" s="386"/>
      <c r="Q679" s="386" t="s">
        <v>346</v>
      </c>
    </row>
    <row r="680" spans="1:17">
      <c r="A680" s="386" t="s">
        <v>345</v>
      </c>
      <c r="B680" s="386" t="s">
        <v>346</v>
      </c>
      <c r="C680" s="386" t="s">
        <v>188</v>
      </c>
      <c r="D680" s="389">
        <v>44013</v>
      </c>
      <c r="E680" s="394">
        <v>0.37068287037037034</v>
      </c>
      <c r="F680" s="386" t="s">
        <v>431</v>
      </c>
      <c r="G680" s="386">
        <v>100.11109999999999</v>
      </c>
      <c r="H680" s="386"/>
      <c r="J680" s="320">
        <f t="shared" si="50"/>
        <v>2020</v>
      </c>
      <c r="K680" s="320">
        <f t="shared" si="51"/>
        <v>7</v>
      </c>
      <c r="L680" s="320">
        <f t="shared" si="52"/>
        <v>1</v>
      </c>
      <c r="M680" s="91">
        <f t="shared" si="53"/>
        <v>44013</v>
      </c>
      <c r="N680" s="90">
        <f t="shared" si="54"/>
        <v>44013.370682870373</v>
      </c>
      <c r="O680" s="386">
        <v>100.11109999999999</v>
      </c>
      <c r="P680" s="386"/>
      <c r="Q680" s="386" t="s">
        <v>346</v>
      </c>
    </row>
    <row r="681" spans="1:17">
      <c r="A681" s="386" t="s">
        <v>345</v>
      </c>
      <c r="B681" s="386" t="s">
        <v>346</v>
      </c>
      <c r="C681" s="386" t="s">
        <v>188</v>
      </c>
      <c r="D681" s="389">
        <v>44013</v>
      </c>
      <c r="E681" s="394">
        <v>0.37068287037037034</v>
      </c>
      <c r="F681" s="386" t="s">
        <v>431</v>
      </c>
      <c r="G681" s="386">
        <v>100.11109999999999</v>
      </c>
      <c r="H681" s="386"/>
      <c r="J681" s="320">
        <f t="shared" si="50"/>
        <v>2020</v>
      </c>
      <c r="K681" s="320">
        <f t="shared" si="51"/>
        <v>7</v>
      </c>
      <c r="L681" s="320">
        <f t="shared" si="52"/>
        <v>1</v>
      </c>
      <c r="M681" s="91">
        <f t="shared" si="53"/>
        <v>44013</v>
      </c>
      <c r="N681" s="90">
        <f t="shared" si="54"/>
        <v>44013.370682870373</v>
      </c>
      <c r="O681" s="386">
        <v>100.11109999999999</v>
      </c>
      <c r="P681" s="386"/>
      <c r="Q681" s="386" t="s">
        <v>346</v>
      </c>
    </row>
    <row r="682" spans="1:17">
      <c r="A682" s="386" t="s">
        <v>345</v>
      </c>
      <c r="B682" s="386" t="s">
        <v>346</v>
      </c>
      <c r="C682" s="386" t="s">
        <v>188</v>
      </c>
      <c r="D682" s="389">
        <v>44013</v>
      </c>
      <c r="E682" s="394">
        <v>0.48270833333333335</v>
      </c>
      <c r="F682" s="386" t="s">
        <v>431</v>
      </c>
      <c r="G682" s="386">
        <v>100.11799999999999</v>
      </c>
      <c r="H682" s="386"/>
      <c r="J682" s="320">
        <f t="shared" si="50"/>
        <v>2020</v>
      </c>
      <c r="K682" s="320">
        <f t="shared" si="51"/>
        <v>7</v>
      </c>
      <c r="L682" s="320">
        <f t="shared" si="52"/>
        <v>1</v>
      </c>
      <c r="M682" s="91">
        <f t="shared" si="53"/>
        <v>44013</v>
      </c>
      <c r="N682" s="90">
        <f t="shared" si="54"/>
        <v>44013.482708333337</v>
      </c>
      <c r="O682" s="386">
        <v>100.11799999999999</v>
      </c>
      <c r="P682" s="386"/>
      <c r="Q682" s="386" t="s">
        <v>346</v>
      </c>
    </row>
    <row r="683" spans="1:17">
      <c r="A683" s="386" t="s">
        <v>345</v>
      </c>
      <c r="B683" s="386" t="s">
        <v>346</v>
      </c>
      <c r="C683" s="386" t="s">
        <v>188</v>
      </c>
      <c r="D683" s="389">
        <v>44013</v>
      </c>
      <c r="E683" s="394">
        <v>0.49968749999999995</v>
      </c>
      <c r="F683" s="386" t="s">
        <v>428</v>
      </c>
      <c r="G683" s="386">
        <v>99.905799999999999</v>
      </c>
      <c r="H683" s="386"/>
      <c r="J683" s="320">
        <f t="shared" si="50"/>
        <v>2020</v>
      </c>
      <c r="K683" s="320">
        <f t="shared" si="51"/>
        <v>7</v>
      </c>
      <c r="L683" s="320">
        <f t="shared" si="52"/>
        <v>1</v>
      </c>
      <c r="M683" s="91">
        <f t="shared" si="53"/>
        <v>44013</v>
      </c>
      <c r="N683" s="90">
        <f t="shared" si="54"/>
        <v>44013.4996875</v>
      </c>
      <c r="O683" s="386">
        <v>99.905799999999999</v>
      </c>
      <c r="P683" s="386"/>
      <c r="Q683" s="386" t="s">
        <v>346</v>
      </c>
    </row>
    <row r="684" spans="1:17">
      <c r="A684" s="386" t="s">
        <v>345</v>
      </c>
      <c r="B684" s="386" t="s">
        <v>346</v>
      </c>
      <c r="C684" s="386" t="s">
        <v>188</v>
      </c>
      <c r="D684" s="389">
        <v>44014</v>
      </c>
      <c r="E684" s="394">
        <v>0.32347222222222222</v>
      </c>
      <c r="F684" s="386" t="s">
        <v>415</v>
      </c>
      <c r="G684" s="386">
        <v>100.181</v>
      </c>
      <c r="H684" s="386"/>
      <c r="J684" s="320">
        <f t="shared" si="50"/>
        <v>2020</v>
      </c>
      <c r="K684" s="320">
        <f t="shared" si="51"/>
        <v>7</v>
      </c>
      <c r="L684" s="320">
        <f t="shared" si="52"/>
        <v>2</v>
      </c>
      <c r="M684" s="91">
        <f t="shared" si="53"/>
        <v>44014</v>
      </c>
      <c r="N684" s="90">
        <f t="shared" si="54"/>
        <v>44014.323472222219</v>
      </c>
      <c r="O684" s="386">
        <v>100.181</v>
      </c>
      <c r="P684" s="386"/>
      <c r="Q684" s="386" t="s">
        <v>346</v>
      </c>
    </row>
    <row r="685" spans="1:17">
      <c r="A685" s="386" t="s">
        <v>345</v>
      </c>
      <c r="B685" s="386" t="s">
        <v>346</v>
      </c>
      <c r="C685" s="386" t="s">
        <v>188</v>
      </c>
      <c r="D685" s="389">
        <v>44014</v>
      </c>
      <c r="E685" s="394">
        <v>0.34456018518518522</v>
      </c>
      <c r="F685" s="386" t="s">
        <v>490</v>
      </c>
      <c r="G685" s="386">
        <v>100.032</v>
      </c>
      <c r="H685" s="386"/>
      <c r="J685" s="320">
        <f t="shared" si="50"/>
        <v>2020</v>
      </c>
      <c r="K685" s="320">
        <f t="shared" si="51"/>
        <v>7</v>
      </c>
      <c r="L685" s="320">
        <f t="shared" si="52"/>
        <v>2</v>
      </c>
      <c r="M685" s="91">
        <f t="shared" si="53"/>
        <v>44014</v>
      </c>
      <c r="N685" s="90">
        <f t="shared" si="54"/>
        <v>44014.344560185185</v>
      </c>
      <c r="O685" s="386">
        <v>100.032</v>
      </c>
      <c r="P685" s="386"/>
      <c r="Q685" s="386" t="s">
        <v>346</v>
      </c>
    </row>
    <row r="686" spans="1:17">
      <c r="A686" s="386" t="s">
        <v>345</v>
      </c>
      <c r="B686" s="386" t="s">
        <v>346</v>
      </c>
      <c r="C686" s="386" t="s">
        <v>188</v>
      </c>
      <c r="D686" s="389">
        <v>44014</v>
      </c>
      <c r="E686" s="394">
        <v>0.4397685185185185</v>
      </c>
      <c r="F686" s="386" t="s">
        <v>428</v>
      </c>
      <c r="G686" s="386">
        <v>100.1097</v>
      </c>
      <c r="H686" s="386"/>
      <c r="J686" s="320">
        <f t="shared" si="50"/>
        <v>2020</v>
      </c>
      <c r="K686" s="320">
        <f t="shared" si="51"/>
        <v>7</v>
      </c>
      <c r="L686" s="320">
        <f t="shared" si="52"/>
        <v>2</v>
      </c>
      <c r="M686" s="91">
        <f t="shared" si="53"/>
        <v>44014</v>
      </c>
      <c r="N686" s="90">
        <f t="shared" si="54"/>
        <v>44014.439768518518</v>
      </c>
      <c r="O686" s="386">
        <v>100.1097</v>
      </c>
      <c r="P686" s="386"/>
      <c r="Q686" s="386" t="s">
        <v>346</v>
      </c>
    </row>
    <row r="687" spans="1:17">
      <c r="A687" s="386" t="s">
        <v>345</v>
      </c>
      <c r="B687" s="386" t="s">
        <v>346</v>
      </c>
      <c r="C687" s="386" t="s">
        <v>188</v>
      </c>
      <c r="D687" s="389">
        <v>44014</v>
      </c>
      <c r="E687" s="394">
        <v>0.4397685185185185</v>
      </c>
      <c r="F687" s="386" t="s">
        <v>428</v>
      </c>
      <c r="G687" s="386">
        <v>100.1097</v>
      </c>
      <c r="H687" s="386"/>
      <c r="J687" s="320">
        <f t="shared" si="50"/>
        <v>2020</v>
      </c>
      <c r="K687" s="320">
        <f t="shared" si="51"/>
        <v>7</v>
      </c>
      <c r="L687" s="320">
        <f t="shared" si="52"/>
        <v>2</v>
      </c>
      <c r="M687" s="91">
        <f t="shared" si="53"/>
        <v>44014</v>
      </c>
      <c r="N687" s="90">
        <f t="shared" si="54"/>
        <v>44014.439768518518</v>
      </c>
      <c r="O687" s="386">
        <v>100.1097</v>
      </c>
      <c r="P687" s="386"/>
      <c r="Q687" s="386" t="s">
        <v>346</v>
      </c>
    </row>
    <row r="688" spans="1:17">
      <c r="A688" s="386" t="s">
        <v>345</v>
      </c>
      <c r="B688" s="386" t="s">
        <v>346</v>
      </c>
      <c r="C688" s="386" t="s">
        <v>188</v>
      </c>
      <c r="D688" s="389">
        <v>44014</v>
      </c>
      <c r="E688" s="394">
        <v>0.5218518518518519</v>
      </c>
      <c r="F688" s="386" t="s">
        <v>414</v>
      </c>
      <c r="G688" s="386">
        <v>100.0766</v>
      </c>
      <c r="H688" s="386"/>
      <c r="J688" s="320">
        <f t="shared" si="50"/>
        <v>2020</v>
      </c>
      <c r="K688" s="320">
        <f t="shared" si="51"/>
        <v>7</v>
      </c>
      <c r="L688" s="320">
        <f t="shared" si="52"/>
        <v>2</v>
      </c>
      <c r="M688" s="91">
        <f t="shared" si="53"/>
        <v>44014</v>
      </c>
      <c r="N688" s="90">
        <f t="shared" si="54"/>
        <v>44014.521851851852</v>
      </c>
      <c r="O688" s="386">
        <v>100.0766</v>
      </c>
      <c r="P688" s="386"/>
      <c r="Q688" s="386" t="s">
        <v>346</v>
      </c>
    </row>
    <row r="689" spans="1:17">
      <c r="A689" s="386" t="s">
        <v>345</v>
      </c>
      <c r="B689" s="386" t="s">
        <v>346</v>
      </c>
      <c r="C689" s="386" t="s">
        <v>188</v>
      </c>
      <c r="D689" s="389">
        <v>44014</v>
      </c>
      <c r="E689" s="394">
        <v>0.5218518518518519</v>
      </c>
      <c r="F689" s="386" t="s">
        <v>414</v>
      </c>
      <c r="G689" s="386">
        <v>100.0766</v>
      </c>
      <c r="H689" s="386"/>
      <c r="J689" s="320">
        <f t="shared" si="50"/>
        <v>2020</v>
      </c>
      <c r="K689" s="320">
        <f t="shared" si="51"/>
        <v>7</v>
      </c>
      <c r="L689" s="320">
        <f t="shared" si="52"/>
        <v>2</v>
      </c>
      <c r="M689" s="91">
        <f t="shared" si="53"/>
        <v>44014</v>
      </c>
      <c r="N689" s="90">
        <f t="shared" si="54"/>
        <v>44014.521851851852</v>
      </c>
      <c r="O689" s="386">
        <v>100.0766</v>
      </c>
      <c r="P689" s="386"/>
      <c r="Q689" s="386" t="s">
        <v>346</v>
      </c>
    </row>
    <row r="690" spans="1:17">
      <c r="A690" s="386" t="s">
        <v>345</v>
      </c>
      <c r="B690" s="386" t="s">
        <v>346</v>
      </c>
      <c r="C690" s="386" t="s">
        <v>188</v>
      </c>
      <c r="D690" s="389">
        <v>44014</v>
      </c>
      <c r="E690" s="394">
        <v>0.53046296296296291</v>
      </c>
      <c r="F690" s="386" t="s">
        <v>490</v>
      </c>
      <c r="G690" s="386">
        <v>100.04600000000001</v>
      </c>
      <c r="H690" s="386"/>
      <c r="J690" s="320">
        <f t="shared" si="50"/>
        <v>2020</v>
      </c>
      <c r="K690" s="320">
        <f t="shared" si="51"/>
        <v>7</v>
      </c>
      <c r="L690" s="320">
        <f t="shared" si="52"/>
        <v>2</v>
      </c>
      <c r="M690" s="91">
        <f t="shared" si="53"/>
        <v>44014</v>
      </c>
      <c r="N690" s="90">
        <f t="shared" si="54"/>
        <v>44014.530462962961</v>
      </c>
      <c r="O690" s="386">
        <v>100.04600000000001</v>
      </c>
      <c r="P690" s="386"/>
      <c r="Q690" s="386" t="s">
        <v>346</v>
      </c>
    </row>
    <row r="691" spans="1:17">
      <c r="A691" s="386" t="s">
        <v>345</v>
      </c>
      <c r="B691" s="386" t="s">
        <v>346</v>
      </c>
      <c r="C691" s="386" t="s">
        <v>188</v>
      </c>
      <c r="D691" s="389">
        <v>44018</v>
      </c>
      <c r="E691" s="394">
        <v>0.65997685185185184</v>
      </c>
      <c r="F691" s="386" t="s">
        <v>434</v>
      </c>
      <c r="G691" s="386">
        <v>100.10299999999999</v>
      </c>
      <c r="H691" s="386"/>
      <c r="J691" s="320">
        <f t="shared" si="50"/>
        <v>2020</v>
      </c>
      <c r="K691" s="320">
        <f t="shared" si="51"/>
        <v>7</v>
      </c>
      <c r="L691" s="320">
        <f t="shared" si="52"/>
        <v>6</v>
      </c>
      <c r="M691" s="91">
        <f t="shared" si="53"/>
        <v>44018</v>
      </c>
      <c r="N691" s="90">
        <f t="shared" si="54"/>
        <v>44018.65997685185</v>
      </c>
      <c r="O691" s="386">
        <v>100.10299999999999</v>
      </c>
      <c r="P691" s="386"/>
      <c r="Q691" s="386" t="s">
        <v>346</v>
      </c>
    </row>
    <row r="692" spans="1:17">
      <c r="A692" s="386" t="s">
        <v>345</v>
      </c>
      <c r="B692" s="386" t="s">
        <v>346</v>
      </c>
      <c r="C692" s="386" t="s">
        <v>188</v>
      </c>
      <c r="D692" s="389">
        <v>44018</v>
      </c>
      <c r="E692" s="394">
        <v>0.66040509259259261</v>
      </c>
      <c r="F692" s="386" t="s">
        <v>434</v>
      </c>
      <c r="G692" s="386">
        <v>100.0891</v>
      </c>
      <c r="H692" s="386"/>
      <c r="J692" s="320">
        <f t="shared" si="50"/>
        <v>2020</v>
      </c>
      <c r="K692" s="320">
        <f t="shared" si="51"/>
        <v>7</v>
      </c>
      <c r="L692" s="320">
        <f t="shared" si="52"/>
        <v>6</v>
      </c>
      <c r="M692" s="91">
        <f t="shared" si="53"/>
        <v>44018</v>
      </c>
      <c r="N692" s="90">
        <f t="shared" si="54"/>
        <v>44018.660405092596</v>
      </c>
      <c r="O692" s="386">
        <v>100.0891</v>
      </c>
      <c r="P692" s="386"/>
      <c r="Q692" s="386" t="s">
        <v>346</v>
      </c>
    </row>
    <row r="693" spans="1:17">
      <c r="A693" s="386" t="s">
        <v>345</v>
      </c>
      <c r="B693" s="386" t="s">
        <v>346</v>
      </c>
      <c r="C693" s="386" t="s">
        <v>188</v>
      </c>
      <c r="D693" s="389">
        <v>44018</v>
      </c>
      <c r="E693" s="394">
        <v>0.66040509259259261</v>
      </c>
      <c r="F693" s="386" t="s">
        <v>422</v>
      </c>
      <c r="G693" s="386">
        <v>100.0891</v>
      </c>
      <c r="H693" s="386"/>
      <c r="J693" s="320">
        <f t="shared" si="50"/>
        <v>2020</v>
      </c>
      <c r="K693" s="320">
        <f t="shared" si="51"/>
        <v>7</v>
      </c>
      <c r="L693" s="320">
        <f t="shared" si="52"/>
        <v>6</v>
      </c>
      <c r="M693" s="91">
        <f t="shared" si="53"/>
        <v>44018</v>
      </c>
      <c r="N693" s="90">
        <f t="shared" si="54"/>
        <v>44018.660405092596</v>
      </c>
      <c r="O693" s="386">
        <v>100.0891</v>
      </c>
      <c r="P693" s="386"/>
      <c r="Q693" s="386" t="s">
        <v>346</v>
      </c>
    </row>
    <row r="694" spans="1:17">
      <c r="A694" s="386" t="s">
        <v>345</v>
      </c>
      <c r="B694" s="386" t="s">
        <v>346</v>
      </c>
      <c r="C694" s="386" t="s">
        <v>188</v>
      </c>
      <c r="D694" s="389">
        <v>44018</v>
      </c>
      <c r="E694" s="394">
        <v>0.66040509259259261</v>
      </c>
      <c r="F694" s="386" t="s">
        <v>422</v>
      </c>
      <c r="G694" s="386">
        <v>100.0891</v>
      </c>
      <c r="H694" s="386"/>
      <c r="J694" s="320">
        <f t="shared" si="50"/>
        <v>2020</v>
      </c>
      <c r="K694" s="320">
        <f t="shared" si="51"/>
        <v>7</v>
      </c>
      <c r="L694" s="320">
        <f t="shared" si="52"/>
        <v>6</v>
      </c>
      <c r="M694" s="91">
        <f t="shared" si="53"/>
        <v>44018</v>
      </c>
      <c r="N694" s="90">
        <f t="shared" si="54"/>
        <v>44018.660405092596</v>
      </c>
      <c r="O694" s="386">
        <v>100.0891</v>
      </c>
      <c r="P694" s="386"/>
      <c r="Q694" s="386" t="s">
        <v>346</v>
      </c>
    </row>
    <row r="695" spans="1:17">
      <c r="A695" s="386" t="s">
        <v>345</v>
      </c>
      <c r="B695" s="386" t="s">
        <v>346</v>
      </c>
      <c r="C695" s="386" t="s">
        <v>188</v>
      </c>
      <c r="D695" s="389">
        <v>44018</v>
      </c>
      <c r="E695" s="394">
        <v>0.66040509259259261</v>
      </c>
      <c r="F695" s="386" t="s">
        <v>445</v>
      </c>
      <c r="G695" s="386">
        <v>100.0891</v>
      </c>
      <c r="H695" s="386"/>
      <c r="J695" s="320">
        <f t="shared" si="50"/>
        <v>2020</v>
      </c>
      <c r="K695" s="320">
        <f t="shared" si="51"/>
        <v>7</v>
      </c>
      <c r="L695" s="320">
        <f t="shared" si="52"/>
        <v>6</v>
      </c>
      <c r="M695" s="91">
        <f t="shared" si="53"/>
        <v>44018</v>
      </c>
      <c r="N695" s="90">
        <f t="shared" si="54"/>
        <v>44018.660405092596</v>
      </c>
      <c r="O695" s="386">
        <v>100.0891</v>
      </c>
      <c r="P695" s="386"/>
      <c r="Q695" s="386" t="s">
        <v>346</v>
      </c>
    </row>
    <row r="696" spans="1:17">
      <c r="A696" s="386" t="s">
        <v>345</v>
      </c>
      <c r="B696" s="386" t="s">
        <v>346</v>
      </c>
      <c r="C696" s="386" t="s">
        <v>188</v>
      </c>
      <c r="D696" s="389">
        <v>44018</v>
      </c>
      <c r="E696" s="394">
        <v>0.66040509259259261</v>
      </c>
      <c r="F696" s="386" t="s">
        <v>421</v>
      </c>
      <c r="G696" s="386">
        <v>100.0891</v>
      </c>
      <c r="H696" s="386"/>
      <c r="J696" s="320">
        <f t="shared" si="50"/>
        <v>2020</v>
      </c>
      <c r="K696" s="320">
        <f t="shared" si="51"/>
        <v>7</v>
      </c>
      <c r="L696" s="320">
        <f t="shared" si="52"/>
        <v>6</v>
      </c>
      <c r="M696" s="91">
        <f t="shared" si="53"/>
        <v>44018</v>
      </c>
      <c r="N696" s="90">
        <f t="shared" si="54"/>
        <v>44018.660405092596</v>
      </c>
      <c r="O696" s="386">
        <v>100.0891</v>
      </c>
      <c r="P696" s="386"/>
      <c r="Q696" s="386" t="s">
        <v>346</v>
      </c>
    </row>
    <row r="697" spans="1:17">
      <c r="A697" s="386" t="s">
        <v>345</v>
      </c>
      <c r="B697" s="386" t="s">
        <v>346</v>
      </c>
      <c r="C697" s="386" t="s">
        <v>188</v>
      </c>
      <c r="D697" s="389">
        <v>44019</v>
      </c>
      <c r="E697" s="394">
        <v>0.70348379629629632</v>
      </c>
      <c r="F697" s="386" t="s">
        <v>423</v>
      </c>
      <c r="G697" s="386">
        <v>98.5</v>
      </c>
      <c r="H697" s="386"/>
      <c r="J697" s="320">
        <f t="shared" si="50"/>
        <v>2020</v>
      </c>
      <c r="K697" s="320">
        <f t="shared" si="51"/>
        <v>7</v>
      </c>
      <c r="L697" s="320">
        <f t="shared" si="52"/>
        <v>7</v>
      </c>
      <c r="M697" s="91">
        <f t="shared" si="53"/>
        <v>44019</v>
      </c>
      <c r="N697" s="90">
        <f t="shared" si="54"/>
        <v>44019.703483796293</v>
      </c>
      <c r="O697" s="386">
        <v>98.5</v>
      </c>
      <c r="P697" s="386"/>
      <c r="Q697" s="386" t="s">
        <v>346</v>
      </c>
    </row>
    <row r="698" spans="1:17">
      <c r="A698" s="386" t="s">
        <v>345</v>
      </c>
      <c r="B698" s="386" t="s">
        <v>346</v>
      </c>
      <c r="C698" s="386" t="s">
        <v>188</v>
      </c>
      <c r="D698" s="389">
        <v>44020</v>
      </c>
      <c r="E698" s="394">
        <v>0.32260416666666669</v>
      </c>
      <c r="F698" s="386" t="s">
        <v>423</v>
      </c>
      <c r="G698" s="386">
        <v>99.5</v>
      </c>
      <c r="H698" s="386"/>
      <c r="J698" s="320">
        <f t="shared" si="50"/>
        <v>2020</v>
      </c>
      <c r="K698" s="320">
        <f t="shared" si="51"/>
        <v>7</v>
      </c>
      <c r="L698" s="320">
        <f t="shared" si="52"/>
        <v>8</v>
      </c>
      <c r="M698" s="91">
        <f t="shared" si="53"/>
        <v>44020</v>
      </c>
      <c r="N698" s="90">
        <f t="shared" si="54"/>
        <v>44020.322604166664</v>
      </c>
      <c r="O698" s="386">
        <v>99.5</v>
      </c>
      <c r="P698" s="386"/>
      <c r="Q698" s="386" t="s">
        <v>346</v>
      </c>
    </row>
    <row r="699" spans="1:17">
      <c r="A699" s="386" t="s">
        <v>345</v>
      </c>
      <c r="B699" s="386" t="s">
        <v>346</v>
      </c>
      <c r="C699" s="386" t="s">
        <v>188</v>
      </c>
      <c r="D699" s="389">
        <v>44020</v>
      </c>
      <c r="E699" s="394">
        <v>0.32260416666666669</v>
      </c>
      <c r="F699" s="386" t="s">
        <v>423</v>
      </c>
      <c r="G699" s="386">
        <v>99.6</v>
      </c>
      <c r="H699" s="386"/>
      <c r="J699" s="320">
        <f t="shared" si="50"/>
        <v>2020</v>
      </c>
      <c r="K699" s="320">
        <f t="shared" si="51"/>
        <v>7</v>
      </c>
      <c r="L699" s="320">
        <f t="shared" si="52"/>
        <v>8</v>
      </c>
      <c r="M699" s="91">
        <f t="shared" si="53"/>
        <v>44020</v>
      </c>
      <c r="N699" s="90">
        <f t="shared" si="54"/>
        <v>44020.322604166664</v>
      </c>
      <c r="O699" s="386">
        <v>99.6</v>
      </c>
      <c r="P699" s="386"/>
      <c r="Q699" s="386" t="s">
        <v>346</v>
      </c>
    </row>
    <row r="700" spans="1:17">
      <c r="A700" s="386" t="s">
        <v>345</v>
      </c>
      <c r="B700" s="386" t="s">
        <v>346</v>
      </c>
      <c r="C700" s="386" t="s">
        <v>188</v>
      </c>
      <c r="D700" s="389">
        <v>44020</v>
      </c>
      <c r="E700" s="394">
        <v>0.3586111111111111</v>
      </c>
      <c r="F700" s="386" t="s">
        <v>423</v>
      </c>
      <c r="G700" s="386">
        <v>100.127</v>
      </c>
      <c r="H700" s="386"/>
      <c r="J700" s="320">
        <f t="shared" si="50"/>
        <v>2020</v>
      </c>
      <c r="K700" s="320">
        <f t="shared" si="51"/>
        <v>7</v>
      </c>
      <c r="L700" s="320">
        <f t="shared" si="52"/>
        <v>8</v>
      </c>
      <c r="M700" s="91">
        <f t="shared" si="53"/>
        <v>44020</v>
      </c>
      <c r="N700" s="90">
        <f t="shared" si="54"/>
        <v>44020.358611111114</v>
      </c>
      <c r="O700" s="386">
        <v>100.127</v>
      </c>
      <c r="P700" s="386"/>
      <c r="Q700" s="386" t="s">
        <v>346</v>
      </c>
    </row>
    <row r="701" spans="1:17">
      <c r="A701" s="386" t="s">
        <v>345</v>
      </c>
      <c r="B701" s="386" t="s">
        <v>346</v>
      </c>
      <c r="C701" s="386" t="s">
        <v>188</v>
      </c>
      <c r="D701" s="389">
        <v>44020</v>
      </c>
      <c r="E701" s="394">
        <v>0.3586111111111111</v>
      </c>
      <c r="F701" s="386" t="s">
        <v>423</v>
      </c>
      <c r="G701" s="386">
        <v>100.027</v>
      </c>
      <c r="H701" s="386"/>
      <c r="J701" s="320">
        <f t="shared" si="50"/>
        <v>2020</v>
      </c>
      <c r="K701" s="320">
        <f t="shared" si="51"/>
        <v>7</v>
      </c>
      <c r="L701" s="320">
        <f t="shared" si="52"/>
        <v>8</v>
      </c>
      <c r="M701" s="91">
        <f t="shared" si="53"/>
        <v>44020</v>
      </c>
      <c r="N701" s="90">
        <f t="shared" si="54"/>
        <v>44020.358611111114</v>
      </c>
      <c r="O701" s="386">
        <v>100.027</v>
      </c>
      <c r="P701" s="386"/>
      <c r="Q701" s="386" t="s">
        <v>346</v>
      </c>
    </row>
    <row r="702" spans="1:17">
      <c r="A702" s="386" t="s">
        <v>345</v>
      </c>
      <c r="B702" s="386" t="s">
        <v>346</v>
      </c>
      <c r="C702" s="386" t="s">
        <v>188</v>
      </c>
      <c r="D702" s="389">
        <v>44020</v>
      </c>
      <c r="E702" s="394">
        <v>0.6023842592592592</v>
      </c>
      <c r="F702" s="386" t="s">
        <v>491</v>
      </c>
      <c r="G702" s="386">
        <v>100.214</v>
      </c>
      <c r="H702" s="386"/>
      <c r="J702" s="320">
        <f t="shared" si="50"/>
        <v>2020</v>
      </c>
      <c r="K702" s="320">
        <f t="shared" si="51"/>
        <v>7</v>
      </c>
      <c r="L702" s="320">
        <f t="shared" si="52"/>
        <v>8</v>
      </c>
      <c r="M702" s="91">
        <f t="shared" si="53"/>
        <v>44020</v>
      </c>
      <c r="N702" s="90">
        <f t="shared" si="54"/>
        <v>44020.602384259262</v>
      </c>
      <c r="O702" s="386">
        <v>100.214</v>
      </c>
      <c r="P702" s="386"/>
      <c r="Q702" s="386" t="s">
        <v>346</v>
      </c>
    </row>
    <row r="703" spans="1:17">
      <c r="A703" s="386" t="s">
        <v>345</v>
      </c>
      <c r="B703" s="386" t="s">
        <v>346</v>
      </c>
      <c r="C703" s="386" t="s">
        <v>188</v>
      </c>
      <c r="D703" s="389">
        <v>44020</v>
      </c>
      <c r="E703" s="394">
        <v>0.6023842592592592</v>
      </c>
      <c r="F703" s="386" t="s">
        <v>430</v>
      </c>
      <c r="G703" s="386">
        <v>100.214</v>
      </c>
      <c r="H703" s="386"/>
      <c r="J703" s="320">
        <f t="shared" si="50"/>
        <v>2020</v>
      </c>
      <c r="K703" s="320">
        <f t="shared" si="51"/>
        <v>7</v>
      </c>
      <c r="L703" s="320">
        <f t="shared" si="52"/>
        <v>8</v>
      </c>
      <c r="M703" s="91">
        <f t="shared" si="53"/>
        <v>44020</v>
      </c>
      <c r="N703" s="90">
        <f t="shared" si="54"/>
        <v>44020.602384259262</v>
      </c>
      <c r="O703" s="386">
        <v>100.214</v>
      </c>
      <c r="P703" s="386"/>
      <c r="Q703" s="386" t="s">
        <v>346</v>
      </c>
    </row>
    <row r="704" spans="1:17">
      <c r="A704" s="386" t="s">
        <v>345</v>
      </c>
      <c r="B704" s="386" t="s">
        <v>346</v>
      </c>
      <c r="C704" s="386" t="s">
        <v>188</v>
      </c>
      <c r="D704" s="389">
        <v>44020</v>
      </c>
      <c r="E704" s="394">
        <v>0.6023842592592592</v>
      </c>
      <c r="F704" s="386" t="s">
        <v>430</v>
      </c>
      <c r="G704" s="386">
        <v>100.214</v>
      </c>
      <c r="H704" s="386"/>
      <c r="J704" s="320">
        <f t="shared" si="50"/>
        <v>2020</v>
      </c>
      <c r="K704" s="320">
        <f t="shared" si="51"/>
        <v>7</v>
      </c>
      <c r="L704" s="320">
        <f t="shared" si="52"/>
        <v>8</v>
      </c>
      <c r="M704" s="91">
        <f t="shared" si="53"/>
        <v>44020</v>
      </c>
      <c r="N704" s="90">
        <f t="shared" si="54"/>
        <v>44020.602384259262</v>
      </c>
      <c r="O704" s="386">
        <v>100.214</v>
      </c>
      <c r="P704" s="386"/>
      <c r="Q704" s="386" t="s">
        <v>346</v>
      </c>
    </row>
    <row r="705" spans="1:17">
      <c r="A705" s="386" t="s">
        <v>345</v>
      </c>
      <c r="B705" s="386" t="s">
        <v>346</v>
      </c>
      <c r="C705" s="386" t="s">
        <v>188</v>
      </c>
      <c r="D705" s="389">
        <v>44020</v>
      </c>
      <c r="E705" s="394">
        <v>0.6023842592592592</v>
      </c>
      <c r="F705" s="386" t="s">
        <v>492</v>
      </c>
      <c r="G705" s="386">
        <v>100.214</v>
      </c>
      <c r="H705" s="386"/>
      <c r="J705" s="320">
        <f t="shared" si="50"/>
        <v>2020</v>
      </c>
      <c r="K705" s="320">
        <f t="shared" si="51"/>
        <v>7</v>
      </c>
      <c r="L705" s="320">
        <f t="shared" si="52"/>
        <v>8</v>
      </c>
      <c r="M705" s="91">
        <f t="shared" si="53"/>
        <v>44020</v>
      </c>
      <c r="N705" s="90">
        <f t="shared" si="54"/>
        <v>44020.602384259262</v>
      </c>
      <c r="O705" s="386">
        <v>100.214</v>
      </c>
      <c r="P705" s="386"/>
      <c r="Q705" s="386" t="s">
        <v>346</v>
      </c>
    </row>
    <row r="706" spans="1:17">
      <c r="A706" s="386" t="s">
        <v>345</v>
      </c>
      <c r="B706" s="386" t="s">
        <v>346</v>
      </c>
      <c r="C706" s="386" t="s">
        <v>188</v>
      </c>
      <c r="D706" s="389">
        <v>44020</v>
      </c>
      <c r="E706" s="394">
        <v>0.6023842592592592</v>
      </c>
      <c r="F706" s="386" t="s">
        <v>430</v>
      </c>
      <c r="G706" s="386">
        <v>100.214</v>
      </c>
      <c r="H706" s="386"/>
      <c r="J706" s="320">
        <f t="shared" si="50"/>
        <v>2020</v>
      </c>
      <c r="K706" s="320">
        <f t="shared" si="51"/>
        <v>7</v>
      </c>
      <c r="L706" s="320">
        <f t="shared" si="52"/>
        <v>8</v>
      </c>
      <c r="M706" s="91">
        <f t="shared" si="53"/>
        <v>44020</v>
      </c>
      <c r="N706" s="90">
        <f t="shared" si="54"/>
        <v>44020.602384259262</v>
      </c>
      <c r="O706" s="386">
        <v>100.214</v>
      </c>
      <c r="P706" s="386"/>
      <c r="Q706" s="386" t="s">
        <v>346</v>
      </c>
    </row>
    <row r="707" spans="1:17">
      <c r="A707" s="386" t="s">
        <v>345</v>
      </c>
      <c r="B707" s="386" t="s">
        <v>346</v>
      </c>
      <c r="C707" s="386" t="s">
        <v>188</v>
      </c>
      <c r="D707" s="389">
        <v>44020</v>
      </c>
      <c r="E707" s="394">
        <v>0.67417824074074073</v>
      </c>
      <c r="F707" s="386" t="s">
        <v>422</v>
      </c>
      <c r="G707" s="386">
        <v>100.199</v>
      </c>
      <c r="H707" s="386"/>
      <c r="J707" s="320">
        <f t="shared" ref="J707:J770" si="55">YEAR(D707)</f>
        <v>2020</v>
      </c>
      <c r="K707" s="320">
        <f t="shared" ref="K707:K770" si="56">MONTH(D707)</f>
        <v>7</v>
      </c>
      <c r="L707" s="320">
        <f t="shared" ref="L707:L770" si="57">DAY(D707)</f>
        <v>8</v>
      </c>
      <c r="M707" s="91">
        <f t="shared" ref="M707:M770" si="58">DATE(J707,K707,L707)</f>
        <v>44020</v>
      </c>
      <c r="N707" s="90">
        <f t="shared" ref="N707:N770" si="59">M707+E707</f>
        <v>44020.674178240741</v>
      </c>
      <c r="O707" s="386">
        <v>100.199</v>
      </c>
      <c r="P707" s="386"/>
      <c r="Q707" s="386" t="s">
        <v>346</v>
      </c>
    </row>
    <row r="708" spans="1:17">
      <c r="A708" s="386" t="s">
        <v>345</v>
      </c>
      <c r="B708" s="386" t="s">
        <v>346</v>
      </c>
      <c r="C708" s="386" t="s">
        <v>188</v>
      </c>
      <c r="D708" s="389">
        <v>44020</v>
      </c>
      <c r="E708" s="394">
        <v>0.6776388888888889</v>
      </c>
      <c r="F708" s="386" t="s">
        <v>422</v>
      </c>
      <c r="G708" s="386">
        <v>100</v>
      </c>
      <c r="H708" s="386"/>
      <c r="J708" s="320">
        <f t="shared" si="55"/>
        <v>2020</v>
      </c>
      <c r="K708" s="320">
        <f t="shared" si="56"/>
        <v>7</v>
      </c>
      <c r="L708" s="320">
        <f t="shared" si="57"/>
        <v>8</v>
      </c>
      <c r="M708" s="91">
        <f t="shared" si="58"/>
        <v>44020</v>
      </c>
      <c r="N708" s="90">
        <f t="shared" si="59"/>
        <v>44020.67763888889</v>
      </c>
      <c r="O708" s="386">
        <v>100</v>
      </c>
      <c r="P708" s="386"/>
      <c r="Q708" s="386" t="s">
        <v>346</v>
      </c>
    </row>
    <row r="709" spans="1:17">
      <c r="A709" s="386" t="s">
        <v>345</v>
      </c>
      <c r="B709" s="386" t="s">
        <v>346</v>
      </c>
      <c r="C709" s="386" t="s">
        <v>188</v>
      </c>
      <c r="D709" s="389">
        <v>44021</v>
      </c>
      <c r="E709" s="394">
        <v>0.44181712962962966</v>
      </c>
      <c r="F709" s="386" t="s">
        <v>479</v>
      </c>
      <c r="G709" s="386">
        <v>100.136</v>
      </c>
      <c r="H709" s="386"/>
      <c r="J709" s="320">
        <f t="shared" si="55"/>
        <v>2020</v>
      </c>
      <c r="K709" s="320">
        <f t="shared" si="56"/>
        <v>7</v>
      </c>
      <c r="L709" s="320">
        <f t="shared" si="57"/>
        <v>9</v>
      </c>
      <c r="M709" s="91">
        <f t="shared" si="58"/>
        <v>44021</v>
      </c>
      <c r="N709" s="90">
        <f t="shared" si="59"/>
        <v>44021.441817129627</v>
      </c>
      <c r="O709" s="386">
        <v>100.136</v>
      </c>
      <c r="P709" s="386"/>
      <c r="Q709" s="386" t="s">
        <v>346</v>
      </c>
    </row>
    <row r="710" spans="1:17">
      <c r="A710" s="386" t="s">
        <v>345</v>
      </c>
      <c r="B710" s="386" t="s">
        <v>346</v>
      </c>
      <c r="C710" s="386" t="s">
        <v>188</v>
      </c>
      <c r="D710" s="389">
        <v>44021</v>
      </c>
      <c r="E710" s="394">
        <v>0.47702546296296294</v>
      </c>
      <c r="F710" s="386" t="s">
        <v>493</v>
      </c>
      <c r="G710" s="386">
        <v>100.1224</v>
      </c>
      <c r="H710" s="386"/>
      <c r="J710" s="320">
        <f t="shared" si="55"/>
        <v>2020</v>
      </c>
      <c r="K710" s="320">
        <f t="shared" si="56"/>
        <v>7</v>
      </c>
      <c r="L710" s="320">
        <f t="shared" si="57"/>
        <v>9</v>
      </c>
      <c r="M710" s="91">
        <f t="shared" si="58"/>
        <v>44021</v>
      </c>
      <c r="N710" s="90">
        <f t="shared" si="59"/>
        <v>44021.477025462962</v>
      </c>
      <c r="O710" s="386">
        <v>100.1224</v>
      </c>
      <c r="P710" s="386"/>
      <c r="Q710" s="386" t="s">
        <v>346</v>
      </c>
    </row>
    <row r="711" spans="1:17">
      <c r="A711" s="386" t="s">
        <v>345</v>
      </c>
      <c r="B711" s="386" t="s">
        <v>346</v>
      </c>
      <c r="C711" s="386" t="s">
        <v>188</v>
      </c>
      <c r="D711" s="389">
        <v>44021</v>
      </c>
      <c r="E711" s="394">
        <v>0.47702546296296294</v>
      </c>
      <c r="F711" s="386" t="s">
        <v>493</v>
      </c>
      <c r="G711" s="386">
        <v>100.136</v>
      </c>
      <c r="H711" s="386"/>
      <c r="J711" s="320">
        <f t="shared" si="55"/>
        <v>2020</v>
      </c>
      <c r="K711" s="320">
        <f t="shared" si="56"/>
        <v>7</v>
      </c>
      <c r="L711" s="320">
        <f t="shared" si="57"/>
        <v>9</v>
      </c>
      <c r="M711" s="91">
        <f t="shared" si="58"/>
        <v>44021</v>
      </c>
      <c r="N711" s="90">
        <f t="shared" si="59"/>
        <v>44021.477025462962</v>
      </c>
      <c r="O711" s="386">
        <v>100.136</v>
      </c>
      <c r="P711" s="386"/>
      <c r="Q711" s="386" t="s">
        <v>346</v>
      </c>
    </row>
    <row r="712" spans="1:17">
      <c r="A712" s="386" t="s">
        <v>345</v>
      </c>
      <c r="B712" s="386" t="s">
        <v>346</v>
      </c>
      <c r="C712" s="386" t="s">
        <v>188</v>
      </c>
      <c r="D712" s="389">
        <v>44021</v>
      </c>
      <c r="E712" s="394">
        <v>0.48424768518518524</v>
      </c>
      <c r="F712" s="386" t="s">
        <v>423</v>
      </c>
      <c r="G712" s="386">
        <v>100.16</v>
      </c>
      <c r="H712" s="386"/>
      <c r="J712" s="320">
        <f t="shared" si="55"/>
        <v>2020</v>
      </c>
      <c r="K712" s="320">
        <f t="shared" si="56"/>
        <v>7</v>
      </c>
      <c r="L712" s="320">
        <f t="shared" si="57"/>
        <v>9</v>
      </c>
      <c r="M712" s="91">
        <f t="shared" si="58"/>
        <v>44021</v>
      </c>
      <c r="N712" s="90">
        <f t="shared" si="59"/>
        <v>44021.484247685185</v>
      </c>
      <c r="O712" s="386">
        <v>100.16</v>
      </c>
      <c r="P712" s="386"/>
      <c r="Q712" s="386" t="s">
        <v>346</v>
      </c>
    </row>
    <row r="713" spans="1:17">
      <c r="A713" s="386" t="s">
        <v>345</v>
      </c>
      <c r="B713" s="386" t="s">
        <v>346</v>
      </c>
      <c r="C713" s="386" t="s">
        <v>188</v>
      </c>
      <c r="D713" s="389">
        <v>44021</v>
      </c>
      <c r="E713" s="394">
        <v>0.48424768518518524</v>
      </c>
      <c r="F713" s="386" t="s">
        <v>423</v>
      </c>
      <c r="G713" s="386">
        <v>100.16</v>
      </c>
      <c r="H713" s="386"/>
      <c r="J713" s="320">
        <f t="shared" si="55"/>
        <v>2020</v>
      </c>
      <c r="K713" s="320">
        <f t="shared" si="56"/>
        <v>7</v>
      </c>
      <c r="L713" s="320">
        <f t="shared" si="57"/>
        <v>9</v>
      </c>
      <c r="M713" s="91">
        <f t="shared" si="58"/>
        <v>44021</v>
      </c>
      <c r="N713" s="90">
        <f t="shared" si="59"/>
        <v>44021.484247685185</v>
      </c>
      <c r="O713" s="386">
        <v>100.16</v>
      </c>
      <c r="P713" s="386"/>
      <c r="Q713" s="386" t="s">
        <v>346</v>
      </c>
    </row>
    <row r="714" spans="1:17">
      <c r="A714" s="386" t="s">
        <v>345</v>
      </c>
      <c r="B714" s="386" t="s">
        <v>346</v>
      </c>
      <c r="C714" s="386" t="s">
        <v>188</v>
      </c>
      <c r="D714" s="389">
        <v>44021</v>
      </c>
      <c r="E714" s="394">
        <v>0.54429398148148145</v>
      </c>
      <c r="F714" s="386" t="s">
        <v>494</v>
      </c>
      <c r="G714" s="386">
        <v>100.149</v>
      </c>
      <c r="H714" s="386"/>
      <c r="J714" s="320">
        <f t="shared" si="55"/>
        <v>2020</v>
      </c>
      <c r="K714" s="320">
        <f t="shared" si="56"/>
        <v>7</v>
      </c>
      <c r="L714" s="320">
        <f t="shared" si="57"/>
        <v>9</v>
      </c>
      <c r="M714" s="91">
        <f t="shared" si="58"/>
        <v>44021</v>
      </c>
      <c r="N714" s="90">
        <f t="shared" si="59"/>
        <v>44021.544293981482</v>
      </c>
      <c r="O714" s="386">
        <v>100.149</v>
      </c>
      <c r="P714" s="386"/>
      <c r="Q714" s="386" t="s">
        <v>346</v>
      </c>
    </row>
    <row r="715" spans="1:17">
      <c r="A715" s="386" t="s">
        <v>345</v>
      </c>
      <c r="B715" s="386" t="s">
        <v>346</v>
      </c>
      <c r="C715" s="386" t="s">
        <v>188</v>
      </c>
      <c r="D715" s="389">
        <v>44022</v>
      </c>
      <c r="E715" s="394">
        <v>0.41047453703703707</v>
      </c>
      <c r="F715" s="386" t="s">
        <v>430</v>
      </c>
      <c r="G715" s="386">
        <v>100.1922</v>
      </c>
      <c r="H715" s="386"/>
      <c r="J715" s="320">
        <f t="shared" si="55"/>
        <v>2020</v>
      </c>
      <c r="K715" s="320">
        <f t="shared" si="56"/>
        <v>7</v>
      </c>
      <c r="L715" s="320">
        <f t="shared" si="57"/>
        <v>10</v>
      </c>
      <c r="M715" s="91">
        <f t="shared" si="58"/>
        <v>44022</v>
      </c>
      <c r="N715" s="90">
        <f t="shared" si="59"/>
        <v>44022.410474537035</v>
      </c>
      <c r="O715" s="386">
        <v>100.1922</v>
      </c>
      <c r="P715" s="386"/>
      <c r="Q715" s="386" t="s">
        <v>346</v>
      </c>
    </row>
    <row r="716" spans="1:17">
      <c r="A716" s="386" t="s">
        <v>345</v>
      </c>
      <c r="B716" s="386" t="s">
        <v>346</v>
      </c>
      <c r="C716" s="386" t="s">
        <v>188</v>
      </c>
      <c r="D716" s="389">
        <v>44022</v>
      </c>
      <c r="E716" s="394">
        <v>0.41047453703703707</v>
      </c>
      <c r="F716" s="386" t="s">
        <v>430</v>
      </c>
      <c r="G716" s="386">
        <v>100.1922</v>
      </c>
      <c r="H716" s="386"/>
      <c r="J716" s="320">
        <f t="shared" si="55"/>
        <v>2020</v>
      </c>
      <c r="K716" s="320">
        <f t="shared" si="56"/>
        <v>7</v>
      </c>
      <c r="L716" s="320">
        <f t="shared" si="57"/>
        <v>10</v>
      </c>
      <c r="M716" s="91">
        <f t="shared" si="58"/>
        <v>44022</v>
      </c>
      <c r="N716" s="90">
        <f t="shared" si="59"/>
        <v>44022.410474537035</v>
      </c>
      <c r="O716" s="386">
        <v>100.1922</v>
      </c>
      <c r="P716" s="386"/>
      <c r="Q716" s="386" t="s">
        <v>346</v>
      </c>
    </row>
    <row r="717" spans="1:17">
      <c r="A717" s="386" t="s">
        <v>345</v>
      </c>
      <c r="B717" s="386" t="s">
        <v>346</v>
      </c>
      <c r="C717" s="386" t="s">
        <v>188</v>
      </c>
      <c r="D717" s="389">
        <v>44022</v>
      </c>
      <c r="E717" s="394">
        <v>0.44283564814814813</v>
      </c>
      <c r="F717" s="386" t="s">
        <v>456</v>
      </c>
      <c r="G717" s="386">
        <v>100.3441</v>
      </c>
      <c r="H717" s="386"/>
      <c r="J717" s="320">
        <f t="shared" si="55"/>
        <v>2020</v>
      </c>
      <c r="K717" s="320">
        <f t="shared" si="56"/>
        <v>7</v>
      </c>
      <c r="L717" s="320">
        <f t="shared" si="57"/>
        <v>10</v>
      </c>
      <c r="M717" s="91">
        <f t="shared" si="58"/>
        <v>44022</v>
      </c>
      <c r="N717" s="90">
        <f t="shared" si="59"/>
        <v>44022.442835648151</v>
      </c>
      <c r="O717" s="386">
        <v>100.3441</v>
      </c>
      <c r="P717" s="386"/>
      <c r="Q717" s="386" t="s">
        <v>346</v>
      </c>
    </row>
    <row r="718" spans="1:17">
      <c r="A718" s="386" t="s">
        <v>345</v>
      </c>
      <c r="B718" s="386" t="s">
        <v>346</v>
      </c>
      <c r="C718" s="386" t="s">
        <v>188</v>
      </c>
      <c r="D718" s="389">
        <v>44022</v>
      </c>
      <c r="E718" s="394">
        <v>0.44283564814814813</v>
      </c>
      <c r="F718" s="386" t="s">
        <v>456</v>
      </c>
      <c r="G718" s="386">
        <v>100.3441</v>
      </c>
      <c r="H718" s="386"/>
      <c r="J718" s="320">
        <f t="shared" si="55"/>
        <v>2020</v>
      </c>
      <c r="K718" s="320">
        <f t="shared" si="56"/>
        <v>7</v>
      </c>
      <c r="L718" s="320">
        <f t="shared" si="57"/>
        <v>10</v>
      </c>
      <c r="M718" s="91">
        <f t="shared" si="58"/>
        <v>44022</v>
      </c>
      <c r="N718" s="90">
        <f t="shared" si="59"/>
        <v>44022.442835648151</v>
      </c>
      <c r="O718" s="386">
        <v>100.3441</v>
      </c>
      <c r="P718" s="386"/>
      <c r="Q718" s="386" t="s">
        <v>346</v>
      </c>
    </row>
    <row r="719" spans="1:17">
      <c r="A719" s="386" t="s">
        <v>345</v>
      </c>
      <c r="B719" s="386" t="s">
        <v>346</v>
      </c>
      <c r="C719" s="386" t="s">
        <v>188</v>
      </c>
      <c r="D719" s="389">
        <v>44022</v>
      </c>
      <c r="E719" s="394">
        <v>0.57759259259259266</v>
      </c>
      <c r="F719" s="386" t="s">
        <v>495</v>
      </c>
      <c r="G719" s="386">
        <v>100.24939999999999</v>
      </c>
      <c r="H719" s="386"/>
      <c r="J719" s="320">
        <f t="shared" si="55"/>
        <v>2020</v>
      </c>
      <c r="K719" s="320">
        <f t="shared" si="56"/>
        <v>7</v>
      </c>
      <c r="L719" s="320">
        <f t="shared" si="57"/>
        <v>10</v>
      </c>
      <c r="M719" s="91">
        <f t="shared" si="58"/>
        <v>44022</v>
      </c>
      <c r="N719" s="90">
        <f t="shared" si="59"/>
        <v>44022.577592592592</v>
      </c>
      <c r="O719" s="386">
        <v>100.24939999999999</v>
      </c>
      <c r="P719" s="386"/>
      <c r="Q719" s="386" t="s">
        <v>346</v>
      </c>
    </row>
    <row r="720" spans="1:17">
      <c r="A720" s="386" t="s">
        <v>345</v>
      </c>
      <c r="B720" s="386" t="s">
        <v>346</v>
      </c>
      <c r="C720" s="386" t="s">
        <v>188</v>
      </c>
      <c r="D720" s="389">
        <v>44022</v>
      </c>
      <c r="E720" s="394">
        <v>0.57759259259259266</v>
      </c>
      <c r="F720" s="386" t="s">
        <v>421</v>
      </c>
      <c r="G720" s="386">
        <v>100.24939999999999</v>
      </c>
      <c r="H720" s="386"/>
      <c r="J720" s="320">
        <f t="shared" si="55"/>
        <v>2020</v>
      </c>
      <c r="K720" s="320">
        <f t="shared" si="56"/>
        <v>7</v>
      </c>
      <c r="L720" s="320">
        <f t="shared" si="57"/>
        <v>10</v>
      </c>
      <c r="M720" s="91">
        <f t="shared" si="58"/>
        <v>44022</v>
      </c>
      <c r="N720" s="90">
        <f t="shared" si="59"/>
        <v>44022.577592592592</v>
      </c>
      <c r="O720" s="386">
        <v>100.24939999999999</v>
      </c>
      <c r="P720" s="386"/>
      <c r="Q720" s="386" t="s">
        <v>346</v>
      </c>
    </row>
    <row r="721" spans="1:17">
      <c r="A721" s="386" t="s">
        <v>345</v>
      </c>
      <c r="B721" s="386" t="s">
        <v>346</v>
      </c>
      <c r="C721" s="386" t="s">
        <v>188</v>
      </c>
      <c r="D721" s="389">
        <v>44022</v>
      </c>
      <c r="E721" s="394">
        <v>0.57759259259259266</v>
      </c>
      <c r="F721" s="386" t="s">
        <v>463</v>
      </c>
      <c r="G721" s="386">
        <v>100.24939999999999</v>
      </c>
      <c r="H721" s="386"/>
      <c r="J721" s="320">
        <f t="shared" si="55"/>
        <v>2020</v>
      </c>
      <c r="K721" s="320">
        <f t="shared" si="56"/>
        <v>7</v>
      </c>
      <c r="L721" s="320">
        <f t="shared" si="57"/>
        <v>10</v>
      </c>
      <c r="M721" s="91">
        <f t="shared" si="58"/>
        <v>44022</v>
      </c>
      <c r="N721" s="90">
        <f t="shared" si="59"/>
        <v>44022.577592592592</v>
      </c>
      <c r="O721" s="386">
        <v>100.24939999999999</v>
      </c>
      <c r="P721" s="386"/>
      <c r="Q721" s="386" t="s">
        <v>346</v>
      </c>
    </row>
    <row r="722" spans="1:17">
      <c r="A722" s="386" t="s">
        <v>345</v>
      </c>
      <c r="B722" s="386" t="s">
        <v>346</v>
      </c>
      <c r="C722" s="386" t="s">
        <v>188</v>
      </c>
      <c r="D722" s="389">
        <v>44022</v>
      </c>
      <c r="E722" s="394">
        <v>0.57759259259259266</v>
      </c>
      <c r="F722" s="386" t="s">
        <v>428</v>
      </c>
      <c r="G722" s="386">
        <v>100.24939999999999</v>
      </c>
      <c r="H722" s="386"/>
      <c r="J722" s="320">
        <f t="shared" si="55"/>
        <v>2020</v>
      </c>
      <c r="K722" s="320">
        <f t="shared" si="56"/>
        <v>7</v>
      </c>
      <c r="L722" s="320">
        <f t="shared" si="57"/>
        <v>10</v>
      </c>
      <c r="M722" s="91">
        <f t="shared" si="58"/>
        <v>44022</v>
      </c>
      <c r="N722" s="90">
        <f t="shared" si="59"/>
        <v>44022.577592592592</v>
      </c>
      <c r="O722" s="386">
        <v>100.24939999999999</v>
      </c>
      <c r="P722" s="386"/>
      <c r="Q722" s="386" t="s">
        <v>346</v>
      </c>
    </row>
    <row r="723" spans="1:17">
      <c r="A723" s="386" t="s">
        <v>345</v>
      </c>
      <c r="B723" s="386" t="s">
        <v>346</v>
      </c>
      <c r="C723" s="386" t="s">
        <v>188</v>
      </c>
      <c r="D723" s="389">
        <v>44022</v>
      </c>
      <c r="E723" s="394">
        <v>0.57759259259259266</v>
      </c>
      <c r="F723" s="386" t="s">
        <v>423</v>
      </c>
      <c r="G723" s="386">
        <v>100.24939999999999</v>
      </c>
      <c r="H723" s="386"/>
      <c r="J723" s="320">
        <f t="shared" si="55"/>
        <v>2020</v>
      </c>
      <c r="K723" s="320">
        <f t="shared" si="56"/>
        <v>7</v>
      </c>
      <c r="L723" s="320">
        <f t="shared" si="57"/>
        <v>10</v>
      </c>
      <c r="M723" s="91">
        <f t="shared" si="58"/>
        <v>44022</v>
      </c>
      <c r="N723" s="90">
        <f t="shared" si="59"/>
        <v>44022.577592592592</v>
      </c>
      <c r="O723" s="386">
        <v>100.24939999999999</v>
      </c>
      <c r="P723" s="386"/>
      <c r="Q723" s="386" t="s">
        <v>346</v>
      </c>
    </row>
    <row r="724" spans="1:17">
      <c r="A724" s="386" t="s">
        <v>345</v>
      </c>
      <c r="B724" s="386" t="s">
        <v>346</v>
      </c>
      <c r="C724" s="386" t="s">
        <v>188</v>
      </c>
      <c r="D724" s="389">
        <v>44022</v>
      </c>
      <c r="E724" s="394">
        <v>0.57759259259259266</v>
      </c>
      <c r="F724" s="386" t="s">
        <v>430</v>
      </c>
      <c r="G724" s="386">
        <v>100.24939999999999</v>
      </c>
      <c r="H724" s="386"/>
      <c r="J724" s="320">
        <f t="shared" si="55"/>
        <v>2020</v>
      </c>
      <c r="K724" s="320">
        <f t="shared" si="56"/>
        <v>7</v>
      </c>
      <c r="L724" s="320">
        <f t="shared" si="57"/>
        <v>10</v>
      </c>
      <c r="M724" s="91">
        <f t="shared" si="58"/>
        <v>44022</v>
      </c>
      <c r="N724" s="90">
        <f t="shared" si="59"/>
        <v>44022.577592592592</v>
      </c>
      <c r="O724" s="386">
        <v>100.24939999999999</v>
      </c>
      <c r="P724" s="386"/>
      <c r="Q724" s="386" t="s">
        <v>346</v>
      </c>
    </row>
    <row r="725" spans="1:17">
      <c r="A725" s="386" t="s">
        <v>345</v>
      </c>
      <c r="B725" s="386" t="s">
        <v>346</v>
      </c>
      <c r="C725" s="386" t="s">
        <v>188</v>
      </c>
      <c r="D725" s="389">
        <v>44022</v>
      </c>
      <c r="E725" s="394">
        <v>0.60606481481481478</v>
      </c>
      <c r="F725" s="386" t="s">
        <v>423</v>
      </c>
      <c r="G725" s="386">
        <v>100.16200000000001</v>
      </c>
      <c r="H725" s="386"/>
      <c r="J725" s="320">
        <f t="shared" si="55"/>
        <v>2020</v>
      </c>
      <c r="K725" s="320">
        <f t="shared" si="56"/>
        <v>7</v>
      </c>
      <c r="L725" s="320">
        <f t="shared" si="57"/>
        <v>10</v>
      </c>
      <c r="M725" s="91">
        <f t="shared" si="58"/>
        <v>44022</v>
      </c>
      <c r="N725" s="90">
        <f t="shared" si="59"/>
        <v>44022.606064814812</v>
      </c>
      <c r="O725" s="386">
        <v>100.16200000000001</v>
      </c>
      <c r="P725" s="386"/>
      <c r="Q725" s="386" t="s">
        <v>346</v>
      </c>
    </row>
    <row r="726" spans="1:17">
      <c r="A726" s="386" t="s">
        <v>345</v>
      </c>
      <c r="B726" s="386" t="s">
        <v>346</v>
      </c>
      <c r="C726" s="386" t="s">
        <v>188</v>
      </c>
      <c r="D726" s="389">
        <v>44025</v>
      </c>
      <c r="E726" s="394">
        <v>0.68561342592592589</v>
      </c>
      <c r="F726" s="386" t="s">
        <v>430</v>
      </c>
      <c r="G726" s="386">
        <v>100.1936</v>
      </c>
      <c r="H726" s="386"/>
      <c r="J726" s="320">
        <f t="shared" si="55"/>
        <v>2020</v>
      </c>
      <c r="K726" s="320">
        <f t="shared" si="56"/>
        <v>7</v>
      </c>
      <c r="L726" s="320">
        <f t="shared" si="57"/>
        <v>13</v>
      </c>
      <c r="M726" s="91">
        <f t="shared" si="58"/>
        <v>44025</v>
      </c>
      <c r="N726" s="90">
        <f t="shared" si="59"/>
        <v>44025.685613425929</v>
      </c>
      <c r="O726" s="386">
        <v>100.1936</v>
      </c>
      <c r="P726" s="386"/>
      <c r="Q726" s="386" t="s">
        <v>346</v>
      </c>
    </row>
    <row r="727" spans="1:17">
      <c r="A727" s="386" t="s">
        <v>345</v>
      </c>
      <c r="B727" s="386" t="s">
        <v>346</v>
      </c>
      <c r="C727" s="386" t="s">
        <v>188</v>
      </c>
      <c r="D727" s="389">
        <v>44026</v>
      </c>
      <c r="E727" s="394">
        <v>0.40133101851851849</v>
      </c>
      <c r="F727" s="386" t="s">
        <v>496</v>
      </c>
      <c r="G727" s="386">
        <v>100.172</v>
      </c>
      <c r="H727" s="386"/>
      <c r="J727" s="320">
        <f t="shared" si="55"/>
        <v>2020</v>
      </c>
      <c r="K727" s="320">
        <f t="shared" si="56"/>
        <v>7</v>
      </c>
      <c r="L727" s="320">
        <f t="shared" si="57"/>
        <v>14</v>
      </c>
      <c r="M727" s="91">
        <f t="shared" si="58"/>
        <v>44026</v>
      </c>
      <c r="N727" s="90">
        <f t="shared" si="59"/>
        <v>44026.401331018518</v>
      </c>
      <c r="O727" s="386">
        <v>100.172</v>
      </c>
      <c r="P727" s="386"/>
      <c r="Q727" s="386" t="s">
        <v>346</v>
      </c>
    </row>
    <row r="728" spans="1:17">
      <c r="A728" s="386" t="s">
        <v>345</v>
      </c>
      <c r="B728" s="386" t="s">
        <v>346</v>
      </c>
      <c r="C728" s="386" t="s">
        <v>188</v>
      </c>
      <c r="D728" s="389">
        <v>44026</v>
      </c>
      <c r="E728" s="394">
        <v>0.49149305555555556</v>
      </c>
      <c r="F728" s="386" t="s">
        <v>470</v>
      </c>
      <c r="G728" s="386">
        <v>100.196</v>
      </c>
      <c r="H728" s="386"/>
      <c r="J728" s="320">
        <f t="shared" si="55"/>
        <v>2020</v>
      </c>
      <c r="K728" s="320">
        <f t="shared" si="56"/>
        <v>7</v>
      </c>
      <c r="L728" s="320">
        <f t="shared" si="57"/>
        <v>14</v>
      </c>
      <c r="M728" s="91">
        <f t="shared" si="58"/>
        <v>44026</v>
      </c>
      <c r="N728" s="90">
        <f t="shared" si="59"/>
        <v>44026.491493055553</v>
      </c>
      <c r="O728" s="386">
        <v>100.196</v>
      </c>
      <c r="P728" s="386"/>
      <c r="Q728" s="386" t="s">
        <v>346</v>
      </c>
    </row>
    <row r="729" spans="1:17">
      <c r="A729" s="386" t="s">
        <v>345</v>
      </c>
      <c r="B729" s="386" t="s">
        <v>346</v>
      </c>
      <c r="C729" s="386" t="s">
        <v>188</v>
      </c>
      <c r="D729" s="389">
        <v>44027</v>
      </c>
      <c r="E729" s="394">
        <v>0.56399305555555557</v>
      </c>
      <c r="F729" s="386" t="s">
        <v>431</v>
      </c>
      <c r="G729" s="386">
        <v>100.2149</v>
      </c>
      <c r="H729" s="386"/>
      <c r="J729" s="320">
        <f t="shared" si="55"/>
        <v>2020</v>
      </c>
      <c r="K729" s="320">
        <f t="shared" si="56"/>
        <v>7</v>
      </c>
      <c r="L729" s="320">
        <f t="shared" si="57"/>
        <v>15</v>
      </c>
      <c r="M729" s="91">
        <f t="shared" si="58"/>
        <v>44027</v>
      </c>
      <c r="N729" s="90">
        <f t="shared" si="59"/>
        <v>44027.563993055555</v>
      </c>
      <c r="O729" s="386">
        <v>100.2149</v>
      </c>
      <c r="P729" s="386"/>
      <c r="Q729" s="386" t="s">
        <v>346</v>
      </c>
    </row>
    <row r="730" spans="1:17">
      <c r="A730" s="386" t="s">
        <v>345</v>
      </c>
      <c r="B730" s="386" t="s">
        <v>346</v>
      </c>
      <c r="C730" s="386" t="s">
        <v>188</v>
      </c>
      <c r="D730" s="389">
        <v>44027</v>
      </c>
      <c r="E730" s="394">
        <v>0.65112268518518523</v>
      </c>
      <c r="F730" s="386" t="s">
        <v>445</v>
      </c>
      <c r="G730" s="386">
        <v>100.1726</v>
      </c>
      <c r="H730" s="386"/>
      <c r="J730" s="320">
        <f t="shared" si="55"/>
        <v>2020</v>
      </c>
      <c r="K730" s="320">
        <f t="shared" si="56"/>
        <v>7</v>
      </c>
      <c r="L730" s="320">
        <f t="shared" si="57"/>
        <v>15</v>
      </c>
      <c r="M730" s="91">
        <f t="shared" si="58"/>
        <v>44027</v>
      </c>
      <c r="N730" s="90">
        <f t="shared" si="59"/>
        <v>44027.651122685187</v>
      </c>
      <c r="O730" s="386">
        <v>100.1726</v>
      </c>
      <c r="P730" s="386"/>
      <c r="Q730" s="386" t="s">
        <v>346</v>
      </c>
    </row>
    <row r="731" spans="1:17">
      <c r="A731" s="386" t="s">
        <v>345</v>
      </c>
      <c r="B731" s="386" t="s">
        <v>346</v>
      </c>
      <c r="C731" s="386" t="s">
        <v>188</v>
      </c>
      <c r="D731" s="389">
        <v>44028</v>
      </c>
      <c r="E731" s="394">
        <v>0.4667824074074074</v>
      </c>
      <c r="F731" s="386" t="s">
        <v>497</v>
      </c>
      <c r="G731" s="386">
        <v>100.1814</v>
      </c>
      <c r="H731" s="386"/>
      <c r="J731" s="320">
        <f t="shared" si="55"/>
        <v>2020</v>
      </c>
      <c r="K731" s="320">
        <f t="shared" si="56"/>
        <v>7</v>
      </c>
      <c r="L731" s="320">
        <f t="shared" si="57"/>
        <v>16</v>
      </c>
      <c r="M731" s="91">
        <f t="shared" si="58"/>
        <v>44028</v>
      </c>
      <c r="N731" s="90">
        <f t="shared" si="59"/>
        <v>44028.466782407406</v>
      </c>
      <c r="O731" s="386">
        <v>100.1814</v>
      </c>
      <c r="P731" s="386"/>
      <c r="Q731" s="386" t="s">
        <v>346</v>
      </c>
    </row>
    <row r="732" spans="1:17">
      <c r="A732" s="386" t="s">
        <v>345</v>
      </c>
      <c r="B732" s="386" t="s">
        <v>346</v>
      </c>
      <c r="C732" s="386" t="s">
        <v>188</v>
      </c>
      <c r="D732" s="389">
        <v>44028</v>
      </c>
      <c r="E732" s="394">
        <v>0.4667824074074074</v>
      </c>
      <c r="F732" s="386" t="s">
        <v>417</v>
      </c>
      <c r="G732" s="386">
        <v>100.1814</v>
      </c>
      <c r="H732" s="386"/>
      <c r="J732" s="320">
        <f t="shared" si="55"/>
        <v>2020</v>
      </c>
      <c r="K732" s="320">
        <f t="shared" si="56"/>
        <v>7</v>
      </c>
      <c r="L732" s="320">
        <f t="shared" si="57"/>
        <v>16</v>
      </c>
      <c r="M732" s="91">
        <f t="shared" si="58"/>
        <v>44028</v>
      </c>
      <c r="N732" s="90">
        <f t="shared" si="59"/>
        <v>44028.466782407406</v>
      </c>
      <c r="O732" s="386">
        <v>100.1814</v>
      </c>
      <c r="P732" s="386"/>
      <c r="Q732" s="386" t="s">
        <v>346</v>
      </c>
    </row>
    <row r="733" spans="1:17">
      <c r="A733" s="386" t="s">
        <v>345</v>
      </c>
      <c r="B733" s="386" t="s">
        <v>346</v>
      </c>
      <c r="C733" s="386" t="s">
        <v>188</v>
      </c>
      <c r="D733" s="389">
        <v>44028</v>
      </c>
      <c r="E733" s="394">
        <v>0.4667824074074074</v>
      </c>
      <c r="F733" s="386" t="s">
        <v>428</v>
      </c>
      <c r="G733" s="386">
        <v>100.1814</v>
      </c>
      <c r="H733" s="386"/>
      <c r="J733" s="320">
        <f t="shared" si="55"/>
        <v>2020</v>
      </c>
      <c r="K733" s="320">
        <f t="shared" si="56"/>
        <v>7</v>
      </c>
      <c r="L733" s="320">
        <f t="shared" si="57"/>
        <v>16</v>
      </c>
      <c r="M733" s="91">
        <f t="shared" si="58"/>
        <v>44028</v>
      </c>
      <c r="N733" s="90">
        <f t="shared" si="59"/>
        <v>44028.466782407406</v>
      </c>
      <c r="O733" s="386">
        <v>100.1814</v>
      </c>
      <c r="P733" s="386"/>
      <c r="Q733" s="386" t="s">
        <v>346</v>
      </c>
    </row>
    <row r="734" spans="1:17">
      <c r="A734" s="386" t="s">
        <v>345</v>
      </c>
      <c r="B734" s="386" t="s">
        <v>346</v>
      </c>
      <c r="C734" s="386" t="s">
        <v>188</v>
      </c>
      <c r="D734" s="389">
        <v>44028</v>
      </c>
      <c r="E734" s="394">
        <v>0.4667824074074074</v>
      </c>
      <c r="F734" s="386" t="s">
        <v>459</v>
      </c>
      <c r="G734" s="386">
        <v>100.1814</v>
      </c>
      <c r="H734" s="386"/>
      <c r="J734" s="320">
        <f t="shared" si="55"/>
        <v>2020</v>
      </c>
      <c r="K734" s="320">
        <f t="shared" si="56"/>
        <v>7</v>
      </c>
      <c r="L734" s="320">
        <f t="shared" si="57"/>
        <v>16</v>
      </c>
      <c r="M734" s="91">
        <f t="shared" si="58"/>
        <v>44028</v>
      </c>
      <c r="N734" s="90">
        <f t="shared" si="59"/>
        <v>44028.466782407406</v>
      </c>
      <c r="O734" s="386">
        <v>100.1814</v>
      </c>
      <c r="P734" s="386"/>
      <c r="Q734" s="386" t="s">
        <v>346</v>
      </c>
    </row>
    <row r="735" spans="1:17">
      <c r="A735" s="386" t="s">
        <v>345</v>
      </c>
      <c r="B735" s="386" t="s">
        <v>346</v>
      </c>
      <c r="C735" s="386" t="s">
        <v>188</v>
      </c>
      <c r="D735" s="389">
        <v>44028</v>
      </c>
      <c r="E735" s="394">
        <v>0.4667824074074074</v>
      </c>
      <c r="F735" s="386" t="s">
        <v>498</v>
      </c>
      <c r="G735" s="386">
        <v>100.1814</v>
      </c>
      <c r="H735" s="386"/>
      <c r="J735" s="320">
        <f t="shared" si="55"/>
        <v>2020</v>
      </c>
      <c r="K735" s="320">
        <f t="shared" si="56"/>
        <v>7</v>
      </c>
      <c r="L735" s="320">
        <f t="shared" si="57"/>
        <v>16</v>
      </c>
      <c r="M735" s="91">
        <f t="shared" si="58"/>
        <v>44028</v>
      </c>
      <c r="N735" s="90">
        <f t="shared" si="59"/>
        <v>44028.466782407406</v>
      </c>
      <c r="O735" s="386">
        <v>100.1814</v>
      </c>
      <c r="P735" s="386"/>
      <c r="Q735" s="386" t="s">
        <v>346</v>
      </c>
    </row>
    <row r="736" spans="1:17">
      <c r="A736" s="386" t="s">
        <v>345</v>
      </c>
      <c r="B736" s="386" t="s">
        <v>346</v>
      </c>
      <c r="C736" s="386" t="s">
        <v>188</v>
      </c>
      <c r="D736" s="389">
        <v>44028</v>
      </c>
      <c r="E736" s="394">
        <v>0.4667824074074074</v>
      </c>
      <c r="F736" s="386" t="s">
        <v>422</v>
      </c>
      <c r="G736" s="386">
        <v>100.1814</v>
      </c>
      <c r="H736" s="386"/>
      <c r="J736" s="320">
        <f t="shared" si="55"/>
        <v>2020</v>
      </c>
      <c r="K736" s="320">
        <f t="shared" si="56"/>
        <v>7</v>
      </c>
      <c r="L736" s="320">
        <f t="shared" si="57"/>
        <v>16</v>
      </c>
      <c r="M736" s="91">
        <f t="shared" si="58"/>
        <v>44028</v>
      </c>
      <c r="N736" s="90">
        <f t="shared" si="59"/>
        <v>44028.466782407406</v>
      </c>
      <c r="O736" s="386">
        <v>100.1814</v>
      </c>
      <c r="P736" s="386"/>
      <c r="Q736" s="386" t="s">
        <v>346</v>
      </c>
    </row>
    <row r="737" spans="1:17">
      <c r="A737" s="386" t="s">
        <v>345</v>
      </c>
      <c r="B737" s="386" t="s">
        <v>346</v>
      </c>
      <c r="C737" s="386" t="s">
        <v>188</v>
      </c>
      <c r="D737" s="389">
        <v>44028</v>
      </c>
      <c r="E737" s="394">
        <v>0.4667824074074074</v>
      </c>
      <c r="F737" s="386" t="s">
        <v>430</v>
      </c>
      <c r="G737" s="386">
        <v>100.1814</v>
      </c>
      <c r="H737" s="386"/>
      <c r="J737" s="320">
        <f t="shared" si="55"/>
        <v>2020</v>
      </c>
      <c r="K737" s="320">
        <f t="shared" si="56"/>
        <v>7</v>
      </c>
      <c r="L737" s="320">
        <f t="shared" si="57"/>
        <v>16</v>
      </c>
      <c r="M737" s="91">
        <f t="shared" si="58"/>
        <v>44028</v>
      </c>
      <c r="N737" s="90">
        <f t="shared" si="59"/>
        <v>44028.466782407406</v>
      </c>
      <c r="O737" s="386">
        <v>100.1814</v>
      </c>
      <c r="P737" s="386"/>
      <c r="Q737" s="386" t="s">
        <v>346</v>
      </c>
    </row>
    <row r="738" spans="1:17">
      <c r="A738" s="386" t="s">
        <v>345</v>
      </c>
      <c r="B738" s="386" t="s">
        <v>346</v>
      </c>
      <c r="C738" s="386" t="s">
        <v>188</v>
      </c>
      <c r="D738" s="389">
        <v>44028</v>
      </c>
      <c r="E738" s="394">
        <v>0.4667824074074074</v>
      </c>
      <c r="F738" s="386" t="s">
        <v>421</v>
      </c>
      <c r="G738" s="386">
        <v>100.1814</v>
      </c>
      <c r="H738" s="386"/>
      <c r="J738" s="320">
        <f t="shared" si="55"/>
        <v>2020</v>
      </c>
      <c r="K738" s="320">
        <f t="shared" si="56"/>
        <v>7</v>
      </c>
      <c r="L738" s="320">
        <f t="shared" si="57"/>
        <v>16</v>
      </c>
      <c r="M738" s="91">
        <f t="shared" si="58"/>
        <v>44028</v>
      </c>
      <c r="N738" s="90">
        <f t="shared" si="59"/>
        <v>44028.466782407406</v>
      </c>
      <c r="O738" s="386">
        <v>100.1814</v>
      </c>
      <c r="P738" s="386"/>
      <c r="Q738" s="386" t="s">
        <v>346</v>
      </c>
    </row>
    <row r="739" spans="1:17">
      <c r="A739" s="386" t="s">
        <v>345</v>
      </c>
      <c r="B739" s="386" t="s">
        <v>346</v>
      </c>
      <c r="C739" s="386" t="s">
        <v>188</v>
      </c>
      <c r="D739" s="389">
        <v>44028</v>
      </c>
      <c r="E739" s="394">
        <v>0.4667824074074074</v>
      </c>
      <c r="F739" s="386" t="s">
        <v>431</v>
      </c>
      <c r="G739" s="386">
        <v>100.1814</v>
      </c>
      <c r="H739" s="386"/>
      <c r="J739" s="320">
        <f t="shared" si="55"/>
        <v>2020</v>
      </c>
      <c r="K739" s="320">
        <f t="shared" si="56"/>
        <v>7</v>
      </c>
      <c r="L739" s="320">
        <f t="shared" si="57"/>
        <v>16</v>
      </c>
      <c r="M739" s="91">
        <f t="shared" si="58"/>
        <v>44028</v>
      </c>
      <c r="N739" s="90">
        <f t="shared" si="59"/>
        <v>44028.466782407406</v>
      </c>
      <c r="O739" s="386">
        <v>100.1814</v>
      </c>
      <c r="P739" s="386"/>
      <c r="Q739" s="386" t="s">
        <v>346</v>
      </c>
    </row>
    <row r="740" spans="1:17">
      <c r="A740" s="386" t="s">
        <v>345</v>
      </c>
      <c r="B740" s="386" t="s">
        <v>346</v>
      </c>
      <c r="C740" s="386" t="s">
        <v>188</v>
      </c>
      <c r="D740" s="389">
        <v>44028</v>
      </c>
      <c r="E740" s="394">
        <v>0.4667824074074074</v>
      </c>
      <c r="F740" s="386" t="s">
        <v>431</v>
      </c>
      <c r="G740" s="386">
        <v>100.1814</v>
      </c>
      <c r="H740" s="386"/>
      <c r="J740" s="320">
        <f t="shared" si="55"/>
        <v>2020</v>
      </c>
      <c r="K740" s="320">
        <f t="shared" si="56"/>
        <v>7</v>
      </c>
      <c r="L740" s="320">
        <f t="shared" si="57"/>
        <v>16</v>
      </c>
      <c r="M740" s="91">
        <f t="shared" si="58"/>
        <v>44028</v>
      </c>
      <c r="N740" s="90">
        <f t="shared" si="59"/>
        <v>44028.466782407406</v>
      </c>
      <c r="O740" s="386">
        <v>100.1814</v>
      </c>
      <c r="P740" s="386"/>
      <c r="Q740" s="386" t="s">
        <v>346</v>
      </c>
    </row>
    <row r="741" spans="1:17">
      <c r="A741" s="386" t="s">
        <v>345</v>
      </c>
      <c r="B741" s="386" t="s">
        <v>346</v>
      </c>
      <c r="C741" s="386" t="s">
        <v>188</v>
      </c>
      <c r="D741" s="389">
        <v>44028</v>
      </c>
      <c r="E741" s="394">
        <v>0.4667824074074074</v>
      </c>
      <c r="F741" s="386" t="s">
        <v>421</v>
      </c>
      <c r="G741" s="386">
        <v>100.1814</v>
      </c>
      <c r="H741" s="386"/>
      <c r="J741" s="320">
        <f t="shared" si="55"/>
        <v>2020</v>
      </c>
      <c r="K741" s="320">
        <f t="shared" si="56"/>
        <v>7</v>
      </c>
      <c r="L741" s="320">
        <f t="shared" si="57"/>
        <v>16</v>
      </c>
      <c r="M741" s="91">
        <f t="shared" si="58"/>
        <v>44028</v>
      </c>
      <c r="N741" s="90">
        <f t="shared" si="59"/>
        <v>44028.466782407406</v>
      </c>
      <c r="O741" s="386">
        <v>100.1814</v>
      </c>
      <c r="P741" s="386"/>
      <c r="Q741" s="386" t="s">
        <v>346</v>
      </c>
    </row>
    <row r="742" spans="1:17">
      <c r="A742" s="386" t="s">
        <v>345</v>
      </c>
      <c r="B742" s="386" t="s">
        <v>346</v>
      </c>
      <c r="C742" s="386" t="s">
        <v>188</v>
      </c>
      <c r="D742" s="389">
        <v>44028</v>
      </c>
      <c r="E742" s="394">
        <v>0.4667824074074074</v>
      </c>
      <c r="F742" s="386" t="s">
        <v>421</v>
      </c>
      <c r="G742" s="386">
        <v>100.1814</v>
      </c>
      <c r="H742" s="386"/>
      <c r="J742" s="320">
        <f t="shared" si="55"/>
        <v>2020</v>
      </c>
      <c r="K742" s="320">
        <f t="shared" si="56"/>
        <v>7</v>
      </c>
      <c r="L742" s="320">
        <f t="shared" si="57"/>
        <v>16</v>
      </c>
      <c r="M742" s="91">
        <f t="shared" si="58"/>
        <v>44028</v>
      </c>
      <c r="N742" s="90">
        <f t="shared" si="59"/>
        <v>44028.466782407406</v>
      </c>
      <c r="O742" s="386">
        <v>100.1814</v>
      </c>
      <c r="P742" s="386"/>
      <c r="Q742" s="386" t="s">
        <v>346</v>
      </c>
    </row>
    <row r="743" spans="1:17">
      <c r="A743" s="386" t="s">
        <v>345</v>
      </c>
      <c r="B743" s="386" t="s">
        <v>346</v>
      </c>
      <c r="C743" s="386" t="s">
        <v>188</v>
      </c>
      <c r="D743" s="389">
        <v>44028</v>
      </c>
      <c r="E743" s="394">
        <v>0.4667824074074074</v>
      </c>
      <c r="F743" s="386" t="s">
        <v>421</v>
      </c>
      <c r="G743" s="386">
        <v>100.1814</v>
      </c>
      <c r="H743" s="386"/>
      <c r="J743" s="320">
        <f t="shared" si="55"/>
        <v>2020</v>
      </c>
      <c r="K743" s="320">
        <f t="shared" si="56"/>
        <v>7</v>
      </c>
      <c r="L743" s="320">
        <f t="shared" si="57"/>
        <v>16</v>
      </c>
      <c r="M743" s="91">
        <f t="shared" si="58"/>
        <v>44028</v>
      </c>
      <c r="N743" s="90">
        <f t="shared" si="59"/>
        <v>44028.466782407406</v>
      </c>
      <c r="O743" s="386">
        <v>100.1814</v>
      </c>
      <c r="P743" s="386"/>
      <c r="Q743" s="386" t="s">
        <v>346</v>
      </c>
    </row>
    <row r="744" spans="1:17">
      <c r="A744" s="386" t="s">
        <v>345</v>
      </c>
      <c r="B744" s="386" t="s">
        <v>346</v>
      </c>
      <c r="C744" s="386" t="s">
        <v>188</v>
      </c>
      <c r="D744" s="389">
        <v>44028</v>
      </c>
      <c r="E744" s="394">
        <v>0.4667824074074074</v>
      </c>
      <c r="F744" s="386" t="s">
        <v>422</v>
      </c>
      <c r="G744" s="386">
        <v>100.1814</v>
      </c>
      <c r="H744" s="386"/>
      <c r="J744" s="320">
        <f t="shared" si="55"/>
        <v>2020</v>
      </c>
      <c r="K744" s="320">
        <f t="shared" si="56"/>
        <v>7</v>
      </c>
      <c r="L744" s="320">
        <f t="shared" si="57"/>
        <v>16</v>
      </c>
      <c r="M744" s="91">
        <f t="shared" si="58"/>
        <v>44028</v>
      </c>
      <c r="N744" s="90">
        <f t="shared" si="59"/>
        <v>44028.466782407406</v>
      </c>
      <c r="O744" s="386">
        <v>100.1814</v>
      </c>
      <c r="P744" s="386"/>
      <c r="Q744" s="386" t="s">
        <v>346</v>
      </c>
    </row>
    <row r="745" spans="1:17">
      <c r="A745" s="386" t="s">
        <v>345</v>
      </c>
      <c r="B745" s="386" t="s">
        <v>346</v>
      </c>
      <c r="C745" s="386" t="s">
        <v>188</v>
      </c>
      <c r="D745" s="389">
        <v>44028</v>
      </c>
      <c r="E745" s="394">
        <v>0.4667824074074074</v>
      </c>
      <c r="F745" s="386" t="s">
        <v>422</v>
      </c>
      <c r="G745" s="386">
        <v>100.1814</v>
      </c>
      <c r="H745" s="386"/>
      <c r="J745" s="320">
        <f t="shared" si="55"/>
        <v>2020</v>
      </c>
      <c r="K745" s="320">
        <f t="shared" si="56"/>
        <v>7</v>
      </c>
      <c r="L745" s="320">
        <f t="shared" si="57"/>
        <v>16</v>
      </c>
      <c r="M745" s="91">
        <f t="shared" si="58"/>
        <v>44028</v>
      </c>
      <c r="N745" s="90">
        <f t="shared" si="59"/>
        <v>44028.466782407406</v>
      </c>
      <c r="O745" s="386">
        <v>100.1814</v>
      </c>
      <c r="P745" s="386"/>
      <c r="Q745" s="386" t="s">
        <v>346</v>
      </c>
    </row>
    <row r="746" spans="1:17">
      <c r="A746" s="386" t="s">
        <v>345</v>
      </c>
      <c r="B746" s="386" t="s">
        <v>346</v>
      </c>
      <c r="C746" s="386" t="s">
        <v>188</v>
      </c>
      <c r="D746" s="389">
        <v>44028</v>
      </c>
      <c r="E746" s="394">
        <v>0.4667824074074074</v>
      </c>
      <c r="F746" s="386" t="s">
        <v>428</v>
      </c>
      <c r="G746" s="386">
        <v>100.1814</v>
      </c>
      <c r="H746" s="386"/>
      <c r="J746" s="320">
        <f t="shared" si="55"/>
        <v>2020</v>
      </c>
      <c r="K746" s="320">
        <f t="shared" si="56"/>
        <v>7</v>
      </c>
      <c r="L746" s="320">
        <f t="shared" si="57"/>
        <v>16</v>
      </c>
      <c r="M746" s="91">
        <f t="shared" si="58"/>
        <v>44028</v>
      </c>
      <c r="N746" s="90">
        <f t="shared" si="59"/>
        <v>44028.466782407406</v>
      </c>
      <c r="O746" s="386">
        <v>100.1814</v>
      </c>
      <c r="P746" s="386"/>
      <c r="Q746" s="386" t="s">
        <v>346</v>
      </c>
    </row>
    <row r="747" spans="1:17">
      <c r="A747" s="386" t="s">
        <v>345</v>
      </c>
      <c r="B747" s="386" t="s">
        <v>346</v>
      </c>
      <c r="C747" s="386" t="s">
        <v>188</v>
      </c>
      <c r="D747" s="389">
        <v>44028</v>
      </c>
      <c r="E747" s="394">
        <v>0.4667824074074074</v>
      </c>
      <c r="F747" s="386" t="s">
        <v>422</v>
      </c>
      <c r="G747" s="386">
        <v>100.1814</v>
      </c>
      <c r="H747" s="386"/>
      <c r="J747" s="320">
        <f t="shared" si="55"/>
        <v>2020</v>
      </c>
      <c r="K747" s="320">
        <f t="shared" si="56"/>
        <v>7</v>
      </c>
      <c r="L747" s="320">
        <f t="shared" si="57"/>
        <v>16</v>
      </c>
      <c r="M747" s="91">
        <f t="shared" si="58"/>
        <v>44028</v>
      </c>
      <c r="N747" s="90">
        <f t="shared" si="59"/>
        <v>44028.466782407406</v>
      </c>
      <c r="O747" s="386">
        <v>100.1814</v>
      </c>
      <c r="P747" s="386"/>
      <c r="Q747" s="386" t="s">
        <v>346</v>
      </c>
    </row>
    <row r="748" spans="1:17">
      <c r="A748" s="386" t="s">
        <v>345</v>
      </c>
      <c r="B748" s="386" t="s">
        <v>346</v>
      </c>
      <c r="C748" s="386" t="s">
        <v>188</v>
      </c>
      <c r="D748" s="389">
        <v>44028</v>
      </c>
      <c r="E748" s="394">
        <v>0.4667824074074074</v>
      </c>
      <c r="F748" s="386" t="s">
        <v>421</v>
      </c>
      <c r="G748" s="386">
        <v>100.1814</v>
      </c>
      <c r="H748" s="386"/>
      <c r="J748" s="320">
        <f t="shared" si="55"/>
        <v>2020</v>
      </c>
      <c r="K748" s="320">
        <f t="shared" si="56"/>
        <v>7</v>
      </c>
      <c r="L748" s="320">
        <f t="shared" si="57"/>
        <v>16</v>
      </c>
      <c r="M748" s="91">
        <f t="shared" si="58"/>
        <v>44028</v>
      </c>
      <c r="N748" s="90">
        <f t="shared" si="59"/>
        <v>44028.466782407406</v>
      </c>
      <c r="O748" s="386">
        <v>100.1814</v>
      </c>
      <c r="P748" s="386"/>
      <c r="Q748" s="386" t="s">
        <v>346</v>
      </c>
    </row>
    <row r="749" spans="1:17">
      <c r="A749" s="386" t="s">
        <v>345</v>
      </c>
      <c r="B749" s="386" t="s">
        <v>346</v>
      </c>
      <c r="C749" s="386" t="s">
        <v>188</v>
      </c>
      <c r="D749" s="389">
        <v>44028</v>
      </c>
      <c r="E749" s="394">
        <v>0.4667824074074074</v>
      </c>
      <c r="F749" s="386" t="s">
        <v>428</v>
      </c>
      <c r="G749" s="386">
        <v>100.1814</v>
      </c>
      <c r="H749" s="386"/>
      <c r="J749" s="320">
        <f t="shared" si="55"/>
        <v>2020</v>
      </c>
      <c r="K749" s="320">
        <f t="shared" si="56"/>
        <v>7</v>
      </c>
      <c r="L749" s="320">
        <f t="shared" si="57"/>
        <v>16</v>
      </c>
      <c r="M749" s="91">
        <f t="shared" si="58"/>
        <v>44028</v>
      </c>
      <c r="N749" s="90">
        <f t="shared" si="59"/>
        <v>44028.466782407406</v>
      </c>
      <c r="O749" s="386">
        <v>100.1814</v>
      </c>
      <c r="P749" s="386"/>
      <c r="Q749" s="386" t="s">
        <v>346</v>
      </c>
    </row>
    <row r="750" spans="1:17">
      <c r="A750" s="386" t="s">
        <v>345</v>
      </c>
      <c r="B750" s="386" t="s">
        <v>346</v>
      </c>
      <c r="C750" s="386" t="s">
        <v>188</v>
      </c>
      <c r="D750" s="389">
        <v>44028</v>
      </c>
      <c r="E750" s="394">
        <v>0.4667824074074074</v>
      </c>
      <c r="F750" s="386" t="s">
        <v>431</v>
      </c>
      <c r="G750" s="386">
        <v>100.1814</v>
      </c>
      <c r="H750" s="386"/>
      <c r="J750" s="320">
        <f t="shared" si="55"/>
        <v>2020</v>
      </c>
      <c r="K750" s="320">
        <f t="shared" si="56"/>
        <v>7</v>
      </c>
      <c r="L750" s="320">
        <f t="shared" si="57"/>
        <v>16</v>
      </c>
      <c r="M750" s="91">
        <f t="shared" si="58"/>
        <v>44028</v>
      </c>
      <c r="N750" s="90">
        <f t="shared" si="59"/>
        <v>44028.466782407406</v>
      </c>
      <c r="O750" s="386">
        <v>100.1814</v>
      </c>
      <c r="P750" s="386"/>
      <c r="Q750" s="386" t="s">
        <v>346</v>
      </c>
    </row>
    <row r="751" spans="1:17">
      <c r="A751" s="386" t="s">
        <v>345</v>
      </c>
      <c r="B751" s="386" t="s">
        <v>346</v>
      </c>
      <c r="C751" s="386" t="s">
        <v>188</v>
      </c>
      <c r="D751" s="389">
        <v>44028</v>
      </c>
      <c r="E751" s="394">
        <v>0.4667824074074074</v>
      </c>
      <c r="F751" s="386" t="s">
        <v>428</v>
      </c>
      <c r="G751" s="386">
        <v>100.1814</v>
      </c>
      <c r="H751" s="386"/>
      <c r="J751" s="320">
        <f t="shared" si="55"/>
        <v>2020</v>
      </c>
      <c r="K751" s="320">
        <f t="shared" si="56"/>
        <v>7</v>
      </c>
      <c r="L751" s="320">
        <f t="shared" si="57"/>
        <v>16</v>
      </c>
      <c r="M751" s="91">
        <f t="shared" si="58"/>
        <v>44028</v>
      </c>
      <c r="N751" s="90">
        <f t="shared" si="59"/>
        <v>44028.466782407406</v>
      </c>
      <c r="O751" s="386">
        <v>100.1814</v>
      </c>
      <c r="P751" s="386"/>
      <c r="Q751" s="386" t="s">
        <v>346</v>
      </c>
    </row>
    <row r="752" spans="1:17">
      <c r="A752" s="386" t="s">
        <v>345</v>
      </c>
      <c r="B752" s="386" t="s">
        <v>346</v>
      </c>
      <c r="C752" s="386" t="s">
        <v>188</v>
      </c>
      <c r="D752" s="389">
        <v>44028</v>
      </c>
      <c r="E752" s="394">
        <v>0.4667824074074074</v>
      </c>
      <c r="F752" s="386" t="s">
        <v>431</v>
      </c>
      <c r="G752" s="386">
        <v>100.1814</v>
      </c>
      <c r="H752" s="386"/>
      <c r="J752" s="320">
        <f t="shared" si="55"/>
        <v>2020</v>
      </c>
      <c r="K752" s="320">
        <f t="shared" si="56"/>
        <v>7</v>
      </c>
      <c r="L752" s="320">
        <f t="shared" si="57"/>
        <v>16</v>
      </c>
      <c r="M752" s="91">
        <f t="shared" si="58"/>
        <v>44028</v>
      </c>
      <c r="N752" s="90">
        <f t="shared" si="59"/>
        <v>44028.466782407406</v>
      </c>
      <c r="O752" s="386">
        <v>100.1814</v>
      </c>
      <c r="P752" s="386"/>
      <c r="Q752" s="386" t="s">
        <v>346</v>
      </c>
    </row>
    <row r="753" spans="1:17">
      <c r="A753" s="386" t="s">
        <v>345</v>
      </c>
      <c r="B753" s="386" t="s">
        <v>346</v>
      </c>
      <c r="C753" s="386" t="s">
        <v>188</v>
      </c>
      <c r="D753" s="389">
        <v>44028</v>
      </c>
      <c r="E753" s="394">
        <v>0.4667824074074074</v>
      </c>
      <c r="F753" s="386" t="s">
        <v>428</v>
      </c>
      <c r="G753" s="386">
        <v>100.1814</v>
      </c>
      <c r="H753" s="386"/>
      <c r="J753" s="320">
        <f t="shared" si="55"/>
        <v>2020</v>
      </c>
      <c r="K753" s="320">
        <f t="shared" si="56"/>
        <v>7</v>
      </c>
      <c r="L753" s="320">
        <f t="shared" si="57"/>
        <v>16</v>
      </c>
      <c r="M753" s="91">
        <f t="shared" si="58"/>
        <v>44028</v>
      </c>
      <c r="N753" s="90">
        <f t="shared" si="59"/>
        <v>44028.466782407406</v>
      </c>
      <c r="O753" s="386">
        <v>100.1814</v>
      </c>
      <c r="P753" s="386"/>
      <c r="Q753" s="386" t="s">
        <v>346</v>
      </c>
    </row>
    <row r="754" spans="1:17">
      <c r="A754" s="386" t="s">
        <v>345</v>
      </c>
      <c r="B754" s="386" t="s">
        <v>346</v>
      </c>
      <c r="C754" s="386" t="s">
        <v>188</v>
      </c>
      <c r="D754" s="389">
        <v>44028</v>
      </c>
      <c r="E754" s="394">
        <v>0.4667824074074074</v>
      </c>
      <c r="F754" s="386" t="s">
        <v>491</v>
      </c>
      <c r="G754" s="386">
        <v>100.1814</v>
      </c>
      <c r="H754" s="386"/>
      <c r="J754" s="320">
        <f t="shared" si="55"/>
        <v>2020</v>
      </c>
      <c r="K754" s="320">
        <f t="shared" si="56"/>
        <v>7</v>
      </c>
      <c r="L754" s="320">
        <f t="shared" si="57"/>
        <v>16</v>
      </c>
      <c r="M754" s="91">
        <f t="shared" si="58"/>
        <v>44028</v>
      </c>
      <c r="N754" s="90">
        <f t="shared" si="59"/>
        <v>44028.466782407406</v>
      </c>
      <c r="O754" s="386">
        <v>100.1814</v>
      </c>
      <c r="P754" s="386"/>
      <c r="Q754" s="386" t="s">
        <v>346</v>
      </c>
    </row>
    <row r="755" spans="1:17">
      <c r="A755" s="386" t="s">
        <v>345</v>
      </c>
      <c r="B755" s="386" t="s">
        <v>346</v>
      </c>
      <c r="C755" s="386" t="s">
        <v>188</v>
      </c>
      <c r="D755" s="389">
        <v>44028</v>
      </c>
      <c r="E755" s="394">
        <v>0.4667824074074074</v>
      </c>
      <c r="F755" s="386" t="s">
        <v>445</v>
      </c>
      <c r="G755" s="386">
        <v>100.1814</v>
      </c>
      <c r="H755" s="386"/>
      <c r="J755" s="320">
        <f t="shared" si="55"/>
        <v>2020</v>
      </c>
      <c r="K755" s="320">
        <f t="shared" si="56"/>
        <v>7</v>
      </c>
      <c r="L755" s="320">
        <f t="shared" si="57"/>
        <v>16</v>
      </c>
      <c r="M755" s="91">
        <f t="shared" si="58"/>
        <v>44028</v>
      </c>
      <c r="N755" s="90">
        <f t="shared" si="59"/>
        <v>44028.466782407406</v>
      </c>
      <c r="O755" s="386">
        <v>100.1814</v>
      </c>
      <c r="P755" s="386"/>
      <c r="Q755" s="386" t="s">
        <v>346</v>
      </c>
    </row>
    <row r="756" spans="1:17">
      <c r="A756" s="386" t="s">
        <v>345</v>
      </c>
      <c r="B756" s="386" t="s">
        <v>346</v>
      </c>
      <c r="C756" s="386" t="s">
        <v>188</v>
      </c>
      <c r="D756" s="389">
        <v>44028</v>
      </c>
      <c r="E756" s="394">
        <v>0.4667824074074074</v>
      </c>
      <c r="F756" s="386" t="s">
        <v>499</v>
      </c>
      <c r="G756" s="386">
        <v>100.1814</v>
      </c>
      <c r="H756" s="386"/>
      <c r="J756" s="320">
        <f t="shared" si="55"/>
        <v>2020</v>
      </c>
      <c r="K756" s="320">
        <f t="shared" si="56"/>
        <v>7</v>
      </c>
      <c r="L756" s="320">
        <f t="shared" si="57"/>
        <v>16</v>
      </c>
      <c r="M756" s="91">
        <f t="shared" si="58"/>
        <v>44028</v>
      </c>
      <c r="N756" s="90">
        <f t="shared" si="59"/>
        <v>44028.466782407406</v>
      </c>
      <c r="O756" s="386">
        <v>100.1814</v>
      </c>
      <c r="P756" s="386"/>
      <c r="Q756" s="386" t="s">
        <v>346</v>
      </c>
    </row>
    <row r="757" spans="1:17">
      <c r="A757" s="386" t="s">
        <v>345</v>
      </c>
      <c r="B757" s="386" t="s">
        <v>346</v>
      </c>
      <c r="C757" s="386" t="s">
        <v>188</v>
      </c>
      <c r="D757" s="389">
        <v>44028</v>
      </c>
      <c r="E757" s="394">
        <v>0.4667824074074074</v>
      </c>
      <c r="F757" s="386" t="s">
        <v>422</v>
      </c>
      <c r="G757" s="386">
        <v>100.1814</v>
      </c>
      <c r="H757" s="386"/>
      <c r="J757" s="320">
        <f t="shared" si="55"/>
        <v>2020</v>
      </c>
      <c r="K757" s="320">
        <f t="shared" si="56"/>
        <v>7</v>
      </c>
      <c r="L757" s="320">
        <f t="shared" si="57"/>
        <v>16</v>
      </c>
      <c r="M757" s="91">
        <f t="shared" si="58"/>
        <v>44028</v>
      </c>
      <c r="N757" s="90">
        <f t="shared" si="59"/>
        <v>44028.466782407406</v>
      </c>
      <c r="O757" s="386">
        <v>100.1814</v>
      </c>
      <c r="P757" s="386"/>
      <c r="Q757" s="386" t="s">
        <v>346</v>
      </c>
    </row>
    <row r="758" spans="1:17">
      <c r="A758" s="386" t="s">
        <v>345</v>
      </c>
      <c r="B758" s="386" t="s">
        <v>346</v>
      </c>
      <c r="C758" s="386" t="s">
        <v>188</v>
      </c>
      <c r="D758" s="389">
        <v>44028</v>
      </c>
      <c r="E758" s="394">
        <v>0.4667824074074074</v>
      </c>
      <c r="F758" s="386" t="s">
        <v>428</v>
      </c>
      <c r="G758" s="386">
        <v>100.1814</v>
      </c>
      <c r="H758" s="386"/>
      <c r="J758" s="320">
        <f t="shared" si="55"/>
        <v>2020</v>
      </c>
      <c r="K758" s="320">
        <f t="shared" si="56"/>
        <v>7</v>
      </c>
      <c r="L758" s="320">
        <f t="shared" si="57"/>
        <v>16</v>
      </c>
      <c r="M758" s="91">
        <f t="shared" si="58"/>
        <v>44028</v>
      </c>
      <c r="N758" s="90">
        <f t="shared" si="59"/>
        <v>44028.466782407406</v>
      </c>
      <c r="O758" s="386">
        <v>100.1814</v>
      </c>
      <c r="P758" s="386"/>
      <c r="Q758" s="386" t="s">
        <v>346</v>
      </c>
    </row>
    <row r="759" spans="1:17">
      <c r="A759" s="386" t="s">
        <v>345</v>
      </c>
      <c r="B759" s="386" t="s">
        <v>346</v>
      </c>
      <c r="C759" s="386" t="s">
        <v>188</v>
      </c>
      <c r="D759" s="389">
        <v>44028</v>
      </c>
      <c r="E759" s="394">
        <v>0.4667824074074074</v>
      </c>
      <c r="F759" s="386" t="s">
        <v>421</v>
      </c>
      <c r="G759" s="386">
        <v>100.1814</v>
      </c>
      <c r="H759" s="386"/>
      <c r="J759" s="320">
        <f t="shared" si="55"/>
        <v>2020</v>
      </c>
      <c r="K759" s="320">
        <f t="shared" si="56"/>
        <v>7</v>
      </c>
      <c r="L759" s="320">
        <f t="shared" si="57"/>
        <v>16</v>
      </c>
      <c r="M759" s="91">
        <f t="shared" si="58"/>
        <v>44028</v>
      </c>
      <c r="N759" s="90">
        <f t="shared" si="59"/>
        <v>44028.466782407406</v>
      </c>
      <c r="O759" s="386">
        <v>100.1814</v>
      </c>
      <c r="P759" s="386"/>
      <c r="Q759" s="386" t="s">
        <v>346</v>
      </c>
    </row>
    <row r="760" spans="1:17">
      <c r="A760" s="386" t="s">
        <v>345</v>
      </c>
      <c r="B760" s="386" t="s">
        <v>346</v>
      </c>
      <c r="C760" s="386" t="s">
        <v>188</v>
      </c>
      <c r="D760" s="389">
        <v>44028</v>
      </c>
      <c r="E760" s="394">
        <v>0.4667824074074074</v>
      </c>
      <c r="F760" s="386" t="s">
        <v>449</v>
      </c>
      <c r="G760" s="386">
        <v>100.1814</v>
      </c>
      <c r="H760" s="386"/>
      <c r="J760" s="320">
        <f t="shared" si="55"/>
        <v>2020</v>
      </c>
      <c r="K760" s="320">
        <f t="shared" si="56"/>
        <v>7</v>
      </c>
      <c r="L760" s="320">
        <f t="shared" si="57"/>
        <v>16</v>
      </c>
      <c r="M760" s="91">
        <f t="shared" si="58"/>
        <v>44028</v>
      </c>
      <c r="N760" s="90">
        <f t="shared" si="59"/>
        <v>44028.466782407406</v>
      </c>
      <c r="O760" s="386">
        <v>100.1814</v>
      </c>
      <c r="P760" s="386"/>
      <c r="Q760" s="386" t="s">
        <v>346</v>
      </c>
    </row>
    <row r="761" spans="1:17">
      <c r="A761" s="386" t="s">
        <v>345</v>
      </c>
      <c r="B761" s="386" t="s">
        <v>346</v>
      </c>
      <c r="C761" s="386" t="s">
        <v>188</v>
      </c>
      <c r="D761" s="389">
        <v>44028</v>
      </c>
      <c r="E761" s="394">
        <v>0.4667824074074074</v>
      </c>
      <c r="F761" s="386" t="s">
        <v>422</v>
      </c>
      <c r="G761" s="386">
        <v>100.1814</v>
      </c>
      <c r="H761" s="386"/>
      <c r="J761" s="320">
        <f t="shared" si="55"/>
        <v>2020</v>
      </c>
      <c r="K761" s="320">
        <f t="shared" si="56"/>
        <v>7</v>
      </c>
      <c r="L761" s="320">
        <f t="shared" si="57"/>
        <v>16</v>
      </c>
      <c r="M761" s="91">
        <f t="shared" si="58"/>
        <v>44028</v>
      </c>
      <c r="N761" s="90">
        <f t="shared" si="59"/>
        <v>44028.466782407406</v>
      </c>
      <c r="O761" s="386">
        <v>100.1814</v>
      </c>
      <c r="P761" s="386"/>
      <c r="Q761" s="386" t="s">
        <v>346</v>
      </c>
    </row>
    <row r="762" spans="1:17">
      <c r="A762" s="386" t="s">
        <v>345</v>
      </c>
      <c r="B762" s="386" t="s">
        <v>346</v>
      </c>
      <c r="C762" s="386" t="s">
        <v>188</v>
      </c>
      <c r="D762" s="389">
        <v>44028</v>
      </c>
      <c r="E762" s="394">
        <v>0.4667824074074074</v>
      </c>
      <c r="F762" s="386" t="s">
        <v>431</v>
      </c>
      <c r="G762" s="386">
        <v>100.1814</v>
      </c>
      <c r="H762" s="386"/>
      <c r="J762" s="320">
        <f t="shared" si="55"/>
        <v>2020</v>
      </c>
      <c r="K762" s="320">
        <f t="shared" si="56"/>
        <v>7</v>
      </c>
      <c r="L762" s="320">
        <f t="shared" si="57"/>
        <v>16</v>
      </c>
      <c r="M762" s="91">
        <f t="shared" si="58"/>
        <v>44028</v>
      </c>
      <c r="N762" s="90">
        <f t="shared" si="59"/>
        <v>44028.466782407406</v>
      </c>
      <c r="O762" s="386">
        <v>100.1814</v>
      </c>
      <c r="P762" s="386"/>
      <c r="Q762" s="386" t="s">
        <v>346</v>
      </c>
    </row>
    <row r="763" spans="1:17">
      <c r="A763" s="386" t="s">
        <v>345</v>
      </c>
      <c r="B763" s="386" t="s">
        <v>346</v>
      </c>
      <c r="C763" s="386" t="s">
        <v>188</v>
      </c>
      <c r="D763" s="389">
        <v>44028</v>
      </c>
      <c r="E763" s="394">
        <v>0.4667824074074074</v>
      </c>
      <c r="F763" s="386" t="s">
        <v>430</v>
      </c>
      <c r="G763" s="386">
        <v>100.1814</v>
      </c>
      <c r="H763" s="386"/>
      <c r="J763" s="320">
        <f t="shared" si="55"/>
        <v>2020</v>
      </c>
      <c r="K763" s="320">
        <f t="shared" si="56"/>
        <v>7</v>
      </c>
      <c r="L763" s="320">
        <f t="shared" si="57"/>
        <v>16</v>
      </c>
      <c r="M763" s="91">
        <f t="shared" si="58"/>
        <v>44028</v>
      </c>
      <c r="N763" s="90">
        <f t="shared" si="59"/>
        <v>44028.466782407406</v>
      </c>
      <c r="O763" s="386">
        <v>100.1814</v>
      </c>
      <c r="P763" s="386"/>
      <c r="Q763" s="386" t="s">
        <v>346</v>
      </c>
    </row>
    <row r="764" spans="1:17">
      <c r="A764" s="386" t="s">
        <v>345</v>
      </c>
      <c r="B764" s="386" t="s">
        <v>346</v>
      </c>
      <c r="C764" s="386" t="s">
        <v>188</v>
      </c>
      <c r="D764" s="389">
        <v>44028</v>
      </c>
      <c r="E764" s="394">
        <v>0.4667824074074074</v>
      </c>
      <c r="F764" s="386" t="s">
        <v>428</v>
      </c>
      <c r="G764" s="386">
        <v>100.1814</v>
      </c>
      <c r="H764" s="386"/>
      <c r="J764" s="320">
        <f t="shared" si="55"/>
        <v>2020</v>
      </c>
      <c r="K764" s="320">
        <f t="shared" si="56"/>
        <v>7</v>
      </c>
      <c r="L764" s="320">
        <f t="shared" si="57"/>
        <v>16</v>
      </c>
      <c r="M764" s="91">
        <f t="shared" si="58"/>
        <v>44028</v>
      </c>
      <c r="N764" s="90">
        <f t="shared" si="59"/>
        <v>44028.466782407406</v>
      </c>
      <c r="O764" s="386">
        <v>100.1814</v>
      </c>
      <c r="P764" s="386"/>
      <c r="Q764" s="386" t="s">
        <v>346</v>
      </c>
    </row>
    <row r="765" spans="1:17">
      <c r="A765" s="386" t="s">
        <v>345</v>
      </c>
      <c r="B765" s="386" t="s">
        <v>346</v>
      </c>
      <c r="C765" s="386" t="s">
        <v>188</v>
      </c>
      <c r="D765" s="389">
        <v>44028</v>
      </c>
      <c r="E765" s="394">
        <v>0.4667824074074074</v>
      </c>
      <c r="F765" s="386" t="s">
        <v>441</v>
      </c>
      <c r="G765" s="386">
        <v>100.1814</v>
      </c>
      <c r="H765" s="386"/>
      <c r="J765" s="320">
        <f t="shared" si="55"/>
        <v>2020</v>
      </c>
      <c r="K765" s="320">
        <f t="shared" si="56"/>
        <v>7</v>
      </c>
      <c r="L765" s="320">
        <f t="shared" si="57"/>
        <v>16</v>
      </c>
      <c r="M765" s="91">
        <f t="shared" si="58"/>
        <v>44028</v>
      </c>
      <c r="N765" s="90">
        <f t="shared" si="59"/>
        <v>44028.466782407406</v>
      </c>
      <c r="O765" s="386">
        <v>100.1814</v>
      </c>
      <c r="P765" s="386"/>
      <c r="Q765" s="386" t="s">
        <v>346</v>
      </c>
    </row>
    <row r="766" spans="1:17">
      <c r="A766" s="386" t="s">
        <v>345</v>
      </c>
      <c r="B766" s="386" t="s">
        <v>346</v>
      </c>
      <c r="C766" s="386" t="s">
        <v>188</v>
      </c>
      <c r="D766" s="389">
        <v>44028</v>
      </c>
      <c r="E766" s="394">
        <v>0.4667824074074074</v>
      </c>
      <c r="F766" s="386" t="s">
        <v>431</v>
      </c>
      <c r="G766" s="386">
        <v>100.1814</v>
      </c>
      <c r="H766" s="386"/>
      <c r="J766" s="320">
        <f t="shared" si="55"/>
        <v>2020</v>
      </c>
      <c r="K766" s="320">
        <f t="shared" si="56"/>
        <v>7</v>
      </c>
      <c r="L766" s="320">
        <f t="shared" si="57"/>
        <v>16</v>
      </c>
      <c r="M766" s="91">
        <f t="shared" si="58"/>
        <v>44028</v>
      </c>
      <c r="N766" s="90">
        <f t="shared" si="59"/>
        <v>44028.466782407406</v>
      </c>
      <c r="O766" s="386">
        <v>100.1814</v>
      </c>
      <c r="P766" s="386"/>
      <c r="Q766" s="386" t="s">
        <v>346</v>
      </c>
    </row>
    <row r="767" spans="1:17">
      <c r="A767" s="386" t="s">
        <v>345</v>
      </c>
      <c r="B767" s="386" t="s">
        <v>346</v>
      </c>
      <c r="C767" s="386" t="s">
        <v>188</v>
      </c>
      <c r="D767" s="389">
        <v>44028</v>
      </c>
      <c r="E767" s="394">
        <v>0.4667824074074074</v>
      </c>
      <c r="F767" s="386" t="s">
        <v>430</v>
      </c>
      <c r="G767" s="386">
        <v>100.1814</v>
      </c>
      <c r="H767" s="386"/>
      <c r="J767" s="320">
        <f t="shared" si="55"/>
        <v>2020</v>
      </c>
      <c r="K767" s="320">
        <f t="shared" si="56"/>
        <v>7</v>
      </c>
      <c r="L767" s="320">
        <f t="shared" si="57"/>
        <v>16</v>
      </c>
      <c r="M767" s="91">
        <f t="shared" si="58"/>
        <v>44028</v>
      </c>
      <c r="N767" s="90">
        <f t="shared" si="59"/>
        <v>44028.466782407406</v>
      </c>
      <c r="O767" s="386">
        <v>100.1814</v>
      </c>
      <c r="P767" s="386"/>
      <c r="Q767" s="386" t="s">
        <v>346</v>
      </c>
    </row>
    <row r="768" spans="1:17">
      <c r="A768" s="386" t="s">
        <v>345</v>
      </c>
      <c r="B768" s="386" t="s">
        <v>346</v>
      </c>
      <c r="C768" s="386" t="s">
        <v>188</v>
      </c>
      <c r="D768" s="389">
        <v>44028</v>
      </c>
      <c r="E768" s="394">
        <v>0.4667824074074074</v>
      </c>
      <c r="F768" s="386" t="s">
        <v>500</v>
      </c>
      <c r="G768" s="386">
        <v>100.1814</v>
      </c>
      <c r="H768" s="386"/>
      <c r="J768" s="320">
        <f t="shared" si="55"/>
        <v>2020</v>
      </c>
      <c r="K768" s="320">
        <f t="shared" si="56"/>
        <v>7</v>
      </c>
      <c r="L768" s="320">
        <f t="shared" si="57"/>
        <v>16</v>
      </c>
      <c r="M768" s="91">
        <f t="shared" si="58"/>
        <v>44028</v>
      </c>
      <c r="N768" s="90">
        <f t="shared" si="59"/>
        <v>44028.466782407406</v>
      </c>
      <c r="O768" s="386">
        <v>100.1814</v>
      </c>
      <c r="P768" s="386"/>
      <c r="Q768" s="386" t="s">
        <v>346</v>
      </c>
    </row>
    <row r="769" spans="1:17">
      <c r="A769" s="386" t="s">
        <v>345</v>
      </c>
      <c r="B769" s="386" t="s">
        <v>346</v>
      </c>
      <c r="C769" s="386" t="s">
        <v>188</v>
      </c>
      <c r="D769" s="389">
        <v>44028</v>
      </c>
      <c r="E769" s="394">
        <v>0.4667824074074074</v>
      </c>
      <c r="F769" s="386" t="s">
        <v>449</v>
      </c>
      <c r="G769" s="386">
        <v>100.1814</v>
      </c>
      <c r="H769" s="386"/>
      <c r="J769" s="320">
        <f t="shared" si="55"/>
        <v>2020</v>
      </c>
      <c r="K769" s="320">
        <f t="shared" si="56"/>
        <v>7</v>
      </c>
      <c r="L769" s="320">
        <f t="shared" si="57"/>
        <v>16</v>
      </c>
      <c r="M769" s="91">
        <f t="shared" si="58"/>
        <v>44028</v>
      </c>
      <c r="N769" s="90">
        <f t="shared" si="59"/>
        <v>44028.466782407406</v>
      </c>
      <c r="O769" s="386">
        <v>100.1814</v>
      </c>
      <c r="P769" s="386"/>
      <c r="Q769" s="386" t="s">
        <v>346</v>
      </c>
    </row>
    <row r="770" spans="1:17">
      <c r="A770" s="386" t="s">
        <v>345</v>
      </c>
      <c r="B770" s="386" t="s">
        <v>346</v>
      </c>
      <c r="C770" s="386" t="s">
        <v>188</v>
      </c>
      <c r="D770" s="389">
        <v>44028</v>
      </c>
      <c r="E770" s="394">
        <v>0.4667824074074074</v>
      </c>
      <c r="F770" s="386" t="s">
        <v>421</v>
      </c>
      <c r="G770" s="386">
        <v>100.1814</v>
      </c>
      <c r="H770" s="386"/>
      <c r="J770" s="320">
        <f t="shared" si="55"/>
        <v>2020</v>
      </c>
      <c r="K770" s="320">
        <f t="shared" si="56"/>
        <v>7</v>
      </c>
      <c r="L770" s="320">
        <f t="shared" si="57"/>
        <v>16</v>
      </c>
      <c r="M770" s="91">
        <f t="shared" si="58"/>
        <v>44028</v>
      </c>
      <c r="N770" s="90">
        <f t="shared" si="59"/>
        <v>44028.466782407406</v>
      </c>
      <c r="O770" s="386">
        <v>100.1814</v>
      </c>
      <c r="P770" s="386"/>
      <c r="Q770" s="386" t="s">
        <v>346</v>
      </c>
    </row>
    <row r="771" spans="1:17">
      <c r="A771" s="386" t="s">
        <v>345</v>
      </c>
      <c r="B771" s="386" t="s">
        <v>346</v>
      </c>
      <c r="C771" s="386" t="s">
        <v>188</v>
      </c>
      <c r="D771" s="389">
        <v>44028</v>
      </c>
      <c r="E771" s="394">
        <v>0.4667824074074074</v>
      </c>
      <c r="F771" s="386" t="s">
        <v>431</v>
      </c>
      <c r="G771" s="386">
        <v>100.1814</v>
      </c>
      <c r="H771" s="386"/>
      <c r="J771" s="320">
        <f t="shared" ref="J771:J834" si="60">YEAR(D771)</f>
        <v>2020</v>
      </c>
      <c r="K771" s="320">
        <f t="shared" ref="K771:K834" si="61">MONTH(D771)</f>
        <v>7</v>
      </c>
      <c r="L771" s="320">
        <f t="shared" ref="L771:L834" si="62">DAY(D771)</f>
        <v>16</v>
      </c>
      <c r="M771" s="91">
        <f t="shared" ref="M771:M834" si="63">DATE(J771,K771,L771)</f>
        <v>44028</v>
      </c>
      <c r="N771" s="90">
        <f t="shared" ref="N771:N834" si="64">M771+E771</f>
        <v>44028.466782407406</v>
      </c>
      <c r="O771" s="386">
        <v>100.1814</v>
      </c>
      <c r="P771" s="386"/>
      <c r="Q771" s="386" t="s">
        <v>346</v>
      </c>
    </row>
    <row r="772" spans="1:17">
      <c r="A772" s="386" t="s">
        <v>345</v>
      </c>
      <c r="B772" s="386" t="s">
        <v>346</v>
      </c>
      <c r="C772" s="386" t="s">
        <v>188</v>
      </c>
      <c r="D772" s="389">
        <v>44028</v>
      </c>
      <c r="E772" s="394">
        <v>0.4667824074074074</v>
      </c>
      <c r="F772" s="386" t="s">
        <v>430</v>
      </c>
      <c r="G772" s="386">
        <v>100.1814</v>
      </c>
      <c r="H772" s="386"/>
      <c r="J772" s="320">
        <f t="shared" si="60"/>
        <v>2020</v>
      </c>
      <c r="K772" s="320">
        <f t="shared" si="61"/>
        <v>7</v>
      </c>
      <c r="L772" s="320">
        <f t="shared" si="62"/>
        <v>16</v>
      </c>
      <c r="M772" s="91">
        <f t="shared" si="63"/>
        <v>44028</v>
      </c>
      <c r="N772" s="90">
        <f t="shared" si="64"/>
        <v>44028.466782407406</v>
      </c>
      <c r="O772" s="386">
        <v>100.1814</v>
      </c>
      <c r="P772" s="386"/>
      <c r="Q772" s="386" t="s">
        <v>346</v>
      </c>
    </row>
    <row r="773" spans="1:17">
      <c r="A773" s="386" t="s">
        <v>345</v>
      </c>
      <c r="B773" s="386" t="s">
        <v>346</v>
      </c>
      <c r="C773" s="386" t="s">
        <v>188</v>
      </c>
      <c r="D773" s="389">
        <v>44028</v>
      </c>
      <c r="E773" s="394">
        <v>0.4667824074074074</v>
      </c>
      <c r="F773" s="386" t="s">
        <v>428</v>
      </c>
      <c r="G773" s="386">
        <v>100.1814</v>
      </c>
      <c r="H773" s="386"/>
      <c r="J773" s="320">
        <f t="shared" si="60"/>
        <v>2020</v>
      </c>
      <c r="K773" s="320">
        <f t="shared" si="61"/>
        <v>7</v>
      </c>
      <c r="L773" s="320">
        <f t="shared" si="62"/>
        <v>16</v>
      </c>
      <c r="M773" s="91">
        <f t="shared" si="63"/>
        <v>44028</v>
      </c>
      <c r="N773" s="90">
        <f t="shared" si="64"/>
        <v>44028.466782407406</v>
      </c>
      <c r="O773" s="386">
        <v>100.1814</v>
      </c>
      <c r="P773" s="386"/>
      <c r="Q773" s="386" t="s">
        <v>346</v>
      </c>
    </row>
    <row r="774" spans="1:17">
      <c r="A774" s="386" t="s">
        <v>345</v>
      </c>
      <c r="B774" s="386" t="s">
        <v>346</v>
      </c>
      <c r="C774" s="386" t="s">
        <v>188</v>
      </c>
      <c r="D774" s="389">
        <v>44028</v>
      </c>
      <c r="E774" s="394">
        <v>0.4667824074074074</v>
      </c>
      <c r="F774" s="386" t="s">
        <v>421</v>
      </c>
      <c r="G774" s="386">
        <v>100.1814</v>
      </c>
      <c r="H774" s="386"/>
      <c r="J774" s="320">
        <f t="shared" si="60"/>
        <v>2020</v>
      </c>
      <c r="K774" s="320">
        <f t="shared" si="61"/>
        <v>7</v>
      </c>
      <c r="L774" s="320">
        <f t="shared" si="62"/>
        <v>16</v>
      </c>
      <c r="M774" s="91">
        <f t="shared" si="63"/>
        <v>44028</v>
      </c>
      <c r="N774" s="90">
        <f t="shared" si="64"/>
        <v>44028.466782407406</v>
      </c>
      <c r="O774" s="386">
        <v>100.1814</v>
      </c>
      <c r="P774" s="386"/>
      <c r="Q774" s="386" t="s">
        <v>346</v>
      </c>
    </row>
    <row r="775" spans="1:17">
      <c r="A775" s="386" t="s">
        <v>345</v>
      </c>
      <c r="B775" s="386" t="s">
        <v>346</v>
      </c>
      <c r="C775" s="386" t="s">
        <v>188</v>
      </c>
      <c r="D775" s="389">
        <v>44028</v>
      </c>
      <c r="E775" s="394">
        <v>0.4667824074074074</v>
      </c>
      <c r="F775" s="386" t="s">
        <v>431</v>
      </c>
      <c r="G775" s="386">
        <v>100.1814</v>
      </c>
      <c r="H775" s="386"/>
      <c r="J775" s="320">
        <f t="shared" si="60"/>
        <v>2020</v>
      </c>
      <c r="K775" s="320">
        <f t="shared" si="61"/>
        <v>7</v>
      </c>
      <c r="L775" s="320">
        <f t="shared" si="62"/>
        <v>16</v>
      </c>
      <c r="M775" s="91">
        <f t="shared" si="63"/>
        <v>44028</v>
      </c>
      <c r="N775" s="90">
        <f t="shared" si="64"/>
        <v>44028.466782407406</v>
      </c>
      <c r="O775" s="386">
        <v>100.1814</v>
      </c>
      <c r="P775" s="386"/>
      <c r="Q775" s="386" t="s">
        <v>346</v>
      </c>
    </row>
    <row r="776" spans="1:17">
      <c r="A776" s="386" t="s">
        <v>345</v>
      </c>
      <c r="B776" s="386" t="s">
        <v>346</v>
      </c>
      <c r="C776" s="386" t="s">
        <v>188</v>
      </c>
      <c r="D776" s="389">
        <v>44028</v>
      </c>
      <c r="E776" s="394">
        <v>0.4667824074074074</v>
      </c>
      <c r="F776" s="386" t="s">
        <v>430</v>
      </c>
      <c r="G776" s="386">
        <v>100.1814</v>
      </c>
      <c r="H776" s="386"/>
      <c r="J776" s="320">
        <f t="shared" si="60"/>
        <v>2020</v>
      </c>
      <c r="K776" s="320">
        <f t="shared" si="61"/>
        <v>7</v>
      </c>
      <c r="L776" s="320">
        <f t="shared" si="62"/>
        <v>16</v>
      </c>
      <c r="M776" s="91">
        <f t="shared" si="63"/>
        <v>44028</v>
      </c>
      <c r="N776" s="90">
        <f t="shared" si="64"/>
        <v>44028.466782407406</v>
      </c>
      <c r="O776" s="386">
        <v>100.1814</v>
      </c>
      <c r="P776" s="386"/>
      <c r="Q776" s="386" t="s">
        <v>346</v>
      </c>
    </row>
    <row r="777" spans="1:17">
      <c r="A777" s="386" t="s">
        <v>345</v>
      </c>
      <c r="B777" s="386" t="s">
        <v>346</v>
      </c>
      <c r="C777" s="386" t="s">
        <v>188</v>
      </c>
      <c r="D777" s="389">
        <v>44028</v>
      </c>
      <c r="E777" s="394">
        <v>0.4667824074074074</v>
      </c>
      <c r="F777" s="386" t="s">
        <v>430</v>
      </c>
      <c r="G777" s="386">
        <v>100.1814</v>
      </c>
      <c r="H777" s="386"/>
      <c r="J777" s="320">
        <f t="shared" si="60"/>
        <v>2020</v>
      </c>
      <c r="K777" s="320">
        <f t="shared" si="61"/>
        <v>7</v>
      </c>
      <c r="L777" s="320">
        <f t="shared" si="62"/>
        <v>16</v>
      </c>
      <c r="M777" s="91">
        <f t="shared" si="63"/>
        <v>44028</v>
      </c>
      <c r="N777" s="90">
        <f t="shared" si="64"/>
        <v>44028.466782407406</v>
      </c>
      <c r="O777" s="386">
        <v>100.1814</v>
      </c>
      <c r="P777" s="386"/>
      <c r="Q777" s="386" t="s">
        <v>346</v>
      </c>
    </row>
    <row r="778" spans="1:17">
      <c r="A778" s="386" t="s">
        <v>345</v>
      </c>
      <c r="B778" s="386" t="s">
        <v>346</v>
      </c>
      <c r="C778" s="386" t="s">
        <v>188</v>
      </c>
      <c r="D778" s="389">
        <v>44028</v>
      </c>
      <c r="E778" s="394">
        <v>0.4667824074074074</v>
      </c>
      <c r="F778" s="386" t="s">
        <v>465</v>
      </c>
      <c r="G778" s="386">
        <v>100.1814</v>
      </c>
      <c r="H778" s="386"/>
      <c r="J778" s="320">
        <f t="shared" si="60"/>
        <v>2020</v>
      </c>
      <c r="K778" s="320">
        <f t="shared" si="61"/>
        <v>7</v>
      </c>
      <c r="L778" s="320">
        <f t="shared" si="62"/>
        <v>16</v>
      </c>
      <c r="M778" s="91">
        <f t="shared" si="63"/>
        <v>44028</v>
      </c>
      <c r="N778" s="90">
        <f t="shared" si="64"/>
        <v>44028.466782407406</v>
      </c>
      <c r="O778" s="386">
        <v>100.1814</v>
      </c>
      <c r="P778" s="386"/>
      <c r="Q778" s="386" t="s">
        <v>346</v>
      </c>
    </row>
    <row r="779" spans="1:17">
      <c r="A779" s="386" t="s">
        <v>345</v>
      </c>
      <c r="B779" s="386" t="s">
        <v>346</v>
      </c>
      <c r="C779" s="386" t="s">
        <v>188</v>
      </c>
      <c r="D779" s="389">
        <v>44028</v>
      </c>
      <c r="E779" s="394">
        <v>0.4667824074074074</v>
      </c>
      <c r="F779" s="386" t="s">
        <v>430</v>
      </c>
      <c r="G779" s="386">
        <v>100.1814</v>
      </c>
      <c r="H779" s="386"/>
      <c r="J779" s="320">
        <f t="shared" si="60"/>
        <v>2020</v>
      </c>
      <c r="K779" s="320">
        <f t="shared" si="61"/>
        <v>7</v>
      </c>
      <c r="L779" s="320">
        <f t="shared" si="62"/>
        <v>16</v>
      </c>
      <c r="M779" s="91">
        <f t="shared" si="63"/>
        <v>44028</v>
      </c>
      <c r="N779" s="90">
        <f t="shared" si="64"/>
        <v>44028.466782407406</v>
      </c>
      <c r="O779" s="386">
        <v>100.1814</v>
      </c>
      <c r="P779" s="386"/>
      <c r="Q779" s="386" t="s">
        <v>346</v>
      </c>
    </row>
    <row r="780" spans="1:17">
      <c r="A780" s="386" t="s">
        <v>345</v>
      </c>
      <c r="B780" s="386" t="s">
        <v>346</v>
      </c>
      <c r="C780" s="386" t="s">
        <v>188</v>
      </c>
      <c r="D780" s="389">
        <v>44028</v>
      </c>
      <c r="E780" s="394">
        <v>0.4667824074074074</v>
      </c>
      <c r="F780" s="386" t="s">
        <v>421</v>
      </c>
      <c r="G780" s="386">
        <v>100.1814</v>
      </c>
      <c r="H780" s="386"/>
      <c r="J780" s="320">
        <f t="shared" si="60"/>
        <v>2020</v>
      </c>
      <c r="K780" s="320">
        <f t="shared" si="61"/>
        <v>7</v>
      </c>
      <c r="L780" s="320">
        <f t="shared" si="62"/>
        <v>16</v>
      </c>
      <c r="M780" s="91">
        <f t="shared" si="63"/>
        <v>44028</v>
      </c>
      <c r="N780" s="90">
        <f t="shared" si="64"/>
        <v>44028.466782407406</v>
      </c>
      <c r="O780" s="386">
        <v>100.1814</v>
      </c>
      <c r="P780" s="386"/>
      <c r="Q780" s="386" t="s">
        <v>346</v>
      </c>
    </row>
    <row r="781" spans="1:17">
      <c r="A781" s="386" t="s">
        <v>345</v>
      </c>
      <c r="B781" s="386" t="s">
        <v>346</v>
      </c>
      <c r="C781" s="386" t="s">
        <v>188</v>
      </c>
      <c r="D781" s="389">
        <v>44028</v>
      </c>
      <c r="E781" s="394">
        <v>0.4667824074074074</v>
      </c>
      <c r="F781" s="386" t="s">
        <v>419</v>
      </c>
      <c r="G781" s="386">
        <v>100.1814</v>
      </c>
      <c r="H781" s="386"/>
      <c r="J781" s="320">
        <f t="shared" si="60"/>
        <v>2020</v>
      </c>
      <c r="K781" s="320">
        <f t="shared" si="61"/>
        <v>7</v>
      </c>
      <c r="L781" s="320">
        <f t="shared" si="62"/>
        <v>16</v>
      </c>
      <c r="M781" s="91">
        <f t="shared" si="63"/>
        <v>44028</v>
      </c>
      <c r="N781" s="90">
        <f t="shared" si="64"/>
        <v>44028.466782407406</v>
      </c>
      <c r="O781" s="386">
        <v>100.1814</v>
      </c>
      <c r="P781" s="386"/>
      <c r="Q781" s="386" t="s">
        <v>346</v>
      </c>
    </row>
    <row r="782" spans="1:17">
      <c r="A782" s="386" t="s">
        <v>345</v>
      </c>
      <c r="B782" s="386" t="s">
        <v>346</v>
      </c>
      <c r="C782" s="386" t="s">
        <v>188</v>
      </c>
      <c r="D782" s="389">
        <v>44028</v>
      </c>
      <c r="E782" s="394">
        <v>0.4667824074074074</v>
      </c>
      <c r="F782" s="386" t="s">
        <v>442</v>
      </c>
      <c r="G782" s="386">
        <v>100.1814</v>
      </c>
      <c r="H782" s="386"/>
      <c r="J782" s="320">
        <f t="shared" si="60"/>
        <v>2020</v>
      </c>
      <c r="K782" s="320">
        <f t="shared" si="61"/>
        <v>7</v>
      </c>
      <c r="L782" s="320">
        <f t="shared" si="62"/>
        <v>16</v>
      </c>
      <c r="M782" s="91">
        <f t="shared" si="63"/>
        <v>44028</v>
      </c>
      <c r="N782" s="90">
        <f t="shared" si="64"/>
        <v>44028.466782407406</v>
      </c>
      <c r="O782" s="386">
        <v>100.1814</v>
      </c>
      <c r="P782" s="386"/>
      <c r="Q782" s="386" t="s">
        <v>346</v>
      </c>
    </row>
    <row r="783" spans="1:17">
      <c r="A783" s="386" t="s">
        <v>345</v>
      </c>
      <c r="B783" s="386" t="s">
        <v>346</v>
      </c>
      <c r="C783" s="386" t="s">
        <v>188</v>
      </c>
      <c r="D783" s="389">
        <v>44028</v>
      </c>
      <c r="E783" s="394">
        <v>0.4667824074074074</v>
      </c>
      <c r="F783" s="386" t="s">
        <v>428</v>
      </c>
      <c r="G783" s="386">
        <v>100.1814</v>
      </c>
      <c r="H783" s="386"/>
      <c r="J783" s="320">
        <f t="shared" si="60"/>
        <v>2020</v>
      </c>
      <c r="K783" s="320">
        <f t="shared" si="61"/>
        <v>7</v>
      </c>
      <c r="L783" s="320">
        <f t="shared" si="62"/>
        <v>16</v>
      </c>
      <c r="M783" s="91">
        <f t="shared" si="63"/>
        <v>44028</v>
      </c>
      <c r="N783" s="90">
        <f t="shared" si="64"/>
        <v>44028.466782407406</v>
      </c>
      <c r="O783" s="386">
        <v>100.1814</v>
      </c>
      <c r="P783" s="386"/>
      <c r="Q783" s="386" t="s">
        <v>346</v>
      </c>
    </row>
    <row r="784" spans="1:17">
      <c r="A784" s="386" t="s">
        <v>345</v>
      </c>
      <c r="B784" s="386" t="s">
        <v>346</v>
      </c>
      <c r="C784" s="386" t="s">
        <v>188</v>
      </c>
      <c r="D784" s="389">
        <v>44028</v>
      </c>
      <c r="E784" s="394">
        <v>0.4667824074074074</v>
      </c>
      <c r="F784" s="386" t="s">
        <v>428</v>
      </c>
      <c r="G784" s="386">
        <v>100.1814</v>
      </c>
      <c r="H784" s="386"/>
      <c r="J784" s="320">
        <f t="shared" si="60"/>
        <v>2020</v>
      </c>
      <c r="K784" s="320">
        <f t="shared" si="61"/>
        <v>7</v>
      </c>
      <c r="L784" s="320">
        <f t="shared" si="62"/>
        <v>16</v>
      </c>
      <c r="M784" s="91">
        <f t="shared" si="63"/>
        <v>44028</v>
      </c>
      <c r="N784" s="90">
        <f t="shared" si="64"/>
        <v>44028.466782407406</v>
      </c>
      <c r="O784" s="386">
        <v>100.1814</v>
      </c>
      <c r="P784" s="386"/>
      <c r="Q784" s="386" t="s">
        <v>346</v>
      </c>
    </row>
    <row r="785" spans="1:17">
      <c r="A785" s="386" t="s">
        <v>345</v>
      </c>
      <c r="B785" s="386" t="s">
        <v>346</v>
      </c>
      <c r="C785" s="386" t="s">
        <v>188</v>
      </c>
      <c r="D785" s="389">
        <v>44028</v>
      </c>
      <c r="E785" s="394">
        <v>0.4667824074074074</v>
      </c>
      <c r="F785" s="386" t="s">
        <v>501</v>
      </c>
      <c r="G785" s="386">
        <v>100.1814</v>
      </c>
      <c r="H785" s="386"/>
      <c r="J785" s="320">
        <f t="shared" si="60"/>
        <v>2020</v>
      </c>
      <c r="K785" s="320">
        <f t="shared" si="61"/>
        <v>7</v>
      </c>
      <c r="L785" s="320">
        <f t="shared" si="62"/>
        <v>16</v>
      </c>
      <c r="M785" s="91">
        <f t="shared" si="63"/>
        <v>44028</v>
      </c>
      <c r="N785" s="90">
        <f t="shared" si="64"/>
        <v>44028.466782407406</v>
      </c>
      <c r="O785" s="386">
        <v>100.1814</v>
      </c>
      <c r="P785" s="386"/>
      <c r="Q785" s="386" t="s">
        <v>346</v>
      </c>
    </row>
    <row r="786" spans="1:17">
      <c r="A786" s="386" t="s">
        <v>345</v>
      </c>
      <c r="B786" s="386" t="s">
        <v>346</v>
      </c>
      <c r="C786" s="386" t="s">
        <v>188</v>
      </c>
      <c r="D786" s="389">
        <v>44028</v>
      </c>
      <c r="E786" s="394">
        <v>0.4667824074074074</v>
      </c>
      <c r="F786" s="386" t="s">
        <v>421</v>
      </c>
      <c r="G786" s="386">
        <v>100.1814</v>
      </c>
      <c r="H786" s="386"/>
      <c r="J786" s="320">
        <f t="shared" si="60"/>
        <v>2020</v>
      </c>
      <c r="K786" s="320">
        <f t="shared" si="61"/>
        <v>7</v>
      </c>
      <c r="L786" s="320">
        <f t="shared" si="62"/>
        <v>16</v>
      </c>
      <c r="M786" s="91">
        <f t="shared" si="63"/>
        <v>44028</v>
      </c>
      <c r="N786" s="90">
        <f t="shared" si="64"/>
        <v>44028.466782407406</v>
      </c>
      <c r="O786" s="386">
        <v>100.1814</v>
      </c>
      <c r="P786" s="386"/>
      <c r="Q786" s="386" t="s">
        <v>346</v>
      </c>
    </row>
    <row r="787" spans="1:17">
      <c r="A787" s="386" t="s">
        <v>345</v>
      </c>
      <c r="B787" s="386" t="s">
        <v>346</v>
      </c>
      <c r="C787" s="386" t="s">
        <v>188</v>
      </c>
      <c r="D787" s="389">
        <v>44028</v>
      </c>
      <c r="E787" s="394">
        <v>0.4667824074074074</v>
      </c>
      <c r="F787" s="386" t="s">
        <v>431</v>
      </c>
      <c r="G787" s="386">
        <v>100.1814</v>
      </c>
      <c r="H787" s="386"/>
      <c r="J787" s="320">
        <f t="shared" si="60"/>
        <v>2020</v>
      </c>
      <c r="K787" s="320">
        <f t="shared" si="61"/>
        <v>7</v>
      </c>
      <c r="L787" s="320">
        <f t="shared" si="62"/>
        <v>16</v>
      </c>
      <c r="M787" s="91">
        <f t="shared" si="63"/>
        <v>44028</v>
      </c>
      <c r="N787" s="90">
        <f t="shared" si="64"/>
        <v>44028.466782407406</v>
      </c>
      <c r="O787" s="386">
        <v>100.1814</v>
      </c>
      <c r="P787" s="386"/>
      <c r="Q787" s="386" t="s">
        <v>346</v>
      </c>
    </row>
    <row r="788" spans="1:17">
      <c r="A788" s="386" t="s">
        <v>345</v>
      </c>
      <c r="B788" s="386" t="s">
        <v>346</v>
      </c>
      <c r="C788" s="386" t="s">
        <v>188</v>
      </c>
      <c r="D788" s="389">
        <v>44028</v>
      </c>
      <c r="E788" s="394">
        <v>0.4667824074074074</v>
      </c>
      <c r="F788" s="386" t="s">
        <v>449</v>
      </c>
      <c r="G788" s="386">
        <v>100.1814</v>
      </c>
      <c r="H788" s="386"/>
      <c r="J788" s="320">
        <f t="shared" si="60"/>
        <v>2020</v>
      </c>
      <c r="K788" s="320">
        <f t="shared" si="61"/>
        <v>7</v>
      </c>
      <c r="L788" s="320">
        <f t="shared" si="62"/>
        <v>16</v>
      </c>
      <c r="M788" s="91">
        <f t="shared" si="63"/>
        <v>44028</v>
      </c>
      <c r="N788" s="90">
        <f t="shared" si="64"/>
        <v>44028.466782407406</v>
      </c>
      <c r="O788" s="386">
        <v>100.1814</v>
      </c>
      <c r="P788" s="386"/>
      <c r="Q788" s="386" t="s">
        <v>346</v>
      </c>
    </row>
    <row r="789" spans="1:17">
      <c r="A789" s="386" t="s">
        <v>345</v>
      </c>
      <c r="B789" s="386" t="s">
        <v>346</v>
      </c>
      <c r="C789" s="386" t="s">
        <v>188</v>
      </c>
      <c r="D789" s="389">
        <v>44028</v>
      </c>
      <c r="E789" s="394">
        <v>0.4667824074074074</v>
      </c>
      <c r="F789" s="386" t="s">
        <v>428</v>
      </c>
      <c r="G789" s="386">
        <v>100.1814</v>
      </c>
      <c r="H789" s="386"/>
      <c r="J789" s="320">
        <f t="shared" si="60"/>
        <v>2020</v>
      </c>
      <c r="K789" s="320">
        <f t="shared" si="61"/>
        <v>7</v>
      </c>
      <c r="L789" s="320">
        <f t="shared" si="62"/>
        <v>16</v>
      </c>
      <c r="M789" s="91">
        <f t="shared" si="63"/>
        <v>44028</v>
      </c>
      <c r="N789" s="90">
        <f t="shared" si="64"/>
        <v>44028.466782407406</v>
      </c>
      <c r="O789" s="386">
        <v>100.1814</v>
      </c>
      <c r="P789" s="386"/>
      <c r="Q789" s="386" t="s">
        <v>346</v>
      </c>
    </row>
    <row r="790" spans="1:17">
      <c r="A790" s="386" t="s">
        <v>345</v>
      </c>
      <c r="B790" s="386" t="s">
        <v>346</v>
      </c>
      <c r="C790" s="386" t="s">
        <v>188</v>
      </c>
      <c r="D790" s="389">
        <v>44028</v>
      </c>
      <c r="E790" s="394">
        <v>0.4667824074074074</v>
      </c>
      <c r="F790" s="386" t="s">
        <v>441</v>
      </c>
      <c r="G790" s="386">
        <v>100.1814</v>
      </c>
      <c r="H790" s="386"/>
      <c r="J790" s="320">
        <f t="shared" si="60"/>
        <v>2020</v>
      </c>
      <c r="K790" s="320">
        <f t="shared" si="61"/>
        <v>7</v>
      </c>
      <c r="L790" s="320">
        <f t="shared" si="62"/>
        <v>16</v>
      </c>
      <c r="M790" s="91">
        <f t="shared" si="63"/>
        <v>44028</v>
      </c>
      <c r="N790" s="90">
        <f t="shared" si="64"/>
        <v>44028.466782407406</v>
      </c>
      <c r="O790" s="386">
        <v>100.1814</v>
      </c>
      <c r="P790" s="386"/>
      <c r="Q790" s="386" t="s">
        <v>346</v>
      </c>
    </row>
    <row r="791" spans="1:17">
      <c r="A791" s="386" t="s">
        <v>345</v>
      </c>
      <c r="B791" s="386" t="s">
        <v>346</v>
      </c>
      <c r="C791" s="386" t="s">
        <v>188</v>
      </c>
      <c r="D791" s="389">
        <v>44028</v>
      </c>
      <c r="E791" s="394">
        <v>0.4667824074074074</v>
      </c>
      <c r="F791" s="386" t="s">
        <v>428</v>
      </c>
      <c r="G791" s="386">
        <v>100.1814</v>
      </c>
      <c r="H791" s="386"/>
      <c r="J791" s="320">
        <f t="shared" si="60"/>
        <v>2020</v>
      </c>
      <c r="K791" s="320">
        <f t="shared" si="61"/>
        <v>7</v>
      </c>
      <c r="L791" s="320">
        <f t="shared" si="62"/>
        <v>16</v>
      </c>
      <c r="M791" s="91">
        <f t="shared" si="63"/>
        <v>44028</v>
      </c>
      <c r="N791" s="90">
        <f t="shared" si="64"/>
        <v>44028.466782407406</v>
      </c>
      <c r="O791" s="386">
        <v>100.1814</v>
      </c>
      <c r="P791" s="386"/>
      <c r="Q791" s="386" t="s">
        <v>346</v>
      </c>
    </row>
    <row r="792" spans="1:17">
      <c r="A792" s="386" t="s">
        <v>345</v>
      </c>
      <c r="B792" s="386" t="s">
        <v>346</v>
      </c>
      <c r="C792" s="386" t="s">
        <v>188</v>
      </c>
      <c r="D792" s="389">
        <v>44028</v>
      </c>
      <c r="E792" s="394">
        <v>0.4667824074074074</v>
      </c>
      <c r="F792" s="386" t="s">
        <v>421</v>
      </c>
      <c r="G792" s="386">
        <v>100.1814</v>
      </c>
      <c r="H792" s="386"/>
      <c r="J792" s="320">
        <f t="shared" si="60"/>
        <v>2020</v>
      </c>
      <c r="K792" s="320">
        <f t="shared" si="61"/>
        <v>7</v>
      </c>
      <c r="L792" s="320">
        <f t="shared" si="62"/>
        <v>16</v>
      </c>
      <c r="M792" s="91">
        <f t="shared" si="63"/>
        <v>44028</v>
      </c>
      <c r="N792" s="90">
        <f t="shared" si="64"/>
        <v>44028.466782407406</v>
      </c>
      <c r="O792" s="386">
        <v>100.1814</v>
      </c>
      <c r="P792" s="386"/>
      <c r="Q792" s="386" t="s">
        <v>346</v>
      </c>
    </row>
    <row r="793" spans="1:17">
      <c r="A793" s="386" t="s">
        <v>345</v>
      </c>
      <c r="B793" s="386" t="s">
        <v>346</v>
      </c>
      <c r="C793" s="386" t="s">
        <v>188</v>
      </c>
      <c r="D793" s="389">
        <v>44028</v>
      </c>
      <c r="E793" s="394">
        <v>0.4667824074074074</v>
      </c>
      <c r="F793" s="386" t="s">
        <v>421</v>
      </c>
      <c r="G793" s="386">
        <v>100.1814</v>
      </c>
      <c r="H793" s="386"/>
      <c r="J793" s="320">
        <f t="shared" si="60"/>
        <v>2020</v>
      </c>
      <c r="K793" s="320">
        <f t="shared" si="61"/>
        <v>7</v>
      </c>
      <c r="L793" s="320">
        <f t="shared" si="62"/>
        <v>16</v>
      </c>
      <c r="M793" s="91">
        <f t="shared" si="63"/>
        <v>44028</v>
      </c>
      <c r="N793" s="90">
        <f t="shared" si="64"/>
        <v>44028.466782407406</v>
      </c>
      <c r="O793" s="386">
        <v>100.1814</v>
      </c>
      <c r="P793" s="386"/>
      <c r="Q793" s="386" t="s">
        <v>346</v>
      </c>
    </row>
    <row r="794" spans="1:17">
      <c r="A794" s="386" t="s">
        <v>345</v>
      </c>
      <c r="B794" s="386" t="s">
        <v>346</v>
      </c>
      <c r="C794" s="386" t="s">
        <v>188</v>
      </c>
      <c r="D794" s="389">
        <v>44028</v>
      </c>
      <c r="E794" s="394">
        <v>0.4667824074074074</v>
      </c>
      <c r="F794" s="386" t="s">
        <v>430</v>
      </c>
      <c r="G794" s="386">
        <v>100.1814</v>
      </c>
      <c r="H794" s="386"/>
      <c r="J794" s="320">
        <f t="shared" si="60"/>
        <v>2020</v>
      </c>
      <c r="K794" s="320">
        <f t="shared" si="61"/>
        <v>7</v>
      </c>
      <c r="L794" s="320">
        <f t="shared" si="62"/>
        <v>16</v>
      </c>
      <c r="M794" s="91">
        <f t="shared" si="63"/>
        <v>44028</v>
      </c>
      <c r="N794" s="90">
        <f t="shared" si="64"/>
        <v>44028.466782407406</v>
      </c>
      <c r="O794" s="386">
        <v>100.1814</v>
      </c>
      <c r="P794" s="386"/>
      <c r="Q794" s="386" t="s">
        <v>346</v>
      </c>
    </row>
    <row r="795" spans="1:17">
      <c r="A795" s="386" t="s">
        <v>345</v>
      </c>
      <c r="B795" s="386" t="s">
        <v>346</v>
      </c>
      <c r="C795" s="386" t="s">
        <v>188</v>
      </c>
      <c r="D795" s="389">
        <v>44028</v>
      </c>
      <c r="E795" s="394">
        <v>0.4667824074074074</v>
      </c>
      <c r="F795" s="386" t="s">
        <v>445</v>
      </c>
      <c r="G795" s="386">
        <v>100.1814</v>
      </c>
      <c r="H795" s="386"/>
      <c r="J795" s="320">
        <f t="shared" si="60"/>
        <v>2020</v>
      </c>
      <c r="K795" s="320">
        <f t="shared" si="61"/>
        <v>7</v>
      </c>
      <c r="L795" s="320">
        <f t="shared" si="62"/>
        <v>16</v>
      </c>
      <c r="M795" s="91">
        <f t="shared" si="63"/>
        <v>44028</v>
      </c>
      <c r="N795" s="90">
        <f t="shared" si="64"/>
        <v>44028.466782407406</v>
      </c>
      <c r="O795" s="386">
        <v>100.1814</v>
      </c>
      <c r="P795" s="386"/>
      <c r="Q795" s="386" t="s">
        <v>346</v>
      </c>
    </row>
    <row r="796" spans="1:17">
      <c r="A796" s="386" t="s">
        <v>345</v>
      </c>
      <c r="B796" s="386" t="s">
        <v>346</v>
      </c>
      <c r="C796" s="386" t="s">
        <v>188</v>
      </c>
      <c r="D796" s="389">
        <v>44028</v>
      </c>
      <c r="E796" s="394">
        <v>0.4667824074074074</v>
      </c>
      <c r="F796" s="386" t="s">
        <v>415</v>
      </c>
      <c r="G796" s="386">
        <v>100.1814</v>
      </c>
      <c r="H796" s="386"/>
      <c r="J796" s="320">
        <f t="shared" si="60"/>
        <v>2020</v>
      </c>
      <c r="K796" s="320">
        <f t="shared" si="61"/>
        <v>7</v>
      </c>
      <c r="L796" s="320">
        <f t="shared" si="62"/>
        <v>16</v>
      </c>
      <c r="M796" s="91">
        <f t="shared" si="63"/>
        <v>44028</v>
      </c>
      <c r="N796" s="90">
        <f t="shared" si="64"/>
        <v>44028.466782407406</v>
      </c>
      <c r="O796" s="386">
        <v>100.1814</v>
      </c>
      <c r="P796" s="386"/>
      <c r="Q796" s="386" t="s">
        <v>346</v>
      </c>
    </row>
    <row r="797" spans="1:17">
      <c r="A797" s="386" t="s">
        <v>345</v>
      </c>
      <c r="B797" s="386" t="s">
        <v>346</v>
      </c>
      <c r="C797" s="386" t="s">
        <v>188</v>
      </c>
      <c r="D797" s="389">
        <v>44028</v>
      </c>
      <c r="E797" s="394">
        <v>0.4667824074074074</v>
      </c>
      <c r="F797" s="386" t="s">
        <v>422</v>
      </c>
      <c r="G797" s="386">
        <v>100.1814</v>
      </c>
      <c r="H797" s="386"/>
      <c r="J797" s="320">
        <f t="shared" si="60"/>
        <v>2020</v>
      </c>
      <c r="K797" s="320">
        <f t="shared" si="61"/>
        <v>7</v>
      </c>
      <c r="L797" s="320">
        <f t="shared" si="62"/>
        <v>16</v>
      </c>
      <c r="M797" s="91">
        <f t="shared" si="63"/>
        <v>44028</v>
      </c>
      <c r="N797" s="90">
        <f t="shared" si="64"/>
        <v>44028.466782407406</v>
      </c>
      <c r="O797" s="386">
        <v>100.1814</v>
      </c>
      <c r="P797" s="386"/>
      <c r="Q797" s="386" t="s">
        <v>346</v>
      </c>
    </row>
    <row r="798" spans="1:17">
      <c r="A798" s="386" t="s">
        <v>345</v>
      </c>
      <c r="B798" s="386" t="s">
        <v>346</v>
      </c>
      <c r="C798" s="386" t="s">
        <v>188</v>
      </c>
      <c r="D798" s="389">
        <v>44028</v>
      </c>
      <c r="E798" s="394">
        <v>0.4667824074074074</v>
      </c>
      <c r="F798" s="386" t="s">
        <v>421</v>
      </c>
      <c r="G798" s="386">
        <v>100.1814</v>
      </c>
      <c r="H798" s="386"/>
      <c r="J798" s="320">
        <f t="shared" si="60"/>
        <v>2020</v>
      </c>
      <c r="K798" s="320">
        <f t="shared" si="61"/>
        <v>7</v>
      </c>
      <c r="L798" s="320">
        <f t="shared" si="62"/>
        <v>16</v>
      </c>
      <c r="M798" s="91">
        <f t="shared" si="63"/>
        <v>44028</v>
      </c>
      <c r="N798" s="90">
        <f t="shared" si="64"/>
        <v>44028.466782407406</v>
      </c>
      <c r="O798" s="386">
        <v>100.1814</v>
      </c>
      <c r="P798" s="386"/>
      <c r="Q798" s="386" t="s">
        <v>346</v>
      </c>
    </row>
    <row r="799" spans="1:17">
      <c r="A799" s="386" t="s">
        <v>345</v>
      </c>
      <c r="B799" s="386" t="s">
        <v>346</v>
      </c>
      <c r="C799" s="386" t="s">
        <v>188</v>
      </c>
      <c r="D799" s="389">
        <v>44028</v>
      </c>
      <c r="E799" s="394">
        <v>0.4667824074074074</v>
      </c>
      <c r="F799" s="386" t="s">
        <v>421</v>
      </c>
      <c r="G799" s="386">
        <v>100.1814</v>
      </c>
      <c r="H799" s="386"/>
      <c r="J799" s="320">
        <f t="shared" si="60"/>
        <v>2020</v>
      </c>
      <c r="K799" s="320">
        <f t="shared" si="61"/>
        <v>7</v>
      </c>
      <c r="L799" s="320">
        <f t="shared" si="62"/>
        <v>16</v>
      </c>
      <c r="M799" s="91">
        <f t="shared" si="63"/>
        <v>44028</v>
      </c>
      <c r="N799" s="90">
        <f t="shared" si="64"/>
        <v>44028.466782407406</v>
      </c>
      <c r="O799" s="386">
        <v>100.1814</v>
      </c>
      <c r="P799" s="386"/>
      <c r="Q799" s="386" t="s">
        <v>346</v>
      </c>
    </row>
    <row r="800" spans="1:17">
      <c r="A800" s="386" t="s">
        <v>345</v>
      </c>
      <c r="B800" s="386" t="s">
        <v>346</v>
      </c>
      <c r="C800" s="386" t="s">
        <v>188</v>
      </c>
      <c r="D800" s="389">
        <v>44028</v>
      </c>
      <c r="E800" s="394">
        <v>0.4667824074074074</v>
      </c>
      <c r="F800" s="386" t="s">
        <v>421</v>
      </c>
      <c r="G800" s="386">
        <v>100.1814</v>
      </c>
      <c r="H800" s="386"/>
      <c r="J800" s="320">
        <f t="shared" si="60"/>
        <v>2020</v>
      </c>
      <c r="K800" s="320">
        <f t="shared" si="61"/>
        <v>7</v>
      </c>
      <c r="L800" s="320">
        <f t="shared" si="62"/>
        <v>16</v>
      </c>
      <c r="M800" s="91">
        <f t="shared" si="63"/>
        <v>44028</v>
      </c>
      <c r="N800" s="90">
        <f t="shared" si="64"/>
        <v>44028.466782407406</v>
      </c>
      <c r="O800" s="386">
        <v>100.1814</v>
      </c>
      <c r="P800" s="386"/>
      <c r="Q800" s="386" t="s">
        <v>346</v>
      </c>
    </row>
    <row r="801" spans="1:17">
      <c r="A801" s="386" t="s">
        <v>345</v>
      </c>
      <c r="B801" s="386" t="s">
        <v>346</v>
      </c>
      <c r="C801" s="386" t="s">
        <v>188</v>
      </c>
      <c r="D801" s="389">
        <v>44028</v>
      </c>
      <c r="E801" s="394">
        <v>0.4667824074074074</v>
      </c>
      <c r="F801" s="386" t="s">
        <v>449</v>
      </c>
      <c r="G801" s="386">
        <v>100.1814</v>
      </c>
      <c r="H801" s="386"/>
      <c r="J801" s="320">
        <f t="shared" si="60"/>
        <v>2020</v>
      </c>
      <c r="K801" s="320">
        <f t="shared" si="61"/>
        <v>7</v>
      </c>
      <c r="L801" s="320">
        <f t="shared" si="62"/>
        <v>16</v>
      </c>
      <c r="M801" s="91">
        <f t="shared" si="63"/>
        <v>44028</v>
      </c>
      <c r="N801" s="90">
        <f t="shared" si="64"/>
        <v>44028.466782407406</v>
      </c>
      <c r="O801" s="386">
        <v>100.1814</v>
      </c>
      <c r="P801" s="386"/>
      <c r="Q801" s="386" t="s">
        <v>346</v>
      </c>
    </row>
    <row r="802" spans="1:17">
      <c r="A802" s="386" t="s">
        <v>345</v>
      </c>
      <c r="B802" s="386" t="s">
        <v>346</v>
      </c>
      <c r="C802" s="386" t="s">
        <v>188</v>
      </c>
      <c r="D802" s="389">
        <v>44028</v>
      </c>
      <c r="E802" s="394">
        <v>0.4667824074074074</v>
      </c>
      <c r="F802" s="386" t="s">
        <v>465</v>
      </c>
      <c r="G802" s="386">
        <v>100.1814</v>
      </c>
      <c r="H802" s="386"/>
      <c r="J802" s="320">
        <f t="shared" si="60"/>
        <v>2020</v>
      </c>
      <c r="K802" s="320">
        <f t="shared" si="61"/>
        <v>7</v>
      </c>
      <c r="L802" s="320">
        <f t="shared" si="62"/>
        <v>16</v>
      </c>
      <c r="M802" s="91">
        <f t="shared" si="63"/>
        <v>44028</v>
      </c>
      <c r="N802" s="90">
        <f t="shared" si="64"/>
        <v>44028.466782407406</v>
      </c>
      <c r="O802" s="386">
        <v>100.1814</v>
      </c>
      <c r="P802" s="386"/>
      <c r="Q802" s="386" t="s">
        <v>346</v>
      </c>
    </row>
    <row r="803" spans="1:17">
      <c r="A803" s="386" t="s">
        <v>345</v>
      </c>
      <c r="B803" s="386" t="s">
        <v>346</v>
      </c>
      <c r="C803" s="386" t="s">
        <v>188</v>
      </c>
      <c r="D803" s="389">
        <v>44028</v>
      </c>
      <c r="E803" s="394">
        <v>0.4667824074074074</v>
      </c>
      <c r="F803" s="386" t="s">
        <v>421</v>
      </c>
      <c r="G803" s="386">
        <v>100.1814</v>
      </c>
      <c r="H803" s="386"/>
      <c r="J803" s="320">
        <f t="shared" si="60"/>
        <v>2020</v>
      </c>
      <c r="K803" s="320">
        <f t="shared" si="61"/>
        <v>7</v>
      </c>
      <c r="L803" s="320">
        <f t="shared" si="62"/>
        <v>16</v>
      </c>
      <c r="M803" s="91">
        <f t="shared" si="63"/>
        <v>44028</v>
      </c>
      <c r="N803" s="90">
        <f t="shared" si="64"/>
        <v>44028.466782407406</v>
      </c>
      <c r="O803" s="386">
        <v>100.1814</v>
      </c>
      <c r="P803" s="386"/>
      <c r="Q803" s="386" t="s">
        <v>346</v>
      </c>
    </row>
    <row r="804" spans="1:17">
      <c r="A804" s="386" t="s">
        <v>345</v>
      </c>
      <c r="B804" s="386" t="s">
        <v>346</v>
      </c>
      <c r="C804" s="386" t="s">
        <v>188</v>
      </c>
      <c r="D804" s="389">
        <v>44028</v>
      </c>
      <c r="E804" s="394">
        <v>0.4667824074074074</v>
      </c>
      <c r="F804" s="386" t="s">
        <v>454</v>
      </c>
      <c r="G804" s="386">
        <v>100.1814</v>
      </c>
      <c r="H804" s="386"/>
      <c r="J804" s="320">
        <f t="shared" si="60"/>
        <v>2020</v>
      </c>
      <c r="K804" s="320">
        <f t="shared" si="61"/>
        <v>7</v>
      </c>
      <c r="L804" s="320">
        <f t="shared" si="62"/>
        <v>16</v>
      </c>
      <c r="M804" s="91">
        <f t="shared" si="63"/>
        <v>44028</v>
      </c>
      <c r="N804" s="90">
        <f t="shared" si="64"/>
        <v>44028.466782407406</v>
      </c>
      <c r="O804" s="386">
        <v>100.1814</v>
      </c>
      <c r="P804" s="386"/>
      <c r="Q804" s="386" t="s">
        <v>346</v>
      </c>
    </row>
    <row r="805" spans="1:17">
      <c r="A805" s="386" t="s">
        <v>345</v>
      </c>
      <c r="B805" s="386" t="s">
        <v>346</v>
      </c>
      <c r="C805" s="386" t="s">
        <v>188</v>
      </c>
      <c r="D805" s="389">
        <v>44028</v>
      </c>
      <c r="E805" s="394">
        <v>0.4667824074074074</v>
      </c>
      <c r="F805" s="386" t="s">
        <v>475</v>
      </c>
      <c r="G805" s="386">
        <v>100.1814</v>
      </c>
      <c r="H805" s="386"/>
      <c r="J805" s="320">
        <f t="shared" si="60"/>
        <v>2020</v>
      </c>
      <c r="K805" s="320">
        <f t="shared" si="61"/>
        <v>7</v>
      </c>
      <c r="L805" s="320">
        <f t="shared" si="62"/>
        <v>16</v>
      </c>
      <c r="M805" s="91">
        <f t="shared" si="63"/>
        <v>44028</v>
      </c>
      <c r="N805" s="90">
        <f t="shared" si="64"/>
        <v>44028.466782407406</v>
      </c>
      <c r="O805" s="386">
        <v>100.1814</v>
      </c>
      <c r="P805" s="386"/>
      <c r="Q805" s="386" t="s">
        <v>346</v>
      </c>
    </row>
    <row r="806" spans="1:17">
      <c r="A806" s="386" t="s">
        <v>345</v>
      </c>
      <c r="B806" s="386" t="s">
        <v>346</v>
      </c>
      <c r="C806" s="386" t="s">
        <v>188</v>
      </c>
      <c r="D806" s="389">
        <v>44028</v>
      </c>
      <c r="E806" s="394">
        <v>0.4667824074074074</v>
      </c>
      <c r="F806" s="386" t="s">
        <v>441</v>
      </c>
      <c r="G806" s="386">
        <v>100.1814</v>
      </c>
      <c r="H806" s="386"/>
      <c r="J806" s="320">
        <f t="shared" si="60"/>
        <v>2020</v>
      </c>
      <c r="K806" s="320">
        <f t="shared" si="61"/>
        <v>7</v>
      </c>
      <c r="L806" s="320">
        <f t="shared" si="62"/>
        <v>16</v>
      </c>
      <c r="M806" s="91">
        <f t="shared" si="63"/>
        <v>44028</v>
      </c>
      <c r="N806" s="90">
        <f t="shared" si="64"/>
        <v>44028.466782407406</v>
      </c>
      <c r="O806" s="386">
        <v>100.1814</v>
      </c>
      <c r="P806" s="386"/>
      <c r="Q806" s="386" t="s">
        <v>346</v>
      </c>
    </row>
    <row r="807" spans="1:17">
      <c r="A807" s="386" t="s">
        <v>345</v>
      </c>
      <c r="B807" s="386" t="s">
        <v>346</v>
      </c>
      <c r="C807" s="386" t="s">
        <v>188</v>
      </c>
      <c r="D807" s="389">
        <v>44028</v>
      </c>
      <c r="E807" s="394">
        <v>0.4667824074074074</v>
      </c>
      <c r="F807" s="386" t="s">
        <v>500</v>
      </c>
      <c r="G807" s="386">
        <v>100.1814</v>
      </c>
      <c r="H807" s="386"/>
      <c r="J807" s="320">
        <f t="shared" si="60"/>
        <v>2020</v>
      </c>
      <c r="K807" s="320">
        <f t="shared" si="61"/>
        <v>7</v>
      </c>
      <c r="L807" s="320">
        <f t="shared" si="62"/>
        <v>16</v>
      </c>
      <c r="M807" s="91">
        <f t="shared" si="63"/>
        <v>44028</v>
      </c>
      <c r="N807" s="90">
        <f t="shared" si="64"/>
        <v>44028.466782407406</v>
      </c>
      <c r="O807" s="386">
        <v>100.1814</v>
      </c>
      <c r="P807" s="386"/>
      <c r="Q807" s="386" t="s">
        <v>346</v>
      </c>
    </row>
    <row r="808" spans="1:17">
      <c r="A808" s="386" t="s">
        <v>345</v>
      </c>
      <c r="B808" s="386" t="s">
        <v>346</v>
      </c>
      <c r="C808" s="386" t="s">
        <v>188</v>
      </c>
      <c r="D808" s="389">
        <v>44028</v>
      </c>
      <c r="E808" s="394">
        <v>0.4667824074074074</v>
      </c>
      <c r="F808" s="386" t="s">
        <v>459</v>
      </c>
      <c r="G808" s="386">
        <v>100.1814</v>
      </c>
      <c r="H808" s="386"/>
      <c r="J808" s="320">
        <f t="shared" si="60"/>
        <v>2020</v>
      </c>
      <c r="K808" s="320">
        <f t="shared" si="61"/>
        <v>7</v>
      </c>
      <c r="L808" s="320">
        <f t="shared" si="62"/>
        <v>16</v>
      </c>
      <c r="M808" s="91">
        <f t="shared" si="63"/>
        <v>44028</v>
      </c>
      <c r="N808" s="90">
        <f t="shared" si="64"/>
        <v>44028.466782407406</v>
      </c>
      <c r="O808" s="386">
        <v>100.1814</v>
      </c>
      <c r="P808" s="386"/>
      <c r="Q808" s="386" t="s">
        <v>346</v>
      </c>
    </row>
    <row r="809" spans="1:17">
      <c r="A809" s="386" t="s">
        <v>345</v>
      </c>
      <c r="B809" s="386" t="s">
        <v>346</v>
      </c>
      <c r="C809" s="386" t="s">
        <v>188</v>
      </c>
      <c r="D809" s="389">
        <v>44028</v>
      </c>
      <c r="E809" s="394">
        <v>0.4667824074074074</v>
      </c>
      <c r="F809" s="386" t="s">
        <v>428</v>
      </c>
      <c r="G809" s="386">
        <v>100.1814</v>
      </c>
      <c r="H809" s="386"/>
      <c r="J809" s="320">
        <f t="shared" si="60"/>
        <v>2020</v>
      </c>
      <c r="K809" s="320">
        <f t="shared" si="61"/>
        <v>7</v>
      </c>
      <c r="L809" s="320">
        <f t="shared" si="62"/>
        <v>16</v>
      </c>
      <c r="M809" s="91">
        <f t="shared" si="63"/>
        <v>44028</v>
      </c>
      <c r="N809" s="90">
        <f t="shared" si="64"/>
        <v>44028.466782407406</v>
      </c>
      <c r="O809" s="386">
        <v>100.1814</v>
      </c>
      <c r="P809" s="386"/>
      <c r="Q809" s="386" t="s">
        <v>346</v>
      </c>
    </row>
    <row r="810" spans="1:17">
      <c r="A810" s="386" t="s">
        <v>345</v>
      </c>
      <c r="B810" s="386" t="s">
        <v>346</v>
      </c>
      <c r="C810" s="386" t="s">
        <v>188</v>
      </c>
      <c r="D810" s="389">
        <v>44028</v>
      </c>
      <c r="E810" s="394">
        <v>0.4667824074074074</v>
      </c>
      <c r="F810" s="386" t="s">
        <v>431</v>
      </c>
      <c r="G810" s="386">
        <v>100.1814</v>
      </c>
      <c r="H810" s="386"/>
      <c r="J810" s="320">
        <f t="shared" si="60"/>
        <v>2020</v>
      </c>
      <c r="K810" s="320">
        <f t="shared" si="61"/>
        <v>7</v>
      </c>
      <c r="L810" s="320">
        <f t="shared" si="62"/>
        <v>16</v>
      </c>
      <c r="M810" s="91">
        <f t="shared" si="63"/>
        <v>44028</v>
      </c>
      <c r="N810" s="90">
        <f t="shared" si="64"/>
        <v>44028.466782407406</v>
      </c>
      <c r="O810" s="386">
        <v>100.1814</v>
      </c>
      <c r="P810" s="386"/>
      <c r="Q810" s="386" t="s">
        <v>346</v>
      </c>
    </row>
    <row r="811" spans="1:17">
      <c r="A811" s="386" t="s">
        <v>345</v>
      </c>
      <c r="B811" s="386" t="s">
        <v>346</v>
      </c>
      <c r="C811" s="386" t="s">
        <v>188</v>
      </c>
      <c r="D811" s="389">
        <v>44028</v>
      </c>
      <c r="E811" s="394">
        <v>0.4667824074074074</v>
      </c>
      <c r="F811" s="386" t="s">
        <v>465</v>
      </c>
      <c r="G811" s="386">
        <v>100.1814</v>
      </c>
      <c r="H811" s="386"/>
      <c r="J811" s="320">
        <f t="shared" si="60"/>
        <v>2020</v>
      </c>
      <c r="K811" s="320">
        <f t="shared" si="61"/>
        <v>7</v>
      </c>
      <c r="L811" s="320">
        <f t="shared" si="62"/>
        <v>16</v>
      </c>
      <c r="M811" s="91">
        <f t="shared" si="63"/>
        <v>44028</v>
      </c>
      <c r="N811" s="90">
        <f t="shared" si="64"/>
        <v>44028.466782407406</v>
      </c>
      <c r="O811" s="386">
        <v>100.1814</v>
      </c>
      <c r="P811" s="386"/>
      <c r="Q811" s="386" t="s">
        <v>346</v>
      </c>
    </row>
    <row r="812" spans="1:17">
      <c r="A812" s="386" t="s">
        <v>345</v>
      </c>
      <c r="B812" s="386" t="s">
        <v>346</v>
      </c>
      <c r="C812" s="386" t="s">
        <v>188</v>
      </c>
      <c r="D812" s="389">
        <v>44028</v>
      </c>
      <c r="E812" s="394">
        <v>0.4667824074074074</v>
      </c>
      <c r="F812" s="386" t="s">
        <v>465</v>
      </c>
      <c r="G812" s="386">
        <v>100.1814</v>
      </c>
      <c r="H812" s="386"/>
      <c r="J812" s="320">
        <f t="shared" si="60"/>
        <v>2020</v>
      </c>
      <c r="K812" s="320">
        <f t="shared" si="61"/>
        <v>7</v>
      </c>
      <c r="L812" s="320">
        <f t="shared" si="62"/>
        <v>16</v>
      </c>
      <c r="M812" s="91">
        <f t="shared" si="63"/>
        <v>44028</v>
      </c>
      <c r="N812" s="90">
        <f t="shared" si="64"/>
        <v>44028.466782407406</v>
      </c>
      <c r="O812" s="386">
        <v>100.1814</v>
      </c>
      <c r="P812" s="386"/>
      <c r="Q812" s="386" t="s">
        <v>346</v>
      </c>
    </row>
    <row r="813" spans="1:17">
      <c r="A813" s="386" t="s">
        <v>345</v>
      </c>
      <c r="B813" s="386" t="s">
        <v>346</v>
      </c>
      <c r="C813" s="386" t="s">
        <v>188</v>
      </c>
      <c r="D813" s="389">
        <v>44028</v>
      </c>
      <c r="E813" s="394">
        <v>0.4667824074074074</v>
      </c>
      <c r="F813" s="386" t="s">
        <v>428</v>
      </c>
      <c r="G813" s="386">
        <v>100.1814</v>
      </c>
      <c r="H813" s="386"/>
      <c r="J813" s="320">
        <f t="shared" si="60"/>
        <v>2020</v>
      </c>
      <c r="K813" s="320">
        <f t="shared" si="61"/>
        <v>7</v>
      </c>
      <c r="L813" s="320">
        <f t="shared" si="62"/>
        <v>16</v>
      </c>
      <c r="M813" s="91">
        <f t="shared" si="63"/>
        <v>44028</v>
      </c>
      <c r="N813" s="90">
        <f t="shared" si="64"/>
        <v>44028.466782407406</v>
      </c>
      <c r="O813" s="386">
        <v>100.1814</v>
      </c>
      <c r="P813" s="386"/>
      <c r="Q813" s="386" t="s">
        <v>346</v>
      </c>
    </row>
    <row r="814" spans="1:17">
      <c r="A814" s="386" t="s">
        <v>345</v>
      </c>
      <c r="B814" s="386" t="s">
        <v>346</v>
      </c>
      <c r="C814" s="386" t="s">
        <v>188</v>
      </c>
      <c r="D814" s="389">
        <v>44028</v>
      </c>
      <c r="E814" s="394">
        <v>0.4667824074074074</v>
      </c>
      <c r="F814" s="386" t="s">
        <v>431</v>
      </c>
      <c r="G814" s="386">
        <v>100.1814</v>
      </c>
      <c r="H814" s="386"/>
      <c r="J814" s="320">
        <f t="shared" si="60"/>
        <v>2020</v>
      </c>
      <c r="K814" s="320">
        <f t="shared" si="61"/>
        <v>7</v>
      </c>
      <c r="L814" s="320">
        <f t="shared" si="62"/>
        <v>16</v>
      </c>
      <c r="M814" s="91">
        <f t="shared" si="63"/>
        <v>44028</v>
      </c>
      <c r="N814" s="90">
        <f t="shared" si="64"/>
        <v>44028.466782407406</v>
      </c>
      <c r="O814" s="386">
        <v>100.1814</v>
      </c>
      <c r="P814" s="386"/>
      <c r="Q814" s="386" t="s">
        <v>346</v>
      </c>
    </row>
    <row r="815" spans="1:17">
      <c r="A815" s="386" t="s">
        <v>345</v>
      </c>
      <c r="B815" s="386" t="s">
        <v>346</v>
      </c>
      <c r="C815" s="386" t="s">
        <v>188</v>
      </c>
      <c r="D815" s="389">
        <v>44028</v>
      </c>
      <c r="E815" s="394">
        <v>0.4667824074074074</v>
      </c>
      <c r="F815" s="386" t="s">
        <v>434</v>
      </c>
      <c r="G815" s="386">
        <v>100.1814</v>
      </c>
      <c r="H815" s="386"/>
      <c r="J815" s="320">
        <f t="shared" si="60"/>
        <v>2020</v>
      </c>
      <c r="K815" s="320">
        <f t="shared" si="61"/>
        <v>7</v>
      </c>
      <c r="L815" s="320">
        <f t="shared" si="62"/>
        <v>16</v>
      </c>
      <c r="M815" s="91">
        <f t="shared" si="63"/>
        <v>44028</v>
      </c>
      <c r="N815" s="90">
        <f t="shared" si="64"/>
        <v>44028.466782407406</v>
      </c>
      <c r="O815" s="386">
        <v>100.1814</v>
      </c>
      <c r="P815" s="386"/>
      <c r="Q815" s="386" t="s">
        <v>346</v>
      </c>
    </row>
    <row r="816" spans="1:17">
      <c r="A816" s="386" t="s">
        <v>345</v>
      </c>
      <c r="B816" s="386" t="s">
        <v>346</v>
      </c>
      <c r="C816" s="386" t="s">
        <v>188</v>
      </c>
      <c r="D816" s="389">
        <v>44028</v>
      </c>
      <c r="E816" s="394">
        <v>0.4667824074074074</v>
      </c>
      <c r="F816" s="386" t="s">
        <v>465</v>
      </c>
      <c r="G816" s="386">
        <v>100.1814</v>
      </c>
      <c r="H816" s="386"/>
      <c r="J816" s="320">
        <f t="shared" si="60"/>
        <v>2020</v>
      </c>
      <c r="K816" s="320">
        <f t="shared" si="61"/>
        <v>7</v>
      </c>
      <c r="L816" s="320">
        <f t="shared" si="62"/>
        <v>16</v>
      </c>
      <c r="M816" s="91">
        <f t="shared" si="63"/>
        <v>44028</v>
      </c>
      <c r="N816" s="90">
        <f t="shared" si="64"/>
        <v>44028.466782407406</v>
      </c>
      <c r="O816" s="386">
        <v>100.1814</v>
      </c>
      <c r="P816" s="386"/>
      <c r="Q816" s="386" t="s">
        <v>346</v>
      </c>
    </row>
    <row r="817" spans="1:17">
      <c r="A817" s="386" t="s">
        <v>345</v>
      </c>
      <c r="B817" s="386" t="s">
        <v>346</v>
      </c>
      <c r="C817" s="386" t="s">
        <v>188</v>
      </c>
      <c r="D817" s="389">
        <v>44028</v>
      </c>
      <c r="E817" s="394">
        <v>0.4667824074074074</v>
      </c>
      <c r="F817" s="386" t="s">
        <v>422</v>
      </c>
      <c r="G817" s="386">
        <v>100.1814</v>
      </c>
      <c r="H817" s="386"/>
      <c r="J817" s="320">
        <f t="shared" si="60"/>
        <v>2020</v>
      </c>
      <c r="K817" s="320">
        <f t="shared" si="61"/>
        <v>7</v>
      </c>
      <c r="L817" s="320">
        <f t="shared" si="62"/>
        <v>16</v>
      </c>
      <c r="M817" s="91">
        <f t="shared" si="63"/>
        <v>44028</v>
      </c>
      <c r="N817" s="90">
        <f t="shared" si="64"/>
        <v>44028.466782407406</v>
      </c>
      <c r="O817" s="386">
        <v>100.1814</v>
      </c>
      <c r="P817" s="386"/>
      <c r="Q817" s="386" t="s">
        <v>346</v>
      </c>
    </row>
    <row r="818" spans="1:17">
      <c r="A818" s="386" t="s">
        <v>345</v>
      </c>
      <c r="B818" s="386" t="s">
        <v>346</v>
      </c>
      <c r="C818" s="386" t="s">
        <v>188</v>
      </c>
      <c r="D818" s="389">
        <v>44028</v>
      </c>
      <c r="E818" s="394">
        <v>0.4667824074074074</v>
      </c>
      <c r="F818" s="386" t="s">
        <v>428</v>
      </c>
      <c r="G818" s="386">
        <v>100.1814</v>
      </c>
      <c r="H818" s="386"/>
      <c r="J818" s="320">
        <f t="shared" si="60"/>
        <v>2020</v>
      </c>
      <c r="K818" s="320">
        <f t="shared" si="61"/>
        <v>7</v>
      </c>
      <c r="L818" s="320">
        <f t="shared" si="62"/>
        <v>16</v>
      </c>
      <c r="M818" s="91">
        <f t="shared" si="63"/>
        <v>44028</v>
      </c>
      <c r="N818" s="90">
        <f t="shared" si="64"/>
        <v>44028.466782407406</v>
      </c>
      <c r="O818" s="386">
        <v>100.1814</v>
      </c>
      <c r="P818" s="386"/>
      <c r="Q818" s="386" t="s">
        <v>346</v>
      </c>
    </row>
    <row r="819" spans="1:17">
      <c r="A819" s="386" t="s">
        <v>345</v>
      </c>
      <c r="B819" s="386" t="s">
        <v>346</v>
      </c>
      <c r="C819" s="386" t="s">
        <v>188</v>
      </c>
      <c r="D819" s="389">
        <v>44028</v>
      </c>
      <c r="E819" s="394">
        <v>0.4667824074074074</v>
      </c>
      <c r="F819" s="386" t="s">
        <v>430</v>
      </c>
      <c r="G819" s="386">
        <v>100.1814</v>
      </c>
      <c r="H819" s="386"/>
      <c r="J819" s="320">
        <f t="shared" si="60"/>
        <v>2020</v>
      </c>
      <c r="K819" s="320">
        <f t="shared" si="61"/>
        <v>7</v>
      </c>
      <c r="L819" s="320">
        <f t="shared" si="62"/>
        <v>16</v>
      </c>
      <c r="M819" s="91">
        <f t="shared" si="63"/>
        <v>44028</v>
      </c>
      <c r="N819" s="90">
        <f t="shared" si="64"/>
        <v>44028.466782407406</v>
      </c>
      <c r="O819" s="386">
        <v>100.1814</v>
      </c>
      <c r="P819" s="386"/>
      <c r="Q819" s="386" t="s">
        <v>346</v>
      </c>
    </row>
    <row r="820" spans="1:17">
      <c r="A820" s="386" t="s">
        <v>345</v>
      </c>
      <c r="B820" s="386" t="s">
        <v>346</v>
      </c>
      <c r="C820" s="386" t="s">
        <v>188</v>
      </c>
      <c r="D820" s="389">
        <v>44028</v>
      </c>
      <c r="E820" s="394">
        <v>0.4667824074074074</v>
      </c>
      <c r="F820" s="386" t="s">
        <v>422</v>
      </c>
      <c r="G820" s="386">
        <v>100.1814</v>
      </c>
      <c r="H820" s="386"/>
      <c r="J820" s="320">
        <f t="shared" si="60"/>
        <v>2020</v>
      </c>
      <c r="K820" s="320">
        <f t="shared" si="61"/>
        <v>7</v>
      </c>
      <c r="L820" s="320">
        <f t="shared" si="62"/>
        <v>16</v>
      </c>
      <c r="M820" s="91">
        <f t="shared" si="63"/>
        <v>44028</v>
      </c>
      <c r="N820" s="90">
        <f t="shared" si="64"/>
        <v>44028.466782407406</v>
      </c>
      <c r="O820" s="386">
        <v>100.1814</v>
      </c>
      <c r="P820" s="386"/>
      <c r="Q820" s="386" t="s">
        <v>346</v>
      </c>
    </row>
    <row r="821" spans="1:17">
      <c r="A821" s="386" t="s">
        <v>345</v>
      </c>
      <c r="B821" s="386" t="s">
        <v>346</v>
      </c>
      <c r="C821" s="386" t="s">
        <v>188</v>
      </c>
      <c r="D821" s="389">
        <v>44028</v>
      </c>
      <c r="E821" s="394">
        <v>0.47961805555555553</v>
      </c>
      <c r="F821" s="386" t="s">
        <v>497</v>
      </c>
      <c r="G821" s="386">
        <v>100.20099999999999</v>
      </c>
      <c r="H821" s="386"/>
      <c r="J821" s="320">
        <f t="shared" si="60"/>
        <v>2020</v>
      </c>
      <c r="K821" s="320">
        <f t="shared" si="61"/>
        <v>7</v>
      </c>
      <c r="L821" s="320">
        <f t="shared" si="62"/>
        <v>16</v>
      </c>
      <c r="M821" s="91">
        <f t="shared" si="63"/>
        <v>44028</v>
      </c>
      <c r="N821" s="90">
        <f t="shared" si="64"/>
        <v>44028.479618055557</v>
      </c>
      <c r="O821" s="386">
        <v>100.20099999999999</v>
      </c>
      <c r="P821" s="386"/>
      <c r="Q821" s="386" t="s">
        <v>346</v>
      </c>
    </row>
    <row r="822" spans="1:17">
      <c r="A822" s="386" t="s">
        <v>345</v>
      </c>
      <c r="B822" s="386" t="s">
        <v>346</v>
      </c>
      <c r="C822" s="386" t="s">
        <v>188</v>
      </c>
      <c r="D822" s="389">
        <v>44028</v>
      </c>
      <c r="E822" s="394">
        <v>0.6139930555555555</v>
      </c>
      <c r="F822" s="386" t="s">
        <v>451</v>
      </c>
      <c r="G822" s="386">
        <v>99.875</v>
      </c>
      <c r="H822" s="386"/>
      <c r="J822" s="320">
        <f t="shared" si="60"/>
        <v>2020</v>
      </c>
      <c r="K822" s="320">
        <f t="shared" si="61"/>
        <v>7</v>
      </c>
      <c r="L822" s="320">
        <f t="shared" si="62"/>
        <v>16</v>
      </c>
      <c r="M822" s="91">
        <f t="shared" si="63"/>
        <v>44028</v>
      </c>
      <c r="N822" s="90">
        <f t="shared" si="64"/>
        <v>44028.613993055558</v>
      </c>
      <c r="O822" s="386">
        <v>99.875</v>
      </c>
      <c r="P822" s="386"/>
      <c r="Q822" s="386" t="s">
        <v>346</v>
      </c>
    </row>
    <row r="823" spans="1:17">
      <c r="A823" s="386" t="s">
        <v>345</v>
      </c>
      <c r="B823" s="386" t="s">
        <v>346</v>
      </c>
      <c r="C823" s="386" t="s">
        <v>188</v>
      </c>
      <c r="D823" s="389">
        <v>44029</v>
      </c>
      <c r="E823" s="394">
        <v>0.53500000000000003</v>
      </c>
      <c r="F823" s="386" t="s">
        <v>458</v>
      </c>
      <c r="G823" s="386">
        <v>100.197</v>
      </c>
      <c r="H823" s="386"/>
      <c r="J823" s="320">
        <f t="shared" si="60"/>
        <v>2020</v>
      </c>
      <c r="K823" s="320">
        <f t="shared" si="61"/>
        <v>7</v>
      </c>
      <c r="L823" s="320">
        <f t="shared" si="62"/>
        <v>17</v>
      </c>
      <c r="M823" s="91">
        <f t="shared" si="63"/>
        <v>44029</v>
      </c>
      <c r="N823" s="90">
        <f t="shared" si="64"/>
        <v>44029.535000000003</v>
      </c>
      <c r="O823" s="386">
        <v>100.197</v>
      </c>
      <c r="P823" s="386"/>
      <c r="Q823" s="386" t="s">
        <v>346</v>
      </c>
    </row>
    <row r="824" spans="1:17">
      <c r="A824" s="386" t="s">
        <v>345</v>
      </c>
      <c r="B824" s="386" t="s">
        <v>346</v>
      </c>
      <c r="C824" s="386" t="s">
        <v>188</v>
      </c>
      <c r="D824" s="389">
        <v>44032</v>
      </c>
      <c r="E824" s="394">
        <v>0.43586805555555552</v>
      </c>
      <c r="F824" s="386" t="s">
        <v>502</v>
      </c>
      <c r="G824" s="386">
        <v>100.1932</v>
      </c>
      <c r="H824" s="386"/>
      <c r="J824" s="320">
        <f t="shared" si="60"/>
        <v>2020</v>
      </c>
      <c r="K824" s="320">
        <f t="shared" si="61"/>
        <v>7</v>
      </c>
      <c r="L824" s="320">
        <f t="shared" si="62"/>
        <v>20</v>
      </c>
      <c r="M824" s="91">
        <f t="shared" si="63"/>
        <v>44032</v>
      </c>
      <c r="N824" s="90">
        <f t="shared" si="64"/>
        <v>44032.435868055552</v>
      </c>
      <c r="O824" s="386">
        <v>100.1932</v>
      </c>
      <c r="P824" s="386"/>
      <c r="Q824" s="386" t="s">
        <v>346</v>
      </c>
    </row>
    <row r="825" spans="1:17">
      <c r="A825" s="386" t="s">
        <v>345</v>
      </c>
      <c r="B825" s="386" t="s">
        <v>346</v>
      </c>
      <c r="C825" s="386" t="s">
        <v>188</v>
      </c>
      <c r="D825" s="389">
        <v>44032</v>
      </c>
      <c r="E825" s="394">
        <v>0.45465277777777779</v>
      </c>
      <c r="F825" s="386" t="s">
        <v>503</v>
      </c>
      <c r="G825" s="386">
        <v>100.233</v>
      </c>
      <c r="H825" s="386"/>
      <c r="J825" s="320">
        <f t="shared" si="60"/>
        <v>2020</v>
      </c>
      <c r="K825" s="320">
        <f t="shared" si="61"/>
        <v>7</v>
      </c>
      <c r="L825" s="320">
        <f t="shared" si="62"/>
        <v>20</v>
      </c>
      <c r="M825" s="91">
        <f t="shared" si="63"/>
        <v>44032</v>
      </c>
      <c r="N825" s="90">
        <f t="shared" si="64"/>
        <v>44032.454652777778</v>
      </c>
      <c r="O825" s="386">
        <v>100.233</v>
      </c>
      <c r="P825" s="386"/>
      <c r="Q825" s="386" t="s">
        <v>346</v>
      </c>
    </row>
    <row r="826" spans="1:17">
      <c r="A826" s="386" t="s">
        <v>345</v>
      </c>
      <c r="B826" s="386" t="s">
        <v>346</v>
      </c>
      <c r="C826" s="386" t="s">
        <v>188</v>
      </c>
      <c r="D826" s="389">
        <v>44032</v>
      </c>
      <c r="E826" s="394">
        <v>0.63739583333333338</v>
      </c>
      <c r="F826" s="386" t="s">
        <v>449</v>
      </c>
      <c r="G826" s="386">
        <v>100.1888</v>
      </c>
      <c r="H826" s="386"/>
      <c r="J826" s="320">
        <f t="shared" si="60"/>
        <v>2020</v>
      </c>
      <c r="K826" s="320">
        <f t="shared" si="61"/>
        <v>7</v>
      </c>
      <c r="L826" s="320">
        <f t="shared" si="62"/>
        <v>20</v>
      </c>
      <c r="M826" s="91">
        <f t="shared" si="63"/>
        <v>44032</v>
      </c>
      <c r="N826" s="90">
        <f t="shared" si="64"/>
        <v>44032.637395833335</v>
      </c>
      <c r="O826" s="386">
        <v>100.1888</v>
      </c>
      <c r="P826" s="386"/>
      <c r="Q826" s="386" t="s">
        <v>346</v>
      </c>
    </row>
    <row r="827" spans="1:17">
      <c r="A827" s="386" t="s">
        <v>345</v>
      </c>
      <c r="B827" s="386" t="s">
        <v>346</v>
      </c>
      <c r="C827" s="386" t="s">
        <v>188</v>
      </c>
      <c r="D827" s="389">
        <v>44032</v>
      </c>
      <c r="E827" s="394">
        <v>0.67405092592592597</v>
      </c>
      <c r="F827" s="386" t="s">
        <v>458</v>
      </c>
      <c r="G827" s="386">
        <v>100.1939</v>
      </c>
      <c r="H827" s="386"/>
      <c r="J827" s="320">
        <f t="shared" si="60"/>
        <v>2020</v>
      </c>
      <c r="K827" s="320">
        <f t="shared" si="61"/>
        <v>7</v>
      </c>
      <c r="L827" s="320">
        <f t="shared" si="62"/>
        <v>20</v>
      </c>
      <c r="M827" s="91">
        <f t="shared" si="63"/>
        <v>44032</v>
      </c>
      <c r="N827" s="90">
        <f t="shared" si="64"/>
        <v>44032.674050925925</v>
      </c>
      <c r="O827" s="386">
        <v>100.1939</v>
      </c>
      <c r="P827" s="386"/>
      <c r="Q827" s="386" t="s">
        <v>346</v>
      </c>
    </row>
    <row r="828" spans="1:17">
      <c r="A828" s="386" t="s">
        <v>345</v>
      </c>
      <c r="B828" s="386" t="s">
        <v>346</v>
      </c>
      <c r="C828" s="386" t="s">
        <v>188</v>
      </c>
      <c r="D828" s="389">
        <v>44033</v>
      </c>
      <c r="E828" s="394">
        <v>0.36593750000000003</v>
      </c>
      <c r="F828" s="386" t="s">
        <v>415</v>
      </c>
      <c r="G828" s="386">
        <v>100.239</v>
      </c>
      <c r="H828" s="386"/>
      <c r="J828" s="320">
        <f t="shared" si="60"/>
        <v>2020</v>
      </c>
      <c r="K828" s="320">
        <f t="shared" si="61"/>
        <v>7</v>
      </c>
      <c r="L828" s="320">
        <f t="shared" si="62"/>
        <v>21</v>
      </c>
      <c r="M828" s="91">
        <f t="shared" si="63"/>
        <v>44033</v>
      </c>
      <c r="N828" s="90">
        <f t="shared" si="64"/>
        <v>44033.365937499999</v>
      </c>
      <c r="O828" s="386">
        <v>100.239</v>
      </c>
      <c r="P828" s="386"/>
      <c r="Q828" s="386" t="s">
        <v>346</v>
      </c>
    </row>
    <row r="829" spans="1:17">
      <c r="A829" s="386" t="s">
        <v>345</v>
      </c>
      <c r="B829" s="386" t="s">
        <v>346</v>
      </c>
      <c r="C829" s="386" t="s">
        <v>188</v>
      </c>
      <c r="D829" s="389">
        <v>44033</v>
      </c>
      <c r="E829" s="394">
        <v>0.54099537037037038</v>
      </c>
      <c r="F829" s="386" t="s">
        <v>428</v>
      </c>
      <c r="G829" s="386">
        <v>99.84</v>
      </c>
      <c r="H829" s="386"/>
      <c r="J829" s="320">
        <f t="shared" si="60"/>
        <v>2020</v>
      </c>
      <c r="K829" s="320">
        <f t="shared" si="61"/>
        <v>7</v>
      </c>
      <c r="L829" s="320">
        <f t="shared" si="62"/>
        <v>21</v>
      </c>
      <c r="M829" s="91">
        <f t="shared" si="63"/>
        <v>44033</v>
      </c>
      <c r="N829" s="90">
        <f t="shared" si="64"/>
        <v>44033.540995370371</v>
      </c>
      <c r="O829" s="386">
        <v>99.84</v>
      </c>
      <c r="P829" s="386"/>
      <c r="Q829" s="386" t="s">
        <v>346</v>
      </c>
    </row>
    <row r="830" spans="1:17">
      <c r="A830" s="386" t="s">
        <v>345</v>
      </c>
      <c r="B830" s="386" t="s">
        <v>346</v>
      </c>
      <c r="C830" s="386" t="s">
        <v>188</v>
      </c>
      <c r="D830" s="389">
        <v>44033</v>
      </c>
      <c r="E830" s="394">
        <v>0.54440972222222228</v>
      </c>
      <c r="F830" s="386" t="s">
        <v>428</v>
      </c>
      <c r="G830" s="386">
        <v>99.5</v>
      </c>
      <c r="H830" s="386"/>
      <c r="J830" s="320">
        <f t="shared" si="60"/>
        <v>2020</v>
      </c>
      <c r="K830" s="320">
        <f t="shared" si="61"/>
        <v>7</v>
      </c>
      <c r="L830" s="320">
        <f t="shared" si="62"/>
        <v>21</v>
      </c>
      <c r="M830" s="91">
        <f t="shared" si="63"/>
        <v>44033</v>
      </c>
      <c r="N830" s="90">
        <f t="shared" si="64"/>
        <v>44033.544409722221</v>
      </c>
      <c r="O830" s="386">
        <v>99.5</v>
      </c>
      <c r="P830" s="386"/>
      <c r="Q830" s="386" t="s">
        <v>346</v>
      </c>
    </row>
    <row r="831" spans="1:17">
      <c r="A831" s="386" t="s">
        <v>345</v>
      </c>
      <c r="B831" s="386" t="s">
        <v>346</v>
      </c>
      <c r="C831" s="386" t="s">
        <v>188</v>
      </c>
      <c r="D831" s="389">
        <v>44034</v>
      </c>
      <c r="E831" s="394">
        <v>0.42978009259259259</v>
      </c>
      <c r="F831" s="386" t="s">
        <v>423</v>
      </c>
      <c r="G831" s="386">
        <v>100.036</v>
      </c>
      <c r="H831" s="386"/>
      <c r="J831" s="320">
        <f t="shared" si="60"/>
        <v>2020</v>
      </c>
      <c r="K831" s="320">
        <f t="shared" si="61"/>
        <v>7</v>
      </c>
      <c r="L831" s="320">
        <f t="shared" si="62"/>
        <v>22</v>
      </c>
      <c r="M831" s="91">
        <f t="shared" si="63"/>
        <v>44034</v>
      </c>
      <c r="N831" s="90">
        <f t="shared" si="64"/>
        <v>44034.429780092592</v>
      </c>
      <c r="O831" s="386">
        <v>100.036</v>
      </c>
      <c r="P831" s="386"/>
      <c r="Q831" s="386" t="s">
        <v>346</v>
      </c>
    </row>
    <row r="832" spans="1:17">
      <c r="A832" s="386" t="s">
        <v>345</v>
      </c>
      <c r="B832" s="386" t="s">
        <v>346</v>
      </c>
      <c r="C832" s="386" t="s">
        <v>188</v>
      </c>
      <c r="D832" s="389">
        <v>44034</v>
      </c>
      <c r="E832" s="394">
        <v>0.42978009259259259</v>
      </c>
      <c r="F832" s="386" t="s">
        <v>423</v>
      </c>
      <c r="G832" s="386">
        <v>100.136</v>
      </c>
      <c r="H832" s="386"/>
      <c r="J832" s="320">
        <f t="shared" si="60"/>
        <v>2020</v>
      </c>
      <c r="K832" s="320">
        <f t="shared" si="61"/>
        <v>7</v>
      </c>
      <c r="L832" s="320">
        <f t="shared" si="62"/>
        <v>22</v>
      </c>
      <c r="M832" s="91">
        <f t="shared" si="63"/>
        <v>44034</v>
      </c>
      <c r="N832" s="90">
        <f t="shared" si="64"/>
        <v>44034.429780092592</v>
      </c>
      <c r="O832" s="386">
        <v>100.136</v>
      </c>
      <c r="P832" s="386"/>
      <c r="Q832" s="386" t="s">
        <v>346</v>
      </c>
    </row>
    <row r="833" spans="1:17">
      <c r="A833" s="386" t="s">
        <v>345</v>
      </c>
      <c r="B833" s="386" t="s">
        <v>346</v>
      </c>
      <c r="C833" s="386" t="s">
        <v>188</v>
      </c>
      <c r="D833" s="389">
        <v>44035</v>
      </c>
      <c r="E833" s="394">
        <v>0.52660879629629631</v>
      </c>
      <c r="F833" s="386" t="s">
        <v>417</v>
      </c>
      <c r="G833" s="386">
        <v>100.1536</v>
      </c>
      <c r="H833" s="386"/>
      <c r="J833" s="320">
        <f t="shared" si="60"/>
        <v>2020</v>
      </c>
      <c r="K833" s="320">
        <f t="shared" si="61"/>
        <v>7</v>
      </c>
      <c r="L833" s="320">
        <f t="shared" si="62"/>
        <v>23</v>
      </c>
      <c r="M833" s="91">
        <f t="shared" si="63"/>
        <v>44035</v>
      </c>
      <c r="N833" s="90">
        <f t="shared" si="64"/>
        <v>44035.526608796295</v>
      </c>
      <c r="O833" s="386">
        <v>100.1536</v>
      </c>
      <c r="P833" s="386"/>
      <c r="Q833" s="386" t="s">
        <v>346</v>
      </c>
    </row>
    <row r="834" spans="1:17">
      <c r="A834" s="386" t="s">
        <v>345</v>
      </c>
      <c r="B834" s="386" t="s">
        <v>346</v>
      </c>
      <c r="C834" s="386" t="s">
        <v>188</v>
      </c>
      <c r="D834" s="389">
        <v>44035</v>
      </c>
      <c r="E834" s="394">
        <v>0.52660879629629631</v>
      </c>
      <c r="F834" s="386" t="s">
        <v>417</v>
      </c>
      <c r="G834" s="386">
        <v>100.16540000000001</v>
      </c>
      <c r="H834" s="386"/>
      <c r="J834" s="320">
        <f t="shared" si="60"/>
        <v>2020</v>
      </c>
      <c r="K834" s="320">
        <f t="shared" si="61"/>
        <v>7</v>
      </c>
      <c r="L834" s="320">
        <f t="shared" si="62"/>
        <v>23</v>
      </c>
      <c r="M834" s="91">
        <f t="shared" si="63"/>
        <v>44035</v>
      </c>
      <c r="N834" s="90">
        <f t="shared" si="64"/>
        <v>44035.526608796295</v>
      </c>
      <c r="O834" s="386">
        <v>100.16540000000001</v>
      </c>
      <c r="P834" s="386"/>
      <c r="Q834" s="386" t="s">
        <v>346</v>
      </c>
    </row>
    <row r="835" spans="1:17">
      <c r="A835" s="386" t="s">
        <v>345</v>
      </c>
      <c r="B835" s="386" t="s">
        <v>346</v>
      </c>
      <c r="C835" s="386" t="s">
        <v>188</v>
      </c>
      <c r="D835" s="389">
        <v>44036</v>
      </c>
      <c r="E835" s="394">
        <v>0.50891203703703702</v>
      </c>
      <c r="F835" s="386" t="s">
        <v>423</v>
      </c>
      <c r="G835" s="386">
        <v>100.25</v>
      </c>
      <c r="H835" s="386"/>
      <c r="J835" s="320">
        <f t="shared" ref="J835:J898" si="65">YEAR(D835)</f>
        <v>2020</v>
      </c>
      <c r="K835" s="320">
        <f t="shared" ref="K835:K898" si="66">MONTH(D835)</f>
        <v>7</v>
      </c>
      <c r="L835" s="320">
        <f t="shared" ref="L835:L898" si="67">DAY(D835)</f>
        <v>24</v>
      </c>
      <c r="M835" s="91">
        <f t="shared" ref="M835:M898" si="68">DATE(J835,K835,L835)</f>
        <v>44036</v>
      </c>
      <c r="N835" s="90">
        <f t="shared" ref="N835:N898" si="69">M835+E835</f>
        <v>44036.508912037039</v>
      </c>
      <c r="O835" s="386">
        <v>100.25</v>
      </c>
      <c r="P835" s="386"/>
      <c r="Q835" s="386" t="s">
        <v>346</v>
      </c>
    </row>
    <row r="836" spans="1:17">
      <c r="A836" s="386" t="s">
        <v>345</v>
      </c>
      <c r="B836" s="386" t="s">
        <v>346</v>
      </c>
      <c r="C836" s="386" t="s">
        <v>188</v>
      </c>
      <c r="D836" s="389">
        <v>44036</v>
      </c>
      <c r="E836" s="394">
        <v>0.50905092592592593</v>
      </c>
      <c r="F836" s="386" t="s">
        <v>423</v>
      </c>
      <c r="G836" s="386">
        <v>100.25</v>
      </c>
      <c r="H836" s="386"/>
      <c r="J836" s="320">
        <f t="shared" si="65"/>
        <v>2020</v>
      </c>
      <c r="K836" s="320">
        <f t="shared" si="66"/>
        <v>7</v>
      </c>
      <c r="L836" s="320">
        <f t="shared" si="67"/>
        <v>24</v>
      </c>
      <c r="M836" s="91">
        <f t="shared" si="68"/>
        <v>44036</v>
      </c>
      <c r="N836" s="90">
        <f t="shared" si="69"/>
        <v>44036.509050925924</v>
      </c>
      <c r="O836" s="386">
        <v>100.25</v>
      </c>
      <c r="P836" s="386"/>
      <c r="Q836" s="386" t="s">
        <v>346</v>
      </c>
    </row>
    <row r="837" spans="1:17">
      <c r="A837" s="386" t="s">
        <v>345</v>
      </c>
      <c r="B837" s="386" t="s">
        <v>346</v>
      </c>
      <c r="C837" s="386" t="s">
        <v>188</v>
      </c>
      <c r="D837" s="389">
        <v>44036</v>
      </c>
      <c r="E837" s="394">
        <v>0.50906249999999997</v>
      </c>
      <c r="F837" s="386" t="s">
        <v>423</v>
      </c>
      <c r="G837" s="386">
        <v>100.65</v>
      </c>
      <c r="H837" s="386"/>
      <c r="J837" s="320">
        <f t="shared" si="65"/>
        <v>2020</v>
      </c>
      <c r="K837" s="320">
        <f t="shared" si="66"/>
        <v>7</v>
      </c>
      <c r="L837" s="320">
        <f t="shared" si="67"/>
        <v>24</v>
      </c>
      <c r="M837" s="91">
        <f t="shared" si="68"/>
        <v>44036</v>
      </c>
      <c r="N837" s="90">
        <f t="shared" si="69"/>
        <v>44036.509062500001</v>
      </c>
      <c r="O837" s="386">
        <v>100.65</v>
      </c>
      <c r="P837" s="386"/>
      <c r="Q837" s="386" t="s">
        <v>346</v>
      </c>
    </row>
    <row r="838" spans="1:17">
      <c r="A838" s="386" t="s">
        <v>345</v>
      </c>
      <c r="B838" s="386" t="s">
        <v>346</v>
      </c>
      <c r="C838" s="386" t="s">
        <v>188</v>
      </c>
      <c r="D838" s="389">
        <v>44036</v>
      </c>
      <c r="E838" s="394">
        <v>0.50906249999999997</v>
      </c>
      <c r="F838" s="386" t="s">
        <v>423</v>
      </c>
      <c r="G838" s="386">
        <v>100.25</v>
      </c>
      <c r="H838" s="386"/>
      <c r="J838" s="320">
        <f t="shared" si="65"/>
        <v>2020</v>
      </c>
      <c r="K838" s="320">
        <f t="shared" si="66"/>
        <v>7</v>
      </c>
      <c r="L838" s="320">
        <f t="shared" si="67"/>
        <v>24</v>
      </c>
      <c r="M838" s="91">
        <f t="shared" si="68"/>
        <v>44036</v>
      </c>
      <c r="N838" s="90">
        <f t="shared" si="69"/>
        <v>44036.509062500001</v>
      </c>
      <c r="O838" s="386">
        <v>100.25</v>
      </c>
      <c r="P838" s="386"/>
      <c r="Q838" s="386" t="s">
        <v>346</v>
      </c>
    </row>
    <row r="839" spans="1:17">
      <c r="A839" s="386" t="s">
        <v>345</v>
      </c>
      <c r="B839" s="386" t="s">
        <v>346</v>
      </c>
      <c r="C839" s="386" t="s">
        <v>188</v>
      </c>
      <c r="D839" s="389">
        <v>44036</v>
      </c>
      <c r="E839" s="394">
        <v>0.55799768518518522</v>
      </c>
      <c r="F839" s="386" t="s">
        <v>504</v>
      </c>
      <c r="G839" s="386">
        <v>100.1968</v>
      </c>
      <c r="H839" s="386"/>
      <c r="J839" s="320">
        <f t="shared" si="65"/>
        <v>2020</v>
      </c>
      <c r="K839" s="320">
        <f t="shared" si="66"/>
        <v>7</v>
      </c>
      <c r="L839" s="320">
        <f t="shared" si="67"/>
        <v>24</v>
      </c>
      <c r="M839" s="91">
        <f t="shared" si="68"/>
        <v>44036</v>
      </c>
      <c r="N839" s="90">
        <f t="shared" si="69"/>
        <v>44036.557997685188</v>
      </c>
      <c r="O839" s="386">
        <v>100.1968</v>
      </c>
      <c r="P839" s="386"/>
      <c r="Q839" s="386" t="s">
        <v>346</v>
      </c>
    </row>
    <row r="840" spans="1:17">
      <c r="A840" s="386" t="s">
        <v>345</v>
      </c>
      <c r="B840" s="386" t="s">
        <v>346</v>
      </c>
      <c r="C840" s="386" t="s">
        <v>188</v>
      </c>
      <c r="D840" s="389">
        <v>44039</v>
      </c>
      <c r="E840" s="394">
        <v>0.33756944444444448</v>
      </c>
      <c r="F840" s="386" t="s">
        <v>417</v>
      </c>
      <c r="G840" s="386">
        <v>100.163</v>
      </c>
      <c r="H840" s="386"/>
      <c r="J840" s="320">
        <f t="shared" si="65"/>
        <v>2020</v>
      </c>
      <c r="K840" s="320">
        <f t="shared" si="66"/>
        <v>7</v>
      </c>
      <c r="L840" s="320">
        <f t="shared" si="67"/>
        <v>27</v>
      </c>
      <c r="M840" s="91">
        <f t="shared" si="68"/>
        <v>44039</v>
      </c>
      <c r="N840" s="90">
        <f t="shared" si="69"/>
        <v>44039.337569444448</v>
      </c>
      <c r="O840" s="386">
        <v>100.163</v>
      </c>
      <c r="P840" s="386"/>
      <c r="Q840" s="386" t="s">
        <v>346</v>
      </c>
    </row>
    <row r="841" spans="1:17">
      <c r="A841" s="386" t="s">
        <v>345</v>
      </c>
      <c r="B841" s="386" t="s">
        <v>346</v>
      </c>
      <c r="C841" s="386" t="s">
        <v>188</v>
      </c>
      <c r="D841" s="389">
        <v>44039</v>
      </c>
      <c r="E841" s="394">
        <v>0.37928240740740737</v>
      </c>
      <c r="F841" s="386" t="s">
        <v>504</v>
      </c>
      <c r="G841" s="386">
        <v>100.226</v>
      </c>
      <c r="H841" s="386"/>
      <c r="J841" s="320">
        <f t="shared" si="65"/>
        <v>2020</v>
      </c>
      <c r="K841" s="320">
        <f t="shared" si="66"/>
        <v>7</v>
      </c>
      <c r="L841" s="320">
        <f t="shared" si="67"/>
        <v>27</v>
      </c>
      <c r="M841" s="91">
        <f t="shared" si="68"/>
        <v>44039</v>
      </c>
      <c r="N841" s="90">
        <f t="shared" si="69"/>
        <v>44039.379282407404</v>
      </c>
      <c r="O841" s="386">
        <v>100.226</v>
      </c>
      <c r="P841" s="386"/>
      <c r="Q841" s="386" t="s">
        <v>346</v>
      </c>
    </row>
    <row r="842" spans="1:17">
      <c r="A842" s="386" t="s">
        <v>345</v>
      </c>
      <c r="B842" s="386" t="s">
        <v>346</v>
      </c>
      <c r="C842" s="386" t="s">
        <v>188</v>
      </c>
      <c r="D842" s="389">
        <v>44039</v>
      </c>
      <c r="E842" s="394">
        <v>0.6147569444444444</v>
      </c>
      <c r="F842" s="386" t="s">
        <v>423</v>
      </c>
      <c r="G842" s="386">
        <v>100.184</v>
      </c>
      <c r="H842" s="386"/>
      <c r="J842" s="320">
        <f t="shared" si="65"/>
        <v>2020</v>
      </c>
      <c r="K842" s="320">
        <f t="shared" si="66"/>
        <v>7</v>
      </c>
      <c r="L842" s="320">
        <f t="shared" si="67"/>
        <v>27</v>
      </c>
      <c r="M842" s="91">
        <f t="shared" si="68"/>
        <v>44039</v>
      </c>
      <c r="N842" s="90">
        <f t="shared" si="69"/>
        <v>44039.614756944444</v>
      </c>
      <c r="O842" s="386">
        <v>100.184</v>
      </c>
      <c r="P842" s="386"/>
      <c r="Q842" s="386" t="s">
        <v>346</v>
      </c>
    </row>
    <row r="843" spans="1:17">
      <c r="A843" s="386" t="s">
        <v>345</v>
      </c>
      <c r="B843" s="386" t="s">
        <v>346</v>
      </c>
      <c r="C843" s="386" t="s">
        <v>188</v>
      </c>
      <c r="D843" s="389">
        <v>44039</v>
      </c>
      <c r="E843" s="394">
        <v>0.61476851851851855</v>
      </c>
      <c r="F843" s="386" t="s">
        <v>423</v>
      </c>
      <c r="G843" s="386">
        <v>100.184</v>
      </c>
      <c r="H843" s="386"/>
      <c r="J843" s="320">
        <f t="shared" si="65"/>
        <v>2020</v>
      </c>
      <c r="K843" s="320">
        <f t="shared" si="66"/>
        <v>7</v>
      </c>
      <c r="L843" s="320">
        <f t="shared" si="67"/>
        <v>27</v>
      </c>
      <c r="M843" s="91">
        <f t="shared" si="68"/>
        <v>44039</v>
      </c>
      <c r="N843" s="90">
        <f t="shared" si="69"/>
        <v>44039.614768518521</v>
      </c>
      <c r="O843" s="386">
        <v>100.184</v>
      </c>
      <c r="P843" s="386"/>
      <c r="Q843" s="386" t="s">
        <v>346</v>
      </c>
    </row>
    <row r="844" spans="1:17">
      <c r="A844" s="386" t="s">
        <v>345</v>
      </c>
      <c r="B844" s="386" t="s">
        <v>346</v>
      </c>
      <c r="C844" s="386" t="s">
        <v>188</v>
      </c>
      <c r="D844" s="389">
        <v>44040</v>
      </c>
      <c r="E844" s="394">
        <v>0.41038194444444448</v>
      </c>
      <c r="F844" s="386" t="s">
        <v>415</v>
      </c>
      <c r="G844" s="386">
        <v>100.16500000000001</v>
      </c>
      <c r="H844" s="386"/>
      <c r="J844" s="320">
        <f t="shared" si="65"/>
        <v>2020</v>
      </c>
      <c r="K844" s="320">
        <f t="shared" si="66"/>
        <v>7</v>
      </c>
      <c r="L844" s="320">
        <f t="shared" si="67"/>
        <v>28</v>
      </c>
      <c r="M844" s="91">
        <f t="shared" si="68"/>
        <v>44040</v>
      </c>
      <c r="N844" s="90">
        <f t="shared" si="69"/>
        <v>44040.410381944443</v>
      </c>
      <c r="O844" s="386">
        <v>100.16500000000001</v>
      </c>
      <c r="P844" s="386"/>
      <c r="Q844" s="386" t="s">
        <v>346</v>
      </c>
    </row>
    <row r="845" spans="1:17">
      <c r="A845" s="386" t="s">
        <v>345</v>
      </c>
      <c r="B845" s="386" t="s">
        <v>346</v>
      </c>
      <c r="C845" s="386" t="s">
        <v>188</v>
      </c>
      <c r="D845" s="389">
        <v>44040</v>
      </c>
      <c r="E845" s="394">
        <v>0.5193402777777778</v>
      </c>
      <c r="F845" s="386" t="s">
        <v>287</v>
      </c>
      <c r="G845" s="386">
        <v>100.06</v>
      </c>
      <c r="H845" s="386"/>
      <c r="J845" s="320">
        <f t="shared" si="65"/>
        <v>2020</v>
      </c>
      <c r="K845" s="320">
        <f t="shared" si="66"/>
        <v>7</v>
      </c>
      <c r="L845" s="320">
        <f t="shared" si="67"/>
        <v>28</v>
      </c>
      <c r="M845" s="91">
        <f t="shared" si="68"/>
        <v>44040</v>
      </c>
      <c r="N845" s="90">
        <f t="shared" si="69"/>
        <v>44040.51934027778</v>
      </c>
      <c r="O845" s="386">
        <v>100.06</v>
      </c>
      <c r="P845" s="386"/>
      <c r="Q845" s="386" t="s">
        <v>346</v>
      </c>
    </row>
    <row r="846" spans="1:17">
      <c r="A846" s="386" t="s">
        <v>345</v>
      </c>
      <c r="B846" s="386" t="s">
        <v>346</v>
      </c>
      <c r="C846" s="386" t="s">
        <v>188</v>
      </c>
      <c r="D846" s="389">
        <v>44041</v>
      </c>
      <c r="E846" s="394">
        <v>0.33750000000000002</v>
      </c>
      <c r="F846" s="386" t="s">
        <v>421</v>
      </c>
      <c r="G846" s="386">
        <v>100.25</v>
      </c>
      <c r="H846" s="386"/>
      <c r="J846" s="320">
        <f t="shared" si="65"/>
        <v>2020</v>
      </c>
      <c r="K846" s="320">
        <f t="shared" si="66"/>
        <v>7</v>
      </c>
      <c r="L846" s="320">
        <f t="shared" si="67"/>
        <v>29</v>
      </c>
      <c r="M846" s="91">
        <f t="shared" si="68"/>
        <v>44041</v>
      </c>
      <c r="N846" s="90">
        <f t="shared" si="69"/>
        <v>44041.337500000001</v>
      </c>
      <c r="O846" s="386">
        <v>100.25</v>
      </c>
      <c r="P846" s="386"/>
      <c r="Q846" s="386" t="s">
        <v>346</v>
      </c>
    </row>
    <row r="847" spans="1:17">
      <c r="A847" s="386" t="s">
        <v>345</v>
      </c>
      <c r="B847" s="386" t="s">
        <v>346</v>
      </c>
      <c r="C847" s="386" t="s">
        <v>188</v>
      </c>
      <c r="D847" s="389">
        <v>44041</v>
      </c>
      <c r="E847" s="394">
        <v>0.33750000000000002</v>
      </c>
      <c r="F847" s="386" t="s">
        <v>421</v>
      </c>
      <c r="G847" s="386">
        <v>100.35</v>
      </c>
      <c r="H847" s="386"/>
      <c r="J847" s="320">
        <f t="shared" si="65"/>
        <v>2020</v>
      </c>
      <c r="K847" s="320">
        <f t="shared" si="66"/>
        <v>7</v>
      </c>
      <c r="L847" s="320">
        <f t="shared" si="67"/>
        <v>29</v>
      </c>
      <c r="M847" s="91">
        <f t="shared" si="68"/>
        <v>44041</v>
      </c>
      <c r="N847" s="90">
        <f t="shared" si="69"/>
        <v>44041.337500000001</v>
      </c>
      <c r="O847" s="386">
        <v>100.35</v>
      </c>
      <c r="P847" s="386"/>
      <c r="Q847" s="386" t="s">
        <v>346</v>
      </c>
    </row>
    <row r="848" spans="1:17">
      <c r="A848" s="386" t="s">
        <v>345</v>
      </c>
      <c r="B848" s="386" t="s">
        <v>346</v>
      </c>
      <c r="C848" s="386" t="s">
        <v>188</v>
      </c>
      <c r="D848" s="389">
        <v>44041</v>
      </c>
      <c r="E848" s="394">
        <v>0.49753472222222228</v>
      </c>
      <c r="F848" s="386" t="s">
        <v>421</v>
      </c>
      <c r="G848" s="386">
        <v>100.047</v>
      </c>
      <c r="H848" s="386"/>
      <c r="J848" s="320">
        <f t="shared" si="65"/>
        <v>2020</v>
      </c>
      <c r="K848" s="320">
        <f t="shared" si="66"/>
        <v>7</v>
      </c>
      <c r="L848" s="320">
        <f t="shared" si="67"/>
        <v>29</v>
      </c>
      <c r="M848" s="91">
        <f t="shared" si="68"/>
        <v>44041</v>
      </c>
      <c r="N848" s="90">
        <f t="shared" si="69"/>
        <v>44041.497534722221</v>
      </c>
      <c r="O848" s="386">
        <v>100.047</v>
      </c>
      <c r="P848" s="386"/>
      <c r="Q848" s="386" t="s">
        <v>346</v>
      </c>
    </row>
    <row r="849" spans="1:17">
      <c r="A849" s="386" t="s">
        <v>345</v>
      </c>
      <c r="B849" s="386" t="s">
        <v>346</v>
      </c>
      <c r="C849" s="386" t="s">
        <v>188</v>
      </c>
      <c r="D849" s="389">
        <v>44041</v>
      </c>
      <c r="E849" s="394">
        <v>0.51457175925925924</v>
      </c>
      <c r="F849" s="386" t="s">
        <v>449</v>
      </c>
      <c r="G849" s="386">
        <v>99.5</v>
      </c>
      <c r="H849" s="386"/>
      <c r="J849" s="320">
        <f t="shared" si="65"/>
        <v>2020</v>
      </c>
      <c r="K849" s="320">
        <f t="shared" si="66"/>
        <v>7</v>
      </c>
      <c r="L849" s="320">
        <f t="shared" si="67"/>
        <v>29</v>
      </c>
      <c r="M849" s="91">
        <f t="shared" si="68"/>
        <v>44041</v>
      </c>
      <c r="N849" s="90">
        <f t="shared" si="69"/>
        <v>44041.51457175926</v>
      </c>
      <c r="O849" s="386">
        <v>99.5</v>
      </c>
      <c r="P849" s="386"/>
      <c r="Q849" s="386" t="s">
        <v>346</v>
      </c>
    </row>
    <row r="850" spans="1:17">
      <c r="A850" s="386" t="s">
        <v>345</v>
      </c>
      <c r="B850" s="386" t="s">
        <v>346</v>
      </c>
      <c r="C850" s="386" t="s">
        <v>188</v>
      </c>
      <c r="D850" s="389">
        <v>44042</v>
      </c>
      <c r="E850" s="394">
        <v>0.4488773148148148</v>
      </c>
      <c r="F850" s="386" t="s">
        <v>505</v>
      </c>
      <c r="G850" s="386">
        <v>100.072</v>
      </c>
      <c r="H850" s="386"/>
      <c r="J850" s="320">
        <f t="shared" si="65"/>
        <v>2020</v>
      </c>
      <c r="K850" s="320">
        <f t="shared" si="66"/>
        <v>7</v>
      </c>
      <c r="L850" s="320">
        <f t="shared" si="67"/>
        <v>30</v>
      </c>
      <c r="M850" s="91">
        <f t="shared" si="68"/>
        <v>44042</v>
      </c>
      <c r="N850" s="90">
        <f t="shared" si="69"/>
        <v>44042.448877314811</v>
      </c>
      <c r="O850" s="386">
        <v>100.072</v>
      </c>
      <c r="P850" s="386"/>
      <c r="Q850" s="386" t="s">
        <v>346</v>
      </c>
    </row>
    <row r="851" spans="1:17">
      <c r="A851" s="386" t="s">
        <v>345</v>
      </c>
      <c r="B851" s="386" t="s">
        <v>346</v>
      </c>
      <c r="C851" s="386" t="s">
        <v>188</v>
      </c>
      <c r="D851" s="389">
        <v>44042</v>
      </c>
      <c r="E851" s="394">
        <v>0.45069444444444445</v>
      </c>
      <c r="F851" s="386" t="s">
        <v>506</v>
      </c>
      <c r="G851" s="386">
        <v>100.072</v>
      </c>
      <c r="H851" s="386"/>
      <c r="J851" s="320">
        <f t="shared" si="65"/>
        <v>2020</v>
      </c>
      <c r="K851" s="320">
        <f t="shared" si="66"/>
        <v>7</v>
      </c>
      <c r="L851" s="320">
        <f t="shared" si="67"/>
        <v>30</v>
      </c>
      <c r="M851" s="91">
        <f t="shared" si="68"/>
        <v>44042</v>
      </c>
      <c r="N851" s="90">
        <f t="shared" si="69"/>
        <v>44042.450694444444</v>
      </c>
      <c r="O851" s="386">
        <v>100.072</v>
      </c>
      <c r="P851" s="386"/>
      <c r="Q851" s="386" t="s">
        <v>346</v>
      </c>
    </row>
    <row r="852" spans="1:17">
      <c r="A852" s="386" t="s">
        <v>345</v>
      </c>
      <c r="B852" s="386" t="s">
        <v>346</v>
      </c>
      <c r="C852" s="386" t="s">
        <v>188</v>
      </c>
      <c r="D852" s="389">
        <v>44042</v>
      </c>
      <c r="E852" s="394">
        <v>0.49550925925925926</v>
      </c>
      <c r="F852" s="386" t="s">
        <v>428</v>
      </c>
      <c r="G852" s="386">
        <v>100.2557</v>
      </c>
      <c r="H852" s="386"/>
      <c r="J852" s="320">
        <f t="shared" si="65"/>
        <v>2020</v>
      </c>
      <c r="K852" s="320">
        <f t="shared" si="66"/>
        <v>7</v>
      </c>
      <c r="L852" s="320">
        <f t="shared" si="67"/>
        <v>30</v>
      </c>
      <c r="M852" s="91">
        <f t="shared" si="68"/>
        <v>44042</v>
      </c>
      <c r="N852" s="90">
        <f t="shared" si="69"/>
        <v>44042.495509259257</v>
      </c>
      <c r="O852" s="386">
        <v>100.2557</v>
      </c>
      <c r="P852" s="386"/>
      <c r="Q852" s="386" t="s">
        <v>346</v>
      </c>
    </row>
    <row r="853" spans="1:17">
      <c r="A853" s="386" t="s">
        <v>345</v>
      </c>
      <c r="B853" s="386" t="s">
        <v>346</v>
      </c>
      <c r="C853" s="386" t="s">
        <v>188</v>
      </c>
      <c r="D853" s="389">
        <v>44042</v>
      </c>
      <c r="E853" s="394">
        <v>0.49550925925925926</v>
      </c>
      <c r="F853" s="386" t="s">
        <v>428</v>
      </c>
      <c r="G853" s="386">
        <v>100.1224</v>
      </c>
      <c r="H853" s="386"/>
      <c r="J853" s="320">
        <f t="shared" si="65"/>
        <v>2020</v>
      </c>
      <c r="K853" s="320">
        <f t="shared" si="66"/>
        <v>7</v>
      </c>
      <c r="L853" s="320">
        <f t="shared" si="67"/>
        <v>30</v>
      </c>
      <c r="M853" s="91">
        <f t="shared" si="68"/>
        <v>44042</v>
      </c>
      <c r="N853" s="90">
        <f t="shared" si="69"/>
        <v>44042.495509259257</v>
      </c>
      <c r="O853" s="386">
        <v>100.1224</v>
      </c>
      <c r="P853" s="386"/>
      <c r="Q853" s="386" t="s">
        <v>346</v>
      </c>
    </row>
    <row r="854" spans="1:17">
      <c r="A854" s="386" t="s">
        <v>345</v>
      </c>
      <c r="B854" s="386" t="s">
        <v>346</v>
      </c>
      <c r="C854" s="386" t="s">
        <v>188</v>
      </c>
      <c r="D854" s="389">
        <v>44042</v>
      </c>
      <c r="E854" s="394">
        <v>0.55456018518518524</v>
      </c>
      <c r="F854" s="386" t="s">
        <v>430</v>
      </c>
      <c r="G854" s="386">
        <v>100.0016</v>
      </c>
      <c r="H854" s="386"/>
      <c r="J854" s="320">
        <f t="shared" si="65"/>
        <v>2020</v>
      </c>
      <c r="K854" s="320">
        <f t="shared" si="66"/>
        <v>7</v>
      </c>
      <c r="L854" s="320">
        <f t="shared" si="67"/>
        <v>30</v>
      </c>
      <c r="M854" s="91">
        <f t="shared" si="68"/>
        <v>44042</v>
      </c>
      <c r="N854" s="90">
        <f t="shared" si="69"/>
        <v>44042.554560185185</v>
      </c>
      <c r="O854" s="386">
        <v>100.0016</v>
      </c>
      <c r="P854" s="386"/>
      <c r="Q854" s="386" t="s">
        <v>346</v>
      </c>
    </row>
    <row r="855" spans="1:17">
      <c r="A855" s="386" t="s">
        <v>345</v>
      </c>
      <c r="B855" s="386" t="s">
        <v>346</v>
      </c>
      <c r="C855" s="386" t="s">
        <v>188</v>
      </c>
      <c r="D855" s="389">
        <v>44042</v>
      </c>
      <c r="E855" s="394">
        <v>0.55456018518518524</v>
      </c>
      <c r="F855" s="386" t="s">
        <v>430</v>
      </c>
      <c r="G855" s="386">
        <v>100.0016</v>
      </c>
      <c r="H855" s="386"/>
      <c r="J855" s="320">
        <f t="shared" si="65"/>
        <v>2020</v>
      </c>
      <c r="K855" s="320">
        <f t="shared" si="66"/>
        <v>7</v>
      </c>
      <c r="L855" s="320">
        <f t="shared" si="67"/>
        <v>30</v>
      </c>
      <c r="M855" s="91">
        <f t="shared" si="68"/>
        <v>44042</v>
      </c>
      <c r="N855" s="90">
        <f t="shared" si="69"/>
        <v>44042.554560185185</v>
      </c>
      <c r="O855" s="386">
        <v>100.0016</v>
      </c>
      <c r="P855" s="386"/>
      <c r="Q855" s="386" t="s">
        <v>346</v>
      </c>
    </row>
    <row r="856" spans="1:17">
      <c r="A856" s="386" t="s">
        <v>345</v>
      </c>
      <c r="B856" s="386" t="s">
        <v>346</v>
      </c>
      <c r="C856" s="386" t="s">
        <v>188</v>
      </c>
      <c r="D856" s="389">
        <v>44043</v>
      </c>
      <c r="E856" s="394">
        <v>0.34789351851851852</v>
      </c>
      <c r="F856" s="386" t="s">
        <v>506</v>
      </c>
      <c r="G856" s="386">
        <v>100.07899999999999</v>
      </c>
      <c r="H856" s="386"/>
      <c r="J856" s="320">
        <f t="shared" si="65"/>
        <v>2020</v>
      </c>
      <c r="K856" s="320">
        <f t="shared" si="66"/>
        <v>7</v>
      </c>
      <c r="L856" s="320">
        <f t="shared" si="67"/>
        <v>31</v>
      </c>
      <c r="M856" s="91">
        <f t="shared" si="68"/>
        <v>44043</v>
      </c>
      <c r="N856" s="90">
        <f t="shared" si="69"/>
        <v>44043.347893518519</v>
      </c>
      <c r="O856" s="386">
        <v>100.07899999999999</v>
      </c>
      <c r="P856" s="386"/>
      <c r="Q856" s="386" t="s">
        <v>346</v>
      </c>
    </row>
    <row r="857" spans="1:17">
      <c r="A857" s="386" t="s">
        <v>345</v>
      </c>
      <c r="B857" s="386" t="s">
        <v>346</v>
      </c>
      <c r="C857" s="386" t="s">
        <v>188</v>
      </c>
      <c r="D857" s="389">
        <v>44043</v>
      </c>
      <c r="E857" s="394">
        <v>0.6973611111111111</v>
      </c>
      <c r="F857" s="386" t="s">
        <v>507</v>
      </c>
      <c r="G857" s="386">
        <v>100.071927</v>
      </c>
      <c r="H857" s="386"/>
      <c r="J857" s="320">
        <f t="shared" si="65"/>
        <v>2020</v>
      </c>
      <c r="K857" s="320">
        <f t="shared" si="66"/>
        <v>7</v>
      </c>
      <c r="L857" s="320">
        <f t="shared" si="67"/>
        <v>31</v>
      </c>
      <c r="M857" s="91">
        <f t="shared" si="68"/>
        <v>44043</v>
      </c>
      <c r="N857" s="90">
        <f t="shared" si="69"/>
        <v>44043.69736111111</v>
      </c>
      <c r="O857" s="386">
        <v>100.071927</v>
      </c>
      <c r="P857" s="386"/>
      <c r="Q857" s="386" t="s">
        <v>346</v>
      </c>
    </row>
    <row r="858" spans="1:17">
      <c r="A858" s="386" t="s">
        <v>345</v>
      </c>
      <c r="B858" s="386" t="s">
        <v>346</v>
      </c>
      <c r="C858" s="386" t="s">
        <v>188</v>
      </c>
      <c r="D858" s="389">
        <v>44046</v>
      </c>
      <c r="E858" s="394">
        <v>0.4155092592592593</v>
      </c>
      <c r="F858" s="386" t="s">
        <v>499</v>
      </c>
      <c r="G858" s="386">
        <v>100.1521</v>
      </c>
      <c r="H858" s="386"/>
      <c r="J858" s="320">
        <f t="shared" si="65"/>
        <v>2020</v>
      </c>
      <c r="K858" s="320">
        <f t="shared" si="66"/>
        <v>8</v>
      </c>
      <c r="L858" s="320">
        <f t="shared" si="67"/>
        <v>3</v>
      </c>
      <c r="M858" s="91">
        <f t="shared" si="68"/>
        <v>44046</v>
      </c>
      <c r="N858" s="90">
        <f t="shared" si="69"/>
        <v>44046.415509259263</v>
      </c>
      <c r="O858" s="386">
        <v>100.1521</v>
      </c>
      <c r="P858" s="386"/>
      <c r="Q858" s="386" t="s">
        <v>346</v>
      </c>
    </row>
    <row r="859" spans="1:17">
      <c r="A859" s="386" t="s">
        <v>345</v>
      </c>
      <c r="B859" s="386" t="s">
        <v>346</v>
      </c>
      <c r="C859" s="386" t="s">
        <v>188</v>
      </c>
      <c r="D859" s="389">
        <v>44046</v>
      </c>
      <c r="E859" s="394">
        <v>0.4155092592592593</v>
      </c>
      <c r="F859" s="386" t="s">
        <v>499</v>
      </c>
      <c r="G859" s="386">
        <v>100.1645</v>
      </c>
      <c r="H859" s="386"/>
      <c r="J859" s="320">
        <f t="shared" si="65"/>
        <v>2020</v>
      </c>
      <c r="K859" s="320">
        <f t="shared" si="66"/>
        <v>8</v>
      </c>
      <c r="L859" s="320">
        <f t="shared" si="67"/>
        <v>3</v>
      </c>
      <c r="M859" s="91">
        <f t="shared" si="68"/>
        <v>44046</v>
      </c>
      <c r="N859" s="90">
        <f t="shared" si="69"/>
        <v>44046.415509259263</v>
      </c>
      <c r="O859" s="386">
        <v>100.1645</v>
      </c>
      <c r="P859" s="386"/>
      <c r="Q859" s="386" t="s">
        <v>346</v>
      </c>
    </row>
    <row r="860" spans="1:17">
      <c r="A860" s="386" t="s">
        <v>345</v>
      </c>
      <c r="B860" s="386" t="s">
        <v>346</v>
      </c>
      <c r="C860" s="386" t="s">
        <v>188</v>
      </c>
      <c r="D860" s="389">
        <v>44046</v>
      </c>
      <c r="E860" s="394">
        <v>0.44476851851851856</v>
      </c>
      <c r="F860" s="386" t="s">
        <v>508</v>
      </c>
      <c r="G860" s="386">
        <v>100.1635</v>
      </c>
      <c r="H860" s="386"/>
      <c r="J860" s="320">
        <f t="shared" si="65"/>
        <v>2020</v>
      </c>
      <c r="K860" s="320">
        <f t="shared" si="66"/>
        <v>8</v>
      </c>
      <c r="L860" s="320">
        <f t="shared" si="67"/>
        <v>3</v>
      </c>
      <c r="M860" s="91">
        <f t="shared" si="68"/>
        <v>44046</v>
      </c>
      <c r="N860" s="90">
        <f t="shared" si="69"/>
        <v>44046.444768518515</v>
      </c>
      <c r="O860" s="386">
        <v>100.1635</v>
      </c>
      <c r="P860" s="386"/>
      <c r="Q860" s="386" t="s">
        <v>346</v>
      </c>
    </row>
    <row r="861" spans="1:17">
      <c r="A861" s="386" t="s">
        <v>345</v>
      </c>
      <c r="B861" s="386" t="s">
        <v>346</v>
      </c>
      <c r="C861" s="386" t="s">
        <v>188</v>
      </c>
      <c r="D861" s="389">
        <v>44047</v>
      </c>
      <c r="E861" s="394">
        <v>0.4795949074074074</v>
      </c>
      <c r="F861" s="386" t="s">
        <v>422</v>
      </c>
      <c r="G861" s="386">
        <v>100.375</v>
      </c>
      <c r="H861" s="386"/>
      <c r="J861" s="320">
        <f t="shared" si="65"/>
        <v>2020</v>
      </c>
      <c r="K861" s="320">
        <f t="shared" si="66"/>
        <v>8</v>
      </c>
      <c r="L861" s="320">
        <f t="shared" si="67"/>
        <v>4</v>
      </c>
      <c r="M861" s="91">
        <f t="shared" si="68"/>
        <v>44047</v>
      </c>
      <c r="N861" s="90">
        <f t="shared" si="69"/>
        <v>44047.479594907411</v>
      </c>
      <c r="O861" s="386">
        <v>100.375</v>
      </c>
      <c r="P861" s="386"/>
      <c r="Q861" s="386" t="s">
        <v>346</v>
      </c>
    </row>
    <row r="862" spans="1:17">
      <c r="A862" s="386" t="s">
        <v>345</v>
      </c>
      <c r="B862" s="386" t="s">
        <v>346</v>
      </c>
      <c r="C862" s="386" t="s">
        <v>188</v>
      </c>
      <c r="D862" s="389">
        <v>44047</v>
      </c>
      <c r="E862" s="394">
        <v>0.4795949074074074</v>
      </c>
      <c r="F862" s="386" t="s">
        <v>422</v>
      </c>
      <c r="G862" s="386">
        <v>100.375</v>
      </c>
      <c r="H862" s="386"/>
      <c r="J862" s="320">
        <f t="shared" si="65"/>
        <v>2020</v>
      </c>
      <c r="K862" s="320">
        <f t="shared" si="66"/>
        <v>8</v>
      </c>
      <c r="L862" s="320">
        <f t="shared" si="67"/>
        <v>4</v>
      </c>
      <c r="M862" s="91">
        <f t="shared" si="68"/>
        <v>44047</v>
      </c>
      <c r="N862" s="90">
        <f t="shared" si="69"/>
        <v>44047.479594907411</v>
      </c>
      <c r="O862" s="386">
        <v>100.375</v>
      </c>
      <c r="P862" s="386"/>
      <c r="Q862" s="386" t="s">
        <v>346</v>
      </c>
    </row>
    <row r="863" spans="1:17">
      <c r="A863" s="386" t="s">
        <v>345</v>
      </c>
      <c r="B863" s="386" t="s">
        <v>346</v>
      </c>
      <c r="C863" s="386" t="s">
        <v>188</v>
      </c>
      <c r="D863" s="389">
        <v>44048</v>
      </c>
      <c r="E863" s="394">
        <v>0.4092824074074074</v>
      </c>
      <c r="F863" s="386" t="s">
        <v>422</v>
      </c>
      <c r="G863" s="386">
        <v>100.157</v>
      </c>
      <c r="H863" s="386"/>
      <c r="J863" s="320">
        <f t="shared" si="65"/>
        <v>2020</v>
      </c>
      <c r="K863" s="320">
        <f t="shared" si="66"/>
        <v>8</v>
      </c>
      <c r="L863" s="320">
        <f t="shared" si="67"/>
        <v>5</v>
      </c>
      <c r="M863" s="91">
        <f t="shared" si="68"/>
        <v>44048</v>
      </c>
      <c r="N863" s="90">
        <f t="shared" si="69"/>
        <v>44048.409282407411</v>
      </c>
      <c r="O863" s="386">
        <v>100.157</v>
      </c>
      <c r="P863" s="386"/>
      <c r="Q863" s="386" t="s">
        <v>346</v>
      </c>
    </row>
    <row r="864" spans="1:17">
      <c r="A864" s="386" t="s">
        <v>345</v>
      </c>
      <c r="B864" s="386" t="s">
        <v>346</v>
      </c>
      <c r="C864" s="386" t="s">
        <v>188</v>
      </c>
      <c r="D864" s="389">
        <v>44048</v>
      </c>
      <c r="E864" s="394">
        <v>0.4092824074074074</v>
      </c>
      <c r="F864" s="386" t="s">
        <v>422</v>
      </c>
      <c r="G864" s="386">
        <v>100.16930000000001</v>
      </c>
      <c r="H864" s="386"/>
      <c r="J864" s="320">
        <f t="shared" si="65"/>
        <v>2020</v>
      </c>
      <c r="K864" s="320">
        <f t="shared" si="66"/>
        <v>8</v>
      </c>
      <c r="L864" s="320">
        <f t="shared" si="67"/>
        <v>5</v>
      </c>
      <c r="M864" s="91">
        <f t="shared" si="68"/>
        <v>44048</v>
      </c>
      <c r="N864" s="90">
        <f t="shared" si="69"/>
        <v>44048.409282407411</v>
      </c>
      <c r="O864" s="386">
        <v>100.16930000000001</v>
      </c>
      <c r="P864" s="386"/>
      <c r="Q864" s="386" t="s">
        <v>346</v>
      </c>
    </row>
    <row r="865" spans="1:17">
      <c r="A865" s="386" t="s">
        <v>345</v>
      </c>
      <c r="B865" s="386" t="s">
        <v>346</v>
      </c>
      <c r="C865" s="386" t="s">
        <v>188</v>
      </c>
      <c r="D865" s="389">
        <v>44048</v>
      </c>
      <c r="E865" s="394">
        <v>0.5625</v>
      </c>
      <c r="F865" s="386" t="s">
        <v>509</v>
      </c>
      <c r="G865" s="386">
        <v>100.169</v>
      </c>
      <c r="H865" s="386"/>
      <c r="J865" s="320">
        <f t="shared" si="65"/>
        <v>2020</v>
      </c>
      <c r="K865" s="320">
        <f t="shared" si="66"/>
        <v>8</v>
      </c>
      <c r="L865" s="320">
        <f t="shared" si="67"/>
        <v>5</v>
      </c>
      <c r="M865" s="91">
        <f t="shared" si="68"/>
        <v>44048</v>
      </c>
      <c r="N865" s="90">
        <f t="shared" si="69"/>
        <v>44048.5625</v>
      </c>
      <c r="O865" s="386">
        <v>100.169</v>
      </c>
      <c r="P865" s="386"/>
      <c r="Q865" s="386" t="s">
        <v>346</v>
      </c>
    </row>
    <row r="866" spans="1:17">
      <c r="A866" s="386" t="s">
        <v>345</v>
      </c>
      <c r="B866" s="386" t="s">
        <v>346</v>
      </c>
      <c r="C866" s="386" t="s">
        <v>188</v>
      </c>
      <c r="D866" s="389">
        <v>44048</v>
      </c>
      <c r="E866" s="394">
        <v>0.57708333333333328</v>
      </c>
      <c r="F866" s="386" t="s">
        <v>509</v>
      </c>
      <c r="G866" s="386">
        <v>100.05</v>
      </c>
      <c r="H866" s="386"/>
      <c r="J866" s="320">
        <f t="shared" si="65"/>
        <v>2020</v>
      </c>
      <c r="K866" s="320">
        <f t="shared" si="66"/>
        <v>8</v>
      </c>
      <c r="L866" s="320">
        <f t="shared" si="67"/>
        <v>5</v>
      </c>
      <c r="M866" s="91">
        <f t="shared" si="68"/>
        <v>44048</v>
      </c>
      <c r="N866" s="90">
        <f t="shared" si="69"/>
        <v>44048.57708333333</v>
      </c>
      <c r="O866" s="386">
        <v>100.05</v>
      </c>
      <c r="P866" s="386"/>
      <c r="Q866" s="386" t="s">
        <v>346</v>
      </c>
    </row>
    <row r="867" spans="1:17">
      <c r="A867" s="386" t="s">
        <v>345</v>
      </c>
      <c r="B867" s="386" t="s">
        <v>346</v>
      </c>
      <c r="C867" s="386" t="s">
        <v>188</v>
      </c>
      <c r="D867" s="389">
        <v>44048</v>
      </c>
      <c r="E867" s="394">
        <v>0.63670138888888894</v>
      </c>
      <c r="F867" s="386" t="s">
        <v>465</v>
      </c>
      <c r="G867" s="386">
        <v>100.1562</v>
      </c>
      <c r="H867" s="386"/>
      <c r="J867" s="320">
        <f t="shared" si="65"/>
        <v>2020</v>
      </c>
      <c r="K867" s="320">
        <f t="shared" si="66"/>
        <v>8</v>
      </c>
      <c r="L867" s="320">
        <f t="shared" si="67"/>
        <v>5</v>
      </c>
      <c r="M867" s="91">
        <f t="shared" si="68"/>
        <v>44048</v>
      </c>
      <c r="N867" s="90">
        <f t="shared" si="69"/>
        <v>44048.636701388888</v>
      </c>
      <c r="O867" s="386">
        <v>100.1562</v>
      </c>
      <c r="P867" s="386"/>
      <c r="Q867" s="386" t="s">
        <v>346</v>
      </c>
    </row>
    <row r="868" spans="1:17">
      <c r="A868" s="386" t="s">
        <v>345</v>
      </c>
      <c r="B868" s="386" t="s">
        <v>346</v>
      </c>
      <c r="C868" s="386" t="s">
        <v>188</v>
      </c>
      <c r="D868" s="389">
        <v>44048</v>
      </c>
      <c r="E868" s="394">
        <v>0.63670138888888894</v>
      </c>
      <c r="F868" s="386" t="s">
        <v>465</v>
      </c>
      <c r="G868" s="386">
        <v>100.16849999999999</v>
      </c>
      <c r="H868" s="386"/>
      <c r="J868" s="320">
        <f t="shared" si="65"/>
        <v>2020</v>
      </c>
      <c r="K868" s="320">
        <f t="shared" si="66"/>
        <v>8</v>
      </c>
      <c r="L868" s="320">
        <f t="shared" si="67"/>
        <v>5</v>
      </c>
      <c r="M868" s="91">
        <f t="shared" si="68"/>
        <v>44048</v>
      </c>
      <c r="N868" s="90">
        <f t="shared" si="69"/>
        <v>44048.636701388888</v>
      </c>
      <c r="O868" s="386">
        <v>100.16849999999999</v>
      </c>
      <c r="P868" s="386"/>
      <c r="Q868" s="386" t="s">
        <v>346</v>
      </c>
    </row>
    <row r="869" spans="1:17">
      <c r="A869" s="386" t="s">
        <v>345</v>
      </c>
      <c r="B869" s="386" t="s">
        <v>346</v>
      </c>
      <c r="C869" s="386" t="s">
        <v>188</v>
      </c>
      <c r="D869" s="389">
        <v>44049</v>
      </c>
      <c r="E869" s="394">
        <v>0.42660879629629633</v>
      </c>
      <c r="F869" s="386" t="s">
        <v>465</v>
      </c>
      <c r="G869" s="386">
        <v>100.1559</v>
      </c>
      <c r="H869" s="386"/>
      <c r="J869" s="320">
        <f t="shared" si="65"/>
        <v>2020</v>
      </c>
      <c r="K869" s="320">
        <f t="shared" si="66"/>
        <v>8</v>
      </c>
      <c r="L869" s="320">
        <f t="shared" si="67"/>
        <v>6</v>
      </c>
      <c r="M869" s="91">
        <f t="shared" si="68"/>
        <v>44049</v>
      </c>
      <c r="N869" s="90">
        <f t="shared" si="69"/>
        <v>44049.426608796297</v>
      </c>
      <c r="O869" s="386">
        <v>100.1559</v>
      </c>
      <c r="P869" s="386"/>
      <c r="Q869" s="386" t="s">
        <v>346</v>
      </c>
    </row>
    <row r="870" spans="1:17">
      <c r="A870" s="386" t="s">
        <v>345</v>
      </c>
      <c r="B870" s="386" t="s">
        <v>346</v>
      </c>
      <c r="C870" s="386" t="s">
        <v>188</v>
      </c>
      <c r="D870" s="389">
        <v>44049</v>
      </c>
      <c r="E870" s="394">
        <v>0.42660879629629633</v>
      </c>
      <c r="F870" s="386" t="s">
        <v>465</v>
      </c>
      <c r="G870" s="386">
        <v>100.1682</v>
      </c>
      <c r="H870" s="386"/>
      <c r="J870" s="320">
        <f t="shared" si="65"/>
        <v>2020</v>
      </c>
      <c r="K870" s="320">
        <f t="shared" si="66"/>
        <v>8</v>
      </c>
      <c r="L870" s="320">
        <f t="shared" si="67"/>
        <v>6</v>
      </c>
      <c r="M870" s="91">
        <f t="shared" si="68"/>
        <v>44049</v>
      </c>
      <c r="N870" s="90">
        <f t="shared" si="69"/>
        <v>44049.426608796297</v>
      </c>
      <c r="O870" s="386">
        <v>100.1682</v>
      </c>
      <c r="P870" s="386"/>
      <c r="Q870" s="386" t="s">
        <v>346</v>
      </c>
    </row>
    <row r="871" spans="1:17">
      <c r="A871" s="386" t="s">
        <v>345</v>
      </c>
      <c r="B871" s="386" t="s">
        <v>346</v>
      </c>
      <c r="C871" s="386" t="s">
        <v>188</v>
      </c>
      <c r="D871" s="389">
        <v>44050</v>
      </c>
      <c r="E871" s="394">
        <v>0.42033564814814811</v>
      </c>
      <c r="F871" s="386" t="s">
        <v>510</v>
      </c>
      <c r="G871" s="386">
        <v>100.2409</v>
      </c>
      <c r="H871" s="386"/>
      <c r="J871" s="320">
        <f t="shared" si="65"/>
        <v>2020</v>
      </c>
      <c r="K871" s="320">
        <f t="shared" si="66"/>
        <v>8</v>
      </c>
      <c r="L871" s="320">
        <f t="shared" si="67"/>
        <v>7</v>
      </c>
      <c r="M871" s="91">
        <f t="shared" si="68"/>
        <v>44050</v>
      </c>
      <c r="N871" s="90">
        <f t="shared" si="69"/>
        <v>44050.420335648145</v>
      </c>
      <c r="O871" s="386">
        <v>100.2409</v>
      </c>
      <c r="P871" s="386"/>
      <c r="Q871" s="386" t="s">
        <v>346</v>
      </c>
    </row>
    <row r="872" spans="1:17">
      <c r="A872" s="386" t="s">
        <v>345</v>
      </c>
      <c r="B872" s="386" t="s">
        <v>346</v>
      </c>
      <c r="C872" s="386" t="s">
        <v>188</v>
      </c>
      <c r="D872" s="389">
        <v>44050</v>
      </c>
      <c r="E872" s="394">
        <v>0.50004629629629638</v>
      </c>
      <c r="F872" s="386" t="s">
        <v>449</v>
      </c>
      <c r="G872" s="386">
        <v>100.2072</v>
      </c>
      <c r="H872" s="386"/>
      <c r="J872" s="320">
        <f t="shared" si="65"/>
        <v>2020</v>
      </c>
      <c r="K872" s="320">
        <f t="shared" si="66"/>
        <v>8</v>
      </c>
      <c r="L872" s="320">
        <f t="shared" si="67"/>
        <v>7</v>
      </c>
      <c r="M872" s="91">
        <f t="shared" si="68"/>
        <v>44050</v>
      </c>
      <c r="N872" s="90">
        <f t="shared" si="69"/>
        <v>44050.5000462963</v>
      </c>
      <c r="O872" s="386">
        <v>100.2072</v>
      </c>
      <c r="P872" s="386"/>
      <c r="Q872" s="386" t="s">
        <v>346</v>
      </c>
    </row>
    <row r="873" spans="1:17">
      <c r="A873" s="386" t="s">
        <v>345</v>
      </c>
      <c r="B873" s="386" t="s">
        <v>346</v>
      </c>
      <c r="C873" s="386" t="s">
        <v>188</v>
      </c>
      <c r="D873" s="389">
        <v>44053</v>
      </c>
      <c r="E873" s="394">
        <v>0.50123842592592593</v>
      </c>
      <c r="F873" s="386" t="s">
        <v>510</v>
      </c>
      <c r="G873" s="386">
        <v>100.27</v>
      </c>
      <c r="H873" s="386"/>
      <c r="J873" s="320">
        <f t="shared" si="65"/>
        <v>2020</v>
      </c>
      <c r="K873" s="320">
        <f t="shared" si="66"/>
        <v>8</v>
      </c>
      <c r="L873" s="320">
        <f t="shared" si="67"/>
        <v>10</v>
      </c>
      <c r="M873" s="91">
        <f t="shared" si="68"/>
        <v>44053</v>
      </c>
      <c r="N873" s="90">
        <f t="shared" si="69"/>
        <v>44053.501238425924</v>
      </c>
      <c r="O873" s="386">
        <v>100.27</v>
      </c>
      <c r="P873" s="386"/>
      <c r="Q873" s="386" t="s">
        <v>346</v>
      </c>
    </row>
    <row r="874" spans="1:17">
      <c r="A874" s="386" t="s">
        <v>345</v>
      </c>
      <c r="B874" s="386" t="s">
        <v>346</v>
      </c>
      <c r="C874" s="386" t="s">
        <v>188</v>
      </c>
      <c r="D874" s="389">
        <v>44053</v>
      </c>
      <c r="E874" s="394">
        <v>0.55276620370370366</v>
      </c>
      <c r="F874" s="386" t="s">
        <v>511</v>
      </c>
      <c r="G874" s="386">
        <v>100.246</v>
      </c>
      <c r="H874" s="386"/>
      <c r="J874" s="320">
        <f t="shared" si="65"/>
        <v>2020</v>
      </c>
      <c r="K874" s="320">
        <f t="shared" si="66"/>
        <v>8</v>
      </c>
      <c r="L874" s="320">
        <f t="shared" si="67"/>
        <v>10</v>
      </c>
      <c r="M874" s="91">
        <f t="shared" si="68"/>
        <v>44053</v>
      </c>
      <c r="N874" s="90">
        <f t="shared" si="69"/>
        <v>44053.552766203706</v>
      </c>
      <c r="O874" s="386">
        <v>100.246</v>
      </c>
      <c r="P874" s="386"/>
      <c r="Q874" s="386" t="s">
        <v>346</v>
      </c>
    </row>
    <row r="875" spans="1:17">
      <c r="A875" s="386" t="s">
        <v>345</v>
      </c>
      <c r="B875" s="386" t="s">
        <v>346</v>
      </c>
      <c r="C875" s="386" t="s">
        <v>188</v>
      </c>
      <c r="D875" s="389">
        <v>44054</v>
      </c>
      <c r="E875" s="394">
        <v>0.63322916666666673</v>
      </c>
      <c r="F875" s="386" t="s">
        <v>421</v>
      </c>
      <c r="G875" s="386">
        <v>100.23009999999999</v>
      </c>
      <c r="H875" s="386"/>
      <c r="J875" s="320">
        <f t="shared" si="65"/>
        <v>2020</v>
      </c>
      <c r="K875" s="320">
        <f t="shared" si="66"/>
        <v>8</v>
      </c>
      <c r="L875" s="320">
        <f t="shared" si="67"/>
        <v>11</v>
      </c>
      <c r="M875" s="91">
        <f t="shared" si="68"/>
        <v>44054</v>
      </c>
      <c r="N875" s="90">
        <f t="shared" si="69"/>
        <v>44054.633229166669</v>
      </c>
      <c r="O875" s="386">
        <v>100.23009999999999</v>
      </c>
      <c r="P875" s="386"/>
      <c r="Q875" s="386" t="s">
        <v>346</v>
      </c>
    </row>
    <row r="876" spans="1:17">
      <c r="A876" s="386" t="s">
        <v>345</v>
      </c>
      <c r="B876" s="386" t="s">
        <v>346</v>
      </c>
      <c r="C876" s="386" t="s">
        <v>188</v>
      </c>
      <c r="D876" s="389">
        <v>44054</v>
      </c>
      <c r="E876" s="394">
        <v>0.63322916666666673</v>
      </c>
      <c r="F876" s="386" t="s">
        <v>421</v>
      </c>
      <c r="G876" s="386">
        <v>100.23009999999999</v>
      </c>
      <c r="H876" s="386"/>
      <c r="J876" s="320">
        <f t="shared" si="65"/>
        <v>2020</v>
      </c>
      <c r="K876" s="320">
        <f t="shared" si="66"/>
        <v>8</v>
      </c>
      <c r="L876" s="320">
        <f t="shared" si="67"/>
        <v>11</v>
      </c>
      <c r="M876" s="91">
        <f t="shared" si="68"/>
        <v>44054</v>
      </c>
      <c r="N876" s="90">
        <f t="shared" si="69"/>
        <v>44054.633229166669</v>
      </c>
      <c r="O876" s="386">
        <v>100.23009999999999</v>
      </c>
      <c r="P876" s="386"/>
      <c r="Q876" s="386" t="s">
        <v>346</v>
      </c>
    </row>
    <row r="877" spans="1:17">
      <c r="A877" s="386" t="s">
        <v>345</v>
      </c>
      <c r="B877" s="386" t="s">
        <v>346</v>
      </c>
      <c r="C877" s="386" t="s">
        <v>188</v>
      </c>
      <c r="D877" s="389">
        <v>44054</v>
      </c>
      <c r="E877" s="394">
        <v>0.64103009259259258</v>
      </c>
      <c r="F877" s="386" t="s">
        <v>421</v>
      </c>
      <c r="G877" s="386">
        <v>100.206</v>
      </c>
      <c r="H877" s="386"/>
      <c r="J877" s="320">
        <f t="shared" si="65"/>
        <v>2020</v>
      </c>
      <c r="K877" s="320">
        <f t="shared" si="66"/>
        <v>8</v>
      </c>
      <c r="L877" s="320">
        <f t="shared" si="67"/>
        <v>11</v>
      </c>
      <c r="M877" s="91">
        <f t="shared" si="68"/>
        <v>44054</v>
      </c>
      <c r="N877" s="90">
        <f t="shared" si="69"/>
        <v>44054.641030092593</v>
      </c>
      <c r="O877" s="386">
        <v>100.206</v>
      </c>
      <c r="P877" s="386"/>
      <c r="Q877" s="386" t="s">
        <v>346</v>
      </c>
    </row>
    <row r="878" spans="1:17">
      <c r="A878" s="386" t="s">
        <v>345</v>
      </c>
      <c r="B878" s="386" t="s">
        <v>346</v>
      </c>
      <c r="C878" s="386" t="s">
        <v>188</v>
      </c>
      <c r="D878" s="389">
        <v>44054</v>
      </c>
      <c r="E878" s="394">
        <v>0.64103009259259258</v>
      </c>
      <c r="F878" s="386" t="s">
        <v>421</v>
      </c>
      <c r="G878" s="386">
        <v>100.218</v>
      </c>
      <c r="H878" s="386"/>
      <c r="J878" s="320">
        <f t="shared" si="65"/>
        <v>2020</v>
      </c>
      <c r="K878" s="320">
        <f t="shared" si="66"/>
        <v>8</v>
      </c>
      <c r="L878" s="320">
        <f t="shared" si="67"/>
        <v>11</v>
      </c>
      <c r="M878" s="91">
        <f t="shared" si="68"/>
        <v>44054</v>
      </c>
      <c r="N878" s="90">
        <f t="shared" si="69"/>
        <v>44054.641030092593</v>
      </c>
      <c r="O878" s="386">
        <v>100.218</v>
      </c>
      <c r="P878" s="386"/>
      <c r="Q878" s="386" t="s">
        <v>346</v>
      </c>
    </row>
    <row r="879" spans="1:17">
      <c r="A879" s="386" t="s">
        <v>345</v>
      </c>
      <c r="B879" s="386" t="s">
        <v>346</v>
      </c>
      <c r="C879" s="386" t="s">
        <v>188</v>
      </c>
      <c r="D879" s="389">
        <v>44055</v>
      </c>
      <c r="E879" s="394">
        <v>0.3712037037037037</v>
      </c>
      <c r="F879" s="386" t="s">
        <v>511</v>
      </c>
      <c r="G879" s="386">
        <v>100.248</v>
      </c>
      <c r="H879" s="386"/>
      <c r="J879" s="320">
        <f t="shared" si="65"/>
        <v>2020</v>
      </c>
      <c r="K879" s="320">
        <f t="shared" si="66"/>
        <v>8</v>
      </c>
      <c r="L879" s="320">
        <f t="shared" si="67"/>
        <v>12</v>
      </c>
      <c r="M879" s="91">
        <f t="shared" si="68"/>
        <v>44055</v>
      </c>
      <c r="N879" s="90">
        <f t="shared" si="69"/>
        <v>44055.371203703704</v>
      </c>
      <c r="O879" s="386">
        <v>100.248</v>
      </c>
      <c r="P879" s="386"/>
      <c r="Q879" s="386" t="s">
        <v>346</v>
      </c>
    </row>
    <row r="880" spans="1:17">
      <c r="A880" s="386" t="s">
        <v>345</v>
      </c>
      <c r="B880" s="386" t="s">
        <v>346</v>
      </c>
      <c r="C880" s="386" t="s">
        <v>188</v>
      </c>
      <c r="D880" s="389">
        <v>44055</v>
      </c>
      <c r="E880" s="394">
        <v>0.56983796296296296</v>
      </c>
      <c r="F880" s="386" t="s">
        <v>421</v>
      </c>
      <c r="G880" s="386">
        <v>100.375</v>
      </c>
      <c r="H880" s="386"/>
      <c r="J880" s="320">
        <f t="shared" si="65"/>
        <v>2020</v>
      </c>
      <c r="K880" s="320">
        <f t="shared" si="66"/>
        <v>8</v>
      </c>
      <c r="L880" s="320">
        <f t="shared" si="67"/>
        <v>12</v>
      </c>
      <c r="M880" s="91">
        <f t="shared" si="68"/>
        <v>44055</v>
      </c>
      <c r="N880" s="90">
        <f t="shared" si="69"/>
        <v>44055.569837962961</v>
      </c>
      <c r="O880" s="386">
        <v>100.375</v>
      </c>
      <c r="P880" s="386"/>
      <c r="Q880" s="386" t="s">
        <v>346</v>
      </c>
    </row>
    <row r="881" spans="1:17">
      <c r="A881" s="386" t="s">
        <v>345</v>
      </c>
      <c r="B881" s="386" t="s">
        <v>346</v>
      </c>
      <c r="C881" s="386" t="s">
        <v>188</v>
      </c>
      <c r="D881" s="389">
        <v>44055</v>
      </c>
      <c r="E881" s="394">
        <v>0.56983796296296296</v>
      </c>
      <c r="F881" s="386" t="s">
        <v>421</v>
      </c>
      <c r="G881" s="386">
        <v>100.375</v>
      </c>
      <c r="H881" s="386"/>
      <c r="J881" s="320">
        <f t="shared" si="65"/>
        <v>2020</v>
      </c>
      <c r="K881" s="320">
        <f t="shared" si="66"/>
        <v>8</v>
      </c>
      <c r="L881" s="320">
        <f t="shared" si="67"/>
        <v>12</v>
      </c>
      <c r="M881" s="91">
        <f t="shared" si="68"/>
        <v>44055</v>
      </c>
      <c r="N881" s="90">
        <f t="shared" si="69"/>
        <v>44055.569837962961</v>
      </c>
      <c r="O881" s="386">
        <v>100.375</v>
      </c>
      <c r="P881" s="386"/>
      <c r="Q881" s="386" t="s">
        <v>346</v>
      </c>
    </row>
    <row r="882" spans="1:17">
      <c r="A882" s="386" t="s">
        <v>345</v>
      </c>
      <c r="B882" s="386" t="s">
        <v>346</v>
      </c>
      <c r="C882" s="386" t="s">
        <v>188</v>
      </c>
      <c r="D882" s="389">
        <v>44055</v>
      </c>
      <c r="E882" s="394">
        <v>0.56983796296296296</v>
      </c>
      <c r="F882" s="386" t="s">
        <v>421</v>
      </c>
      <c r="G882" s="386">
        <v>100.375</v>
      </c>
      <c r="H882" s="386"/>
      <c r="J882" s="320">
        <f t="shared" si="65"/>
        <v>2020</v>
      </c>
      <c r="K882" s="320">
        <f t="shared" si="66"/>
        <v>8</v>
      </c>
      <c r="L882" s="320">
        <f t="shared" si="67"/>
        <v>12</v>
      </c>
      <c r="M882" s="91">
        <f t="shared" si="68"/>
        <v>44055</v>
      </c>
      <c r="N882" s="90">
        <f t="shared" si="69"/>
        <v>44055.569837962961</v>
      </c>
      <c r="O882" s="386">
        <v>100.375</v>
      </c>
      <c r="P882" s="386"/>
      <c r="Q882" s="386" t="s">
        <v>346</v>
      </c>
    </row>
    <row r="883" spans="1:17">
      <c r="A883" s="386" t="s">
        <v>345</v>
      </c>
      <c r="B883" s="386" t="s">
        <v>346</v>
      </c>
      <c r="C883" s="386" t="s">
        <v>188</v>
      </c>
      <c r="D883" s="389">
        <v>44060</v>
      </c>
      <c r="E883" s="394">
        <v>0.35157407407407404</v>
      </c>
      <c r="F883" s="386" t="s">
        <v>512</v>
      </c>
      <c r="G883" s="386">
        <v>100.233</v>
      </c>
      <c r="H883" s="386"/>
      <c r="J883" s="320">
        <f t="shared" si="65"/>
        <v>2020</v>
      </c>
      <c r="K883" s="320">
        <f t="shared" si="66"/>
        <v>8</v>
      </c>
      <c r="L883" s="320">
        <f t="shared" si="67"/>
        <v>17</v>
      </c>
      <c r="M883" s="91">
        <f t="shared" si="68"/>
        <v>44060</v>
      </c>
      <c r="N883" s="90">
        <f t="shared" si="69"/>
        <v>44060.351574074077</v>
      </c>
      <c r="O883" s="386">
        <v>100.233</v>
      </c>
      <c r="P883" s="386"/>
      <c r="Q883" s="386" t="s">
        <v>346</v>
      </c>
    </row>
    <row r="884" spans="1:17">
      <c r="A884" s="386" t="s">
        <v>345</v>
      </c>
      <c r="B884" s="386" t="s">
        <v>346</v>
      </c>
      <c r="C884" s="386" t="s">
        <v>188</v>
      </c>
      <c r="D884" s="389">
        <v>44060</v>
      </c>
      <c r="E884" s="394">
        <v>0.3706712962962963</v>
      </c>
      <c r="F884" s="386" t="s">
        <v>287</v>
      </c>
      <c r="G884" s="386">
        <v>100.17400000000001</v>
      </c>
      <c r="H884" s="386"/>
      <c r="J884" s="320">
        <f t="shared" si="65"/>
        <v>2020</v>
      </c>
      <c r="K884" s="320">
        <f t="shared" si="66"/>
        <v>8</v>
      </c>
      <c r="L884" s="320">
        <f t="shared" si="67"/>
        <v>17</v>
      </c>
      <c r="M884" s="91">
        <f t="shared" si="68"/>
        <v>44060</v>
      </c>
      <c r="N884" s="90">
        <f t="shared" si="69"/>
        <v>44060.370671296296</v>
      </c>
      <c r="O884" s="386">
        <v>100.17400000000001</v>
      </c>
      <c r="P884" s="386"/>
      <c r="Q884" s="386" t="s">
        <v>346</v>
      </c>
    </row>
    <row r="885" spans="1:17">
      <c r="A885" s="386" t="s">
        <v>345</v>
      </c>
      <c r="B885" s="386" t="s">
        <v>346</v>
      </c>
      <c r="C885" s="386" t="s">
        <v>188</v>
      </c>
      <c r="D885" s="389">
        <v>44060</v>
      </c>
      <c r="E885" s="394">
        <v>0.42023148148148148</v>
      </c>
      <c r="F885" s="386" t="s">
        <v>426</v>
      </c>
      <c r="G885" s="386">
        <v>100.20569999999999</v>
      </c>
      <c r="H885" s="386"/>
      <c r="J885" s="320">
        <f t="shared" si="65"/>
        <v>2020</v>
      </c>
      <c r="K885" s="320">
        <f t="shared" si="66"/>
        <v>8</v>
      </c>
      <c r="L885" s="320">
        <f t="shared" si="67"/>
        <v>17</v>
      </c>
      <c r="M885" s="91">
        <f t="shared" si="68"/>
        <v>44060</v>
      </c>
      <c r="N885" s="90">
        <f t="shared" si="69"/>
        <v>44060.420231481483</v>
      </c>
      <c r="O885" s="386">
        <v>100.20569999999999</v>
      </c>
      <c r="P885" s="386"/>
      <c r="Q885" s="386" t="s">
        <v>346</v>
      </c>
    </row>
    <row r="886" spans="1:17">
      <c r="A886" s="386" t="s">
        <v>345</v>
      </c>
      <c r="B886" s="386" t="s">
        <v>346</v>
      </c>
      <c r="C886" s="386" t="s">
        <v>188</v>
      </c>
      <c r="D886" s="389">
        <v>44060</v>
      </c>
      <c r="E886" s="394">
        <v>0.49594907407407407</v>
      </c>
      <c r="F886" s="386" t="s">
        <v>431</v>
      </c>
      <c r="G886" s="386">
        <v>100.0582</v>
      </c>
      <c r="H886" s="386"/>
      <c r="J886" s="320">
        <f t="shared" si="65"/>
        <v>2020</v>
      </c>
      <c r="K886" s="320">
        <f t="shared" si="66"/>
        <v>8</v>
      </c>
      <c r="L886" s="320">
        <f t="shared" si="67"/>
        <v>17</v>
      </c>
      <c r="M886" s="91">
        <f t="shared" si="68"/>
        <v>44060</v>
      </c>
      <c r="N886" s="90">
        <f t="shared" si="69"/>
        <v>44060.495949074073</v>
      </c>
      <c r="O886" s="386">
        <v>100.0582</v>
      </c>
      <c r="P886" s="386"/>
      <c r="Q886" s="386" t="s">
        <v>346</v>
      </c>
    </row>
    <row r="887" spans="1:17">
      <c r="A887" s="386" t="s">
        <v>345</v>
      </c>
      <c r="B887" s="386" t="s">
        <v>346</v>
      </c>
      <c r="C887" s="386" t="s">
        <v>188</v>
      </c>
      <c r="D887" s="389">
        <v>44060</v>
      </c>
      <c r="E887" s="394">
        <v>0.55369212962962966</v>
      </c>
      <c r="F887" s="386" t="s">
        <v>417</v>
      </c>
      <c r="G887" s="386">
        <v>100.16</v>
      </c>
      <c r="H887" s="386"/>
      <c r="J887" s="320">
        <f t="shared" si="65"/>
        <v>2020</v>
      </c>
      <c r="K887" s="320">
        <f t="shared" si="66"/>
        <v>8</v>
      </c>
      <c r="L887" s="320">
        <f t="shared" si="67"/>
        <v>17</v>
      </c>
      <c r="M887" s="91">
        <f t="shared" si="68"/>
        <v>44060</v>
      </c>
      <c r="N887" s="90">
        <f t="shared" si="69"/>
        <v>44060.55369212963</v>
      </c>
      <c r="O887" s="386">
        <v>100.16</v>
      </c>
      <c r="P887" s="386"/>
      <c r="Q887" s="386" t="s">
        <v>346</v>
      </c>
    </row>
    <row r="888" spans="1:17">
      <c r="A888" s="386" t="s">
        <v>345</v>
      </c>
      <c r="B888" s="386" t="s">
        <v>346</v>
      </c>
      <c r="C888" s="386" t="s">
        <v>188</v>
      </c>
      <c r="D888" s="389">
        <v>44060</v>
      </c>
      <c r="E888" s="394">
        <v>0.5537037037037037</v>
      </c>
      <c r="F888" s="386" t="s">
        <v>513</v>
      </c>
      <c r="G888" s="386">
        <v>100.18340000000001</v>
      </c>
      <c r="H888" s="386"/>
      <c r="J888" s="320">
        <f t="shared" si="65"/>
        <v>2020</v>
      </c>
      <c r="K888" s="320">
        <f t="shared" si="66"/>
        <v>8</v>
      </c>
      <c r="L888" s="320">
        <f t="shared" si="67"/>
        <v>17</v>
      </c>
      <c r="M888" s="91">
        <f t="shared" si="68"/>
        <v>44060</v>
      </c>
      <c r="N888" s="90">
        <f t="shared" si="69"/>
        <v>44060.553703703707</v>
      </c>
      <c r="O888" s="386">
        <v>100.18340000000001</v>
      </c>
      <c r="P888" s="386"/>
      <c r="Q888" s="386" t="s">
        <v>346</v>
      </c>
    </row>
    <row r="889" spans="1:17">
      <c r="A889" s="386" t="s">
        <v>345</v>
      </c>
      <c r="B889" s="386" t="s">
        <v>346</v>
      </c>
      <c r="C889" s="386" t="s">
        <v>188</v>
      </c>
      <c r="D889" s="389">
        <v>44060</v>
      </c>
      <c r="E889" s="394">
        <v>0.5537037037037037</v>
      </c>
      <c r="F889" s="386" t="s">
        <v>422</v>
      </c>
      <c r="G889" s="386">
        <v>100.16</v>
      </c>
      <c r="H889" s="386"/>
      <c r="J889" s="320">
        <f t="shared" si="65"/>
        <v>2020</v>
      </c>
      <c r="K889" s="320">
        <f t="shared" si="66"/>
        <v>8</v>
      </c>
      <c r="L889" s="320">
        <f t="shared" si="67"/>
        <v>17</v>
      </c>
      <c r="M889" s="91">
        <f t="shared" si="68"/>
        <v>44060</v>
      </c>
      <c r="N889" s="90">
        <f t="shared" si="69"/>
        <v>44060.553703703707</v>
      </c>
      <c r="O889" s="386">
        <v>100.16</v>
      </c>
      <c r="P889" s="386"/>
      <c r="Q889" s="386" t="s">
        <v>346</v>
      </c>
    </row>
    <row r="890" spans="1:17">
      <c r="A890" s="386" t="s">
        <v>345</v>
      </c>
      <c r="B890" s="386" t="s">
        <v>346</v>
      </c>
      <c r="C890" s="386" t="s">
        <v>188</v>
      </c>
      <c r="D890" s="389">
        <v>44060</v>
      </c>
      <c r="E890" s="394">
        <v>0.63769675925925928</v>
      </c>
      <c r="F890" s="386" t="s">
        <v>431</v>
      </c>
      <c r="G890" s="386">
        <v>100.1078</v>
      </c>
      <c r="H890" s="386"/>
      <c r="J890" s="320">
        <f t="shared" si="65"/>
        <v>2020</v>
      </c>
      <c r="K890" s="320">
        <f t="shared" si="66"/>
        <v>8</v>
      </c>
      <c r="L890" s="320">
        <f t="shared" si="67"/>
        <v>17</v>
      </c>
      <c r="M890" s="91">
        <f t="shared" si="68"/>
        <v>44060</v>
      </c>
      <c r="N890" s="90">
        <f t="shared" si="69"/>
        <v>44060.637696759259</v>
      </c>
      <c r="O890" s="386">
        <v>100.1078</v>
      </c>
      <c r="P890" s="386"/>
      <c r="Q890" s="386" t="s">
        <v>346</v>
      </c>
    </row>
    <row r="891" spans="1:17">
      <c r="A891" s="386" t="s">
        <v>345</v>
      </c>
      <c r="B891" s="386" t="s">
        <v>346</v>
      </c>
      <c r="C891" s="386" t="s">
        <v>188</v>
      </c>
      <c r="D891" s="389">
        <v>44060</v>
      </c>
      <c r="E891" s="394">
        <v>0.63769675925925928</v>
      </c>
      <c r="F891" s="386" t="s">
        <v>431</v>
      </c>
      <c r="G891" s="386">
        <v>100.1078</v>
      </c>
      <c r="H891" s="386"/>
      <c r="J891" s="320">
        <f t="shared" si="65"/>
        <v>2020</v>
      </c>
      <c r="K891" s="320">
        <f t="shared" si="66"/>
        <v>8</v>
      </c>
      <c r="L891" s="320">
        <f t="shared" si="67"/>
        <v>17</v>
      </c>
      <c r="M891" s="91">
        <f t="shared" si="68"/>
        <v>44060</v>
      </c>
      <c r="N891" s="90">
        <f t="shared" si="69"/>
        <v>44060.637696759259</v>
      </c>
      <c r="O891" s="386">
        <v>100.1078</v>
      </c>
      <c r="P891" s="386"/>
      <c r="Q891" s="386" t="s">
        <v>346</v>
      </c>
    </row>
    <row r="892" spans="1:17">
      <c r="A892" s="386" t="s">
        <v>345</v>
      </c>
      <c r="B892" s="386" t="s">
        <v>346</v>
      </c>
      <c r="C892" s="386" t="s">
        <v>188</v>
      </c>
      <c r="D892" s="389">
        <v>44060</v>
      </c>
      <c r="E892" s="394">
        <v>0.64153935185185185</v>
      </c>
      <c r="F892" s="386" t="s">
        <v>514</v>
      </c>
      <c r="G892" s="386">
        <v>100.18600000000001</v>
      </c>
      <c r="H892" s="386"/>
      <c r="J892" s="320">
        <f t="shared" si="65"/>
        <v>2020</v>
      </c>
      <c r="K892" s="320">
        <f t="shared" si="66"/>
        <v>8</v>
      </c>
      <c r="L892" s="320">
        <f t="shared" si="67"/>
        <v>17</v>
      </c>
      <c r="M892" s="91">
        <f t="shared" si="68"/>
        <v>44060</v>
      </c>
      <c r="N892" s="90">
        <f t="shared" si="69"/>
        <v>44060.641539351855</v>
      </c>
      <c r="O892" s="386">
        <v>100.18600000000001</v>
      </c>
      <c r="P892" s="386"/>
      <c r="Q892" s="386" t="s">
        <v>346</v>
      </c>
    </row>
    <row r="893" spans="1:17">
      <c r="A893" s="386" t="s">
        <v>345</v>
      </c>
      <c r="B893" s="386" t="s">
        <v>346</v>
      </c>
      <c r="C893" s="386" t="s">
        <v>188</v>
      </c>
      <c r="D893" s="389">
        <v>44061</v>
      </c>
      <c r="E893" s="394">
        <v>0.47939814814814818</v>
      </c>
      <c r="F893" s="386" t="s">
        <v>515</v>
      </c>
      <c r="G893" s="386">
        <v>100.2024</v>
      </c>
      <c r="H893" s="386"/>
      <c r="J893" s="320">
        <f t="shared" si="65"/>
        <v>2020</v>
      </c>
      <c r="K893" s="320">
        <f t="shared" si="66"/>
        <v>8</v>
      </c>
      <c r="L893" s="320">
        <f t="shared" si="67"/>
        <v>18</v>
      </c>
      <c r="M893" s="91">
        <f t="shared" si="68"/>
        <v>44061</v>
      </c>
      <c r="N893" s="90">
        <f t="shared" si="69"/>
        <v>44061.479398148149</v>
      </c>
      <c r="O893" s="386">
        <v>100.2024</v>
      </c>
      <c r="P893" s="386"/>
      <c r="Q893" s="386" t="s">
        <v>346</v>
      </c>
    </row>
    <row r="894" spans="1:17">
      <c r="A894" s="386" t="s">
        <v>345</v>
      </c>
      <c r="B894" s="386" t="s">
        <v>346</v>
      </c>
      <c r="C894" s="386" t="s">
        <v>188</v>
      </c>
      <c r="D894" s="389">
        <v>44061</v>
      </c>
      <c r="E894" s="394">
        <v>0.50100694444444449</v>
      </c>
      <c r="F894" s="386" t="s">
        <v>516</v>
      </c>
      <c r="G894" s="386">
        <v>100.2777</v>
      </c>
      <c r="H894" s="386"/>
      <c r="J894" s="320">
        <f t="shared" si="65"/>
        <v>2020</v>
      </c>
      <c r="K894" s="320">
        <f t="shared" si="66"/>
        <v>8</v>
      </c>
      <c r="L894" s="320">
        <f t="shared" si="67"/>
        <v>18</v>
      </c>
      <c r="M894" s="91">
        <f t="shared" si="68"/>
        <v>44061</v>
      </c>
      <c r="N894" s="90">
        <f t="shared" si="69"/>
        <v>44061.501006944447</v>
      </c>
      <c r="O894" s="386">
        <v>100.2777</v>
      </c>
      <c r="P894" s="386"/>
      <c r="Q894" s="386" t="s">
        <v>346</v>
      </c>
    </row>
    <row r="895" spans="1:17">
      <c r="A895" s="386" t="s">
        <v>345</v>
      </c>
      <c r="B895" s="386" t="s">
        <v>346</v>
      </c>
      <c r="C895" s="386" t="s">
        <v>188</v>
      </c>
      <c r="D895" s="389">
        <v>44062</v>
      </c>
      <c r="E895" s="394">
        <v>0.39105324074074077</v>
      </c>
      <c r="F895" s="386" t="s">
        <v>514</v>
      </c>
      <c r="G895" s="386">
        <v>100.224</v>
      </c>
      <c r="H895" s="386"/>
      <c r="J895" s="320">
        <f t="shared" si="65"/>
        <v>2020</v>
      </c>
      <c r="K895" s="320">
        <f t="shared" si="66"/>
        <v>8</v>
      </c>
      <c r="L895" s="320">
        <f t="shared" si="67"/>
        <v>19</v>
      </c>
      <c r="M895" s="91">
        <f t="shared" si="68"/>
        <v>44062</v>
      </c>
      <c r="N895" s="90">
        <f t="shared" si="69"/>
        <v>44062.391053240739</v>
      </c>
      <c r="O895" s="386">
        <v>100.224</v>
      </c>
      <c r="P895" s="386"/>
      <c r="Q895" s="386" t="s">
        <v>346</v>
      </c>
    </row>
    <row r="896" spans="1:17">
      <c r="A896" s="386" t="s">
        <v>345</v>
      </c>
      <c r="B896" s="386" t="s">
        <v>346</v>
      </c>
      <c r="C896" s="386" t="s">
        <v>188</v>
      </c>
      <c r="D896" s="389">
        <v>44062</v>
      </c>
      <c r="E896" s="394">
        <v>0.39204861111111106</v>
      </c>
      <c r="F896" s="386" t="s">
        <v>465</v>
      </c>
      <c r="G896" s="386">
        <v>100.224</v>
      </c>
      <c r="H896" s="386"/>
      <c r="J896" s="320">
        <f t="shared" si="65"/>
        <v>2020</v>
      </c>
      <c r="K896" s="320">
        <f t="shared" si="66"/>
        <v>8</v>
      </c>
      <c r="L896" s="320">
        <f t="shared" si="67"/>
        <v>19</v>
      </c>
      <c r="M896" s="91">
        <f t="shared" si="68"/>
        <v>44062</v>
      </c>
      <c r="N896" s="90">
        <f t="shared" si="69"/>
        <v>44062.392048611109</v>
      </c>
      <c r="O896" s="386">
        <v>100.224</v>
      </c>
      <c r="P896" s="386"/>
      <c r="Q896" s="386" t="s">
        <v>346</v>
      </c>
    </row>
    <row r="897" spans="1:17">
      <c r="A897" s="386" t="s">
        <v>345</v>
      </c>
      <c r="B897" s="386" t="s">
        <v>346</v>
      </c>
      <c r="C897" s="386" t="s">
        <v>188</v>
      </c>
      <c r="D897" s="389">
        <v>44062</v>
      </c>
      <c r="E897" s="394">
        <v>0.39204861111111106</v>
      </c>
      <c r="F897" s="386" t="s">
        <v>433</v>
      </c>
      <c r="G897" s="386">
        <v>100.224</v>
      </c>
      <c r="H897" s="386"/>
      <c r="J897" s="320">
        <f t="shared" si="65"/>
        <v>2020</v>
      </c>
      <c r="K897" s="320">
        <f t="shared" si="66"/>
        <v>8</v>
      </c>
      <c r="L897" s="320">
        <f t="shared" si="67"/>
        <v>19</v>
      </c>
      <c r="M897" s="91">
        <f t="shared" si="68"/>
        <v>44062</v>
      </c>
      <c r="N897" s="90">
        <f t="shared" si="69"/>
        <v>44062.392048611109</v>
      </c>
      <c r="O897" s="386">
        <v>100.224</v>
      </c>
      <c r="P897" s="386"/>
      <c r="Q897" s="386" t="s">
        <v>346</v>
      </c>
    </row>
    <row r="898" spans="1:17">
      <c r="A898" s="386" t="s">
        <v>345</v>
      </c>
      <c r="B898" s="386" t="s">
        <v>346</v>
      </c>
      <c r="C898" s="386" t="s">
        <v>188</v>
      </c>
      <c r="D898" s="389">
        <v>44062</v>
      </c>
      <c r="E898" s="394">
        <v>0.39204861111111106</v>
      </c>
      <c r="F898" s="386" t="s">
        <v>517</v>
      </c>
      <c r="G898" s="386">
        <v>100.224</v>
      </c>
      <c r="H898" s="386"/>
      <c r="J898" s="320">
        <f t="shared" si="65"/>
        <v>2020</v>
      </c>
      <c r="K898" s="320">
        <f t="shared" si="66"/>
        <v>8</v>
      </c>
      <c r="L898" s="320">
        <f t="shared" si="67"/>
        <v>19</v>
      </c>
      <c r="M898" s="91">
        <f t="shared" si="68"/>
        <v>44062</v>
      </c>
      <c r="N898" s="90">
        <f t="shared" si="69"/>
        <v>44062.392048611109</v>
      </c>
      <c r="O898" s="386">
        <v>100.224</v>
      </c>
      <c r="P898" s="386"/>
      <c r="Q898" s="386" t="s">
        <v>346</v>
      </c>
    </row>
    <row r="899" spans="1:17">
      <c r="A899" s="386" t="s">
        <v>345</v>
      </c>
      <c r="B899" s="386" t="s">
        <v>346</v>
      </c>
      <c r="C899" s="386" t="s">
        <v>188</v>
      </c>
      <c r="D899" s="389">
        <v>44062</v>
      </c>
      <c r="E899" s="394">
        <v>0.39204861111111106</v>
      </c>
      <c r="F899" s="386" t="s">
        <v>433</v>
      </c>
      <c r="G899" s="386">
        <v>100.224</v>
      </c>
      <c r="H899" s="386"/>
      <c r="J899" s="320">
        <f t="shared" ref="J899:J962" si="70">YEAR(D899)</f>
        <v>2020</v>
      </c>
      <c r="K899" s="320">
        <f t="shared" ref="K899:K962" si="71">MONTH(D899)</f>
        <v>8</v>
      </c>
      <c r="L899" s="320">
        <f t="shared" ref="L899:L962" si="72">DAY(D899)</f>
        <v>19</v>
      </c>
      <c r="M899" s="91">
        <f t="shared" ref="M899:M962" si="73">DATE(J899,K899,L899)</f>
        <v>44062</v>
      </c>
      <c r="N899" s="90">
        <f t="shared" ref="N899:N962" si="74">M899+E899</f>
        <v>44062.392048611109</v>
      </c>
      <c r="O899" s="386">
        <v>100.224</v>
      </c>
      <c r="P899" s="386"/>
      <c r="Q899" s="386" t="s">
        <v>346</v>
      </c>
    </row>
    <row r="900" spans="1:17">
      <c r="A900" s="386" t="s">
        <v>345</v>
      </c>
      <c r="B900" s="386" t="s">
        <v>346</v>
      </c>
      <c r="C900" s="386" t="s">
        <v>188</v>
      </c>
      <c r="D900" s="389">
        <v>44062</v>
      </c>
      <c r="E900" s="394">
        <v>0.39204861111111106</v>
      </c>
      <c r="F900" s="386" t="s">
        <v>451</v>
      </c>
      <c r="G900" s="386">
        <v>100.224</v>
      </c>
      <c r="H900" s="386"/>
      <c r="J900" s="320">
        <f t="shared" si="70"/>
        <v>2020</v>
      </c>
      <c r="K900" s="320">
        <f t="shared" si="71"/>
        <v>8</v>
      </c>
      <c r="L900" s="320">
        <f t="shared" si="72"/>
        <v>19</v>
      </c>
      <c r="M900" s="91">
        <f t="shared" si="73"/>
        <v>44062</v>
      </c>
      <c r="N900" s="90">
        <f t="shared" si="74"/>
        <v>44062.392048611109</v>
      </c>
      <c r="O900" s="386">
        <v>100.224</v>
      </c>
      <c r="P900" s="386"/>
      <c r="Q900" s="386" t="s">
        <v>346</v>
      </c>
    </row>
    <row r="901" spans="1:17">
      <c r="A901" s="386" t="s">
        <v>345</v>
      </c>
      <c r="B901" s="386" t="s">
        <v>346</v>
      </c>
      <c r="C901" s="386" t="s">
        <v>188</v>
      </c>
      <c r="D901" s="389">
        <v>44062</v>
      </c>
      <c r="E901" s="394">
        <v>0.49690972222222218</v>
      </c>
      <c r="F901" s="386" t="s">
        <v>430</v>
      </c>
      <c r="G901" s="386">
        <v>100.20099999999999</v>
      </c>
      <c r="H901" s="386"/>
      <c r="J901" s="320">
        <f t="shared" si="70"/>
        <v>2020</v>
      </c>
      <c r="K901" s="320">
        <f t="shared" si="71"/>
        <v>8</v>
      </c>
      <c r="L901" s="320">
        <f t="shared" si="72"/>
        <v>19</v>
      </c>
      <c r="M901" s="91">
        <f t="shared" si="73"/>
        <v>44062</v>
      </c>
      <c r="N901" s="90">
        <f t="shared" si="74"/>
        <v>44062.49690972222</v>
      </c>
      <c r="O901" s="386">
        <v>100.20099999999999</v>
      </c>
      <c r="P901" s="386"/>
      <c r="Q901" s="386" t="s">
        <v>346</v>
      </c>
    </row>
    <row r="902" spans="1:17">
      <c r="A902" s="386" t="s">
        <v>345</v>
      </c>
      <c r="B902" s="386" t="s">
        <v>346</v>
      </c>
      <c r="C902" s="386" t="s">
        <v>188</v>
      </c>
      <c r="D902" s="389">
        <v>44062</v>
      </c>
      <c r="E902" s="394">
        <v>0.49690972222222218</v>
      </c>
      <c r="F902" s="386" t="s">
        <v>430</v>
      </c>
      <c r="G902" s="386">
        <v>100.20099999999999</v>
      </c>
      <c r="H902" s="386"/>
      <c r="J902" s="320">
        <f t="shared" si="70"/>
        <v>2020</v>
      </c>
      <c r="K902" s="320">
        <f t="shared" si="71"/>
        <v>8</v>
      </c>
      <c r="L902" s="320">
        <f t="shared" si="72"/>
        <v>19</v>
      </c>
      <c r="M902" s="91">
        <f t="shared" si="73"/>
        <v>44062</v>
      </c>
      <c r="N902" s="90">
        <f t="shared" si="74"/>
        <v>44062.49690972222</v>
      </c>
      <c r="O902" s="386">
        <v>100.20099999999999</v>
      </c>
      <c r="P902" s="386"/>
      <c r="Q902" s="386" t="s">
        <v>346</v>
      </c>
    </row>
    <row r="903" spans="1:17">
      <c r="A903" s="386" t="s">
        <v>345</v>
      </c>
      <c r="B903" s="386" t="s">
        <v>346</v>
      </c>
      <c r="C903" s="386" t="s">
        <v>188</v>
      </c>
      <c r="D903" s="389">
        <v>44062</v>
      </c>
      <c r="E903" s="394">
        <v>0.49690972222222218</v>
      </c>
      <c r="F903" s="386" t="s">
        <v>430</v>
      </c>
      <c r="G903" s="386">
        <v>100.20099999999999</v>
      </c>
      <c r="H903" s="386"/>
      <c r="J903" s="320">
        <f t="shared" si="70"/>
        <v>2020</v>
      </c>
      <c r="K903" s="320">
        <f t="shared" si="71"/>
        <v>8</v>
      </c>
      <c r="L903" s="320">
        <f t="shared" si="72"/>
        <v>19</v>
      </c>
      <c r="M903" s="91">
        <f t="shared" si="73"/>
        <v>44062</v>
      </c>
      <c r="N903" s="90">
        <f t="shared" si="74"/>
        <v>44062.49690972222</v>
      </c>
      <c r="O903" s="386">
        <v>100.20099999999999</v>
      </c>
      <c r="P903" s="386"/>
      <c r="Q903" s="386" t="s">
        <v>346</v>
      </c>
    </row>
    <row r="904" spans="1:17">
      <c r="A904" s="386" t="s">
        <v>345</v>
      </c>
      <c r="B904" s="386" t="s">
        <v>346</v>
      </c>
      <c r="C904" s="386" t="s">
        <v>188</v>
      </c>
      <c r="D904" s="389">
        <v>44062</v>
      </c>
      <c r="E904" s="394">
        <v>0.59835648148148146</v>
      </c>
      <c r="F904" s="386" t="s">
        <v>414</v>
      </c>
      <c r="G904" s="386">
        <v>100.20059999999999</v>
      </c>
      <c r="H904" s="386"/>
      <c r="J904" s="320">
        <f t="shared" si="70"/>
        <v>2020</v>
      </c>
      <c r="K904" s="320">
        <f t="shared" si="71"/>
        <v>8</v>
      </c>
      <c r="L904" s="320">
        <f t="shared" si="72"/>
        <v>19</v>
      </c>
      <c r="M904" s="91">
        <f t="shared" si="73"/>
        <v>44062</v>
      </c>
      <c r="N904" s="90">
        <f t="shared" si="74"/>
        <v>44062.598356481481</v>
      </c>
      <c r="O904" s="386">
        <v>100.20059999999999</v>
      </c>
      <c r="P904" s="386"/>
      <c r="Q904" s="386" t="s">
        <v>346</v>
      </c>
    </row>
    <row r="905" spans="1:17">
      <c r="A905" s="386" t="s">
        <v>345</v>
      </c>
      <c r="B905" s="386" t="s">
        <v>346</v>
      </c>
      <c r="C905" s="386" t="s">
        <v>188</v>
      </c>
      <c r="D905" s="389">
        <v>44062</v>
      </c>
      <c r="E905" s="394">
        <v>0.59835648148148146</v>
      </c>
      <c r="F905" s="386" t="s">
        <v>414</v>
      </c>
      <c r="G905" s="386">
        <v>100.20059999999999</v>
      </c>
      <c r="H905" s="386"/>
      <c r="J905" s="320">
        <f t="shared" si="70"/>
        <v>2020</v>
      </c>
      <c r="K905" s="320">
        <f t="shared" si="71"/>
        <v>8</v>
      </c>
      <c r="L905" s="320">
        <f t="shared" si="72"/>
        <v>19</v>
      </c>
      <c r="M905" s="91">
        <f t="shared" si="73"/>
        <v>44062</v>
      </c>
      <c r="N905" s="90">
        <f t="shared" si="74"/>
        <v>44062.598356481481</v>
      </c>
      <c r="O905" s="386">
        <v>100.20059999999999</v>
      </c>
      <c r="P905" s="386"/>
      <c r="Q905" s="386" t="s">
        <v>346</v>
      </c>
    </row>
    <row r="906" spans="1:17">
      <c r="A906" s="386" t="s">
        <v>345</v>
      </c>
      <c r="B906" s="386" t="s">
        <v>346</v>
      </c>
      <c r="C906" s="386" t="s">
        <v>188</v>
      </c>
      <c r="D906" s="389">
        <v>44063</v>
      </c>
      <c r="E906" s="394">
        <v>0.39486111111111111</v>
      </c>
      <c r="F906" s="386" t="s">
        <v>518</v>
      </c>
      <c r="G906" s="386">
        <v>100.25</v>
      </c>
      <c r="H906" s="386"/>
      <c r="J906" s="320">
        <f t="shared" si="70"/>
        <v>2020</v>
      </c>
      <c r="K906" s="320">
        <f t="shared" si="71"/>
        <v>8</v>
      </c>
      <c r="L906" s="320">
        <f t="shared" si="72"/>
        <v>20</v>
      </c>
      <c r="M906" s="91">
        <f t="shared" si="73"/>
        <v>44063</v>
      </c>
      <c r="N906" s="90">
        <f t="shared" si="74"/>
        <v>44063.394861111112</v>
      </c>
      <c r="O906" s="386">
        <v>100.25</v>
      </c>
      <c r="P906" s="386"/>
      <c r="Q906" s="386" t="s">
        <v>346</v>
      </c>
    </row>
    <row r="907" spans="1:17">
      <c r="A907" s="386" t="s">
        <v>345</v>
      </c>
      <c r="B907" s="386" t="s">
        <v>346</v>
      </c>
      <c r="C907" s="386" t="s">
        <v>188</v>
      </c>
      <c r="D907" s="389">
        <v>44064</v>
      </c>
      <c r="E907" s="394">
        <v>0.5749305555555555</v>
      </c>
      <c r="F907" s="386" t="s">
        <v>422</v>
      </c>
      <c r="G907" s="386">
        <v>100.1337</v>
      </c>
      <c r="H907" s="386"/>
      <c r="J907" s="320">
        <f t="shared" si="70"/>
        <v>2020</v>
      </c>
      <c r="K907" s="320">
        <f t="shared" si="71"/>
        <v>8</v>
      </c>
      <c r="L907" s="320">
        <f t="shared" si="72"/>
        <v>21</v>
      </c>
      <c r="M907" s="91">
        <f t="shared" si="73"/>
        <v>44064</v>
      </c>
      <c r="N907" s="90">
        <f t="shared" si="74"/>
        <v>44064.574930555558</v>
      </c>
      <c r="O907" s="386">
        <v>100.1337</v>
      </c>
      <c r="P907" s="386"/>
      <c r="Q907" s="386" t="s">
        <v>346</v>
      </c>
    </row>
    <row r="908" spans="1:17">
      <c r="A908" s="386" t="s">
        <v>345</v>
      </c>
      <c r="B908" s="386" t="s">
        <v>346</v>
      </c>
      <c r="C908" s="386" t="s">
        <v>188</v>
      </c>
      <c r="D908" s="389">
        <v>44067</v>
      </c>
      <c r="E908" s="394">
        <v>0.36256944444444444</v>
      </c>
      <c r="F908" s="386" t="s">
        <v>423</v>
      </c>
      <c r="G908" s="386">
        <v>100.056</v>
      </c>
      <c r="H908" s="386"/>
      <c r="J908" s="320">
        <f t="shared" si="70"/>
        <v>2020</v>
      </c>
      <c r="K908" s="320">
        <f t="shared" si="71"/>
        <v>8</v>
      </c>
      <c r="L908" s="320">
        <f t="shared" si="72"/>
        <v>24</v>
      </c>
      <c r="M908" s="91">
        <f t="shared" si="73"/>
        <v>44067</v>
      </c>
      <c r="N908" s="90">
        <f t="shared" si="74"/>
        <v>44067.362569444442</v>
      </c>
      <c r="O908" s="386">
        <v>100.056</v>
      </c>
      <c r="P908" s="386"/>
      <c r="Q908" s="386" t="s">
        <v>346</v>
      </c>
    </row>
    <row r="909" spans="1:17">
      <c r="A909" s="386" t="s">
        <v>345</v>
      </c>
      <c r="B909" s="386" t="s">
        <v>346</v>
      </c>
      <c r="C909" s="386" t="s">
        <v>188</v>
      </c>
      <c r="D909" s="389">
        <v>44067</v>
      </c>
      <c r="E909" s="394">
        <v>0.53660879629629632</v>
      </c>
      <c r="F909" s="386" t="s">
        <v>423</v>
      </c>
      <c r="G909" s="386">
        <v>100.15</v>
      </c>
      <c r="H909" s="386"/>
      <c r="J909" s="320">
        <f t="shared" si="70"/>
        <v>2020</v>
      </c>
      <c r="K909" s="320">
        <f t="shared" si="71"/>
        <v>8</v>
      </c>
      <c r="L909" s="320">
        <f t="shared" si="72"/>
        <v>24</v>
      </c>
      <c r="M909" s="91">
        <f t="shared" si="73"/>
        <v>44067</v>
      </c>
      <c r="N909" s="90">
        <f t="shared" si="74"/>
        <v>44067.536608796298</v>
      </c>
      <c r="O909" s="386">
        <v>100.15</v>
      </c>
      <c r="P909" s="386"/>
      <c r="Q909" s="386" t="s">
        <v>346</v>
      </c>
    </row>
    <row r="910" spans="1:17">
      <c r="A910" s="386" t="s">
        <v>345</v>
      </c>
      <c r="B910" s="386" t="s">
        <v>346</v>
      </c>
      <c r="C910" s="386" t="s">
        <v>188</v>
      </c>
      <c r="D910" s="389">
        <v>44067</v>
      </c>
      <c r="E910" s="394">
        <v>0.53660879629629632</v>
      </c>
      <c r="F910" s="386" t="s">
        <v>423</v>
      </c>
      <c r="G910" s="386">
        <v>99.9</v>
      </c>
      <c r="H910" s="386"/>
      <c r="J910" s="320">
        <f t="shared" si="70"/>
        <v>2020</v>
      </c>
      <c r="K910" s="320">
        <f t="shared" si="71"/>
        <v>8</v>
      </c>
      <c r="L910" s="320">
        <f t="shared" si="72"/>
        <v>24</v>
      </c>
      <c r="M910" s="91">
        <f t="shared" si="73"/>
        <v>44067</v>
      </c>
      <c r="N910" s="90">
        <f t="shared" si="74"/>
        <v>44067.536608796298</v>
      </c>
      <c r="O910" s="386">
        <v>99.9</v>
      </c>
      <c r="P910" s="386"/>
      <c r="Q910" s="386" t="s">
        <v>346</v>
      </c>
    </row>
    <row r="911" spans="1:17">
      <c r="A911" s="386" t="s">
        <v>345</v>
      </c>
      <c r="B911" s="386" t="s">
        <v>346</v>
      </c>
      <c r="C911" s="386" t="s">
        <v>188</v>
      </c>
      <c r="D911" s="389">
        <v>44067</v>
      </c>
      <c r="E911" s="394">
        <v>0.5534606481481481</v>
      </c>
      <c r="F911" s="386" t="s">
        <v>421</v>
      </c>
      <c r="G911" s="386">
        <v>99.831999999999994</v>
      </c>
      <c r="H911" s="386"/>
      <c r="J911" s="320">
        <f t="shared" si="70"/>
        <v>2020</v>
      </c>
      <c r="K911" s="320">
        <f t="shared" si="71"/>
        <v>8</v>
      </c>
      <c r="L911" s="320">
        <f t="shared" si="72"/>
        <v>24</v>
      </c>
      <c r="M911" s="91">
        <f t="shared" si="73"/>
        <v>44067</v>
      </c>
      <c r="N911" s="90">
        <f t="shared" si="74"/>
        <v>44067.553460648145</v>
      </c>
      <c r="O911" s="386">
        <v>99.831999999999994</v>
      </c>
      <c r="P911" s="386"/>
      <c r="Q911" s="386" t="s">
        <v>346</v>
      </c>
    </row>
    <row r="912" spans="1:17">
      <c r="A912" s="386" t="s">
        <v>345</v>
      </c>
      <c r="B912" s="386" t="s">
        <v>346</v>
      </c>
      <c r="C912" s="386" t="s">
        <v>188</v>
      </c>
      <c r="D912" s="389">
        <v>44067</v>
      </c>
      <c r="E912" s="394">
        <v>0.5534606481481481</v>
      </c>
      <c r="F912" s="386" t="s">
        <v>421</v>
      </c>
      <c r="G912" s="386">
        <v>100.13200000000001</v>
      </c>
      <c r="H912" s="386"/>
      <c r="J912" s="320">
        <f t="shared" si="70"/>
        <v>2020</v>
      </c>
      <c r="K912" s="320">
        <f t="shared" si="71"/>
        <v>8</v>
      </c>
      <c r="L912" s="320">
        <f t="shared" si="72"/>
        <v>24</v>
      </c>
      <c r="M912" s="91">
        <f t="shared" si="73"/>
        <v>44067</v>
      </c>
      <c r="N912" s="90">
        <f t="shared" si="74"/>
        <v>44067.553460648145</v>
      </c>
      <c r="O912" s="386">
        <v>100.13200000000001</v>
      </c>
      <c r="P912" s="386"/>
      <c r="Q912" s="386" t="s">
        <v>346</v>
      </c>
    </row>
    <row r="913" spans="1:17">
      <c r="A913" s="386" t="s">
        <v>345</v>
      </c>
      <c r="B913" s="386" t="s">
        <v>346</v>
      </c>
      <c r="C913" s="386" t="s">
        <v>188</v>
      </c>
      <c r="D913" s="389">
        <v>44069</v>
      </c>
      <c r="E913" s="394">
        <v>0.41006944444444443</v>
      </c>
      <c r="F913" s="386" t="s">
        <v>417</v>
      </c>
      <c r="G913" s="386">
        <v>100.193</v>
      </c>
      <c r="H913" s="386"/>
      <c r="J913" s="320">
        <f t="shared" si="70"/>
        <v>2020</v>
      </c>
      <c r="K913" s="320">
        <f t="shared" si="71"/>
        <v>8</v>
      </c>
      <c r="L913" s="320">
        <f t="shared" si="72"/>
        <v>26</v>
      </c>
      <c r="M913" s="91">
        <f t="shared" si="73"/>
        <v>44069</v>
      </c>
      <c r="N913" s="90">
        <f t="shared" si="74"/>
        <v>44069.410069444442</v>
      </c>
      <c r="O913" s="386">
        <v>100.193</v>
      </c>
      <c r="P913" s="386"/>
      <c r="Q913" s="386" t="s">
        <v>346</v>
      </c>
    </row>
    <row r="914" spans="1:17">
      <c r="A914" s="386" t="s">
        <v>345</v>
      </c>
      <c r="B914" s="386" t="s">
        <v>346</v>
      </c>
      <c r="C914" s="386" t="s">
        <v>188</v>
      </c>
      <c r="D914" s="389">
        <v>44069</v>
      </c>
      <c r="E914" s="394">
        <v>0.42225694444444439</v>
      </c>
      <c r="F914" s="386" t="s">
        <v>414</v>
      </c>
      <c r="G914" s="386">
        <v>100.30500000000001</v>
      </c>
      <c r="H914" s="386"/>
      <c r="J914" s="320">
        <f t="shared" si="70"/>
        <v>2020</v>
      </c>
      <c r="K914" s="320">
        <f t="shared" si="71"/>
        <v>8</v>
      </c>
      <c r="L914" s="320">
        <f t="shared" si="72"/>
        <v>26</v>
      </c>
      <c r="M914" s="91">
        <f t="shared" si="73"/>
        <v>44069</v>
      </c>
      <c r="N914" s="90">
        <f t="shared" si="74"/>
        <v>44069.422256944446</v>
      </c>
      <c r="O914" s="386">
        <v>100.30500000000001</v>
      </c>
      <c r="P914" s="386"/>
      <c r="Q914" s="386" t="s">
        <v>346</v>
      </c>
    </row>
    <row r="915" spans="1:17">
      <c r="A915" s="386" t="s">
        <v>345</v>
      </c>
      <c r="B915" s="386" t="s">
        <v>346</v>
      </c>
      <c r="C915" s="386" t="s">
        <v>188</v>
      </c>
      <c r="D915" s="389">
        <v>44069</v>
      </c>
      <c r="E915" s="394">
        <v>0.42225694444444439</v>
      </c>
      <c r="F915" s="386" t="s">
        <v>414</v>
      </c>
      <c r="G915" s="386">
        <v>100.307</v>
      </c>
      <c r="H915" s="386"/>
      <c r="J915" s="320">
        <f t="shared" si="70"/>
        <v>2020</v>
      </c>
      <c r="K915" s="320">
        <f t="shared" si="71"/>
        <v>8</v>
      </c>
      <c r="L915" s="320">
        <f t="shared" si="72"/>
        <v>26</v>
      </c>
      <c r="M915" s="91">
        <f t="shared" si="73"/>
        <v>44069</v>
      </c>
      <c r="N915" s="90">
        <f t="shared" si="74"/>
        <v>44069.422256944446</v>
      </c>
      <c r="O915" s="386">
        <v>100.307</v>
      </c>
      <c r="P915" s="386"/>
      <c r="Q915" s="386" t="s">
        <v>346</v>
      </c>
    </row>
    <row r="916" spans="1:17">
      <c r="A916" s="386" t="s">
        <v>345</v>
      </c>
      <c r="B916" s="386" t="s">
        <v>346</v>
      </c>
      <c r="C916" s="386" t="s">
        <v>188</v>
      </c>
      <c r="D916" s="389">
        <v>44069</v>
      </c>
      <c r="E916" s="394">
        <v>0.42225694444444439</v>
      </c>
      <c r="F916" s="386" t="s">
        <v>414</v>
      </c>
      <c r="G916" s="386">
        <v>100.434</v>
      </c>
      <c r="H916" s="386"/>
      <c r="J916" s="320">
        <f t="shared" si="70"/>
        <v>2020</v>
      </c>
      <c r="K916" s="320">
        <f t="shared" si="71"/>
        <v>8</v>
      </c>
      <c r="L916" s="320">
        <f t="shared" si="72"/>
        <v>26</v>
      </c>
      <c r="M916" s="91">
        <f t="shared" si="73"/>
        <v>44069</v>
      </c>
      <c r="N916" s="90">
        <f t="shared" si="74"/>
        <v>44069.422256944446</v>
      </c>
      <c r="O916" s="386">
        <v>100.434</v>
      </c>
      <c r="P916" s="386"/>
      <c r="Q916" s="386" t="s">
        <v>346</v>
      </c>
    </row>
    <row r="917" spans="1:17">
      <c r="A917" s="386" t="s">
        <v>345</v>
      </c>
      <c r="B917" s="386" t="s">
        <v>346</v>
      </c>
      <c r="C917" s="386" t="s">
        <v>188</v>
      </c>
      <c r="D917" s="389">
        <v>44069</v>
      </c>
      <c r="E917" s="394">
        <v>0.57453703703703707</v>
      </c>
      <c r="F917" s="386" t="s">
        <v>428</v>
      </c>
      <c r="G917" s="386">
        <v>100.19240000000001</v>
      </c>
      <c r="H917" s="386"/>
      <c r="J917" s="320">
        <f t="shared" si="70"/>
        <v>2020</v>
      </c>
      <c r="K917" s="320">
        <f t="shared" si="71"/>
        <v>8</v>
      </c>
      <c r="L917" s="320">
        <f t="shared" si="72"/>
        <v>26</v>
      </c>
      <c r="M917" s="91">
        <f t="shared" si="73"/>
        <v>44069</v>
      </c>
      <c r="N917" s="90">
        <f t="shared" si="74"/>
        <v>44069.574537037035</v>
      </c>
      <c r="O917" s="386">
        <v>100.19240000000001</v>
      </c>
      <c r="P917" s="386"/>
      <c r="Q917" s="386" t="s">
        <v>346</v>
      </c>
    </row>
    <row r="918" spans="1:17">
      <c r="A918" s="386" t="s">
        <v>345</v>
      </c>
      <c r="B918" s="386" t="s">
        <v>346</v>
      </c>
      <c r="C918" s="386" t="s">
        <v>188</v>
      </c>
      <c r="D918" s="389">
        <v>44070</v>
      </c>
      <c r="E918" s="394">
        <v>0.58649305555555553</v>
      </c>
      <c r="F918" s="386" t="s">
        <v>428</v>
      </c>
      <c r="G918" s="386">
        <v>100.194</v>
      </c>
      <c r="H918" s="386"/>
      <c r="J918" s="320">
        <f t="shared" si="70"/>
        <v>2020</v>
      </c>
      <c r="K918" s="320">
        <f t="shared" si="71"/>
        <v>8</v>
      </c>
      <c r="L918" s="320">
        <f t="shared" si="72"/>
        <v>27</v>
      </c>
      <c r="M918" s="91">
        <f t="shared" si="73"/>
        <v>44070</v>
      </c>
      <c r="N918" s="90">
        <f t="shared" si="74"/>
        <v>44070.586493055554</v>
      </c>
      <c r="O918" s="386">
        <v>100.194</v>
      </c>
      <c r="P918" s="386"/>
      <c r="Q918" s="386" t="s">
        <v>346</v>
      </c>
    </row>
    <row r="919" spans="1:17">
      <c r="A919" s="386" t="s">
        <v>345</v>
      </c>
      <c r="B919" s="386" t="s">
        <v>346</v>
      </c>
      <c r="C919" s="386" t="s">
        <v>188</v>
      </c>
      <c r="D919" s="389">
        <v>44070</v>
      </c>
      <c r="E919" s="394">
        <v>0.58649305555555553</v>
      </c>
      <c r="F919" s="386" t="s">
        <v>428</v>
      </c>
      <c r="G919" s="386">
        <v>100.194</v>
      </c>
      <c r="H919" s="386"/>
      <c r="J919" s="320">
        <f t="shared" si="70"/>
        <v>2020</v>
      </c>
      <c r="K919" s="320">
        <f t="shared" si="71"/>
        <v>8</v>
      </c>
      <c r="L919" s="320">
        <f t="shared" si="72"/>
        <v>27</v>
      </c>
      <c r="M919" s="91">
        <f t="shared" si="73"/>
        <v>44070</v>
      </c>
      <c r="N919" s="90">
        <f t="shared" si="74"/>
        <v>44070.586493055554</v>
      </c>
      <c r="O919" s="386">
        <v>100.194</v>
      </c>
      <c r="P919" s="386"/>
      <c r="Q919" s="386" t="s">
        <v>346</v>
      </c>
    </row>
    <row r="920" spans="1:17">
      <c r="A920" s="386" t="s">
        <v>345</v>
      </c>
      <c r="B920" s="386" t="s">
        <v>346</v>
      </c>
      <c r="C920" s="386" t="s">
        <v>188</v>
      </c>
      <c r="D920" s="389">
        <v>44071</v>
      </c>
      <c r="E920" s="394">
        <v>0.65564814814814809</v>
      </c>
      <c r="F920" s="386" t="s">
        <v>421</v>
      </c>
      <c r="G920" s="386">
        <v>100.1927</v>
      </c>
      <c r="H920" s="386"/>
      <c r="J920" s="320">
        <f t="shared" si="70"/>
        <v>2020</v>
      </c>
      <c r="K920" s="320">
        <f t="shared" si="71"/>
        <v>8</v>
      </c>
      <c r="L920" s="320">
        <f t="shared" si="72"/>
        <v>28</v>
      </c>
      <c r="M920" s="91">
        <f t="shared" si="73"/>
        <v>44071</v>
      </c>
      <c r="N920" s="90">
        <f t="shared" si="74"/>
        <v>44071.655648148146</v>
      </c>
      <c r="O920" s="386">
        <v>100.1927</v>
      </c>
      <c r="P920" s="386"/>
      <c r="Q920" s="386" t="s">
        <v>346</v>
      </c>
    </row>
    <row r="921" spans="1:17">
      <c r="A921" s="386" t="s">
        <v>345</v>
      </c>
      <c r="B921" s="386" t="s">
        <v>346</v>
      </c>
      <c r="C921" s="386" t="s">
        <v>188</v>
      </c>
      <c r="D921" s="389">
        <v>44074</v>
      </c>
      <c r="E921" s="394">
        <v>0.56604166666666667</v>
      </c>
      <c r="F921" s="386" t="s">
        <v>513</v>
      </c>
      <c r="G921" s="386">
        <v>100.24</v>
      </c>
      <c r="H921" s="386"/>
      <c r="J921" s="320">
        <f t="shared" si="70"/>
        <v>2020</v>
      </c>
      <c r="K921" s="320">
        <f t="shared" si="71"/>
        <v>8</v>
      </c>
      <c r="L921" s="320">
        <f t="shared" si="72"/>
        <v>31</v>
      </c>
      <c r="M921" s="91">
        <f t="shared" si="73"/>
        <v>44074</v>
      </c>
      <c r="N921" s="90">
        <f t="shared" si="74"/>
        <v>44074.566041666665</v>
      </c>
      <c r="O921" s="386">
        <v>100.24</v>
      </c>
      <c r="P921" s="386"/>
      <c r="Q921" s="386" t="s">
        <v>346</v>
      </c>
    </row>
    <row r="922" spans="1:17">
      <c r="A922" s="386" t="s">
        <v>345</v>
      </c>
      <c r="B922" s="386" t="s">
        <v>346</v>
      </c>
      <c r="C922" s="386" t="s">
        <v>188</v>
      </c>
      <c r="D922" s="389">
        <v>44074</v>
      </c>
      <c r="E922" s="394">
        <v>0.58232638888888888</v>
      </c>
      <c r="F922" s="386" t="s">
        <v>423</v>
      </c>
      <c r="G922" s="386">
        <v>100.1596</v>
      </c>
      <c r="H922" s="386"/>
      <c r="J922" s="320">
        <f t="shared" si="70"/>
        <v>2020</v>
      </c>
      <c r="K922" s="320">
        <f t="shared" si="71"/>
        <v>8</v>
      </c>
      <c r="L922" s="320">
        <f t="shared" si="72"/>
        <v>31</v>
      </c>
      <c r="M922" s="91">
        <f t="shared" si="73"/>
        <v>44074</v>
      </c>
      <c r="N922" s="90">
        <f t="shared" si="74"/>
        <v>44074.582326388889</v>
      </c>
      <c r="O922" s="386">
        <v>100.1596</v>
      </c>
      <c r="P922" s="386"/>
      <c r="Q922" s="386" t="s">
        <v>346</v>
      </c>
    </row>
    <row r="923" spans="1:17">
      <c r="A923" s="386" t="s">
        <v>345</v>
      </c>
      <c r="B923" s="386" t="s">
        <v>346</v>
      </c>
      <c r="C923" s="386" t="s">
        <v>188</v>
      </c>
      <c r="D923" s="389">
        <v>44074</v>
      </c>
      <c r="E923" s="394">
        <v>0.58232638888888888</v>
      </c>
      <c r="F923" s="386" t="s">
        <v>423</v>
      </c>
      <c r="G923" s="386">
        <v>100.1596</v>
      </c>
      <c r="H923" s="386"/>
      <c r="J923" s="320">
        <f t="shared" si="70"/>
        <v>2020</v>
      </c>
      <c r="K923" s="320">
        <f t="shared" si="71"/>
        <v>8</v>
      </c>
      <c r="L923" s="320">
        <f t="shared" si="72"/>
        <v>31</v>
      </c>
      <c r="M923" s="91">
        <f t="shared" si="73"/>
        <v>44074</v>
      </c>
      <c r="N923" s="90">
        <f t="shared" si="74"/>
        <v>44074.582326388889</v>
      </c>
      <c r="O923" s="386">
        <v>100.1596</v>
      </c>
      <c r="P923" s="386"/>
      <c r="Q923" s="386" t="s">
        <v>346</v>
      </c>
    </row>
    <row r="924" spans="1:17">
      <c r="A924" s="386" t="s">
        <v>347</v>
      </c>
      <c r="B924" s="386" t="s">
        <v>339</v>
      </c>
      <c r="C924" s="386" t="s">
        <v>188</v>
      </c>
      <c r="D924" s="389">
        <v>43983</v>
      </c>
      <c r="E924" s="394">
        <v>0.43185185185185188</v>
      </c>
      <c r="F924" s="386" t="s">
        <v>450</v>
      </c>
      <c r="G924" s="386">
        <v>101.563</v>
      </c>
      <c r="H924" s="386">
        <v>1.2865279999999999</v>
      </c>
      <c r="J924" s="320">
        <f t="shared" si="70"/>
        <v>2020</v>
      </c>
      <c r="K924" s="320">
        <f t="shared" si="71"/>
        <v>6</v>
      </c>
      <c r="L924" s="320">
        <f t="shared" si="72"/>
        <v>1</v>
      </c>
      <c r="M924" s="91">
        <f t="shared" si="73"/>
        <v>43983</v>
      </c>
      <c r="N924" s="90">
        <f t="shared" si="74"/>
        <v>43983.431851851848</v>
      </c>
      <c r="O924" s="386">
        <v>101.563</v>
      </c>
      <c r="P924" s="386">
        <v>1.2865279999999999</v>
      </c>
      <c r="Q924" s="386" t="s">
        <v>339</v>
      </c>
    </row>
    <row r="925" spans="1:17">
      <c r="A925" s="386" t="s">
        <v>347</v>
      </c>
      <c r="B925" s="386" t="s">
        <v>339</v>
      </c>
      <c r="C925" s="386" t="s">
        <v>188</v>
      </c>
      <c r="D925" s="389">
        <v>43983</v>
      </c>
      <c r="E925" s="394">
        <v>0.49072916666666666</v>
      </c>
      <c r="F925" s="386" t="s">
        <v>475</v>
      </c>
      <c r="G925" s="386">
        <v>101.25</v>
      </c>
      <c r="H925" s="386">
        <v>1.684798</v>
      </c>
      <c r="J925" s="320">
        <f t="shared" si="70"/>
        <v>2020</v>
      </c>
      <c r="K925" s="320">
        <f t="shared" si="71"/>
        <v>6</v>
      </c>
      <c r="L925" s="320">
        <f t="shared" si="72"/>
        <v>1</v>
      </c>
      <c r="M925" s="91">
        <f t="shared" si="73"/>
        <v>43983</v>
      </c>
      <c r="N925" s="90">
        <f t="shared" si="74"/>
        <v>43983.490729166668</v>
      </c>
      <c r="O925" s="386">
        <v>101.25</v>
      </c>
      <c r="P925" s="386">
        <v>1.684798</v>
      </c>
      <c r="Q925" s="386" t="s">
        <v>339</v>
      </c>
    </row>
    <row r="926" spans="1:17">
      <c r="A926" s="386" t="s">
        <v>347</v>
      </c>
      <c r="B926" s="386" t="s">
        <v>339</v>
      </c>
      <c r="C926" s="386" t="s">
        <v>188</v>
      </c>
      <c r="D926" s="389">
        <v>43983</v>
      </c>
      <c r="E926" s="394">
        <v>0.4907407407407407</v>
      </c>
      <c r="F926" s="386" t="s">
        <v>475</v>
      </c>
      <c r="G926" s="386">
        <v>101.25</v>
      </c>
      <c r="H926" s="386">
        <v>1.684798</v>
      </c>
      <c r="J926" s="320">
        <f t="shared" si="70"/>
        <v>2020</v>
      </c>
      <c r="K926" s="320">
        <f t="shared" si="71"/>
        <v>6</v>
      </c>
      <c r="L926" s="320">
        <f t="shared" si="72"/>
        <v>1</v>
      </c>
      <c r="M926" s="91">
        <f t="shared" si="73"/>
        <v>43983</v>
      </c>
      <c r="N926" s="90">
        <f t="shared" si="74"/>
        <v>43983.490740740737</v>
      </c>
      <c r="O926" s="386">
        <v>101.25</v>
      </c>
      <c r="P926" s="386">
        <v>1.684798</v>
      </c>
      <c r="Q926" s="386" t="s">
        <v>339</v>
      </c>
    </row>
    <row r="927" spans="1:17">
      <c r="A927" s="386" t="s">
        <v>347</v>
      </c>
      <c r="B927" s="386" t="s">
        <v>339</v>
      </c>
      <c r="C927" s="386" t="s">
        <v>188</v>
      </c>
      <c r="D927" s="389">
        <v>43983</v>
      </c>
      <c r="E927" s="394">
        <v>0.50741898148148146</v>
      </c>
      <c r="F927" s="386" t="s">
        <v>519</v>
      </c>
      <c r="G927" s="386">
        <v>101.94199999999999</v>
      </c>
      <c r="H927" s="386">
        <v>0.80696299999999999</v>
      </c>
      <c r="J927" s="320">
        <f t="shared" si="70"/>
        <v>2020</v>
      </c>
      <c r="K927" s="320">
        <f t="shared" si="71"/>
        <v>6</v>
      </c>
      <c r="L927" s="320">
        <f t="shared" si="72"/>
        <v>1</v>
      </c>
      <c r="M927" s="91">
        <f t="shared" si="73"/>
        <v>43983</v>
      </c>
      <c r="N927" s="90">
        <f t="shared" si="74"/>
        <v>43983.507418981484</v>
      </c>
      <c r="O927" s="386">
        <v>101.94199999999999</v>
      </c>
      <c r="P927" s="386">
        <v>0.80696299999999999</v>
      </c>
      <c r="Q927" s="386" t="s">
        <v>339</v>
      </c>
    </row>
    <row r="928" spans="1:17">
      <c r="A928" s="386" t="s">
        <v>347</v>
      </c>
      <c r="B928" s="386" t="s">
        <v>339</v>
      </c>
      <c r="C928" s="386" t="s">
        <v>188</v>
      </c>
      <c r="D928" s="389">
        <v>43983</v>
      </c>
      <c r="E928" s="394">
        <v>0.50741898148148146</v>
      </c>
      <c r="F928" s="386" t="s">
        <v>519</v>
      </c>
      <c r="G928" s="386">
        <v>102.06699999999999</v>
      </c>
      <c r="H928" s="386">
        <v>0.64943600000000001</v>
      </c>
      <c r="J928" s="320">
        <f t="shared" si="70"/>
        <v>2020</v>
      </c>
      <c r="K928" s="320">
        <f t="shared" si="71"/>
        <v>6</v>
      </c>
      <c r="L928" s="320">
        <f t="shared" si="72"/>
        <v>1</v>
      </c>
      <c r="M928" s="91">
        <f t="shared" si="73"/>
        <v>43983</v>
      </c>
      <c r="N928" s="90">
        <f t="shared" si="74"/>
        <v>43983.507418981484</v>
      </c>
      <c r="O928" s="386">
        <v>102.06699999999999</v>
      </c>
      <c r="P928" s="386">
        <v>0.64943600000000001</v>
      </c>
      <c r="Q928" s="386" t="s">
        <v>339</v>
      </c>
    </row>
    <row r="929" spans="1:17">
      <c r="A929" s="386" t="s">
        <v>347</v>
      </c>
      <c r="B929" s="386" t="s">
        <v>339</v>
      </c>
      <c r="C929" s="386" t="s">
        <v>188</v>
      </c>
      <c r="D929" s="389">
        <v>43983</v>
      </c>
      <c r="E929" s="394">
        <v>0.52418981481481486</v>
      </c>
      <c r="F929" s="386" t="s">
        <v>414</v>
      </c>
      <c r="G929" s="386">
        <v>102.38</v>
      </c>
      <c r="H929" s="386">
        <v>0.25637199999999999</v>
      </c>
      <c r="J929" s="320">
        <f t="shared" si="70"/>
        <v>2020</v>
      </c>
      <c r="K929" s="320">
        <f t="shared" si="71"/>
        <v>6</v>
      </c>
      <c r="L929" s="320">
        <f t="shared" si="72"/>
        <v>1</v>
      </c>
      <c r="M929" s="91">
        <f t="shared" si="73"/>
        <v>43983</v>
      </c>
      <c r="N929" s="90">
        <f t="shared" si="74"/>
        <v>43983.524189814816</v>
      </c>
      <c r="O929" s="386">
        <v>102.38</v>
      </c>
      <c r="P929" s="386">
        <v>0.25637199999999999</v>
      </c>
      <c r="Q929" s="386" t="s">
        <v>339</v>
      </c>
    </row>
    <row r="930" spans="1:17">
      <c r="A930" s="386" t="s">
        <v>347</v>
      </c>
      <c r="B930" s="386" t="s">
        <v>339</v>
      </c>
      <c r="C930" s="386" t="s">
        <v>188</v>
      </c>
      <c r="D930" s="389">
        <v>43983</v>
      </c>
      <c r="E930" s="394">
        <v>0.52418981481481486</v>
      </c>
      <c r="F930" s="386" t="s">
        <v>414</v>
      </c>
      <c r="G930" s="386">
        <v>102.29</v>
      </c>
      <c r="H930" s="386">
        <v>0.36919099999999999</v>
      </c>
      <c r="J930" s="320">
        <f t="shared" si="70"/>
        <v>2020</v>
      </c>
      <c r="K930" s="320">
        <f t="shared" si="71"/>
        <v>6</v>
      </c>
      <c r="L930" s="320">
        <f t="shared" si="72"/>
        <v>1</v>
      </c>
      <c r="M930" s="91">
        <f t="shared" si="73"/>
        <v>43983</v>
      </c>
      <c r="N930" s="90">
        <f t="shared" si="74"/>
        <v>43983.524189814816</v>
      </c>
      <c r="O930" s="386">
        <v>102.29</v>
      </c>
      <c r="P930" s="386">
        <v>0.36919099999999999</v>
      </c>
      <c r="Q930" s="386" t="s">
        <v>339</v>
      </c>
    </row>
    <row r="931" spans="1:17">
      <c r="A931" s="386" t="s">
        <v>347</v>
      </c>
      <c r="B931" s="386" t="s">
        <v>339</v>
      </c>
      <c r="C931" s="386" t="s">
        <v>188</v>
      </c>
      <c r="D931" s="389">
        <v>43983</v>
      </c>
      <c r="E931" s="394">
        <v>0.52418981481481486</v>
      </c>
      <c r="F931" s="386" t="s">
        <v>414</v>
      </c>
      <c r="G931" s="386">
        <v>102.29</v>
      </c>
      <c r="H931" s="386">
        <v>0.36919099999999999</v>
      </c>
      <c r="J931" s="320">
        <f t="shared" si="70"/>
        <v>2020</v>
      </c>
      <c r="K931" s="320">
        <f t="shared" si="71"/>
        <v>6</v>
      </c>
      <c r="L931" s="320">
        <f t="shared" si="72"/>
        <v>1</v>
      </c>
      <c r="M931" s="91">
        <f t="shared" si="73"/>
        <v>43983</v>
      </c>
      <c r="N931" s="90">
        <f t="shared" si="74"/>
        <v>43983.524189814816</v>
      </c>
      <c r="O931" s="386">
        <v>102.29</v>
      </c>
      <c r="P931" s="386">
        <v>0.36919099999999999</v>
      </c>
      <c r="Q931" s="386" t="s">
        <v>339</v>
      </c>
    </row>
    <row r="932" spans="1:17">
      <c r="A932" s="386" t="s">
        <v>347</v>
      </c>
      <c r="B932" s="386" t="s">
        <v>339</v>
      </c>
      <c r="C932" s="386" t="s">
        <v>188</v>
      </c>
      <c r="D932" s="389">
        <v>43983</v>
      </c>
      <c r="E932" s="394">
        <v>0.55336805555555557</v>
      </c>
      <c r="F932" s="386" t="s">
        <v>421</v>
      </c>
      <c r="G932" s="386">
        <v>101.94199999999999</v>
      </c>
      <c r="H932" s="386">
        <v>0.80696299999999999</v>
      </c>
      <c r="J932" s="320">
        <f t="shared" si="70"/>
        <v>2020</v>
      </c>
      <c r="K932" s="320">
        <f t="shared" si="71"/>
        <v>6</v>
      </c>
      <c r="L932" s="320">
        <f t="shared" si="72"/>
        <v>1</v>
      </c>
      <c r="M932" s="91">
        <f t="shared" si="73"/>
        <v>43983</v>
      </c>
      <c r="N932" s="90">
        <f t="shared" si="74"/>
        <v>43983.553368055553</v>
      </c>
      <c r="O932" s="386">
        <v>101.94199999999999</v>
      </c>
      <c r="P932" s="386">
        <v>0.80696299999999999</v>
      </c>
      <c r="Q932" s="386" t="s">
        <v>339</v>
      </c>
    </row>
    <row r="933" spans="1:17">
      <c r="A933" s="386" t="s">
        <v>347</v>
      </c>
      <c r="B933" s="386" t="s">
        <v>339</v>
      </c>
      <c r="C933" s="386" t="s">
        <v>188</v>
      </c>
      <c r="D933" s="389">
        <v>43983</v>
      </c>
      <c r="E933" s="394">
        <v>0.55336805555555557</v>
      </c>
      <c r="F933" s="386" t="s">
        <v>421</v>
      </c>
      <c r="G933" s="386">
        <v>102.248</v>
      </c>
      <c r="H933" s="386">
        <v>0.42189599999999999</v>
      </c>
      <c r="J933" s="320">
        <f t="shared" si="70"/>
        <v>2020</v>
      </c>
      <c r="K933" s="320">
        <f t="shared" si="71"/>
        <v>6</v>
      </c>
      <c r="L933" s="320">
        <f t="shared" si="72"/>
        <v>1</v>
      </c>
      <c r="M933" s="91">
        <f t="shared" si="73"/>
        <v>43983</v>
      </c>
      <c r="N933" s="90">
        <f t="shared" si="74"/>
        <v>43983.553368055553</v>
      </c>
      <c r="O933" s="386">
        <v>102.248</v>
      </c>
      <c r="P933" s="386">
        <v>0.42189599999999999</v>
      </c>
      <c r="Q933" s="386" t="s">
        <v>339</v>
      </c>
    </row>
    <row r="934" spans="1:17">
      <c r="A934" s="386" t="s">
        <v>347</v>
      </c>
      <c r="B934" s="386" t="s">
        <v>339</v>
      </c>
      <c r="C934" s="386" t="s">
        <v>188</v>
      </c>
      <c r="D934" s="389">
        <v>43983</v>
      </c>
      <c r="E934" s="394">
        <v>0.56901620370370365</v>
      </c>
      <c r="F934" s="386" t="s">
        <v>428</v>
      </c>
      <c r="G934" s="386">
        <v>101.94199999999999</v>
      </c>
      <c r="H934" s="386">
        <v>0.80696299999999999</v>
      </c>
      <c r="J934" s="320">
        <f t="shared" si="70"/>
        <v>2020</v>
      </c>
      <c r="K934" s="320">
        <f t="shared" si="71"/>
        <v>6</v>
      </c>
      <c r="L934" s="320">
        <f t="shared" si="72"/>
        <v>1</v>
      </c>
      <c r="M934" s="91">
        <f t="shared" si="73"/>
        <v>43983</v>
      </c>
      <c r="N934" s="90">
        <f t="shared" si="74"/>
        <v>43983.569016203706</v>
      </c>
      <c r="O934" s="386">
        <v>101.94199999999999</v>
      </c>
      <c r="P934" s="386">
        <v>0.80696299999999999</v>
      </c>
      <c r="Q934" s="386" t="s">
        <v>339</v>
      </c>
    </row>
    <row r="935" spans="1:17">
      <c r="A935" s="386" t="s">
        <v>347</v>
      </c>
      <c r="B935" s="386" t="s">
        <v>339</v>
      </c>
      <c r="C935" s="386" t="s">
        <v>188</v>
      </c>
      <c r="D935" s="389">
        <v>43983</v>
      </c>
      <c r="E935" s="394">
        <v>0.56901620370370365</v>
      </c>
      <c r="F935" s="386" t="s">
        <v>428</v>
      </c>
      <c r="G935" s="386">
        <v>101.94199999999999</v>
      </c>
      <c r="H935" s="386">
        <v>0.80696299999999999</v>
      </c>
      <c r="J935" s="320">
        <f t="shared" si="70"/>
        <v>2020</v>
      </c>
      <c r="K935" s="320">
        <f t="shared" si="71"/>
        <v>6</v>
      </c>
      <c r="L935" s="320">
        <f t="shared" si="72"/>
        <v>1</v>
      </c>
      <c r="M935" s="91">
        <f t="shared" si="73"/>
        <v>43983</v>
      </c>
      <c r="N935" s="90">
        <f t="shared" si="74"/>
        <v>43983.569016203706</v>
      </c>
      <c r="O935" s="386">
        <v>101.94199999999999</v>
      </c>
      <c r="P935" s="386">
        <v>0.80696299999999999</v>
      </c>
      <c r="Q935" s="386" t="s">
        <v>339</v>
      </c>
    </row>
    <row r="936" spans="1:17">
      <c r="A936" s="386" t="s">
        <v>347</v>
      </c>
      <c r="B936" s="386" t="s">
        <v>339</v>
      </c>
      <c r="C936" s="386" t="s">
        <v>188</v>
      </c>
      <c r="D936" s="389">
        <v>43983</v>
      </c>
      <c r="E936" s="394">
        <v>0.60194444444444439</v>
      </c>
      <c r="F936" s="386" t="s">
        <v>423</v>
      </c>
      <c r="G936" s="386">
        <v>102.35</v>
      </c>
      <c r="H936" s="386">
        <v>0.29396</v>
      </c>
      <c r="J936" s="320">
        <f t="shared" si="70"/>
        <v>2020</v>
      </c>
      <c r="K936" s="320">
        <f t="shared" si="71"/>
        <v>6</v>
      </c>
      <c r="L936" s="320">
        <f t="shared" si="72"/>
        <v>1</v>
      </c>
      <c r="M936" s="91">
        <f t="shared" si="73"/>
        <v>43983</v>
      </c>
      <c r="N936" s="90">
        <f t="shared" si="74"/>
        <v>43983.601944444446</v>
      </c>
      <c r="O936" s="386">
        <v>102.35</v>
      </c>
      <c r="P936" s="386">
        <v>0.29396</v>
      </c>
      <c r="Q936" s="386" t="s">
        <v>339</v>
      </c>
    </row>
    <row r="937" spans="1:17">
      <c r="A937" s="386" t="s">
        <v>347</v>
      </c>
      <c r="B937" s="386" t="s">
        <v>339</v>
      </c>
      <c r="C937" s="386" t="s">
        <v>188</v>
      </c>
      <c r="D937" s="389">
        <v>43983</v>
      </c>
      <c r="E937" s="394">
        <v>0.60194444444444439</v>
      </c>
      <c r="F937" s="386" t="s">
        <v>423</v>
      </c>
      <c r="G937" s="386">
        <v>102.22</v>
      </c>
      <c r="H937" s="386">
        <v>0.45705299999999999</v>
      </c>
      <c r="J937" s="320">
        <f t="shared" si="70"/>
        <v>2020</v>
      </c>
      <c r="K937" s="320">
        <f t="shared" si="71"/>
        <v>6</v>
      </c>
      <c r="L937" s="320">
        <f t="shared" si="72"/>
        <v>1</v>
      </c>
      <c r="M937" s="91">
        <f t="shared" si="73"/>
        <v>43983</v>
      </c>
      <c r="N937" s="90">
        <f t="shared" si="74"/>
        <v>43983.601944444446</v>
      </c>
      <c r="O937" s="386">
        <v>102.22</v>
      </c>
      <c r="P937" s="386">
        <v>0.45705299999999999</v>
      </c>
      <c r="Q937" s="386" t="s">
        <v>339</v>
      </c>
    </row>
    <row r="938" spans="1:17">
      <c r="A938" s="386" t="s">
        <v>347</v>
      </c>
      <c r="B938" s="386" t="s">
        <v>339</v>
      </c>
      <c r="C938" s="386" t="s">
        <v>188</v>
      </c>
      <c r="D938" s="389">
        <v>43983</v>
      </c>
      <c r="E938" s="394">
        <v>0.60194444444444439</v>
      </c>
      <c r="F938" s="386" t="s">
        <v>423</v>
      </c>
      <c r="G938" s="386">
        <v>102.22</v>
      </c>
      <c r="H938" s="386">
        <v>0.45705299999999999</v>
      </c>
      <c r="J938" s="320">
        <f t="shared" si="70"/>
        <v>2020</v>
      </c>
      <c r="K938" s="320">
        <f t="shared" si="71"/>
        <v>6</v>
      </c>
      <c r="L938" s="320">
        <f t="shared" si="72"/>
        <v>1</v>
      </c>
      <c r="M938" s="91">
        <f t="shared" si="73"/>
        <v>43983</v>
      </c>
      <c r="N938" s="90">
        <f t="shared" si="74"/>
        <v>43983.601944444446</v>
      </c>
      <c r="O938" s="386">
        <v>102.22</v>
      </c>
      <c r="P938" s="386">
        <v>0.45705299999999999</v>
      </c>
      <c r="Q938" s="386" t="s">
        <v>339</v>
      </c>
    </row>
    <row r="939" spans="1:17">
      <c r="A939" s="386" t="s">
        <v>347</v>
      </c>
      <c r="B939" s="386" t="s">
        <v>339</v>
      </c>
      <c r="C939" s="386" t="s">
        <v>188</v>
      </c>
      <c r="D939" s="389">
        <v>43984</v>
      </c>
      <c r="E939" s="394">
        <v>0.45461805555555557</v>
      </c>
      <c r="F939" s="386" t="s">
        <v>417</v>
      </c>
      <c r="G939" s="386">
        <v>101.65</v>
      </c>
      <c r="H939" s="386">
        <v>1.168766</v>
      </c>
      <c r="J939" s="320">
        <f t="shared" si="70"/>
        <v>2020</v>
      </c>
      <c r="K939" s="320">
        <f t="shared" si="71"/>
        <v>6</v>
      </c>
      <c r="L939" s="320">
        <f t="shared" si="72"/>
        <v>2</v>
      </c>
      <c r="M939" s="91">
        <f t="shared" si="73"/>
        <v>43984</v>
      </c>
      <c r="N939" s="90">
        <f t="shared" si="74"/>
        <v>43984.454618055555</v>
      </c>
      <c r="O939" s="386">
        <v>101.65</v>
      </c>
      <c r="P939" s="386">
        <v>1.168766</v>
      </c>
      <c r="Q939" s="386" t="s">
        <v>339</v>
      </c>
    </row>
    <row r="940" spans="1:17">
      <c r="A940" s="386" t="s">
        <v>347</v>
      </c>
      <c r="B940" s="386" t="s">
        <v>339</v>
      </c>
      <c r="C940" s="386" t="s">
        <v>188</v>
      </c>
      <c r="D940" s="389">
        <v>43984</v>
      </c>
      <c r="E940" s="394">
        <v>0.45461805555555557</v>
      </c>
      <c r="F940" s="386" t="s">
        <v>417</v>
      </c>
      <c r="G940" s="386">
        <v>101.65</v>
      </c>
      <c r="H940" s="386">
        <v>1.168766</v>
      </c>
      <c r="J940" s="320">
        <f t="shared" si="70"/>
        <v>2020</v>
      </c>
      <c r="K940" s="320">
        <f t="shared" si="71"/>
        <v>6</v>
      </c>
      <c r="L940" s="320">
        <f t="shared" si="72"/>
        <v>2</v>
      </c>
      <c r="M940" s="91">
        <f t="shared" si="73"/>
        <v>43984</v>
      </c>
      <c r="N940" s="90">
        <f t="shared" si="74"/>
        <v>43984.454618055555</v>
      </c>
      <c r="O940" s="386">
        <v>101.65</v>
      </c>
      <c r="P940" s="386">
        <v>1.168766</v>
      </c>
      <c r="Q940" s="386" t="s">
        <v>339</v>
      </c>
    </row>
    <row r="941" spans="1:17">
      <c r="A941" s="386" t="s">
        <v>347</v>
      </c>
      <c r="B941" s="386" t="s">
        <v>339</v>
      </c>
      <c r="C941" s="386" t="s">
        <v>188</v>
      </c>
      <c r="D941" s="389">
        <v>43984</v>
      </c>
      <c r="E941" s="394">
        <v>0.48334490740740738</v>
      </c>
      <c r="F941" s="386" t="s">
        <v>422</v>
      </c>
      <c r="G941" s="386">
        <v>101.938</v>
      </c>
      <c r="H941" s="386">
        <v>0.80332899999999996</v>
      </c>
      <c r="J941" s="320">
        <f t="shared" si="70"/>
        <v>2020</v>
      </c>
      <c r="K941" s="320">
        <f t="shared" si="71"/>
        <v>6</v>
      </c>
      <c r="L941" s="320">
        <f t="shared" si="72"/>
        <v>2</v>
      </c>
      <c r="M941" s="91">
        <f t="shared" si="73"/>
        <v>43984</v>
      </c>
      <c r="N941" s="90">
        <f t="shared" si="74"/>
        <v>43984.483344907407</v>
      </c>
      <c r="O941" s="386">
        <v>101.938</v>
      </c>
      <c r="P941" s="386">
        <v>0.80332899999999996</v>
      </c>
      <c r="Q941" s="386" t="s">
        <v>339</v>
      </c>
    </row>
    <row r="942" spans="1:17">
      <c r="A942" s="386" t="s">
        <v>347</v>
      </c>
      <c r="B942" s="386" t="s">
        <v>339</v>
      </c>
      <c r="C942" s="386" t="s">
        <v>188</v>
      </c>
      <c r="D942" s="389">
        <v>43984</v>
      </c>
      <c r="E942" s="394">
        <v>0.48334490740740738</v>
      </c>
      <c r="F942" s="386" t="s">
        <v>422</v>
      </c>
      <c r="G942" s="386">
        <v>101.938</v>
      </c>
      <c r="H942" s="386">
        <v>0.80332899999999996</v>
      </c>
      <c r="J942" s="320">
        <f t="shared" si="70"/>
        <v>2020</v>
      </c>
      <c r="K942" s="320">
        <f t="shared" si="71"/>
        <v>6</v>
      </c>
      <c r="L942" s="320">
        <f t="shared" si="72"/>
        <v>2</v>
      </c>
      <c r="M942" s="91">
        <f t="shared" si="73"/>
        <v>43984</v>
      </c>
      <c r="N942" s="90">
        <f t="shared" si="74"/>
        <v>43984.483344907407</v>
      </c>
      <c r="O942" s="386">
        <v>101.938</v>
      </c>
      <c r="P942" s="386">
        <v>0.80332899999999996</v>
      </c>
      <c r="Q942" s="386" t="s">
        <v>339</v>
      </c>
    </row>
    <row r="943" spans="1:17">
      <c r="A943" s="386" t="s">
        <v>347</v>
      </c>
      <c r="B943" s="386" t="s">
        <v>339</v>
      </c>
      <c r="C943" s="386" t="s">
        <v>188</v>
      </c>
      <c r="D943" s="389">
        <v>43984</v>
      </c>
      <c r="E943" s="394">
        <v>0.48334490740740738</v>
      </c>
      <c r="F943" s="386" t="s">
        <v>422</v>
      </c>
      <c r="G943" s="386">
        <v>101.938</v>
      </c>
      <c r="H943" s="386">
        <v>0.80332899999999996</v>
      </c>
      <c r="J943" s="320">
        <f t="shared" si="70"/>
        <v>2020</v>
      </c>
      <c r="K943" s="320">
        <f t="shared" si="71"/>
        <v>6</v>
      </c>
      <c r="L943" s="320">
        <f t="shared" si="72"/>
        <v>2</v>
      </c>
      <c r="M943" s="91">
        <f t="shared" si="73"/>
        <v>43984</v>
      </c>
      <c r="N943" s="90">
        <f t="shared" si="74"/>
        <v>43984.483344907407</v>
      </c>
      <c r="O943" s="386">
        <v>101.938</v>
      </c>
      <c r="P943" s="386">
        <v>0.80332899999999996</v>
      </c>
      <c r="Q943" s="386" t="s">
        <v>339</v>
      </c>
    </row>
    <row r="944" spans="1:17">
      <c r="A944" s="386" t="s">
        <v>347</v>
      </c>
      <c r="B944" s="386" t="s">
        <v>339</v>
      </c>
      <c r="C944" s="386" t="s">
        <v>188</v>
      </c>
      <c r="D944" s="389">
        <v>43984</v>
      </c>
      <c r="E944" s="394">
        <v>0.56819444444444445</v>
      </c>
      <c r="F944" s="386" t="s">
        <v>423</v>
      </c>
      <c r="G944" s="386">
        <v>101.94799999999999</v>
      </c>
      <c r="H944" s="386">
        <v>0.79067100000000001</v>
      </c>
      <c r="J944" s="320">
        <f t="shared" si="70"/>
        <v>2020</v>
      </c>
      <c r="K944" s="320">
        <f t="shared" si="71"/>
        <v>6</v>
      </c>
      <c r="L944" s="320">
        <f t="shared" si="72"/>
        <v>2</v>
      </c>
      <c r="M944" s="91">
        <f t="shared" si="73"/>
        <v>43984</v>
      </c>
      <c r="N944" s="90">
        <f t="shared" si="74"/>
        <v>43984.568194444444</v>
      </c>
      <c r="O944" s="386">
        <v>101.94799999999999</v>
      </c>
      <c r="P944" s="386">
        <v>0.79067100000000001</v>
      </c>
      <c r="Q944" s="386" t="s">
        <v>339</v>
      </c>
    </row>
    <row r="945" spans="1:17">
      <c r="A945" s="386" t="s">
        <v>347</v>
      </c>
      <c r="B945" s="386" t="s">
        <v>339</v>
      </c>
      <c r="C945" s="386" t="s">
        <v>188</v>
      </c>
      <c r="D945" s="389">
        <v>43984</v>
      </c>
      <c r="E945" s="394">
        <v>0.56819444444444445</v>
      </c>
      <c r="F945" s="386" t="s">
        <v>423</v>
      </c>
      <c r="G945" s="386">
        <v>101.94799999999999</v>
      </c>
      <c r="H945" s="386">
        <v>0.79067100000000001</v>
      </c>
      <c r="J945" s="320">
        <f t="shared" si="70"/>
        <v>2020</v>
      </c>
      <c r="K945" s="320">
        <f t="shared" si="71"/>
        <v>6</v>
      </c>
      <c r="L945" s="320">
        <f t="shared" si="72"/>
        <v>2</v>
      </c>
      <c r="M945" s="91">
        <f t="shared" si="73"/>
        <v>43984</v>
      </c>
      <c r="N945" s="90">
        <f t="shared" si="74"/>
        <v>43984.568194444444</v>
      </c>
      <c r="O945" s="386">
        <v>101.94799999999999</v>
      </c>
      <c r="P945" s="386">
        <v>0.79067100000000001</v>
      </c>
      <c r="Q945" s="386" t="s">
        <v>339</v>
      </c>
    </row>
    <row r="946" spans="1:17">
      <c r="A946" s="386" t="s">
        <v>347</v>
      </c>
      <c r="B946" s="386" t="s">
        <v>339</v>
      </c>
      <c r="C946" s="386" t="s">
        <v>188</v>
      </c>
      <c r="D946" s="389">
        <v>43985</v>
      </c>
      <c r="E946" s="394">
        <v>0.40487268518518515</v>
      </c>
      <c r="F946" s="386" t="s">
        <v>421</v>
      </c>
      <c r="G946" s="386">
        <v>101.923</v>
      </c>
      <c r="H946" s="386">
        <v>0.81364599999999998</v>
      </c>
      <c r="J946" s="320">
        <f t="shared" si="70"/>
        <v>2020</v>
      </c>
      <c r="K946" s="320">
        <f t="shared" si="71"/>
        <v>6</v>
      </c>
      <c r="L946" s="320">
        <f t="shared" si="72"/>
        <v>3</v>
      </c>
      <c r="M946" s="91">
        <f t="shared" si="73"/>
        <v>43985</v>
      </c>
      <c r="N946" s="90">
        <f t="shared" si="74"/>
        <v>43985.404872685183</v>
      </c>
      <c r="O946" s="386">
        <v>101.923</v>
      </c>
      <c r="P946" s="386">
        <v>0.81364599999999998</v>
      </c>
      <c r="Q946" s="386" t="s">
        <v>339</v>
      </c>
    </row>
    <row r="947" spans="1:17">
      <c r="A947" s="386" t="s">
        <v>347</v>
      </c>
      <c r="B947" s="386" t="s">
        <v>339</v>
      </c>
      <c r="C947" s="386" t="s">
        <v>188</v>
      </c>
      <c r="D947" s="389">
        <v>43985</v>
      </c>
      <c r="E947" s="394">
        <v>0.40487268518518515</v>
      </c>
      <c r="F947" s="386" t="s">
        <v>421</v>
      </c>
      <c r="G947" s="386">
        <v>101.923</v>
      </c>
      <c r="H947" s="386">
        <v>0.81364599999999998</v>
      </c>
      <c r="J947" s="320">
        <f t="shared" si="70"/>
        <v>2020</v>
      </c>
      <c r="K947" s="320">
        <f t="shared" si="71"/>
        <v>6</v>
      </c>
      <c r="L947" s="320">
        <f t="shared" si="72"/>
        <v>3</v>
      </c>
      <c r="M947" s="91">
        <f t="shared" si="73"/>
        <v>43985</v>
      </c>
      <c r="N947" s="90">
        <f t="shared" si="74"/>
        <v>43985.404872685183</v>
      </c>
      <c r="O947" s="386">
        <v>101.923</v>
      </c>
      <c r="P947" s="386">
        <v>0.81364599999999998</v>
      </c>
      <c r="Q947" s="386" t="s">
        <v>339</v>
      </c>
    </row>
    <row r="948" spans="1:17">
      <c r="A948" s="386" t="s">
        <v>347</v>
      </c>
      <c r="B948" s="386" t="s">
        <v>339</v>
      </c>
      <c r="C948" s="386" t="s">
        <v>188</v>
      </c>
      <c r="D948" s="389">
        <v>43985</v>
      </c>
      <c r="E948" s="394">
        <v>0.44071759259259258</v>
      </c>
      <c r="F948" s="386" t="s">
        <v>421</v>
      </c>
      <c r="G948" s="386">
        <v>101.913</v>
      </c>
      <c r="H948" s="386">
        <v>0.826353</v>
      </c>
      <c r="J948" s="320">
        <f t="shared" si="70"/>
        <v>2020</v>
      </c>
      <c r="K948" s="320">
        <f t="shared" si="71"/>
        <v>6</v>
      </c>
      <c r="L948" s="320">
        <f t="shared" si="72"/>
        <v>3</v>
      </c>
      <c r="M948" s="91">
        <f t="shared" si="73"/>
        <v>43985</v>
      </c>
      <c r="N948" s="90">
        <f t="shared" si="74"/>
        <v>43985.440717592595</v>
      </c>
      <c r="O948" s="386">
        <v>101.913</v>
      </c>
      <c r="P948" s="386">
        <v>0.826353</v>
      </c>
      <c r="Q948" s="386" t="s">
        <v>339</v>
      </c>
    </row>
    <row r="949" spans="1:17">
      <c r="A949" s="386" t="s">
        <v>347</v>
      </c>
      <c r="B949" s="386" t="s">
        <v>339</v>
      </c>
      <c r="C949" s="386" t="s">
        <v>188</v>
      </c>
      <c r="D949" s="389">
        <v>43985</v>
      </c>
      <c r="E949" s="394">
        <v>0.44071759259259258</v>
      </c>
      <c r="F949" s="386" t="s">
        <v>421</v>
      </c>
      <c r="G949" s="386">
        <v>101.913</v>
      </c>
      <c r="H949" s="386">
        <v>0.826353</v>
      </c>
      <c r="J949" s="320">
        <f t="shared" si="70"/>
        <v>2020</v>
      </c>
      <c r="K949" s="320">
        <f t="shared" si="71"/>
        <v>6</v>
      </c>
      <c r="L949" s="320">
        <f t="shared" si="72"/>
        <v>3</v>
      </c>
      <c r="M949" s="91">
        <f t="shared" si="73"/>
        <v>43985</v>
      </c>
      <c r="N949" s="90">
        <f t="shared" si="74"/>
        <v>43985.440717592595</v>
      </c>
      <c r="O949" s="386">
        <v>101.913</v>
      </c>
      <c r="P949" s="386">
        <v>0.826353</v>
      </c>
      <c r="Q949" s="386" t="s">
        <v>339</v>
      </c>
    </row>
    <row r="950" spans="1:17">
      <c r="A950" s="386" t="s">
        <v>347</v>
      </c>
      <c r="B950" s="386" t="s">
        <v>339</v>
      </c>
      <c r="C950" s="386" t="s">
        <v>188</v>
      </c>
      <c r="D950" s="389">
        <v>43985</v>
      </c>
      <c r="E950" s="394">
        <v>0.44071759259259258</v>
      </c>
      <c r="F950" s="386" t="s">
        <v>421</v>
      </c>
      <c r="G950" s="386">
        <v>102.01300000000001</v>
      </c>
      <c r="H950" s="386">
        <v>0.69937099999999996</v>
      </c>
      <c r="J950" s="320">
        <f t="shared" si="70"/>
        <v>2020</v>
      </c>
      <c r="K950" s="320">
        <f t="shared" si="71"/>
        <v>6</v>
      </c>
      <c r="L950" s="320">
        <f t="shared" si="72"/>
        <v>3</v>
      </c>
      <c r="M950" s="91">
        <f t="shared" si="73"/>
        <v>43985</v>
      </c>
      <c r="N950" s="90">
        <f t="shared" si="74"/>
        <v>43985.440717592595</v>
      </c>
      <c r="O950" s="386">
        <v>102.01300000000001</v>
      </c>
      <c r="P950" s="386">
        <v>0.69937099999999996</v>
      </c>
      <c r="Q950" s="386" t="s">
        <v>339</v>
      </c>
    </row>
    <row r="951" spans="1:17">
      <c r="A951" s="386" t="s">
        <v>347</v>
      </c>
      <c r="B951" s="386" t="s">
        <v>339</v>
      </c>
      <c r="C951" s="386" t="s">
        <v>188</v>
      </c>
      <c r="D951" s="389">
        <v>43985</v>
      </c>
      <c r="E951" s="394">
        <v>0.47539351851851858</v>
      </c>
      <c r="F951" s="386" t="s">
        <v>421</v>
      </c>
      <c r="G951" s="386">
        <v>101.917</v>
      </c>
      <c r="H951" s="386">
        <v>0.82126999999999994</v>
      </c>
      <c r="J951" s="320">
        <f t="shared" si="70"/>
        <v>2020</v>
      </c>
      <c r="K951" s="320">
        <f t="shared" si="71"/>
        <v>6</v>
      </c>
      <c r="L951" s="320">
        <f t="shared" si="72"/>
        <v>3</v>
      </c>
      <c r="M951" s="91">
        <f t="shared" si="73"/>
        <v>43985</v>
      </c>
      <c r="N951" s="90">
        <f t="shared" si="74"/>
        <v>43985.475393518522</v>
      </c>
      <c r="O951" s="386">
        <v>101.917</v>
      </c>
      <c r="P951" s="386">
        <v>0.82126999999999994</v>
      </c>
      <c r="Q951" s="386" t="s">
        <v>339</v>
      </c>
    </row>
    <row r="952" spans="1:17">
      <c r="A952" s="386" t="s">
        <v>347</v>
      </c>
      <c r="B952" s="386" t="s">
        <v>339</v>
      </c>
      <c r="C952" s="386" t="s">
        <v>188</v>
      </c>
      <c r="D952" s="389">
        <v>43985</v>
      </c>
      <c r="E952" s="394">
        <v>0.47539351851851858</v>
      </c>
      <c r="F952" s="386" t="s">
        <v>421</v>
      </c>
      <c r="G952" s="386">
        <v>101.917</v>
      </c>
      <c r="H952" s="386">
        <v>0.82126999999999994</v>
      </c>
      <c r="J952" s="320">
        <f t="shared" si="70"/>
        <v>2020</v>
      </c>
      <c r="K952" s="320">
        <f t="shared" si="71"/>
        <v>6</v>
      </c>
      <c r="L952" s="320">
        <f t="shared" si="72"/>
        <v>3</v>
      </c>
      <c r="M952" s="91">
        <f t="shared" si="73"/>
        <v>43985</v>
      </c>
      <c r="N952" s="90">
        <f t="shared" si="74"/>
        <v>43985.475393518522</v>
      </c>
      <c r="O952" s="386">
        <v>101.917</v>
      </c>
      <c r="P952" s="386">
        <v>0.82126999999999994</v>
      </c>
      <c r="Q952" s="386" t="s">
        <v>339</v>
      </c>
    </row>
    <row r="953" spans="1:17">
      <c r="A953" s="386" t="s">
        <v>347</v>
      </c>
      <c r="B953" s="386" t="s">
        <v>339</v>
      </c>
      <c r="C953" s="386" t="s">
        <v>188</v>
      </c>
      <c r="D953" s="389">
        <v>43985</v>
      </c>
      <c r="E953" s="394">
        <v>0.47539351851851858</v>
      </c>
      <c r="F953" s="386" t="s">
        <v>421</v>
      </c>
      <c r="G953" s="386">
        <v>101.917</v>
      </c>
      <c r="H953" s="386">
        <v>0.82126999999999994</v>
      </c>
      <c r="J953" s="320">
        <f t="shared" si="70"/>
        <v>2020</v>
      </c>
      <c r="K953" s="320">
        <f t="shared" si="71"/>
        <v>6</v>
      </c>
      <c r="L953" s="320">
        <f t="shared" si="72"/>
        <v>3</v>
      </c>
      <c r="M953" s="91">
        <f t="shared" si="73"/>
        <v>43985</v>
      </c>
      <c r="N953" s="90">
        <f t="shared" si="74"/>
        <v>43985.475393518522</v>
      </c>
      <c r="O953" s="386">
        <v>101.917</v>
      </c>
      <c r="P953" s="386">
        <v>0.82126999999999994</v>
      </c>
      <c r="Q953" s="386" t="s">
        <v>339</v>
      </c>
    </row>
    <row r="954" spans="1:17">
      <c r="A954" s="386" t="s">
        <v>347</v>
      </c>
      <c r="B954" s="386" t="s">
        <v>339</v>
      </c>
      <c r="C954" s="386" t="s">
        <v>188</v>
      </c>
      <c r="D954" s="389">
        <v>43985</v>
      </c>
      <c r="E954" s="394">
        <v>0.67699074074074073</v>
      </c>
      <c r="F954" s="386" t="s">
        <v>422</v>
      </c>
      <c r="G954" s="386">
        <v>101.916</v>
      </c>
      <c r="H954" s="386">
        <v>0.82254099999999997</v>
      </c>
      <c r="J954" s="320">
        <f t="shared" si="70"/>
        <v>2020</v>
      </c>
      <c r="K954" s="320">
        <f t="shared" si="71"/>
        <v>6</v>
      </c>
      <c r="L954" s="320">
        <f t="shared" si="72"/>
        <v>3</v>
      </c>
      <c r="M954" s="91">
        <f t="shared" si="73"/>
        <v>43985</v>
      </c>
      <c r="N954" s="90">
        <f t="shared" si="74"/>
        <v>43985.676990740743</v>
      </c>
      <c r="O954" s="386">
        <v>101.916</v>
      </c>
      <c r="P954" s="386">
        <v>0.82254099999999997</v>
      </c>
      <c r="Q954" s="386" t="s">
        <v>339</v>
      </c>
    </row>
    <row r="955" spans="1:17">
      <c r="A955" s="386" t="s">
        <v>347</v>
      </c>
      <c r="B955" s="386" t="s">
        <v>339</v>
      </c>
      <c r="C955" s="386" t="s">
        <v>188</v>
      </c>
      <c r="D955" s="389">
        <v>43985</v>
      </c>
      <c r="E955" s="394">
        <v>0.67699074074074073</v>
      </c>
      <c r="F955" s="386" t="s">
        <v>422</v>
      </c>
      <c r="G955" s="386">
        <v>102.01600000000001</v>
      </c>
      <c r="H955" s="386">
        <v>0.69556499999999999</v>
      </c>
      <c r="J955" s="320">
        <f t="shared" si="70"/>
        <v>2020</v>
      </c>
      <c r="K955" s="320">
        <f t="shared" si="71"/>
        <v>6</v>
      </c>
      <c r="L955" s="320">
        <f t="shared" si="72"/>
        <v>3</v>
      </c>
      <c r="M955" s="91">
        <f t="shared" si="73"/>
        <v>43985</v>
      </c>
      <c r="N955" s="90">
        <f t="shared" si="74"/>
        <v>43985.676990740743</v>
      </c>
      <c r="O955" s="386">
        <v>102.01600000000001</v>
      </c>
      <c r="P955" s="386">
        <v>0.69556499999999999</v>
      </c>
      <c r="Q955" s="386" t="s">
        <v>339</v>
      </c>
    </row>
    <row r="956" spans="1:17">
      <c r="A956" s="386" t="s">
        <v>347</v>
      </c>
      <c r="B956" s="386" t="s">
        <v>339</v>
      </c>
      <c r="C956" s="386" t="s">
        <v>188</v>
      </c>
      <c r="D956" s="389">
        <v>43985</v>
      </c>
      <c r="E956" s="394">
        <v>0.67699074074074073</v>
      </c>
      <c r="F956" s="386" t="s">
        <v>422</v>
      </c>
      <c r="G956" s="386">
        <v>101.916</v>
      </c>
      <c r="H956" s="386">
        <v>0.82254099999999997</v>
      </c>
      <c r="J956" s="320">
        <f t="shared" si="70"/>
        <v>2020</v>
      </c>
      <c r="K956" s="320">
        <f t="shared" si="71"/>
        <v>6</v>
      </c>
      <c r="L956" s="320">
        <f t="shared" si="72"/>
        <v>3</v>
      </c>
      <c r="M956" s="91">
        <f t="shared" si="73"/>
        <v>43985</v>
      </c>
      <c r="N956" s="90">
        <f t="shared" si="74"/>
        <v>43985.676990740743</v>
      </c>
      <c r="O956" s="386">
        <v>101.916</v>
      </c>
      <c r="P956" s="386">
        <v>0.82254099999999997</v>
      </c>
      <c r="Q956" s="386" t="s">
        <v>339</v>
      </c>
    </row>
    <row r="957" spans="1:17">
      <c r="A957" s="386" t="s">
        <v>347</v>
      </c>
      <c r="B957" s="386" t="s">
        <v>339</v>
      </c>
      <c r="C957" s="386" t="s">
        <v>188</v>
      </c>
      <c r="D957" s="389">
        <v>43986</v>
      </c>
      <c r="E957" s="394">
        <v>0.4868865740740741</v>
      </c>
      <c r="F957" s="386" t="s">
        <v>446</v>
      </c>
      <c r="G957" s="386">
        <v>101.892</v>
      </c>
      <c r="H957" s="386">
        <v>0.82706500000000005</v>
      </c>
      <c r="J957" s="320">
        <f t="shared" si="70"/>
        <v>2020</v>
      </c>
      <c r="K957" s="320">
        <f t="shared" si="71"/>
        <v>6</v>
      </c>
      <c r="L957" s="320">
        <f t="shared" si="72"/>
        <v>4</v>
      </c>
      <c r="M957" s="91">
        <f t="shared" si="73"/>
        <v>43986</v>
      </c>
      <c r="N957" s="90">
        <f t="shared" si="74"/>
        <v>43986.486886574072</v>
      </c>
      <c r="O957" s="386">
        <v>101.892</v>
      </c>
      <c r="P957" s="386">
        <v>0.82706500000000005</v>
      </c>
      <c r="Q957" s="386" t="s">
        <v>339</v>
      </c>
    </row>
    <row r="958" spans="1:17">
      <c r="A958" s="386" t="s">
        <v>347</v>
      </c>
      <c r="B958" s="386" t="s">
        <v>339</v>
      </c>
      <c r="C958" s="386" t="s">
        <v>188</v>
      </c>
      <c r="D958" s="389">
        <v>43986</v>
      </c>
      <c r="E958" s="394">
        <v>0.4868865740740741</v>
      </c>
      <c r="F958" s="386" t="s">
        <v>446</v>
      </c>
      <c r="G958" s="386">
        <v>101.892</v>
      </c>
      <c r="H958" s="386">
        <v>0.82706500000000005</v>
      </c>
      <c r="J958" s="320">
        <f t="shared" si="70"/>
        <v>2020</v>
      </c>
      <c r="K958" s="320">
        <f t="shared" si="71"/>
        <v>6</v>
      </c>
      <c r="L958" s="320">
        <f t="shared" si="72"/>
        <v>4</v>
      </c>
      <c r="M958" s="91">
        <f t="shared" si="73"/>
        <v>43986</v>
      </c>
      <c r="N958" s="90">
        <f t="shared" si="74"/>
        <v>43986.486886574072</v>
      </c>
      <c r="O958" s="386">
        <v>101.892</v>
      </c>
      <c r="P958" s="386">
        <v>0.82706500000000005</v>
      </c>
      <c r="Q958" s="386" t="s">
        <v>339</v>
      </c>
    </row>
    <row r="959" spans="1:17">
      <c r="A959" s="386" t="s">
        <v>347</v>
      </c>
      <c r="B959" s="386" t="s">
        <v>339</v>
      </c>
      <c r="C959" s="386" t="s">
        <v>188</v>
      </c>
      <c r="D959" s="389">
        <v>43986</v>
      </c>
      <c r="E959" s="394">
        <v>0.51965277777777774</v>
      </c>
      <c r="F959" s="386" t="s">
        <v>431</v>
      </c>
      <c r="G959" s="386">
        <v>101.89100000000001</v>
      </c>
      <c r="H959" s="386">
        <v>0.82835000000000003</v>
      </c>
      <c r="J959" s="320">
        <f t="shared" si="70"/>
        <v>2020</v>
      </c>
      <c r="K959" s="320">
        <f t="shared" si="71"/>
        <v>6</v>
      </c>
      <c r="L959" s="320">
        <f t="shared" si="72"/>
        <v>4</v>
      </c>
      <c r="M959" s="91">
        <f t="shared" si="73"/>
        <v>43986</v>
      </c>
      <c r="N959" s="90">
        <f t="shared" si="74"/>
        <v>43986.519652777781</v>
      </c>
      <c r="O959" s="386">
        <v>101.89100000000001</v>
      </c>
      <c r="P959" s="386">
        <v>0.82835000000000003</v>
      </c>
      <c r="Q959" s="386" t="s">
        <v>339</v>
      </c>
    </row>
    <row r="960" spans="1:17">
      <c r="A960" s="386" t="s">
        <v>347</v>
      </c>
      <c r="B960" s="386" t="s">
        <v>339</v>
      </c>
      <c r="C960" s="386" t="s">
        <v>188</v>
      </c>
      <c r="D960" s="389">
        <v>43986</v>
      </c>
      <c r="E960" s="394">
        <v>0.51965277777777774</v>
      </c>
      <c r="F960" s="386" t="s">
        <v>431</v>
      </c>
      <c r="G960" s="386">
        <v>101.89100000000001</v>
      </c>
      <c r="H960" s="386">
        <v>0.82835000000000003</v>
      </c>
      <c r="J960" s="320">
        <f t="shared" si="70"/>
        <v>2020</v>
      </c>
      <c r="K960" s="320">
        <f t="shared" si="71"/>
        <v>6</v>
      </c>
      <c r="L960" s="320">
        <f t="shared" si="72"/>
        <v>4</v>
      </c>
      <c r="M960" s="91">
        <f t="shared" si="73"/>
        <v>43986</v>
      </c>
      <c r="N960" s="90">
        <f t="shared" si="74"/>
        <v>43986.519652777781</v>
      </c>
      <c r="O960" s="386">
        <v>101.89100000000001</v>
      </c>
      <c r="P960" s="386">
        <v>0.82835000000000003</v>
      </c>
      <c r="Q960" s="386" t="s">
        <v>339</v>
      </c>
    </row>
    <row r="961" spans="1:17">
      <c r="A961" s="386" t="s">
        <v>347</v>
      </c>
      <c r="B961" s="386" t="s">
        <v>339</v>
      </c>
      <c r="C961" s="386" t="s">
        <v>188</v>
      </c>
      <c r="D961" s="389">
        <v>43986</v>
      </c>
      <c r="E961" s="394">
        <v>0.51965277777777774</v>
      </c>
      <c r="F961" s="386" t="s">
        <v>431</v>
      </c>
      <c r="G961" s="386">
        <v>101.89100000000001</v>
      </c>
      <c r="H961" s="386">
        <v>0.82835000000000003</v>
      </c>
      <c r="J961" s="320">
        <f t="shared" si="70"/>
        <v>2020</v>
      </c>
      <c r="K961" s="320">
        <f t="shared" si="71"/>
        <v>6</v>
      </c>
      <c r="L961" s="320">
        <f t="shared" si="72"/>
        <v>4</v>
      </c>
      <c r="M961" s="91">
        <f t="shared" si="73"/>
        <v>43986</v>
      </c>
      <c r="N961" s="90">
        <f t="shared" si="74"/>
        <v>43986.519652777781</v>
      </c>
      <c r="O961" s="386">
        <v>101.89100000000001</v>
      </c>
      <c r="P961" s="386">
        <v>0.82835000000000003</v>
      </c>
      <c r="Q961" s="386" t="s">
        <v>339</v>
      </c>
    </row>
    <row r="962" spans="1:17">
      <c r="A962" s="386" t="s">
        <v>347</v>
      </c>
      <c r="B962" s="386" t="s">
        <v>339</v>
      </c>
      <c r="C962" s="386" t="s">
        <v>188</v>
      </c>
      <c r="D962" s="389">
        <v>43986</v>
      </c>
      <c r="E962" s="394">
        <v>0.52523148148148147</v>
      </c>
      <c r="F962" s="386" t="s">
        <v>421</v>
      </c>
      <c r="G962" s="386">
        <v>101.892</v>
      </c>
      <c r="H962" s="386">
        <v>0.82706500000000005</v>
      </c>
      <c r="J962" s="320">
        <f t="shared" si="70"/>
        <v>2020</v>
      </c>
      <c r="K962" s="320">
        <f t="shared" si="71"/>
        <v>6</v>
      </c>
      <c r="L962" s="320">
        <f t="shared" si="72"/>
        <v>4</v>
      </c>
      <c r="M962" s="91">
        <f t="shared" si="73"/>
        <v>43986</v>
      </c>
      <c r="N962" s="90">
        <f t="shared" si="74"/>
        <v>43986.525231481479</v>
      </c>
      <c r="O962" s="386">
        <v>101.892</v>
      </c>
      <c r="P962" s="386">
        <v>0.82706500000000005</v>
      </c>
      <c r="Q962" s="386" t="s">
        <v>339</v>
      </c>
    </row>
    <row r="963" spans="1:17">
      <c r="A963" s="386" t="s">
        <v>347</v>
      </c>
      <c r="B963" s="386" t="s">
        <v>339</v>
      </c>
      <c r="C963" s="386" t="s">
        <v>188</v>
      </c>
      <c r="D963" s="389">
        <v>43986</v>
      </c>
      <c r="E963" s="394">
        <v>0.52523148148148147</v>
      </c>
      <c r="F963" s="386" t="s">
        <v>421</v>
      </c>
      <c r="G963" s="386">
        <v>101.892</v>
      </c>
      <c r="H963" s="386">
        <v>0.82706500000000005</v>
      </c>
      <c r="J963" s="320">
        <f t="shared" ref="J963:J1026" si="75">YEAR(D963)</f>
        <v>2020</v>
      </c>
      <c r="K963" s="320">
        <f t="shared" ref="K963:K1026" si="76">MONTH(D963)</f>
        <v>6</v>
      </c>
      <c r="L963" s="320">
        <f t="shared" ref="L963:L1026" si="77">DAY(D963)</f>
        <v>4</v>
      </c>
      <c r="M963" s="91">
        <f t="shared" ref="M963:M1026" si="78">DATE(J963,K963,L963)</f>
        <v>43986</v>
      </c>
      <c r="N963" s="90">
        <f t="shared" ref="N963:N1026" si="79">M963+E963</f>
        <v>43986.525231481479</v>
      </c>
      <c r="O963" s="386">
        <v>101.892</v>
      </c>
      <c r="P963" s="386">
        <v>0.82706500000000005</v>
      </c>
      <c r="Q963" s="386" t="s">
        <v>339</v>
      </c>
    </row>
    <row r="964" spans="1:17">
      <c r="A964" s="386" t="s">
        <v>347</v>
      </c>
      <c r="B964" s="386" t="s">
        <v>339</v>
      </c>
      <c r="C964" s="386" t="s">
        <v>188</v>
      </c>
      <c r="D964" s="389">
        <v>43986</v>
      </c>
      <c r="E964" s="394">
        <v>0.52523148148148147</v>
      </c>
      <c r="F964" s="386" t="s">
        <v>421</v>
      </c>
      <c r="G964" s="386">
        <v>101.892</v>
      </c>
      <c r="H964" s="386">
        <v>0.82706500000000005</v>
      </c>
      <c r="J964" s="320">
        <f t="shared" si="75"/>
        <v>2020</v>
      </c>
      <c r="K964" s="320">
        <f t="shared" si="76"/>
        <v>6</v>
      </c>
      <c r="L964" s="320">
        <f t="shared" si="77"/>
        <v>4</v>
      </c>
      <c r="M964" s="91">
        <f t="shared" si="78"/>
        <v>43986</v>
      </c>
      <c r="N964" s="90">
        <f t="shared" si="79"/>
        <v>43986.525231481479</v>
      </c>
      <c r="O964" s="386">
        <v>101.892</v>
      </c>
      <c r="P964" s="386">
        <v>0.82706500000000005</v>
      </c>
      <c r="Q964" s="386" t="s">
        <v>339</v>
      </c>
    </row>
    <row r="965" spans="1:17">
      <c r="A965" s="386" t="s">
        <v>347</v>
      </c>
      <c r="B965" s="386" t="s">
        <v>339</v>
      </c>
      <c r="C965" s="386" t="s">
        <v>188</v>
      </c>
      <c r="D965" s="389">
        <v>43986</v>
      </c>
      <c r="E965" s="394">
        <v>0.52759259259259261</v>
      </c>
      <c r="F965" s="386" t="s">
        <v>421</v>
      </c>
      <c r="G965" s="386">
        <v>101.892</v>
      </c>
      <c r="H965" s="386">
        <v>0.82706500000000005</v>
      </c>
      <c r="J965" s="320">
        <f t="shared" si="75"/>
        <v>2020</v>
      </c>
      <c r="K965" s="320">
        <f t="shared" si="76"/>
        <v>6</v>
      </c>
      <c r="L965" s="320">
        <f t="shared" si="77"/>
        <v>4</v>
      </c>
      <c r="M965" s="91">
        <f t="shared" si="78"/>
        <v>43986</v>
      </c>
      <c r="N965" s="90">
        <f t="shared" si="79"/>
        <v>43986.527592592596</v>
      </c>
      <c r="O965" s="386">
        <v>101.892</v>
      </c>
      <c r="P965" s="386">
        <v>0.82706500000000005</v>
      </c>
      <c r="Q965" s="386" t="s">
        <v>339</v>
      </c>
    </row>
    <row r="966" spans="1:17">
      <c r="A966" s="386" t="s">
        <v>347</v>
      </c>
      <c r="B966" s="386" t="s">
        <v>339</v>
      </c>
      <c r="C966" s="386" t="s">
        <v>188</v>
      </c>
      <c r="D966" s="389">
        <v>43986</v>
      </c>
      <c r="E966" s="394">
        <v>0.52759259259259261</v>
      </c>
      <c r="F966" s="386" t="s">
        <v>421</v>
      </c>
      <c r="G966" s="386">
        <v>101.892</v>
      </c>
      <c r="H966" s="386">
        <v>0.82706500000000005</v>
      </c>
      <c r="J966" s="320">
        <f t="shared" si="75"/>
        <v>2020</v>
      </c>
      <c r="K966" s="320">
        <f t="shared" si="76"/>
        <v>6</v>
      </c>
      <c r="L966" s="320">
        <f t="shared" si="77"/>
        <v>4</v>
      </c>
      <c r="M966" s="91">
        <f t="shared" si="78"/>
        <v>43986</v>
      </c>
      <c r="N966" s="90">
        <f t="shared" si="79"/>
        <v>43986.527592592596</v>
      </c>
      <c r="O966" s="386">
        <v>101.892</v>
      </c>
      <c r="P966" s="386">
        <v>0.82706500000000005</v>
      </c>
      <c r="Q966" s="386" t="s">
        <v>339</v>
      </c>
    </row>
    <row r="967" spans="1:17">
      <c r="A967" s="386" t="s">
        <v>347</v>
      </c>
      <c r="B967" s="386" t="s">
        <v>339</v>
      </c>
      <c r="C967" s="386" t="s">
        <v>188</v>
      </c>
      <c r="D967" s="389">
        <v>43986</v>
      </c>
      <c r="E967" s="394">
        <v>0.52759259259259261</v>
      </c>
      <c r="F967" s="386" t="s">
        <v>421</v>
      </c>
      <c r="G967" s="386">
        <v>101.892</v>
      </c>
      <c r="H967" s="386">
        <v>0.82706500000000005</v>
      </c>
      <c r="J967" s="320">
        <f t="shared" si="75"/>
        <v>2020</v>
      </c>
      <c r="K967" s="320">
        <f t="shared" si="76"/>
        <v>6</v>
      </c>
      <c r="L967" s="320">
        <f t="shared" si="77"/>
        <v>4</v>
      </c>
      <c r="M967" s="91">
        <f t="shared" si="78"/>
        <v>43986</v>
      </c>
      <c r="N967" s="90">
        <f t="shared" si="79"/>
        <v>43986.527592592596</v>
      </c>
      <c r="O967" s="386">
        <v>101.892</v>
      </c>
      <c r="P967" s="386">
        <v>0.82706500000000005</v>
      </c>
      <c r="Q967" s="386" t="s">
        <v>339</v>
      </c>
    </row>
    <row r="968" spans="1:17">
      <c r="A968" s="386" t="s">
        <v>347</v>
      </c>
      <c r="B968" s="386" t="s">
        <v>339</v>
      </c>
      <c r="C968" s="386" t="s">
        <v>188</v>
      </c>
      <c r="D968" s="389">
        <v>43986</v>
      </c>
      <c r="E968" s="394">
        <v>0.5314120370370371</v>
      </c>
      <c r="F968" s="386" t="s">
        <v>421</v>
      </c>
      <c r="G968" s="386">
        <v>101.904</v>
      </c>
      <c r="H968" s="386">
        <v>0.81165100000000001</v>
      </c>
      <c r="J968" s="320">
        <f t="shared" si="75"/>
        <v>2020</v>
      </c>
      <c r="K968" s="320">
        <f t="shared" si="76"/>
        <v>6</v>
      </c>
      <c r="L968" s="320">
        <f t="shared" si="77"/>
        <v>4</v>
      </c>
      <c r="M968" s="91">
        <f t="shared" si="78"/>
        <v>43986</v>
      </c>
      <c r="N968" s="90">
        <f t="shared" si="79"/>
        <v>43986.531412037039</v>
      </c>
      <c r="O968" s="386">
        <v>101.904</v>
      </c>
      <c r="P968" s="386">
        <v>0.81165100000000001</v>
      </c>
      <c r="Q968" s="386" t="s">
        <v>339</v>
      </c>
    </row>
    <row r="969" spans="1:17">
      <c r="A969" s="386" t="s">
        <v>347</v>
      </c>
      <c r="B969" s="386" t="s">
        <v>339</v>
      </c>
      <c r="C969" s="386" t="s">
        <v>188</v>
      </c>
      <c r="D969" s="389">
        <v>43986</v>
      </c>
      <c r="E969" s="394">
        <v>0.5314120370370371</v>
      </c>
      <c r="F969" s="386" t="s">
        <v>421</v>
      </c>
      <c r="G969" s="386">
        <v>101.904</v>
      </c>
      <c r="H969" s="386">
        <v>0.81165100000000001</v>
      </c>
      <c r="J969" s="320">
        <f t="shared" si="75"/>
        <v>2020</v>
      </c>
      <c r="K969" s="320">
        <f t="shared" si="76"/>
        <v>6</v>
      </c>
      <c r="L969" s="320">
        <f t="shared" si="77"/>
        <v>4</v>
      </c>
      <c r="M969" s="91">
        <f t="shared" si="78"/>
        <v>43986</v>
      </c>
      <c r="N969" s="90">
        <f t="shared" si="79"/>
        <v>43986.531412037039</v>
      </c>
      <c r="O969" s="386">
        <v>101.904</v>
      </c>
      <c r="P969" s="386">
        <v>0.81165100000000001</v>
      </c>
      <c r="Q969" s="386" t="s">
        <v>339</v>
      </c>
    </row>
    <row r="970" spans="1:17">
      <c r="A970" s="386" t="s">
        <v>347</v>
      </c>
      <c r="B970" s="386" t="s">
        <v>339</v>
      </c>
      <c r="C970" s="386" t="s">
        <v>188</v>
      </c>
      <c r="D970" s="389">
        <v>43986</v>
      </c>
      <c r="E970" s="394">
        <v>0.5332986111111111</v>
      </c>
      <c r="F970" s="386" t="s">
        <v>422</v>
      </c>
      <c r="G970" s="386">
        <v>101.893</v>
      </c>
      <c r="H970" s="386">
        <v>0.82578099999999999</v>
      </c>
      <c r="J970" s="320">
        <f t="shared" si="75"/>
        <v>2020</v>
      </c>
      <c r="K970" s="320">
        <f t="shared" si="76"/>
        <v>6</v>
      </c>
      <c r="L970" s="320">
        <f t="shared" si="77"/>
        <v>4</v>
      </c>
      <c r="M970" s="91">
        <f t="shared" si="78"/>
        <v>43986</v>
      </c>
      <c r="N970" s="90">
        <f t="shared" si="79"/>
        <v>43986.53329861111</v>
      </c>
      <c r="O970" s="386">
        <v>101.893</v>
      </c>
      <c r="P970" s="386">
        <v>0.82578099999999999</v>
      </c>
      <c r="Q970" s="386" t="s">
        <v>339</v>
      </c>
    </row>
    <row r="971" spans="1:17">
      <c r="A971" s="386" t="s">
        <v>347</v>
      </c>
      <c r="B971" s="386" t="s">
        <v>339</v>
      </c>
      <c r="C971" s="386" t="s">
        <v>188</v>
      </c>
      <c r="D971" s="389">
        <v>43986</v>
      </c>
      <c r="E971" s="394">
        <v>0.5332986111111111</v>
      </c>
      <c r="F971" s="386" t="s">
        <v>422</v>
      </c>
      <c r="G971" s="386">
        <v>101.893</v>
      </c>
      <c r="H971" s="386">
        <v>0.82578099999999999</v>
      </c>
      <c r="J971" s="320">
        <f t="shared" si="75"/>
        <v>2020</v>
      </c>
      <c r="K971" s="320">
        <f t="shared" si="76"/>
        <v>6</v>
      </c>
      <c r="L971" s="320">
        <f t="shared" si="77"/>
        <v>4</v>
      </c>
      <c r="M971" s="91">
        <f t="shared" si="78"/>
        <v>43986</v>
      </c>
      <c r="N971" s="90">
        <f t="shared" si="79"/>
        <v>43986.53329861111</v>
      </c>
      <c r="O971" s="386">
        <v>101.893</v>
      </c>
      <c r="P971" s="386">
        <v>0.82578099999999999</v>
      </c>
      <c r="Q971" s="386" t="s">
        <v>339</v>
      </c>
    </row>
    <row r="972" spans="1:17">
      <c r="A972" s="386" t="s">
        <v>347</v>
      </c>
      <c r="B972" s="386" t="s">
        <v>339</v>
      </c>
      <c r="C972" s="386" t="s">
        <v>188</v>
      </c>
      <c r="D972" s="389">
        <v>43986</v>
      </c>
      <c r="E972" s="394">
        <v>0.5332986111111111</v>
      </c>
      <c r="F972" s="386" t="s">
        <v>422</v>
      </c>
      <c r="G972" s="386">
        <v>101.893</v>
      </c>
      <c r="H972" s="386">
        <v>0.82578099999999999</v>
      </c>
      <c r="J972" s="320">
        <f t="shared" si="75"/>
        <v>2020</v>
      </c>
      <c r="K972" s="320">
        <f t="shared" si="76"/>
        <v>6</v>
      </c>
      <c r="L972" s="320">
        <f t="shared" si="77"/>
        <v>4</v>
      </c>
      <c r="M972" s="91">
        <f t="shared" si="78"/>
        <v>43986</v>
      </c>
      <c r="N972" s="90">
        <f t="shared" si="79"/>
        <v>43986.53329861111</v>
      </c>
      <c r="O972" s="386">
        <v>101.893</v>
      </c>
      <c r="P972" s="386">
        <v>0.82578099999999999</v>
      </c>
      <c r="Q972" s="386" t="s">
        <v>339</v>
      </c>
    </row>
    <row r="973" spans="1:17">
      <c r="A973" s="386" t="s">
        <v>347</v>
      </c>
      <c r="B973" s="386" t="s">
        <v>339</v>
      </c>
      <c r="C973" s="386" t="s">
        <v>188</v>
      </c>
      <c r="D973" s="389">
        <v>43986</v>
      </c>
      <c r="E973" s="394">
        <v>0.53878472222222229</v>
      </c>
      <c r="F973" s="386" t="s">
        <v>421</v>
      </c>
      <c r="G973" s="386">
        <v>101.893</v>
      </c>
      <c r="H973" s="386">
        <v>0.82578099999999999</v>
      </c>
      <c r="J973" s="320">
        <f t="shared" si="75"/>
        <v>2020</v>
      </c>
      <c r="K973" s="320">
        <f t="shared" si="76"/>
        <v>6</v>
      </c>
      <c r="L973" s="320">
        <f t="shared" si="77"/>
        <v>4</v>
      </c>
      <c r="M973" s="91">
        <f t="shared" si="78"/>
        <v>43986</v>
      </c>
      <c r="N973" s="90">
        <f t="shared" si="79"/>
        <v>43986.538784722223</v>
      </c>
      <c r="O973" s="386">
        <v>101.893</v>
      </c>
      <c r="P973" s="386">
        <v>0.82578099999999999</v>
      </c>
      <c r="Q973" s="386" t="s">
        <v>339</v>
      </c>
    </row>
    <row r="974" spans="1:17">
      <c r="A974" s="386" t="s">
        <v>347</v>
      </c>
      <c r="B974" s="386" t="s">
        <v>339</v>
      </c>
      <c r="C974" s="386" t="s">
        <v>188</v>
      </c>
      <c r="D974" s="389">
        <v>43986</v>
      </c>
      <c r="E974" s="394">
        <v>0.53878472222222229</v>
      </c>
      <c r="F974" s="386" t="s">
        <v>421</v>
      </c>
      <c r="G974" s="386">
        <v>101.893</v>
      </c>
      <c r="H974" s="386">
        <v>0.82578099999999999</v>
      </c>
      <c r="J974" s="320">
        <f t="shared" si="75"/>
        <v>2020</v>
      </c>
      <c r="K974" s="320">
        <f t="shared" si="76"/>
        <v>6</v>
      </c>
      <c r="L974" s="320">
        <f t="shared" si="77"/>
        <v>4</v>
      </c>
      <c r="M974" s="91">
        <f t="shared" si="78"/>
        <v>43986</v>
      </c>
      <c r="N974" s="90">
        <f t="shared" si="79"/>
        <v>43986.538784722223</v>
      </c>
      <c r="O974" s="386">
        <v>101.893</v>
      </c>
      <c r="P974" s="386">
        <v>0.82578099999999999</v>
      </c>
      <c r="Q974" s="386" t="s">
        <v>339</v>
      </c>
    </row>
    <row r="975" spans="1:17">
      <c r="A975" s="386" t="s">
        <v>347</v>
      </c>
      <c r="B975" s="386" t="s">
        <v>339</v>
      </c>
      <c r="C975" s="386" t="s">
        <v>188</v>
      </c>
      <c r="D975" s="389">
        <v>43986</v>
      </c>
      <c r="E975" s="394">
        <v>0.53878472222222229</v>
      </c>
      <c r="F975" s="386" t="s">
        <v>421</v>
      </c>
      <c r="G975" s="386">
        <v>101.893</v>
      </c>
      <c r="H975" s="386">
        <v>0.82578099999999999</v>
      </c>
      <c r="J975" s="320">
        <f t="shared" si="75"/>
        <v>2020</v>
      </c>
      <c r="K975" s="320">
        <f t="shared" si="76"/>
        <v>6</v>
      </c>
      <c r="L975" s="320">
        <f t="shared" si="77"/>
        <v>4</v>
      </c>
      <c r="M975" s="91">
        <f t="shared" si="78"/>
        <v>43986</v>
      </c>
      <c r="N975" s="90">
        <f t="shared" si="79"/>
        <v>43986.538784722223</v>
      </c>
      <c r="O975" s="386">
        <v>101.893</v>
      </c>
      <c r="P975" s="386">
        <v>0.82578099999999999</v>
      </c>
      <c r="Q975" s="386" t="s">
        <v>339</v>
      </c>
    </row>
    <row r="976" spans="1:17">
      <c r="A976" s="386" t="s">
        <v>347</v>
      </c>
      <c r="B976" s="386" t="s">
        <v>339</v>
      </c>
      <c r="C976" s="386" t="s">
        <v>188</v>
      </c>
      <c r="D976" s="389">
        <v>43986</v>
      </c>
      <c r="E976" s="394">
        <v>0.58223379629629624</v>
      </c>
      <c r="F976" s="386" t="s">
        <v>442</v>
      </c>
      <c r="G976" s="386">
        <v>101.895</v>
      </c>
      <c r="H976" s="386">
        <v>0.82321100000000003</v>
      </c>
      <c r="J976" s="320">
        <f t="shared" si="75"/>
        <v>2020</v>
      </c>
      <c r="K976" s="320">
        <f t="shared" si="76"/>
        <v>6</v>
      </c>
      <c r="L976" s="320">
        <f t="shared" si="77"/>
        <v>4</v>
      </c>
      <c r="M976" s="91">
        <f t="shared" si="78"/>
        <v>43986</v>
      </c>
      <c r="N976" s="90">
        <f t="shared" si="79"/>
        <v>43986.582233796296</v>
      </c>
      <c r="O976" s="386">
        <v>101.895</v>
      </c>
      <c r="P976" s="386">
        <v>0.82321100000000003</v>
      </c>
      <c r="Q976" s="386" t="s">
        <v>339</v>
      </c>
    </row>
    <row r="977" spans="1:17">
      <c r="A977" s="386" t="s">
        <v>347</v>
      </c>
      <c r="B977" s="386" t="s">
        <v>339</v>
      </c>
      <c r="C977" s="386" t="s">
        <v>188</v>
      </c>
      <c r="D977" s="389">
        <v>43986</v>
      </c>
      <c r="E977" s="394">
        <v>0.58223379629629624</v>
      </c>
      <c r="F977" s="386" t="s">
        <v>442</v>
      </c>
      <c r="G977" s="386">
        <v>101.895</v>
      </c>
      <c r="H977" s="386">
        <v>0.82321100000000003</v>
      </c>
      <c r="J977" s="320">
        <f t="shared" si="75"/>
        <v>2020</v>
      </c>
      <c r="K977" s="320">
        <f t="shared" si="76"/>
        <v>6</v>
      </c>
      <c r="L977" s="320">
        <f t="shared" si="77"/>
        <v>4</v>
      </c>
      <c r="M977" s="91">
        <f t="shared" si="78"/>
        <v>43986</v>
      </c>
      <c r="N977" s="90">
        <f t="shared" si="79"/>
        <v>43986.582233796296</v>
      </c>
      <c r="O977" s="386">
        <v>101.895</v>
      </c>
      <c r="P977" s="386">
        <v>0.82321100000000003</v>
      </c>
      <c r="Q977" s="386" t="s">
        <v>339</v>
      </c>
    </row>
    <row r="978" spans="1:17">
      <c r="A978" s="386" t="s">
        <v>347</v>
      </c>
      <c r="B978" s="386" t="s">
        <v>339</v>
      </c>
      <c r="C978" s="386" t="s">
        <v>188</v>
      </c>
      <c r="D978" s="389">
        <v>43987</v>
      </c>
      <c r="E978" s="394">
        <v>0.48900462962962959</v>
      </c>
      <c r="F978" s="386" t="s">
        <v>422</v>
      </c>
      <c r="G978" s="386">
        <v>100.509</v>
      </c>
      <c r="H978" s="386">
        <v>2.6215060000000001</v>
      </c>
      <c r="J978" s="320">
        <f t="shared" si="75"/>
        <v>2020</v>
      </c>
      <c r="K978" s="320">
        <f t="shared" si="76"/>
        <v>6</v>
      </c>
      <c r="L978" s="320">
        <f t="shared" si="77"/>
        <v>5</v>
      </c>
      <c r="M978" s="91">
        <f t="shared" si="78"/>
        <v>43987</v>
      </c>
      <c r="N978" s="90">
        <f t="shared" si="79"/>
        <v>43987.489004629628</v>
      </c>
      <c r="O978" s="386">
        <v>100.509</v>
      </c>
      <c r="P978" s="386">
        <v>2.6215060000000001</v>
      </c>
      <c r="Q978" s="386" t="s">
        <v>339</v>
      </c>
    </row>
    <row r="979" spans="1:17">
      <c r="A979" s="386" t="s">
        <v>347</v>
      </c>
      <c r="B979" s="386" t="s">
        <v>339</v>
      </c>
      <c r="C979" s="386" t="s">
        <v>188</v>
      </c>
      <c r="D979" s="389">
        <v>43987</v>
      </c>
      <c r="E979" s="394">
        <v>0.48900462962962959</v>
      </c>
      <c r="F979" s="386" t="s">
        <v>422</v>
      </c>
      <c r="G979" s="386">
        <v>100.759</v>
      </c>
      <c r="H979" s="386">
        <v>2.2925149999999999</v>
      </c>
      <c r="J979" s="320">
        <f t="shared" si="75"/>
        <v>2020</v>
      </c>
      <c r="K979" s="320">
        <f t="shared" si="76"/>
        <v>6</v>
      </c>
      <c r="L979" s="320">
        <f t="shared" si="77"/>
        <v>5</v>
      </c>
      <c r="M979" s="91">
        <f t="shared" si="78"/>
        <v>43987</v>
      </c>
      <c r="N979" s="90">
        <f t="shared" si="79"/>
        <v>43987.489004629628</v>
      </c>
      <c r="O979" s="386">
        <v>100.759</v>
      </c>
      <c r="P979" s="386">
        <v>2.2925149999999999</v>
      </c>
      <c r="Q979" s="386" t="s">
        <v>339</v>
      </c>
    </row>
    <row r="980" spans="1:17">
      <c r="A980" s="386" t="s">
        <v>347</v>
      </c>
      <c r="B980" s="386" t="s">
        <v>339</v>
      </c>
      <c r="C980" s="386" t="s">
        <v>188</v>
      </c>
      <c r="D980" s="389">
        <v>43991</v>
      </c>
      <c r="E980" s="394">
        <v>0.47715277777777781</v>
      </c>
      <c r="F980" s="386" t="s">
        <v>430</v>
      </c>
      <c r="G980" s="386">
        <v>101.697</v>
      </c>
      <c r="H980" s="386">
        <v>1.054108</v>
      </c>
      <c r="J980" s="320">
        <f t="shared" si="75"/>
        <v>2020</v>
      </c>
      <c r="K980" s="320">
        <f t="shared" si="76"/>
        <v>6</v>
      </c>
      <c r="L980" s="320">
        <f t="shared" si="77"/>
        <v>9</v>
      </c>
      <c r="M980" s="91">
        <f t="shared" si="78"/>
        <v>43991</v>
      </c>
      <c r="N980" s="90">
        <f t="shared" si="79"/>
        <v>43991.477152777778</v>
      </c>
      <c r="O980" s="386">
        <v>101.697</v>
      </c>
      <c r="P980" s="386">
        <v>1.054108</v>
      </c>
      <c r="Q980" s="386" t="s">
        <v>339</v>
      </c>
    </row>
    <row r="981" spans="1:17">
      <c r="A981" s="386" t="s">
        <v>347</v>
      </c>
      <c r="B981" s="386" t="s">
        <v>339</v>
      </c>
      <c r="C981" s="386" t="s">
        <v>188</v>
      </c>
      <c r="D981" s="389">
        <v>43991</v>
      </c>
      <c r="E981" s="394">
        <v>0.47715277777777781</v>
      </c>
      <c r="F981" s="386" t="s">
        <v>430</v>
      </c>
      <c r="G981" s="386">
        <v>101.497</v>
      </c>
      <c r="H981" s="386">
        <v>1.3150329999999999</v>
      </c>
      <c r="J981" s="320">
        <f t="shared" si="75"/>
        <v>2020</v>
      </c>
      <c r="K981" s="320">
        <f t="shared" si="76"/>
        <v>6</v>
      </c>
      <c r="L981" s="320">
        <f t="shared" si="77"/>
        <v>9</v>
      </c>
      <c r="M981" s="91">
        <f t="shared" si="78"/>
        <v>43991</v>
      </c>
      <c r="N981" s="90">
        <f t="shared" si="79"/>
        <v>43991.477152777778</v>
      </c>
      <c r="O981" s="386">
        <v>101.497</v>
      </c>
      <c r="P981" s="386">
        <v>1.3150329999999999</v>
      </c>
      <c r="Q981" s="386" t="s">
        <v>339</v>
      </c>
    </row>
    <row r="982" spans="1:17">
      <c r="A982" s="386" t="s">
        <v>347</v>
      </c>
      <c r="B982" s="386" t="s">
        <v>339</v>
      </c>
      <c r="C982" s="386" t="s">
        <v>188</v>
      </c>
      <c r="D982" s="389">
        <v>43994</v>
      </c>
      <c r="E982" s="394">
        <v>0.56987268518518519</v>
      </c>
      <c r="F982" s="386" t="s">
        <v>433</v>
      </c>
      <c r="G982" s="386">
        <v>101.456</v>
      </c>
      <c r="H982" s="386">
        <v>1.3333900000000001</v>
      </c>
      <c r="J982" s="320">
        <f t="shared" si="75"/>
        <v>2020</v>
      </c>
      <c r="K982" s="320">
        <f t="shared" si="76"/>
        <v>6</v>
      </c>
      <c r="L982" s="320">
        <f t="shared" si="77"/>
        <v>12</v>
      </c>
      <c r="M982" s="91">
        <f t="shared" si="78"/>
        <v>43994</v>
      </c>
      <c r="N982" s="90">
        <f t="shared" si="79"/>
        <v>43994.569872685184</v>
      </c>
      <c r="O982" s="386">
        <v>101.456</v>
      </c>
      <c r="P982" s="386">
        <v>1.3333900000000001</v>
      </c>
      <c r="Q982" s="386" t="s">
        <v>339</v>
      </c>
    </row>
    <row r="983" spans="1:17">
      <c r="A983" s="386" t="s">
        <v>347</v>
      </c>
      <c r="B983" s="386" t="s">
        <v>339</v>
      </c>
      <c r="C983" s="386" t="s">
        <v>188</v>
      </c>
      <c r="D983" s="389">
        <v>43994</v>
      </c>
      <c r="E983" s="394">
        <v>0.56987268518518519</v>
      </c>
      <c r="F983" s="386" t="s">
        <v>433</v>
      </c>
      <c r="G983" s="386">
        <v>101.455</v>
      </c>
      <c r="H983" s="386">
        <v>1.334721</v>
      </c>
      <c r="J983" s="320">
        <f t="shared" si="75"/>
        <v>2020</v>
      </c>
      <c r="K983" s="320">
        <f t="shared" si="76"/>
        <v>6</v>
      </c>
      <c r="L983" s="320">
        <f t="shared" si="77"/>
        <v>12</v>
      </c>
      <c r="M983" s="91">
        <f t="shared" si="78"/>
        <v>43994</v>
      </c>
      <c r="N983" s="90">
        <f t="shared" si="79"/>
        <v>43994.569872685184</v>
      </c>
      <c r="O983" s="386">
        <v>101.455</v>
      </c>
      <c r="P983" s="386">
        <v>1.334721</v>
      </c>
      <c r="Q983" s="386" t="s">
        <v>339</v>
      </c>
    </row>
    <row r="984" spans="1:17">
      <c r="A984" s="386" t="s">
        <v>347</v>
      </c>
      <c r="B984" s="386" t="s">
        <v>339</v>
      </c>
      <c r="C984" s="386" t="s">
        <v>188</v>
      </c>
      <c r="D984" s="389">
        <v>43994</v>
      </c>
      <c r="E984" s="394">
        <v>0.58016203703703695</v>
      </c>
      <c r="F984" s="386" t="s">
        <v>414</v>
      </c>
      <c r="G984" s="386">
        <v>101.6067</v>
      </c>
      <c r="H984" s="386">
        <v>1.133</v>
      </c>
      <c r="J984" s="320">
        <f t="shared" si="75"/>
        <v>2020</v>
      </c>
      <c r="K984" s="320">
        <f t="shared" si="76"/>
        <v>6</v>
      </c>
      <c r="L984" s="320">
        <f t="shared" si="77"/>
        <v>12</v>
      </c>
      <c r="M984" s="91">
        <f t="shared" si="78"/>
        <v>43994</v>
      </c>
      <c r="N984" s="90">
        <f t="shared" si="79"/>
        <v>43994.58016203704</v>
      </c>
      <c r="O984" s="386">
        <v>101.6067</v>
      </c>
      <c r="P984" s="386">
        <v>1.133</v>
      </c>
      <c r="Q984" s="386" t="s">
        <v>339</v>
      </c>
    </row>
    <row r="985" spans="1:17">
      <c r="A985" s="386" t="s">
        <v>347</v>
      </c>
      <c r="B985" s="386" t="s">
        <v>339</v>
      </c>
      <c r="C985" s="386" t="s">
        <v>188</v>
      </c>
      <c r="D985" s="389">
        <v>43994</v>
      </c>
      <c r="E985" s="394">
        <v>0.58016203703703695</v>
      </c>
      <c r="F985" s="386" t="s">
        <v>414</v>
      </c>
      <c r="G985" s="386">
        <v>101.6067</v>
      </c>
      <c r="H985" s="386">
        <v>1.133</v>
      </c>
      <c r="J985" s="320">
        <f t="shared" si="75"/>
        <v>2020</v>
      </c>
      <c r="K985" s="320">
        <f t="shared" si="76"/>
        <v>6</v>
      </c>
      <c r="L985" s="320">
        <f t="shared" si="77"/>
        <v>12</v>
      </c>
      <c r="M985" s="91">
        <f t="shared" si="78"/>
        <v>43994</v>
      </c>
      <c r="N985" s="90">
        <f t="shared" si="79"/>
        <v>43994.58016203704</v>
      </c>
      <c r="O985" s="386">
        <v>101.6067</v>
      </c>
      <c r="P985" s="386">
        <v>1.133</v>
      </c>
      <c r="Q985" s="386" t="s">
        <v>339</v>
      </c>
    </row>
    <row r="986" spans="1:17">
      <c r="A986" s="386" t="s">
        <v>347</v>
      </c>
      <c r="B986" s="386" t="s">
        <v>339</v>
      </c>
      <c r="C986" s="386" t="s">
        <v>188</v>
      </c>
      <c r="D986" s="389">
        <v>43997</v>
      </c>
      <c r="E986" s="394">
        <v>0.35995370370370372</v>
      </c>
      <c r="F986" s="386" t="s">
        <v>431</v>
      </c>
      <c r="G986" s="386">
        <v>101.32599999999999</v>
      </c>
      <c r="H986" s="386">
        <v>1.5000819999999999</v>
      </c>
      <c r="J986" s="320">
        <f t="shared" si="75"/>
        <v>2020</v>
      </c>
      <c r="K986" s="320">
        <f t="shared" si="76"/>
        <v>6</v>
      </c>
      <c r="L986" s="320">
        <f t="shared" si="77"/>
        <v>15</v>
      </c>
      <c r="M986" s="91">
        <f t="shared" si="78"/>
        <v>43997</v>
      </c>
      <c r="N986" s="90">
        <f t="shared" si="79"/>
        <v>43997.359953703701</v>
      </c>
      <c r="O986" s="386">
        <v>101.32599999999999</v>
      </c>
      <c r="P986" s="386">
        <v>1.5000819999999999</v>
      </c>
      <c r="Q986" s="386" t="s">
        <v>339</v>
      </c>
    </row>
    <row r="987" spans="1:17">
      <c r="A987" s="386" t="s">
        <v>347</v>
      </c>
      <c r="B987" s="386" t="s">
        <v>339</v>
      </c>
      <c r="C987" s="386" t="s">
        <v>188</v>
      </c>
      <c r="D987" s="389">
        <v>43997</v>
      </c>
      <c r="E987" s="394">
        <v>0.44039351851851849</v>
      </c>
      <c r="F987" s="386" t="s">
        <v>446</v>
      </c>
      <c r="G987" s="386">
        <v>101.788</v>
      </c>
      <c r="H987" s="386">
        <v>0.88376900000000003</v>
      </c>
      <c r="J987" s="320">
        <f t="shared" si="75"/>
        <v>2020</v>
      </c>
      <c r="K987" s="320">
        <f t="shared" si="76"/>
        <v>6</v>
      </c>
      <c r="L987" s="320">
        <f t="shared" si="77"/>
        <v>15</v>
      </c>
      <c r="M987" s="91">
        <f t="shared" si="78"/>
        <v>43997</v>
      </c>
      <c r="N987" s="90">
        <f t="shared" si="79"/>
        <v>43997.440393518518</v>
      </c>
      <c r="O987" s="386">
        <v>101.788</v>
      </c>
      <c r="P987" s="386">
        <v>0.88376900000000003</v>
      </c>
      <c r="Q987" s="386" t="s">
        <v>339</v>
      </c>
    </row>
    <row r="988" spans="1:17">
      <c r="A988" s="386" t="s">
        <v>347</v>
      </c>
      <c r="B988" s="386" t="s">
        <v>339</v>
      </c>
      <c r="C988" s="386" t="s">
        <v>188</v>
      </c>
      <c r="D988" s="389">
        <v>43997</v>
      </c>
      <c r="E988" s="394">
        <v>0.44039351851851849</v>
      </c>
      <c r="F988" s="386" t="s">
        <v>446</v>
      </c>
      <c r="G988" s="386">
        <v>101.88800000000001</v>
      </c>
      <c r="H988" s="386">
        <v>0.75098399999999998</v>
      </c>
      <c r="J988" s="320">
        <f t="shared" si="75"/>
        <v>2020</v>
      </c>
      <c r="K988" s="320">
        <f t="shared" si="76"/>
        <v>6</v>
      </c>
      <c r="L988" s="320">
        <f t="shared" si="77"/>
        <v>15</v>
      </c>
      <c r="M988" s="91">
        <f t="shared" si="78"/>
        <v>43997</v>
      </c>
      <c r="N988" s="90">
        <f t="shared" si="79"/>
        <v>43997.440393518518</v>
      </c>
      <c r="O988" s="386">
        <v>101.88800000000001</v>
      </c>
      <c r="P988" s="386">
        <v>0.75098399999999998</v>
      </c>
      <c r="Q988" s="386" t="s">
        <v>339</v>
      </c>
    </row>
    <row r="989" spans="1:17">
      <c r="A989" s="386" t="s">
        <v>347</v>
      </c>
      <c r="B989" s="386" t="s">
        <v>339</v>
      </c>
      <c r="C989" s="386" t="s">
        <v>188</v>
      </c>
      <c r="D989" s="389">
        <v>43997</v>
      </c>
      <c r="E989" s="394">
        <v>0.44039351851851849</v>
      </c>
      <c r="F989" s="386" t="s">
        <v>446</v>
      </c>
      <c r="G989" s="386">
        <v>101.788</v>
      </c>
      <c r="H989" s="386">
        <v>0.88376900000000003</v>
      </c>
      <c r="J989" s="320">
        <f t="shared" si="75"/>
        <v>2020</v>
      </c>
      <c r="K989" s="320">
        <f t="shared" si="76"/>
        <v>6</v>
      </c>
      <c r="L989" s="320">
        <f t="shared" si="77"/>
        <v>15</v>
      </c>
      <c r="M989" s="91">
        <f t="shared" si="78"/>
        <v>43997</v>
      </c>
      <c r="N989" s="90">
        <f t="shared" si="79"/>
        <v>43997.440393518518</v>
      </c>
      <c r="O989" s="386">
        <v>101.788</v>
      </c>
      <c r="P989" s="386">
        <v>0.88376900000000003</v>
      </c>
      <c r="Q989" s="386" t="s">
        <v>339</v>
      </c>
    </row>
    <row r="990" spans="1:17">
      <c r="A990" s="386" t="s">
        <v>347</v>
      </c>
      <c r="B990" s="386" t="s">
        <v>339</v>
      </c>
      <c r="C990" s="386" t="s">
        <v>188</v>
      </c>
      <c r="D990" s="389">
        <v>43997</v>
      </c>
      <c r="E990" s="394">
        <v>0.4815625</v>
      </c>
      <c r="F990" s="386" t="s">
        <v>520</v>
      </c>
      <c r="G990" s="386">
        <v>101.75</v>
      </c>
      <c r="H990" s="386">
        <v>0.93428500000000003</v>
      </c>
      <c r="J990" s="320">
        <f t="shared" si="75"/>
        <v>2020</v>
      </c>
      <c r="K990" s="320">
        <f t="shared" si="76"/>
        <v>6</v>
      </c>
      <c r="L990" s="320">
        <f t="shared" si="77"/>
        <v>15</v>
      </c>
      <c r="M990" s="91">
        <f t="shared" si="78"/>
        <v>43997</v>
      </c>
      <c r="N990" s="90">
        <f t="shared" si="79"/>
        <v>43997.481562499997</v>
      </c>
      <c r="O990" s="386">
        <v>101.75</v>
      </c>
      <c r="P990" s="386">
        <v>0.93428500000000003</v>
      </c>
      <c r="Q990" s="386" t="s">
        <v>339</v>
      </c>
    </row>
    <row r="991" spans="1:17">
      <c r="A991" s="386" t="s">
        <v>347</v>
      </c>
      <c r="B991" s="386" t="s">
        <v>339</v>
      </c>
      <c r="C991" s="386" t="s">
        <v>188</v>
      </c>
      <c r="D991" s="389">
        <v>43997</v>
      </c>
      <c r="E991" s="394">
        <v>0.4815625</v>
      </c>
      <c r="F991" s="386" t="s">
        <v>520</v>
      </c>
      <c r="G991" s="386">
        <v>101.84</v>
      </c>
      <c r="H991" s="386">
        <v>0.81469400000000003</v>
      </c>
      <c r="J991" s="320">
        <f t="shared" si="75"/>
        <v>2020</v>
      </c>
      <c r="K991" s="320">
        <f t="shared" si="76"/>
        <v>6</v>
      </c>
      <c r="L991" s="320">
        <f t="shared" si="77"/>
        <v>15</v>
      </c>
      <c r="M991" s="91">
        <f t="shared" si="78"/>
        <v>43997</v>
      </c>
      <c r="N991" s="90">
        <f t="shared" si="79"/>
        <v>43997.481562499997</v>
      </c>
      <c r="O991" s="386">
        <v>101.84</v>
      </c>
      <c r="P991" s="386">
        <v>0.81469400000000003</v>
      </c>
      <c r="Q991" s="386" t="s">
        <v>339</v>
      </c>
    </row>
    <row r="992" spans="1:17">
      <c r="A992" s="386" t="s">
        <v>347</v>
      </c>
      <c r="B992" s="386" t="s">
        <v>339</v>
      </c>
      <c r="C992" s="386" t="s">
        <v>188</v>
      </c>
      <c r="D992" s="389">
        <v>43997</v>
      </c>
      <c r="E992" s="394">
        <v>0.48822916666666666</v>
      </c>
      <c r="F992" s="386" t="s">
        <v>520</v>
      </c>
      <c r="G992" s="386">
        <v>101.919</v>
      </c>
      <c r="H992" s="386">
        <v>0.70986499999999997</v>
      </c>
      <c r="J992" s="320">
        <f t="shared" si="75"/>
        <v>2020</v>
      </c>
      <c r="K992" s="320">
        <f t="shared" si="76"/>
        <v>6</v>
      </c>
      <c r="L992" s="320">
        <f t="shared" si="77"/>
        <v>15</v>
      </c>
      <c r="M992" s="91">
        <f t="shared" si="78"/>
        <v>43997</v>
      </c>
      <c r="N992" s="90">
        <f t="shared" si="79"/>
        <v>43997.488229166665</v>
      </c>
      <c r="O992" s="386">
        <v>101.919</v>
      </c>
      <c r="P992" s="386">
        <v>0.70986499999999997</v>
      </c>
      <c r="Q992" s="386" t="s">
        <v>339</v>
      </c>
    </row>
    <row r="993" spans="1:17">
      <c r="A993" s="386" t="s">
        <v>347</v>
      </c>
      <c r="B993" s="386" t="s">
        <v>339</v>
      </c>
      <c r="C993" s="386" t="s">
        <v>188</v>
      </c>
      <c r="D993" s="389">
        <v>43997</v>
      </c>
      <c r="E993" s="394">
        <v>0.51712962962962961</v>
      </c>
      <c r="F993" s="386" t="s">
        <v>459</v>
      </c>
      <c r="G993" s="386">
        <v>101.785</v>
      </c>
      <c r="H993" s="386">
        <v>0.88775599999999999</v>
      </c>
      <c r="J993" s="320">
        <f t="shared" si="75"/>
        <v>2020</v>
      </c>
      <c r="K993" s="320">
        <f t="shared" si="76"/>
        <v>6</v>
      </c>
      <c r="L993" s="320">
        <f t="shared" si="77"/>
        <v>15</v>
      </c>
      <c r="M993" s="91">
        <f t="shared" si="78"/>
        <v>43997</v>
      </c>
      <c r="N993" s="90">
        <f t="shared" si="79"/>
        <v>43997.517129629632</v>
      </c>
      <c r="O993" s="386">
        <v>101.785</v>
      </c>
      <c r="P993" s="386">
        <v>0.88775599999999999</v>
      </c>
      <c r="Q993" s="386" t="s">
        <v>339</v>
      </c>
    </row>
    <row r="994" spans="1:17">
      <c r="A994" s="386" t="s">
        <v>347</v>
      </c>
      <c r="B994" s="386" t="s">
        <v>339</v>
      </c>
      <c r="C994" s="386" t="s">
        <v>188</v>
      </c>
      <c r="D994" s="389">
        <v>43997</v>
      </c>
      <c r="E994" s="394">
        <v>0.51712962962962961</v>
      </c>
      <c r="F994" s="386" t="s">
        <v>459</v>
      </c>
      <c r="G994" s="386">
        <v>101.88500000000001</v>
      </c>
      <c r="H994" s="386">
        <v>0.75496399999999997</v>
      </c>
      <c r="J994" s="320">
        <f t="shared" si="75"/>
        <v>2020</v>
      </c>
      <c r="K994" s="320">
        <f t="shared" si="76"/>
        <v>6</v>
      </c>
      <c r="L994" s="320">
        <f t="shared" si="77"/>
        <v>15</v>
      </c>
      <c r="M994" s="91">
        <f t="shared" si="78"/>
        <v>43997</v>
      </c>
      <c r="N994" s="90">
        <f t="shared" si="79"/>
        <v>43997.517129629632</v>
      </c>
      <c r="O994" s="386">
        <v>101.88500000000001</v>
      </c>
      <c r="P994" s="386">
        <v>0.75496399999999997</v>
      </c>
      <c r="Q994" s="386" t="s">
        <v>339</v>
      </c>
    </row>
    <row r="995" spans="1:17">
      <c r="A995" s="386" t="s">
        <v>347</v>
      </c>
      <c r="B995" s="386" t="s">
        <v>339</v>
      </c>
      <c r="C995" s="386" t="s">
        <v>188</v>
      </c>
      <c r="D995" s="389">
        <v>43997</v>
      </c>
      <c r="E995" s="394">
        <v>0.51712962962962961</v>
      </c>
      <c r="F995" s="386" t="s">
        <v>459</v>
      </c>
      <c r="G995" s="386">
        <v>101.785</v>
      </c>
      <c r="H995" s="386">
        <v>0.88775599999999999</v>
      </c>
      <c r="J995" s="320">
        <f t="shared" si="75"/>
        <v>2020</v>
      </c>
      <c r="K995" s="320">
        <f t="shared" si="76"/>
        <v>6</v>
      </c>
      <c r="L995" s="320">
        <f t="shared" si="77"/>
        <v>15</v>
      </c>
      <c r="M995" s="91">
        <f t="shared" si="78"/>
        <v>43997</v>
      </c>
      <c r="N995" s="90">
        <f t="shared" si="79"/>
        <v>43997.517129629632</v>
      </c>
      <c r="O995" s="386">
        <v>101.785</v>
      </c>
      <c r="P995" s="386">
        <v>0.88775599999999999</v>
      </c>
      <c r="Q995" s="386" t="s">
        <v>339</v>
      </c>
    </row>
    <row r="996" spans="1:17">
      <c r="A996" s="386" t="s">
        <v>347</v>
      </c>
      <c r="B996" s="386" t="s">
        <v>339</v>
      </c>
      <c r="C996" s="386" t="s">
        <v>188</v>
      </c>
      <c r="D996" s="389">
        <v>43997</v>
      </c>
      <c r="E996" s="394">
        <v>0.51821759259259259</v>
      </c>
      <c r="F996" s="386" t="s">
        <v>421</v>
      </c>
      <c r="G996" s="386">
        <v>101.785</v>
      </c>
      <c r="H996" s="386">
        <v>0.88775599999999999</v>
      </c>
      <c r="J996" s="320">
        <f t="shared" si="75"/>
        <v>2020</v>
      </c>
      <c r="K996" s="320">
        <f t="shared" si="76"/>
        <v>6</v>
      </c>
      <c r="L996" s="320">
        <f t="shared" si="77"/>
        <v>15</v>
      </c>
      <c r="M996" s="91">
        <f t="shared" si="78"/>
        <v>43997</v>
      </c>
      <c r="N996" s="90">
        <f t="shared" si="79"/>
        <v>43997.518217592595</v>
      </c>
      <c r="O996" s="386">
        <v>101.785</v>
      </c>
      <c r="P996" s="386">
        <v>0.88775599999999999</v>
      </c>
      <c r="Q996" s="386" t="s">
        <v>339</v>
      </c>
    </row>
    <row r="997" spans="1:17">
      <c r="A997" s="386" t="s">
        <v>347</v>
      </c>
      <c r="B997" s="386" t="s">
        <v>339</v>
      </c>
      <c r="C997" s="386" t="s">
        <v>188</v>
      </c>
      <c r="D997" s="389">
        <v>43997</v>
      </c>
      <c r="E997" s="394">
        <v>0.51821759259259259</v>
      </c>
      <c r="F997" s="386" t="s">
        <v>421</v>
      </c>
      <c r="G997" s="386">
        <v>101.88500000000001</v>
      </c>
      <c r="H997" s="386">
        <v>0.75496399999999997</v>
      </c>
      <c r="J997" s="320">
        <f t="shared" si="75"/>
        <v>2020</v>
      </c>
      <c r="K997" s="320">
        <f t="shared" si="76"/>
        <v>6</v>
      </c>
      <c r="L997" s="320">
        <f t="shared" si="77"/>
        <v>15</v>
      </c>
      <c r="M997" s="91">
        <f t="shared" si="78"/>
        <v>43997</v>
      </c>
      <c r="N997" s="90">
        <f t="shared" si="79"/>
        <v>43997.518217592595</v>
      </c>
      <c r="O997" s="386">
        <v>101.88500000000001</v>
      </c>
      <c r="P997" s="386">
        <v>0.75496399999999997</v>
      </c>
      <c r="Q997" s="386" t="s">
        <v>339</v>
      </c>
    </row>
    <row r="998" spans="1:17">
      <c r="A998" s="386" t="s">
        <v>347</v>
      </c>
      <c r="B998" s="386" t="s">
        <v>339</v>
      </c>
      <c r="C998" s="386" t="s">
        <v>188</v>
      </c>
      <c r="D998" s="389">
        <v>43997</v>
      </c>
      <c r="E998" s="394">
        <v>0.51821759259259259</v>
      </c>
      <c r="F998" s="386" t="s">
        <v>421</v>
      </c>
      <c r="G998" s="386">
        <v>101.785</v>
      </c>
      <c r="H998" s="386">
        <v>0.88775599999999999</v>
      </c>
      <c r="J998" s="320">
        <f t="shared" si="75"/>
        <v>2020</v>
      </c>
      <c r="K998" s="320">
        <f t="shared" si="76"/>
        <v>6</v>
      </c>
      <c r="L998" s="320">
        <f t="shared" si="77"/>
        <v>15</v>
      </c>
      <c r="M998" s="91">
        <f t="shared" si="78"/>
        <v>43997</v>
      </c>
      <c r="N998" s="90">
        <f t="shared" si="79"/>
        <v>43997.518217592595</v>
      </c>
      <c r="O998" s="386">
        <v>101.785</v>
      </c>
      <c r="P998" s="386">
        <v>0.88775599999999999</v>
      </c>
      <c r="Q998" s="386" t="s">
        <v>339</v>
      </c>
    </row>
    <row r="999" spans="1:17">
      <c r="A999" s="386" t="s">
        <v>347</v>
      </c>
      <c r="B999" s="386" t="s">
        <v>339</v>
      </c>
      <c r="C999" s="386" t="s">
        <v>188</v>
      </c>
      <c r="D999" s="389">
        <v>43997</v>
      </c>
      <c r="E999" s="394">
        <v>0.58516203703703706</v>
      </c>
      <c r="F999" s="386" t="s">
        <v>454</v>
      </c>
      <c r="G999" s="386">
        <v>101.79600000000001</v>
      </c>
      <c r="H999" s="386">
        <v>0.873139</v>
      </c>
      <c r="J999" s="320">
        <f t="shared" si="75"/>
        <v>2020</v>
      </c>
      <c r="K999" s="320">
        <f t="shared" si="76"/>
        <v>6</v>
      </c>
      <c r="L999" s="320">
        <f t="shared" si="77"/>
        <v>15</v>
      </c>
      <c r="M999" s="91">
        <f t="shared" si="78"/>
        <v>43997</v>
      </c>
      <c r="N999" s="90">
        <f t="shared" si="79"/>
        <v>43997.585162037038</v>
      </c>
      <c r="O999" s="386">
        <v>101.79600000000001</v>
      </c>
      <c r="P999" s="386">
        <v>0.873139</v>
      </c>
      <c r="Q999" s="386" t="s">
        <v>339</v>
      </c>
    </row>
    <row r="1000" spans="1:17">
      <c r="A1000" s="386" t="s">
        <v>347</v>
      </c>
      <c r="B1000" s="386" t="s">
        <v>339</v>
      </c>
      <c r="C1000" s="386" t="s">
        <v>188</v>
      </c>
      <c r="D1000" s="389">
        <v>43997</v>
      </c>
      <c r="E1000" s="394">
        <v>0.58518518518518514</v>
      </c>
      <c r="F1000" s="386" t="s">
        <v>454</v>
      </c>
      <c r="G1000" s="386">
        <v>101.79600000000001</v>
      </c>
      <c r="H1000" s="386">
        <v>0.873139</v>
      </c>
      <c r="J1000" s="320">
        <f t="shared" si="75"/>
        <v>2020</v>
      </c>
      <c r="K1000" s="320">
        <f t="shared" si="76"/>
        <v>6</v>
      </c>
      <c r="L1000" s="320">
        <f t="shared" si="77"/>
        <v>15</v>
      </c>
      <c r="M1000" s="91">
        <f t="shared" si="78"/>
        <v>43997</v>
      </c>
      <c r="N1000" s="90">
        <f t="shared" si="79"/>
        <v>43997.585185185184</v>
      </c>
      <c r="O1000" s="386">
        <v>101.79600000000001</v>
      </c>
      <c r="P1000" s="386">
        <v>0.873139</v>
      </c>
      <c r="Q1000" s="386" t="s">
        <v>339</v>
      </c>
    </row>
    <row r="1001" spans="1:17">
      <c r="A1001" s="386" t="s">
        <v>347</v>
      </c>
      <c r="B1001" s="386" t="s">
        <v>339</v>
      </c>
      <c r="C1001" s="386" t="s">
        <v>188</v>
      </c>
      <c r="D1001" s="389">
        <v>44000</v>
      </c>
      <c r="E1001" s="394">
        <v>0.38641203703703703</v>
      </c>
      <c r="F1001" s="386" t="s">
        <v>431</v>
      </c>
      <c r="G1001" s="386">
        <v>101.70699999999999</v>
      </c>
      <c r="H1001" s="386">
        <v>0.94844700000000004</v>
      </c>
      <c r="J1001" s="320">
        <f t="shared" si="75"/>
        <v>2020</v>
      </c>
      <c r="K1001" s="320">
        <f t="shared" si="76"/>
        <v>6</v>
      </c>
      <c r="L1001" s="320">
        <f t="shared" si="77"/>
        <v>18</v>
      </c>
      <c r="M1001" s="91">
        <f t="shared" si="78"/>
        <v>44000</v>
      </c>
      <c r="N1001" s="90">
        <f t="shared" si="79"/>
        <v>44000.386412037034</v>
      </c>
      <c r="O1001" s="386">
        <v>101.70699999999999</v>
      </c>
      <c r="P1001" s="386">
        <v>0.94844700000000004</v>
      </c>
      <c r="Q1001" s="386" t="s">
        <v>339</v>
      </c>
    </row>
    <row r="1002" spans="1:17">
      <c r="A1002" s="386" t="s">
        <v>347</v>
      </c>
      <c r="B1002" s="386" t="s">
        <v>339</v>
      </c>
      <c r="C1002" s="386" t="s">
        <v>188</v>
      </c>
      <c r="D1002" s="389">
        <v>44000</v>
      </c>
      <c r="E1002" s="394">
        <v>0.53802083333333328</v>
      </c>
      <c r="F1002" s="386" t="s">
        <v>431</v>
      </c>
      <c r="G1002" s="386">
        <v>101.88200000000001</v>
      </c>
      <c r="H1002" s="386">
        <v>0.71159600000000001</v>
      </c>
      <c r="J1002" s="320">
        <f t="shared" si="75"/>
        <v>2020</v>
      </c>
      <c r="K1002" s="320">
        <f t="shared" si="76"/>
        <v>6</v>
      </c>
      <c r="L1002" s="320">
        <f t="shared" si="77"/>
        <v>18</v>
      </c>
      <c r="M1002" s="91">
        <f t="shared" si="78"/>
        <v>44000</v>
      </c>
      <c r="N1002" s="90">
        <f t="shared" si="79"/>
        <v>44000.53802083333</v>
      </c>
      <c r="O1002" s="386">
        <v>101.88200000000001</v>
      </c>
      <c r="P1002" s="386">
        <v>0.71159600000000001</v>
      </c>
      <c r="Q1002" s="386" t="s">
        <v>339</v>
      </c>
    </row>
    <row r="1003" spans="1:17">
      <c r="A1003" s="386" t="s">
        <v>347</v>
      </c>
      <c r="B1003" s="386" t="s">
        <v>339</v>
      </c>
      <c r="C1003" s="386" t="s">
        <v>188</v>
      </c>
      <c r="D1003" s="389">
        <v>44000</v>
      </c>
      <c r="E1003" s="394">
        <v>0.53802083333333328</v>
      </c>
      <c r="F1003" s="386" t="s">
        <v>431</v>
      </c>
      <c r="G1003" s="386">
        <v>101.982</v>
      </c>
      <c r="H1003" s="386">
        <v>0.57655999999999996</v>
      </c>
      <c r="J1003" s="320">
        <f t="shared" si="75"/>
        <v>2020</v>
      </c>
      <c r="K1003" s="320">
        <f t="shared" si="76"/>
        <v>6</v>
      </c>
      <c r="L1003" s="320">
        <f t="shared" si="77"/>
        <v>18</v>
      </c>
      <c r="M1003" s="91">
        <f t="shared" si="78"/>
        <v>44000</v>
      </c>
      <c r="N1003" s="90">
        <f t="shared" si="79"/>
        <v>44000.53802083333</v>
      </c>
      <c r="O1003" s="386">
        <v>101.982</v>
      </c>
      <c r="P1003" s="386">
        <v>0.57655999999999996</v>
      </c>
      <c r="Q1003" s="386" t="s">
        <v>339</v>
      </c>
    </row>
    <row r="1004" spans="1:17">
      <c r="A1004" s="386" t="s">
        <v>347</v>
      </c>
      <c r="B1004" s="386" t="s">
        <v>339</v>
      </c>
      <c r="C1004" s="386" t="s">
        <v>188</v>
      </c>
      <c r="D1004" s="389">
        <v>44000</v>
      </c>
      <c r="E1004" s="394">
        <v>0.53802083333333328</v>
      </c>
      <c r="F1004" s="386" t="s">
        <v>431</v>
      </c>
      <c r="G1004" s="386">
        <v>101.88200000000001</v>
      </c>
      <c r="H1004" s="386">
        <v>0.71159600000000001</v>
      </c>
      <c r="J1004" s="320">
        <f t="shared" si="75"/>
        <v>2020</v>
      </c>
      <c r="K1004" s="320">
        <f t="shared" si="76"/>
        <v>6</v>
      </c>
      <c r="L1004" s="320">
        <f t="shared" si="77"/>
        <v>18</v>
      </c>
      <c r="M1004" s="91">
        <f t="shared" si="78"/>
        <v>44000</v>
      </c>
      <c r="N1004" s="90">
        <f t="shared" si="79"/>
        <v>44000.53802083333</v>
      </c>
      <c r="O1004" s="386">
        <v>101.88200000000001</v>
      </c>
      <c r="P1004" s="386">
        <v>0.71159600000000001</v>
      </c>
      <c r="Q1004" s="386" t="s">
        <v>339</v>
      </c>
    </row>
    <row r="1005" spans="1:17">
      <c r="A1005" s="386" t="s">
        <v>347</v>
      </c>
      <c r="B1005" s="386" t="s">
        <v>339</v>
      </c>
      <c r="C1005" s="386" t="s">
        <v>188</v>
      </c>
      <c r="D1005" s="389">
        <v>44004</v>
      </c>
      <c r="E1005" s="394">
        <v>0.61557870370370371</v>
      </c>
      <c r="F1005" s="386" t="s">
        <v>422</v>
      </c>
      <c r="G1005" s="386">
        <v>101.76900000000001</v>
      </c>
      <c r="H1005" s="386">
        <v>0.84615499999999999</v>
      </c>
      <c r="J1005" s="320">
        <f t="shared" si="75"/>
        <v>2020</v>
      </c>
      <c r="K1005" s="320">
        <f t="shared" si="76"/>
        <v>6</v>
      </c>
      <c r="L1005" s="320">
        <f t="shared" si="77"/>
        <v>22</v>
      </c>
      <c r="M1005" s="91">
        <f t="shared" si="78"/>
        <v>44004</v>
      </c>
      <c r="N1005" s="90">
        <f t="shared" si="79"/>
        <v>44004.615578703706</v>
      </c>
      <c r="O1005" s="386">
        <v>101.76900000000001</v>
      </c>
      <c r="P1005" s="386">
        <v>0.84615499999999999</v>
      </c>
      <c r="Q1005" s="386" t="s">
        <v>339</v>
      </c>
    </row>
    <row r="1006" spans="1:17">
      <c r="A1006" s="386" t="s">
        <v>347</v>
      </c>
      <c r="B1006" s="386" t="s">
        <v>339</v>
      </c>
      <c r="C1006" s="386" t="s">
        <v>188</v>
      </c>
      <c r="D1006" s="389">
        <v>44004</v>
      </c>
      <c r="E1006" s="394">
        <v>0.61557870370370371</v>
      </c>
      <c r="F1006" s="386" t="s">
        <v>422</v>
      </c>
      <c r="G1006" s="386">
        <v>101.649</v>
      </c>
      <c r="H1006" s="386">
        <v>1.010014</v>
      </c>
      <c r="J1006" s="320">
        <f t="shared" si="75"/>
        <v>2020</v>
      </c>
      <c r="K1006" s="320">
        <f t="shared" si="76"/>
        <v>6</v>
      </c>
      <c r="L1006" s="320">
        <f t="shared" si="77"/>
        <v>22</v>
      </c>
      <c r="M1006" s="91">
        <f t="shared" si="78"/>
        <v>44004</v>
      </c>
      <c r="N1006" s="90">
        <f t="shared" si="79"/>
        <v>44004.615578703706</v>
      </c>
      <c r="O1006" s="386">
        <v>101.649</v>
      </c>
      <c r="P1006" s="386">
        <v>1.010014</v>
      </c>
      <c r="Q1006" s="386" t="s">
        <v>339</v>
      </c>
    </row>
    <row r="1007" spans="1:17">
      <c r="A1007" s="386" t="s">
        <v>347</v>
      </c>
      <c r="B1007" s="386" t="s">
        <v>339</v>
      </c>
      <c r="C1007" s="386" t="s">
        <v>188</v>
      </c>
      <c r="D1007" s="389">
        <v>44005</v>
      </c>
      <c r="E1007" s="394">
        <v>0.45765046296296297</v>
      </c>
      <c r="F1007" s="386" t="s">
        <v>422</v>
      </c>
      <c r="G1007" s="386">
        <v>101.875</v>
      </c>
      <c r="H1007" s="386">
        <v>0.69188799999999995</v>
      </c>
      <c r="J1007" s="320">
        <f t="shared" si="75"/>
        <v>2020</v>
      </c>
      <c r="K1007" s="320">
        <f t="shared" si="76"/>
        <v>6</v>
      </c>
      <c r="L1007" s="320">
        <f t="shared" si="77"/>
        <v>23</v>
      </c>
      <c r="M1007" s="91">
        <f t="shared" si="78"/>
        <v>44005</v>
      </c>
      <c r="N1007" s="90">
        <f t="shared" si="79"/>
        <v>44005.457650462966</v>
      </c>
      <c r="O1007" s="386">
        <v>101.875</v>
      </c>
      <c r="P1007" s="386">
        <v>0.69188799999999995</v>
      </c>
      <c r="Q1007" s="386" t="s">
        <v>339</v>
      </c>
    </row>
    <row r="1008" spans="1:17">
      <c r="A1008" s="386" t="s">
        <v>347</v>
      </c>
      <c r="B1008" s="386" t="s">
        <v>339</v>
      </c>
      <c r="C1008" s="386" t="s">
        <v>188</v>
      </c>
      <c r="D1008" s="389">
        <v>44005</v>
      </c>
      <c r="E1008" s="394">
        <v>0.45765046296296297</v>
      </c>
      <c r="F1008" s="386" t="s">
        <v>422</v>
      </c>
      <c r="G1008" s="386">
        <v>101.875</v>
      </c>
      <c r="H1008" s="386">
        <v>0.69188799999999995</v>
      </c>
      <c r="J1008" s="320">
        <f t="shared" si="75"/>
        <v>2020</v>
      </c>
      <c r="K1008" s="320">
        <f t="shared" si="76"/>
        <v>6</v>
      </c>
      <c r="L1008" s="320">
        <f t="shared" si="77"/>
        <v>23</v>
      </c>
      <c r="M1008" s="91">
        <f t="shared" si="78"/>
        <v>44005</v>
      </c>
      <c r="N1008" s="90">
        <f t="shared" si="79"/>
        <v>44005.457650462966</v>
      </c>
      <c r="O1008" s="386">
        <v>101.875</v>
      </c>
      <c r="P1008" s="386">
        <v>0.69188799999999995</v>
      </c>
      <c r="Q1008" s="386" t="s">
        <v>339</v>
      </c>
    </row>
    <row r="1009" spans="1:17">
      <c r="A1009" s="386" t="s">
        <v>347</v>
      </c>
      <c r="B1009" s="386" t="s">
        <v>339</v>
      </c>
      <c r="C1009" s="386" t="s">
        <v>188</v>
      </c>
      <c r="D1009" s="389">
        <v>44005</v>
      </c>
      <c r="E1009" s="394">
        <v>0.53212962962962962</v>
      </c>
      <c r="F1009" s="386" t="s">
        <v>422</v>
      </c>
      <c r="G1009" s="386">
        <v>101.836</v>
      </c>
      <c r="H1009" s="386">
        <v>0.74521199999999999</v>
      </c>
      <c r="J1009" s="320">
        <f t="shared" si="75"/>
        <v>2020</v>
      </c>
      <c r="K1009" s="320">
        <f t="shared" si="76"/>
        <v>6</v>
      </c>
      <c r="L1009" s="320">
        <f t="shared" si="77"/>
        <v>23</v>
      </c>
      <c r="M1009" s="91">
        <f t="shared" si="78"/>
        <v>44005</v>
      </c>
      <c r="N1009" s="90">
        <f t="shared" si="79"/>
        <v>44005.532129629632</v>
      </c>
      <c r="O1009" s="386">
        <v>101.836</v>
      </c>
      <c r="P1009" s="386">
        <v>0.74521199999999999</v>
      </c>
      <c r="Q1009" s="386" t="s">
        <v>339</v>
      </c>
    </row>
    <row r="1010" spans="1:17">
      <c r="A1010" s="386" t="s">
        <v>347</v>
      </c>
      <c r="B1010" s="386" t="s">
        <v>339</v>
      </c>
      <c r="C1010" s="386" t="s">
        <v>188</v>
      </c>
      <c r="D1010" s="389">
        <v>44005</v>
      </c>
      <c r="E1010" s="394">
        <v>0.53212962962962962</v>
      </c>
      <c r="F1010" s="386" t="s">
        <v>422</v>
      </c>
      <c r="G1010" s="386">
        <v>101.836</v>
      </c>
      <c r="H1010" s="386">
        <v>0.74521199999999999</v>
      </c>
      <c r="J1010" s="320">
        <f t="shared" si="75"/>
        <v>2020</v>
      </c>
      <c r="K1010" s="320">
        <f t="shared" si="76"/>
        <v>6</v>
      </c>
      <c r="L1010" s="320">
        <f t="shared" si="77"/>
        <v>23</v>
      </c>
      <c r="M1010" s="91">
        <f t="shared" si="78"/>
        <v>44005</v>
      </c>
      <c r="N1010" s="90">
        <f t="shared" si="79"/>
        <v>44005.532129629632</v>
      </c>
      <c r="O1010" s="386">
        <v>101.836</v>
      </c>
      <c r="P1010" s="386">
        <v>0.74521199999999999</v>
      </c>
      <c r="Q1010" s="386" t="s">
        <v>339</v>
      </c>
    </row>
    <row r="1011" spans="1:17">
      <c r="A1011" s="386" t="s">
        <v>347</v>
      </c>
      <c r="B1011" s="386" t="s">
        <v>339</v>
      </c>
      <c r="C1011" s="386" t="s">
        <v>188</v>
      </c>
      <c r="D1011" s="389">
        <v>44005</v>
      </c>
      <c r="E1011" s="394">
        <v>0.53212962962962962</v>
      </c>
      <c r="F1011" s="386" t="s">
        <v>422</v>
      </c>
      <c r="G1011" s="386">
        <v>101.833</v>
      </c>
      <c r="H1011" s="386">
        <v>0.74931599999999998</v>
      </c>
      <c r="J1011" s="320">
        <f t="shared" si="75"/>
        <v>2020</v>
      </c>
      <c r="K1011" s="320">
        <f t="shared" si="76"/>
        <v>6</v>
      </c>
      <c r="L1011" s="320">
        <f t="shared" si="77"/>
        <v>23</v>
      </c>
      <c r="M1011" s="91">
        <f t="shared" si="78"/>
        <v>44005</v>
      </c>
      <c r="N1011" s="90">
        <f t="shared" si="79"/>
        <v>44005.532129629632</v>
      </c>
      <c r="O1011" s="386">
        <v>101.833</v>
      </c>
      <c r="P1011" s="386">
        <v>0.74931599999999998</v>
      </c>
      <c r="Q1011" s="386" t="s">
        <v>339</v>
      </c>
    </row>
    <row r="1012" spans="1:17">
      <c r="A1012" s="386" t="s">
        <v>347</v>
      </c>
      <c r="B1012" s="386" t="s">
        <v>339</v>
      </c>
      <c r="C1012" s="386" t="s">
        <v>188</v>
      </c>
      <c r="D1012" s="389">
        <v>44008</v>
      </c>
      <c r="E1012" s="394">
        <v>0.5226736111111111</v>
      </c>
      <c r="F1012" s="386" t="s">
        <v>421</v>
      </c>
      <c r="G1012" s="386">
        <v>101.643</v>
      </c>
      <c r="H1012" s="386">
        <v>0.96556299999999995</v>
      </c>
      <c r="J1012" s="320">
        <f t="shared" si="75"/>
        <v>2020</v>
      </c>
      <c r="K1012" s="320">
        <f t="shared" si="76"/>
        <v>6</v>
      </c>
      <c r="L1012" s="320">
        <f t="shared" si="77"/>
        <v>26</v>
      </c>
      <c r="M1012" s="91">
        <f t="shared" si="78"/>
        <v>44008</v>
      </c>
      <c r="N1012" s="90">
        <f t="shared" si="79"/>
        <v>44008.522673611114</v>
      </c>
      <c r="O1012" s="386">
        <v>101.643</v>
      </c>
      <c r="P1012" s="386">
        <v>0.96556299999999995</v>
      </c>
      <c r="Q1012" s="386" t="s">
        <v>339</v>
      </c>
    </row>
    <row r="1013" spans="1:17">
      <c r="A1013" s="386" t="s">
        <v>347</v>
      </c>
      <c r="B1013" s="386" t="s">
        <v>339</v>
      </c>
      <c r="C1013" s="386" t="s">
        <v>188</v>
      </c>
      <c r="D1013" s="389">
        <v>44008</v>
      </c>
      <c r="E1013" s="394">
        <v>0.5226736111111111</v>
      </c>
      <c r="F1013" s="386" t="s">
        <v>421</v>
      </c>
      <c r="G1013" s="386">
        <v>101.338071</v>
      </c>
      <c r="H1013" s="386">
        <v>1.39307</v>
      </c>
      <c r="J1013" s="320">
        <f t="shared" si="75"/>
        <v>2020</v>
      </c>
      <c r="K1013" s="320">
        <f t="shared" si="76"/>
        <v>6</v>
      </c>
      <c r="L1013" s="320">
        <f t="shared" si="77"/>
        <v>26</v>
      </c>
      <c r="M1013" s="91">
        <f t="shared" si="78"/>
        <v>44008</v>
      </c>
      <c r="N1013" s="90">
        <f t="shared" si="79"/>
        <v>44008.522673611114</v>
      </c>
      <c r="O1013" s="386">
        <v>101.338071</v>
      </c>
      <c r="P1013" s="386">
        <v>1.39307</v>
      </c>
      <c r="Q1013" s="386" t="s">
        <v>339</v>
      </c>
    </row>
    <row r="1014" spans="1:17">
      <c r="A1014" s="386" t="s">
        <v>347</v>
      </c>
      <c r="B1014" s="386" t="s">
        <v>339</v>
      </c>
      <c r="C1014" s="386" t="s">
        <v>188</v>
      </c>
      <c r="D1014" s="389">
        <v>44011</v>
      </c>
      <c r="E1014" s="394">
        <v>0.35648148148148151</v>
      </c>
      <c r="F1014" s="386" t="s">
        <v>421</v>
      </c>
      <c r="G1014" s="386">
        <v>101.8</v>
      </c>
      <c r="H1014" s="386">
        <v>0.73644600000000005</v>
      </c>
      <c r="J1014" s="320">
        <f t="shared" si="75"/>
        <v>2020</v>
      </c>
      <c r="K1014" s="320">
        <f t="shared" si="76"/>
        <v>6</v>
      </c>
      <c r="L1014" s="320">
        <f t="shared" si="77"/>
        <v>29</v>
      </c>
      <c r="M1014" s="91">
        <f t="shared" si="78"/>
        <v>44011</v>
      </c>
      <c r="N1014" s="90">
        <f t="shared" si="79"/>
        <v>44011.356481481482</v>
      </c>
      <c r="O1014" s="386">
        <v>101.8</v>
      </c>
      <c r="P1014" s="386">
        <v>0.73644600000000005</v>
      </c>
      <c r="Q1014" s="386" t="s">
        <v>339</v>
      </c>
    </row>
    <row r="1015" spans="1:17">
      <c r="A1015" s="386" t="s">
        <v>347</v>
      </c>
      <c r="B1015" s="386" t="s">
        <v>339</v>
      </c>
      <c r="C1015" s="386" t="s">
        <v>188</v>
      </c>
      <c r="D1015" s="389">
        <v>44011</v>
      </c>
      <c r="E1015" s="394">
        <v>0.35648148148148151</v>
      </c>
      <c r="F1015" s="386" t="s">
        <v>421</v>
      </c>
      <c r="G1015" s="386">
        <v>101.9</v>
      </c>
      <c r="H1015" s="386">
        <v>0.59655499999999995</v>
      </c>
      <c r="J1015" s="320">
        <f t="shared" si="75"/>
        <v>2020</v>
      </c>
      <c r="K1015" s="320">
        <f t="shared" si="76"/>
        <v>6</v>
      </c>
      <c r="L1015" s="320">
        <f t="shared" si="77"/>
        <v>29</v>
      </c>
      <c r="M1015" s="91">
        <f t="shared" si="78"/>
        <v>44011</v>
      </c>
      <c r="N1015" s="90">
        <f t="shared" si="79"/>
        <v>44011.356481481482</v>
      </c>
      <c r="O1015" s="386">
        <v>101.9</v>
      </c>
      <c r="P1015" s="386">
        <v>0.59655499999999995</v>
      </c>
      <c r="Q1015" s="386" t="s">
        <v>339</v>
      </c>
    </row>
    <row r="1016" spans="1:17">
      <c r="A1016" s="386" t="s">
        <v>347</v>
      </c>
      <c r="B1016" s="386" t="s">
        <v>339</v>
      </c>
      <c r="C1016" s="386" t="s">
        <v>188</v>
      </c>
      <c r="D1016" s="389">
        <v>44011</v>
      </c>
      <c r="E1016" s="394">
        <v>0.35648148148148151</v>
      </c>
      <c r="F1016" s="386" t="s">
        <v>421</v>
      </c>
      <c r="G1016" s="386">
        <v>101.8</v>
      </c>
      <c r="H1016" s="386">
        <v>0.73644600000000005</v>
      </c>
      <c r="J1016" s="320">
        <f t="shared" si="75"/>
        <v>2020</v>
      </c>
      <c r="K1016" s="320">
        <f t="shared" si="76"/>
        <v>6</v>
      </c>
      <c r="L1016" s="320">
        <f t="shared" si="77"/>
        <v>29</v>
      </c>
      <c r="M1016" s="91">
        <f t="shared" si="78"/>
        <v>44011</v>
      </c>
      <c r="N1016" s="90">
        <f t="shared" si="79"/>
        <v>44011.356481481482</v>
      </c>
      <c r="O1016" s="386">
        <v>101.8</v>
      </c>
      <c r="P1016" s="386">
        <v>0.73644600000000005</v>
      </c>
      <c r="Q1016" s="386" t="s">
        <v>339</v>
      </c>
    </row>
    <row r="1017" spans="1:17">
      <c r="A1017" s="386" t="s">
        <v>347</v>
      </c>
      <c r="B1017" s="386" t="s">
        <v>339</v>
      </c>
      <c r="C1017" s="386" t="s">
        <v>188</v>
      </c>
      <c r="D1017" s="389">
        <v>44012</v>
      </c>
      <c r="E1017" s="394">
        <v>0.6350810185185185</v>
      </c>
      <c r="F1017" s="386" t="s">
        <v>421</v>
      </c>
      <c r="G1017" s="386">
        <v>101.321</v>
      </c>
      <c r="H1017" s="386">
        <v>1.40246</v>
      </c>
      <c r="J1017" s="320">
        <f t="shared" si="75"/>
        <v>2020</v>
      </c>
      <c r="K1017" s="320">
        <f t="shared" si="76"/>
        <v>6</v>
      </c>
      <c r="L1017" s="320">
        <f t="shared" si="77"/>
        <v>30</v>
      </c>
      <c r="M1017" s="91">
        <f t="shared" si="78"/>
        <v>44012</v>
      </c>
      <c r="N1017" s="90">
        <f t="shared" si="79"/>
        <v>44012.635081018518</v>
      </c>
      <c r="O1017" s="386">
        <v>101.321</v>
      </c>
      <c r="P1017" s="386">
        <v>1.40246</v>
      </c>
      <c r="Q1017" s="386" t="s">
        <v>339</v>
      </c>
    </row>
    <row r="1018" spans="1:17">
      <c r="A1018" s="386" t="s">
        <v>347</v>
      </c>
      <c r="B1018" s="386" t="s">
        <v>339</v>
      </c>
      <c r="C1018" s="386" t="s">
        <v>188</v>
      </c>
      <c r="D1018" s="389">
        <v>44012</v>
      </c>
      <c r="E1018" s="394">
        <v>0.63577546296296295</v>
      </c>
      <c r="F1018" s="386" t="s">
        <v>421</v>
      </c>
      <c r="G1018" s="386">
        <v>101.626</v>
      </c>
      <c r="H1018" s="386">
        <v>0.97142399999999995</v>
      </c>
      <c r="J1018" s="320">
        <f t="shared" si="75"/>
        <v>2020</v>
      </c>
      <c r="K1018" s="320">
        <f t="shared" si="76"/>
        <v>6</v>
      </c>
      <c r="L1018" s="320">
        <f t="shared" si="77"/>
        <v>30</v>
      </c>
      <c r="M1018" s="91">
        <f t="shared" si="78"/>
        <v>44012</v>
      </c>
      <c r="N1018" s="90">
        <f t="shared" si="79"/>
        <v>44012.635775462964</v>
      </c>
      <c r="O1018" s="386">
        <v>101.626</v>
      </c>
      <c r="P1018" s="386">
        <v>0.97142399999999995</v>
      </c>
      <c r="Q1018" s="386" t="s">
        <v>339</v>
      </c>
    </row>
    <row r="1019" spans="1:17">
      <c r="A1019" s="386" t="s">
        <v>347</v>
      </c>
      <c r="B1019" s="386" t="s">
        <v>339</v>
      </c>
      <c r="C1019" s="386" t="s">
        <v>188</v>
      </c>
      <c r="D1019" s="389">
        <v>44020</v>
      </c>
      <c r="E1019" s="394">
        <v>0.56844907407407408</v>
      </c>
      <c r="F1019" s="386" t="s">
        <v>507</v>
      </c>
      <c r="G1019" s="386">
        <v>101.777</v>
      </c>
      <c r="H1019" s="386">
        <v>0.677504</v>
      </c>
      <c r="J1019" s="320">
        <f t="shared" si="75"/>
        <v>2020</v>
      </c>
      <c r="K1019" s="320">
        <f t="shared" si="76"/>
        <v>7</v>
      </c>
      <c r="L1019" s="320">
        <f t="shared" si="77"/>
        <v>8</v>
      </c>
      <c r="M1019" s="91">
        <f t="shared" si="78"/>
        <v>44020</v>
      </c>
      <c r="N1019" s="90">
        <f t="shared" si="79"/>
        <v>44020.568449074075</v>
      </c>
      <c r="O1019" s="386">
        <v>101.777</v>
      </c>
      <c r="P1019" s="386">
        <v>0.677504</v>
      </c>
      <c r="Q1019" s="386" t="s">
        <v>339</v>
      </c>
    </row>
    <row r="1020" spans="1:17">
      <c r="A1020" s="386" t="s">
        <v>347</v>
      </c>
      <c r="B1020" s="386" t="s">
        <v>339</v>
      </c>
      <c r="C1020" s="386" t="s">
        <v>188</v>
      </c>
      <c r="D1020" s="389">
        <v>44021</v>
      </c>
      <c r="E1020" s="394">
        <v>0.37437500000000001</v>
      </c>
      <c r="F1020" s="386" t="s">
        <v>421</v>
      </c>
      <c r="G1020" s="386">
        <v>101.566</v>
      </c>
      <c r="H1020" s="386">
        <v>0.95602699999999996</v>
      </c>
      <c r="J1020" s="320">
        <f t="shared" si="75"/>
        <v>2020</v>
      </c>
      <c r="K1020" s="320">
        <f t="shared" si="76"/>
        <v>7</v>
      </c>
      <c r="L1020" s="320">
        <f t="shared" si="77"/>
        <v>9</v>
      </c>
      <c r="M1020" s="91">
        <f t="shared" si="78"/>
        <v>44021</v>
      </c>
      <c r="N1020" s="90">
        <f t="shared" si="79"/>
        <v>44021.374374999999</v>
      </c>
      <c r="O1020" s="386">
        <v>101.566</v>
      </c>
      <c r="P1020" s="386">
        <v>0.95602699999999996</v>
      </c>
      <c r="Q1020" s="386" t="s">
        <v>339</v>
      </c>
    </row>
    <row r="1021" spans="1:17">
      <c r="A1021" s="386" t="s">
        <v>347</v>
      </c>
      <c r="B1021" s="386" t="s">
        <v>339</v>
      </c>
      <c r="C1021" s="386" t="s">
        <v>188</v>
      </c>
      <c r="D1021" s="389">
        <v>44021</v>
      </c>
      <c r="E1021" s="394">
        <v>0.37437500000000001</v>
      </c>
      <c r="F1021" s="386" t="s">
        <v>421</v>
      </c>
      <c r="G1021" s="386">
        <v>101.666</v>
      </c>
      <c r="H1021" s="386">
        <v>0.808778</v>
      </c>
      <c r="J1021" s="320">
        <f t="shared" si="75"/>
        <v>2020</v>
      </c>
      <c r="K1021" s="320">
        <f t="shared" si="76"/>
        <v>7</v>
      </c>
      <c r="L1021" s="320">
        <f t="shared" si="77"/>
        <v>9</v>
      </c>
      <c r="M1021" s="91">
        <f t="shared" si="78"/>
        <v>44021</v>
      </c>
      <c r="N1021" s="90">
        <f t="shared" si="79"/>
        <v>44021.374374999999</v>
      </c>
      <c r="O1021" s="386">
        <v>101.666</v>
      </c>
      <c r="P1021" s="386">
        <v>0.808778</v>
      </c>
      <c r="Q1021" s="386" t="s">
        <v>339</v>
      </c>
    </row>
    <row r="1022" spans="1:17">
      <c r="A1022" s="386" t="s">
        <v>347</v>
      </c>
      <c r="B1022" s="386" t="s">
        <v>339</v>
      </c>
      <c r="C1022" s="386" t="s">
        <v>188</v>
      </c>
      <c r="D1022" s="389">
        <v>44021</v>
      </c>
      <c r="E1022" s="394">
        <v>0.54537037037037039</v>
      </c>
      <c r="F1022" s="386" t="s">
        <v>421</v>
      </c>
      <c r="G1022" s="386">
        <v>101.76</v>
      </c>
      <c r="H1022" s="386">
        <v>0.67059400000000002</v>
      </c>
      <c r="J1022" s="320">
        <f t="shared" si="75"/>
        <v>2020</v>
      </c>
      <c r="K1022" s="320">
        <f t="shared" si="76"/>
        <v>7</v>
      </c>
      <c r="L1022" s="320">
        <f t="shared" si="77"/>
        <v>9</v>
      </c>
      <c r="M1022" s="91">
        <f t="shared" si="78"/>
        <v>44021</v>
      </c>
      <c r="N1022" s="90">
        <f t="shared" si="79"/>
        <v>44021.545370370368</v>
      </c>
      <c r="O1022" s="386">
        <v>101.76</v>
      </c>
      <c r="P1022" s="386">
        <v>0.67059400000000002</v>
      </c>
      <c r="Q1022" s="386" t="s">
        <v>339</v>
      </c>
    </row>
    <row r="1023" spans="1:17">
      <c r="A1023" s="386" t="s">
        <v>347</v>
      </c>
      <c r="B1023" s="386" t="s">
        <v>339</v>
      </c>
      <c r="C1023" s="386" t="s">
        <v>188</v>
      </c>
      <c r="D1023" s="389">
        <v>44021</v>
      </c>
      <c r="E1023" s="394">
        <v>0.54537037037037039</v>
      </c>
      <c r="F1023" s="386" t="s">
        <v>421</v>
      </c>
      <c r="G1023" s="386">
        <v>101.86</v>
      </c>
      <c r="H1023" s="386">
        <v>0.52383400000000002</v>
      </c>
      <c r="J1023" s="320">
        <f t="shared" si="75"/>
        <v>2020</v>
      </c>
      <c r="K1023" s="320">
        <f t="shared" si="76"/>
        <v>7</v>
      </c>
      <c r="L1023" s="320">
        <f t="shared" si="77"/>
        <v>9</v>
      </c>
      <c r="M1023" s="91">
        <f t="shared" si="78"/>
        <v>44021</v>
      </c>
      <c r="N1023" s="90">
        <f t="shared" si="79"/>
        <v>44021.545370370368</v>
      </c>
      <c r="O1023" s="386">
        <v>101.86</v>
      </c>
      <c r="P1023" s="386">
        <v>0.52383400000000002</v>
      </c>
      <c r="Q1023" s="386" t="s">
        <v>339</v>
      </c>
    </row>
    <row r="1024" spans="1:17">
      <c r="A1024" s="386" t="s">
        <v>347</v>
      </c>
      <c r="B1024" s="386" t="s">
        <v>339</v>
      </c>
      <c r="C1024" s="386" t="s">
        <v>188</v>
      </c>
      <c r="D1024" s="389">
        <v>44021</v>
      </c>
      <c r="E1024" s="394">
        <v>0.54537037037037039</v>
      </c>
      <c r="F1024" s="386" t="s">
        <v>421</v>
      </c>
      <c r="G1024" s="386">
        <v>101.76</v>
      </c>
      <c r="H1024" s="386">
        <v>0.67059400000000002</v>
      </c>
      <c r="J1024" s="320">
        <f t="shared" si="75"/>
        <v>2020</v>
      </c>
      <c r="K1024" s="320">
        <f t="shared" si="76"/>
        <v>7</v>
      </c>
      <c r="L1024" s="320">
        <f t="shared" si="77"/>
        <v>9</v>
      </c>
      <c r="M1024" s="91">
        <f t="shared" si="78"/>
        <v>44021</v>
      </c>
      <c r="N1024" s="90">
        <f t="shared" si="79"/>
        <v>44021.545370370368</v>
      </c>
      <c r="O1024" s="386">
        <v>101.76</v>
      </c>
      <c r="P1024" s="386">
        <v>0.67059400000000002</v>
      </c>
      <c r="Q1024" s="386" t="s">
        <v>339</v>
      </c>
    </row>
    <row r="1025" spans="1:17">
      <c r="A1025" s="386" t="s">
        <v>347</v>
      </c>
      <c r="B1025" s="386" t="s">
        <v>339</v>
      </c>
      <c r="C1025" s="386" t="s">
        <v>188</v>
      </c>
      <c r="D1025" s="389">
        <v>44021</v>
      </c>
      <c r="E1025" s="394">
        <v>0.6002777777777778</v>
      </c>
      <c r="F1025" s="386" t="s">
        <v>430</v>
      </c>
      <c r="G1025" s="386">
        <v>101.667</v>
      </c>
      <c r="H1025" s="386">
        <v>0.807307</v>
      </c>
      <c r="J1025" s="320">
        <f t="shared" si="75"/>
        <v>2020</v>
      </c>
      <c r="K1025" s="320">
        <f t="shared" si="76"/>
        <v>7</v>
      </c>
      <c r="L1025" s="320">
        <f t="shared" si="77"/>
        <v>9</v>
      </c>
      <c r="M1025" s="91">
        <f t="shared" si="78"/>
        <v>44021</v>
      </c>
      <c r="N1025" s="90">
        <f t="shared" si="79"/>
        <v>44021.600277777776</v>
      </c>
      <c r="O1025" s="386">
        <v>101.667</v>
      </c>
      <c r="P1025" s="386">
        <v>0.807307</v>
      </c>
      <c r="Q1025" s="386" t="s">
        <v>339</v>
      </c>
    </row>
    <row r="1026" spans="1:17">
      <c r="A1026" s="386" t="s">
        <v>347</v>
      </c>
      <c r="B1026" s="386" t="s">
        <v>339</v>
      </c>
      <c r="C1026" s="386" t="s">
        <v>188</v>
      </c>
      <c r="D1026" s="389">
        <v>44021</v>
      </c>
      <c r="E1026" s="394">
        <v>0.6002777777777778</v>
      </c>
      <c r="F1026" s="386" t="s">
        <v>430</v>
      </c>
      <c r="G1026" s="386">
        <v>101.667</v>
      </c>
      <c r="H1026" s="386">
        <v>0.807307</v>
      </c>
      <c r="J1026" s="320">
        <f t="shared" si="75"/>
        <v>2020</v>
      </c>
      <c r="K1026" s="320">
        <f t="shared" si="76"/>
        <v>7</v>
      </c>
      <c r="L1026" s="320">
        <f t="shared" si="77"/>
        <v>9</v>
      </c>
      <c r="M1026" s="91">
        <f t="shared" si="78"/>
        <v>44021</v>
      </c>
      <c r="N1026" s="90">
        <f t="shared" si="79"/>
        <v>44021.600277777776</v>
      </c>
      <c r="O1026" s="386">
        <v>101.667</v>
      </c>
      <c r="P1026" s="386">
        <v>0.807307</v>
      </c>
      <c r="Q1026" s="386" t="s">
        <v>339</v>
      </c>
    </row>
    <row r="1027" spans="1:17">
      <c r="A1027" s="386" t="s">
        <v>347</v>
      </c>
      <c r="B1027" s="386" t="s">
        <v>339</v>
      </c>
      <c r="C1027" s="386" t="s">
        <v>188</v>
      </c>
      <c r="D1027" s="389">
        <v>44021</v>
      </c>
      <c r="E1027" s="394">
        <v>0.6002777777777778</v>
      </c>
      <c r="F1027" s="386" t="s">
        <v>430</v>
      </c>
      <c r="G1027" s="386">
        <v>101.56699999999999</v>
      </c>
      <c r="H1027" s="386">
        <v>0.95455299999999998</v>
      </c>
      <c r="J1027" s="320">
        <f t="shared" ref="J1027:J1090" si="80">YEAR(D1027)</f>
        <v>2020</v>
      </c>
      <c r="K1027" s="320">
        <f t="shared" ref="K1027:K1090" si="81">MONTH(D1027)</f>
        <v>7</v>
      </c>
      <c r="L1027" s="320">
        <f t="shared" ref="L1027:L1090" si="82">DAY(D1027)</f>
        <v>9</v>
      </c>
      <c r="M1027" s="91">
        <f t="shared" ref="M1027:M1090" si="83">DATE(J1027,K1027,L1027)</f>
        <v>44021</v>
      </c>
      <c r="N1027" s="90">
        <f t="shared" ref="N1027:N1090" si="84">M1027+E1027</f>
        <v>44021.600277777776</v>
      </c>
      <c r="O1027" s="386">
        <v>101.56699999999999</v>
      </c>
      <c r="P1027" s="386">
        <v>0.95455299999999998</v>
      </c>
      <c r="Q1027" s="386" t="s">
        <v>339</v>
      </c>
    </row>
    <row r="1028" spans="1:17">
      <c r="A1028" s="386" t="s">
        <v>347</v>
      </c>
      <c r="B1028" s="386" t="s">
        <v>339</v>
      </c>
      <c r="C1028" s="386" t="s">
        <v>188</v>
      </c>
      <c r="D1028" s="389">
        <v>44022</v>
      </c>
      <c r="E1028" s="394">
        <v>0.36327546296296298</v>
      </c>
      <c r="F1028" s="386" t="s">
        <v>421</v>
      </c>
      <c r="G1028" s="386">
        <v>101.876</v>
      </c>
      <c r="H1028" s="386">
        <v>0.488987</v>
      </c>
      <c r="J1028" s="320">
        <f t="shared" si="80"/>
        <v>2020</v>
      </c>
      <c r="K1028" s="320">
        <f t="shared" si="81"/>
        <v>7</v>
      </c>
      <c r="L1028" s="320">
        <f t="shared" si="82"/>
        <v>10</v>
      </c>
      <c r="M1028" s="91">
        <f t="shared" si="83"/>
        <v>44022</v>
      </c>
      <c r="N1028" s="90">
        <f t="shared" si="84"/>
        <v>44022.363275462965</v>
      </c>
      <c r="O1028" s="386">
        <v>101.876</v>
      </c>
      <c r="P1028" s="386">
        <v>0.488987</v>
      </c>
      <c r="Q1028" s="386" t="s">
        <v>339</v>
      </c>
    </row>
    <row r="1029" spans="1:17">
      <c r="A1029" s="386" t="s">
        <v>347</v>
      </c>
      <c r="B1029" s="386" t="s">
        <v>339</v>
      </c>
      <c r="C1029" s="386" t="s">
        <v>188</v>
      </c>
      <c r="D1029" s="389">
        <v>44022</v>
      </c>
      <c r="E1029" s="394">
        <v>0.36327546296296298</v>
      </c>
      <c r="F1029" s="386" t="s">
        <v>421</v>
      </c>
      <c r="G1029" s="386">
        <v>101.976</v>
      </c>
      <c r="H1029" s="386">
        <v>0.34192400000000001</v>
      </c>
      <c r="J1029" s="320">
        <f t="shared" si="80"/>
        <v>2020</v>
      </c>
      <c r="K1029" s="320">
        <f t="shared" si="81"/>
        <v>7</v>
      </c>
      <c r="L1029" s="320">
        <f t="shared" si="82"/>
        <v>10</v>
      </c>
      <c r="M1029" s="91">
        <f t="shared" si="83"/>
        <v>44022</v>
      </c>
      <c r="N1029" s="90">
        <f t="shared" si="84"/>
        <v>44022.363275462965</v>
      </c>
      <c r="O1029" s="386">
        <v>101.976</v>
      </c>
      <c r="P1029" s="386">
        <v>0.34192400000000001</v>
      </c>
      <c r="Q1029" s="386" t="s">
        <v>339</v>
      </c>
    </row>
    <row r="1030" spans="1:17">
      <c r="A1030" s="386" t="s">
        <v>347</v>
      </c>
      <c r="B1030" s="386" t="s">
        <v>339</v>
      </c>
      <c r="C1030" s="386" t="s">
        <v>188</v>
      </c>
      <c r="D1030" s="389">
        <v>44022</v>
      </c>
      <c r="E1030" s="394">
        <v>0.43693287037037032</v>
      </c>
      <c r="F1030" s="386" t="s">
        <v>465</v>
      </c>
      <c r="G1030" s="386">
        <v>101.661</v>
      </c>
      <c r="H1030" s="386">
        <v>0.80602600000000002</v>
      </c>
      <c r="J1030" s="320">
        <f t="shared" si="80"/>
        <v>2020</v>
      </c>
      <c r="K1030" s="320">
        <f t="shared" si="81"/>
        <v>7</v>
      </c>
      <c r="L1030" s="320">
        <f t="shared" si="82"/>
        <v>10</v>
      </c>
      <c r="M1030" s="91">
        <f t="shared" si="83"/>
        <v>44022</v>
      </c>
      <c r="N1030" s="90">
        <f t="shared" si="84"/>
        <v>44022.436932870369</v>
      </c>
      <c r="O1030" s="386">
        <v>101.661</v>
      </c>
      <c r="P1030" s="386">
        <v>0.80602600000000002</v>
      </c>
      <c r="Q1030" s="386" t="s">
        <v>339</v>
      </c>
    </row>
    <row r="1031" spans="1:17">
      <c r="A1031" s="386" t="s">
        <v>347</v>
      </c>
      <c r="B1031" s="386" t="s">
        <v>339</v>
      </c>
      <c r="C1031" s="386" t="s">
        <v>188</v>
      </c>
      <c r="D1031" s="389">
        <v>44022</v>
      </c>
      <c r="E1031" s="394">
        <v>0.43693287037037032</v>
      </c>
      <c r="F1031" s="386" t="s">
        <v>465</v>
      </c>
      <c r="G1031" s="386">
        <v>101.56100000000001</v>
      </c>
      <c r="H1031" s="386">
        <v>0.95388499999999998</v>
      </c>
      <c r="J1031" s="320">
        <f t="shared" si="80"/>
        <v>2020</v>
      </c>
      <c r="K1031" s="320">
        <f t="shared" si="81"/>
        <v>7</v>
      </c>
      <c r="L1031" s="320">
        <f t="shared" si="82"/>
        <v>10</v>
      </c>
      <c r="M1031" s="91">
        <f t="shared" si="83"/>
        <v>44022</v>
      </c>
      <c r="N1031" s="90">
        <f t="shared" si="84"/>
        <v>44022.436932870369</v>
      </c>
      <c r="O1031" s="386">
        <v>101.56100000000001</v>
      </c>
      <c r="P1031" s="386">
        <v>0.95388499999999998</v>
      </c>
      <c r="Q1031" s="386" t="s">
        <v>339</v>
      </c>
    </row>
    <row r="1032" spans="1:17">
      <c r="A1032" s="386" t="s">
        <v>347</v>
      </c>
      <c r="B1032" s="386" t="s">
        <v>339</v>
      </c>
      <c r="C1032" s="386" t="s">
        <v>188</v>
      </c>
      <c r="D1032" s="389">
        <v>44022</v>
      </c>
      <c r="E1032" s="394">
        <v>0.43693287037037032</v>
      </c>
      <c r="F1032" s="386" t="s">
        <v>465</v>
      </c>
      <c r="G1032" s="386">
        <v>101.661</v>
      </c>
      <c r="H1032" s="386">
        <v>0.80602600000000002</v>
      </c>
      <c r="J1032" s="320">
        <f t="shared" si="80"/>
        <v>2020</v>
      </c>
      <c r="K1032" s="320">
        <f t="shared" si="81"/>
        <v>7</v>
      </c>
      <c r="L1032" s="320">
        <f t="shared" si="82"/>
        <v>10</v>
      </c>
      <c r="M1032" s="91">
        <f t="shared" si="83"/>
        <v>44022</v>
      </c>
      <c r="N1032" s="90">
        <f t="shared" si="84"/>
        <v>44022.436932870369</v>
      </c>
      <c r="O1032" s="386">
        <v>101.661</v>
      </c>
      <c r="P1032" s="386">
        <v>0.80602600000000002</v>
      </c>
      <c r="Q1032" s="386" t="s">
        <v>339</v>
      </c>
    </row>
    <row r="1033" spans="1:17">
      <c r="A1033" s="386" t="s">
        <v>347</v>
      </c>
      <c r="B1033" s="386" t="s">
        <v>339</v>
      </c>
      <c r="C1033" s="386" t="s">
        <v>188</v>
      </c>
      <c r="D1033" s="389">
        <v>44022</v>
      </c>
      <c r="E1033" s="394">
        <v>0.47695601851851854</v>
      </c>
      <c r="F1033" s="386" t="s">
        <v>419</v>
      </c>
      <c r="G1033" s="386">
        <v>101.855</v>
      </c>
      <c r="H1033" s="386">
        <v>0.51990199999999998</v>
      </c>
      <c r="J1033" s="320">
        <f t="shared" si="80"/>
        <v>2020</v>
      </c>
      <c r="K1033" s="320">
        <f t="shared" si="81"/>
        <v>7</v>
      </c>
      <c r="L1033" s="320">
        <f t="shared" si="82"/>
        <v>10</v>
      </c>
      <c r="M1033" s="91">
        <f t="shared" si="83"/>
        <v>44022</v>
      </c>
      <c r="N1033" s="90">
        <f t="shared" si="84"/>
        <v>44022.476956018516</v>
      </c>
      <c r="O1033" s="386">
        <v>101.855</v>
      </c>
      <c r="P1033" s="386">
        <v>0.51990199999999998</v>
      </c>
      <c r="Q1033" s="386" t="s">
        <v>339</v>
      </c>
    </row>
    <row r="1034" spans="1:17">
      <c r="A1034" s="386" t="s">
        <v>347</v>
      </c>
      <c r="B1034" s="386" t="s">
        <v>339</v>
      </c>
      <c r="C1034" s="386" t="s">
        <v>188</v>
      </c>
      <c r="D1034" s="389">
        <v>44022</v>
      </c>
      <c r="E1034" s="394">
        <v>0.47695601851851854</v>
      </c>
      <c r="F1034" s="386" t="s">
        <v>419</v>
      </c>
      <c r="G1034" s="386">
        <v>101.755</v>
      </c>
      <c r="H1034" s="386">
        <v>0.66727000000000003</v>
      </c>
      <c r="J1034" s="320">
        <f t="shared" si="80"/>
        <v>2020</v>
      </c>
      <c r="K1034" s="320">
        <f t="shared" si="81"/>
        <v>7</v>
      </c>
      <c r="L1034" s="320">
        <f t="shared" si="82"/>
        <v>10</v>
      </c>
      <c r="M1034" s="91">
        <f t="shared" si="83"/>
        <v>44022</v>
      </c>
      <c r="N1034" s="90">
        <f t="shared" si="84"/>
        <v>44022.476956018516</v>
      </c>
      <c r="O1034" s="386">
        <v>101.755</v>
      </c>
      <c r="P1034" s="386">
        <v>0.66727000000000003</v>
      </c>
      <c r="Q1034" s="386" t="s">
        <v>339</v>
      </c>
    </row>
    <row r="1035" spans="1:17">
      <c r="A1035" s="386" t="s">
        <v>347</v>
      </c>
      <c r="B1035" s="386" t="s">
        <v>339</v>
      </c>
      <c r="C1035" s="386" t="s">
        <v>188</v>
      </c>
      <c r="D1035" s="389">
        <v>44022</v>
      </c>
      <c r="E1035" s="394">
        <v>0.47695601851851854</v>
      </c>
      <c r="F1035" s="386" t="s">
        <v>419</v>
      </c>
      <c r="G1035" s="386">
        <v>101.755</v>
      </c>
      <c r="H1035" s="386">
        <v>0.66727000000000003</v>
      </c>
      <c r="J1035" s="320">
        <f t="shared" si="80"/>
        <v>2020</v>
      </c>
      <c r="K1035" s="320">
        <f t="shared" si="81"/>
        <v>7</v>
      </c>
      <c r="L1035" s="320">
        <f t="shared" si="82"/>
        <v>10</v>
      </c>
      <c r="M1035" s="91">
        <f t="shared" si="83"/>
        <v>44022</v>
      </c>
      <c r="N1035" s="90">
        <f t="shared" si="84"/>
        <v>44022.476956018516</v>
      </c>
      <c r="O1035" s="386">
        <v>101.755</v>
      </c>
      <c r="P1035" s="386">
        <v>0.66727000000000003</v>
      </c>
      <c r="Q1035" s="386" t="s">
        <v>339</v>
      </c>
    </row>
    <row r="1036" spans="1:17">
      <c r="A1036" s="386" t="s">
        <v>347</v>
      </c>
      <c r="B1036" s="386" t="s">
        <v>339</v>
      </c>
      <c r="C1036" s="386" t="s">
        <v>188</v>
      </c>
      <c r="D1036" s="389">
        <v>44022</v>
      </c>
      <c r="E1036" s="394">
        <v>0.50620370370370371</v>
      </c>
      <c r="F1036" s="386" t="s">
        <v>436</v>
      </c>
      <c r="G1036" s="386">
        <v>101.75700000000001</v>
      </c>
      <c r="H1036" s="386">
        <v>0.66432000000000002</v>
      </c>
      <c r="J1036" s="320">
        <f t="shared" si="80"/>
        <v>2020</v>
      </c>
      <c r="K1036" s="320">
        <f t="shared" si="81"/>
        <v>7</v>
      </c>
      <c r="L1036" s="320">
        <f t="shared" si="82"/>
        <v>10</v>
      </c>
      <c r="M1036" s="91">
        <f t="shared" si="83"/>
        <v>44022</v>
      </c>
      <c r="N1036" s="90">
        <f t="shared" si="84"/>
        <v>44022.506203703706</v>
      </c>
      <c r="O1036" s="386">
        <v>101.75700000000001</v>
      </c>
      <c r="P1036" s="386">
        <v>0.66432000000000002</v>
      </c>
      <c r="Q1036" s="386" t="s">
        <v>339</v>
      </c>
    </row>
    <row r="1037" spans="1:17">
      <c r="A1037" s="386" t="s">
        <v>347</v>
      </c>
      <c r="B1037" s="386" t="s">
        <v>339</v>
      </c>
      <c r="C1037" s="386" t="s">
        <v>188</v>
      </c>
      <c r="D1037" s="389">
        <v>44022</v>
      </c>
      <c r="E1037" s="394">
        <v>0.50620370370370371</v>
      </c>
      <c r="F1037" s="386" t="s">
        <v>436</v>
      </c>
      <c r="G1037" s="386">
        <v>101.857</v>
      </c>
      <c r="H1037" s="386">
        <v>0.516957</v>
      </c>
      <c r="J1037" s="320">
        <f t="shared" si="80"/>
        <v>2020</v>
      </c>
      <c r="K1037" s="320">
        <f t="shared" si="81"/>
        <v>7</v>
      </c>
      <c r="L1037" s="320">
        <f t="shared" si="82"/>
        <v>10</v>
      </c>
      <c r="M1037" s="91">
        <f t="shared" si="83"/>
        <v>44022</v>
      </c>
      <c r="N1037" s="90">
        <f t="shared" si="84"/>
        <v>44022.506203703706</v>
      </c>
      <c r="O1037" s="386">
        <v>101.857</v>
      </c>
      <c r="P1037" s="386">
        <v>0.516957</v>
      </c>
      <c r="Q1037" s="386" t="s">
        <v>339</v>
      </c>
    </row>
    <row r="1038" spans="1:17">
      <c r="A1038" s="386" t="s">
        <v>347</v>
      </c>
      <c r="B1038" s="386" t="s">
        <v>339</v>
      </c>
      <c r="C1038" s="386" t="s">
        <v>188</v>
      </c>
      <c r="D1038" s="389">
        <v>44022</v>
      </c>
      <c r="E1038" s="394">
        <v>0.50620370370370371</v>
      </c>
      <c r="F1038" s="386" t="s">
        <v>436</v>
      </c>
      <c r="G1038" s="386">
        <v>101.75700000000001</v>
      </c>
      <c r="H1038" s="386">
        <v>0.66432000000000002</v>
      </c>
      <c r="J1038" s="320">
        <f t="shared" si="80"/>
        <v>2020</v>
      </c>
      <c r="K1038" s="320">
        <f t="shared" si="81"/>
        <v>7</v>
      </c>
      <c r="L1038" s="320">
        <f t="shared" si="82"/>
        <v>10</v>
      </c>
      <c r="M1038" s="91">
        <f t="shared" si="83"/>
        <v>44022</v>
      </c>
      <c r="N1038" s="90">
        <f t="shared" si="84"/>
        <v>44022.506203703706</v>
      </c>
      <c r="O1038" s="386">
        <v>101.75700000000001</v>
      </c>
      <c r="P1038" s="386">
        <v>0.66432000000000002</v>
      </c>
      <c r="Q1038" s="386" t="s">
        <v>339</v>
      </c>
    </row>
    <row r="1039" spans="1:17">
      <c r="A1039" s="386" t="s">
        <v>347</v>
      </c>
      <c r="B1039" s="386" t="s">
        <v>339</v>
      </c>
      <c r="C1039" s="386" t="s">
        <v>188</v>
      </c>
      <c r="D1039" s="389">
        <v>44022</v>
      </c>
      <c r="E1039" s="394">
        <v>0.59643518518518523</v>
      </c>
      <c r="F1039" s="386" t="s">
        <v>422</v>
      </c>
      <c r="G1039" s="386">
        <v>101.627</v>
      </c>
      <c r="H1039" s="386">
        <v>0.85626999999999998</v>
      </c>
      <c r="J1039" s="320">
        <f t="shared" si="80"/>
        <v>2020</v>
      </c>
      <c r="K1039" s="320">
        <f t="shared" si="81"/>
        <v>7</v>
      </c>
      <c r="L1039" s="320">
        <f t="shared" si="82"/>
        <v>10</v>
      </c>
      <c r="M1039" s="91">
        <f t="shared" si="83"/>
        <v>44022</v>
      </c>
      <c r="N1039" s="90">
        <f t="shared" si="84"/>
        <v>44022.596435185187</v>
      </c>
      <c r="O1039" s="386">
        <v>101.627</v>
      </c>
      <c r="P1039" s="386">
        <v>0.85626999999999998</v>
      </c>
      <c r="Q1039" s="386" t="s">
        <v>339</v>
      </c>
    </row>
    <row r="1040" spans="1:17">
      <c r="A1040" s="386" t="s">
        <v>347</v>
      </c>
      <c r="B1040" s="386" t="s">
        <v>339</v>
      </c>
      <c r="C1040" s="386" t="s">
        <v>188</v>
      </c>
      <c r="D1040" s="389">
        <v>44022</v>
      </c>
      <c r="E1040" s="394">
        <v>0.59643518518518523</v>
      </c>
      <c r="F1040" s="386" t="s">
        <v>422</v>
      </c>
      <c r="G1040" s="386">
        <v>101.577</v>
      </c>
      <c r="H1040" s="386">
        <v>0.93021100000000001</v>
      </c>
      <c r="J1040" s="320">
        <f t="shared" si="80"/>
        <v>2020</v>
      </c>
      <c r="K1040" s="320">
        <f t="shared" si="81"/>
        <v>7</v>
      </c>
      <c r="L1040" s="320">
        <f t="shared" si="82"/>
        <v>10</v>
      </c>
      <c r="M1040" s="91">
        <f t="shared" si="83"/>
        <v>44022</v>
      </c>
      <c r="N1040" s="90">
        <f t="shared" si="84"/>
        <v>44022.596435185187</v>
      </c>
      <c r="O1040" s="386">
        <v>101.577</v>
      </c>
      <c r="P1040" s="386">
        <v>0.93021100000000001</v>
      </c>
      <c r="Q1040" s="386" t="s">
        <v>339</v>
      </c>
    </row>
    <row r="1041" spans="1:17">
      <c r="A1041" s="386" t="s">
        <v>347</v>
      </c>
      <c r="B1041" s="386" t="s">
        <v>339</v>
      </c>
      <c r="C1041" s="386" t="s">
        <v>188</v>
      </c>
      <c r="D1041" s="389">
        <v>44022</v>
      </c>
      <c r="E1041" s="394">
        <v>0.59643518518518523</v>
      </c>
      <c r="F1041" s="386" t="s">
        <v>422</v>
      </c>
      <c r="G1041" s="386">
        <v>101.577</v>
      </c>
      <c r="H1041" s="386">
        <v>0.93021100000000001</v>
      </c>
      <c r="J1041" s="320">
        <f t="shared" si="80"/>
        <v>2020</v>
      </c>
      <c r="K1041" s="320">
        <f t="shared" si="81"/>
        <v>7</v>
      </c>
      <c r="L1041" s="320">
        <f t="shared" si="82"/>
        <v>10</v>
      </c>
      <c r="M1041" s="91">
        <f t="shared" si="83"/>
        <v>44022</v>
      </c>
      <c r="N1041" s="90">
        <f t="shared" si="84"/>
        <v>44022.596435185187</v>
      </c>
      <c r="O1041" s="386">
        <v>101.577</v>
      </c>
      <c r="P1041" s="386">
        <v>0.93021100000000001</v>
      </c>
      <c r="Q1041" s="386" t="s">
        <v>339</v>
      </c>
    </row>
    <row r="1042" spans="1:17">
      <c r="A1042" s="386" t="s">
        <v>347</v>
      </c>
      <c r="B1042" s="386" t="s">
        <v>339</v>
      </c>
      <c r="C1042" s="386" t="s">
        <v>188</v>
      </c>
      <c r="D1042" s="389">
        <v>44022</v>
      </c>
      <c r="E1042" s="394">
        <v>0.61199074074074078</v>
      </c>
      <c r="F1042" s="386" t="s">
        <v>430</v>
      </c>
      <c r="G1042" s="386">
        <v>101.855</v>
      </c>
      <c r="H1042" s="386">
        <v>0.51990199999999998</v>
      </c>
      <c r="J1042" s="320">
        <f t="shared" si="80"/>
        <v>2020</v>
      </c>
      <c r="K1042" s="320">
        <f t="shared" si="81"/>
        <v>7</v>
      </c>
      <c r="L1042" s="320">
        <f t="shared" si="82"/>
        <v>10</v>
      </c>
      <c r="M1042" s="91">
        <f t="shared" si="83"/>
        <v>44022</v>
      </c>
      <c r="N1042" s="90">
        <f t="shared" si="84"/>
        <v>44022.611990740741</v>
      </c>
      <c r="O1042" s="386">
        <v>101.855</v>
      </c>
      <c r="P1042" s="386">
        <v>0.51990199999999998</v>
      </c>
      <c r="Q1042" s="386" t="s">
        <v>339</v>
      </c>
    </row>
    <row r="1043" spans="1:17">
      <c r="A1043" s="386" t="s">
        <v>347</v>
      </c>
      <c r="B1043" s="386" t="s">
        <v>339</v>
      </c>
      <c r="C1043" s="386" t="s">
        <v>188</v>
      </c>
      <c r="D1043" s="389">
        <v>44022</v>
      </c>
      <c r="E1043" s="394">
        <v>0.61199074074074078</v>
      </c>
      <c r="F1043" s="386" t="s">
        <v>430</v>
      </c>
      <c r="G1043" s="386">
        <v>101.755</v>
      </c>
      <c r="H1043" s="386">
        <v>0.66727000000000003</v>
      </c>
      <c r="J1043" s="320">
        <f t="shared" si="80"/>
        <v>2020</v>
      </c>
      <c r="K1043" s="320">
        <f t="shared" si="81"/>
        <v>7</v>
      </c>
      <c r="L1043" s="320">
        <f t="shared" si="82"/>
        <v>10</v>
      </c>
      <c r="M1043" s="91">
        <f t="shared" si="83"/>
        <v>44022</v>
      </c>
      <c r="N1043" s="90">
        <f t="shared" si="84"/>
        <v>44022.611990740741</v>
      </c>
      <c r="O1043" s="386">
        <v>101.755</v>
      </c>
      <c r="P1043" s="386">
        <v>0.66727000000000003</v>
      </c>
      <c r="Q1043" s="386" t="s">
        <v>339</v>
      </c>
    </row>
    <row r="1044" spans="1:17">
      <c r="A1044" s="386" t="s">
        <v>347</v>
      </c>
      <c r="B1044" s="386" t="s">
        <v>339</v>
      </c>
      <c r="C1044" s="386" t="s">
        <v>188</v>
      </c>
      <c r="D1044" s="389">
        <v>44022</v>
      </c>
      <c r="E1044" s="394">
        <v>0.61199074074074078</v>
      </c>
      <c r="F1044" s="386" t="s">
        <v>430</v>
      </c>
      <c r="G1044" s="386">
        <v>101.755</v>
      </c>
      <c r="H1044" s="386">
        <v>0.66727000000000003</v>
      </c>
      <c r="J1044" s="320">
        <f t="shared" si="80"/>
        <v>2020</v>
      </c>
      <c r="K1044" s="320">
        <f t="shared" si="81"/>
        <v>7</v>
      </c>
      <c r="L1044" s="320">
        <f t="shared" si="82"/>
        <v>10</v>
      </c>
      <c r="M1044" s="91">
        <f t="shared" si="83"/>
        <v>44022</v>
      </c>
      <c r="N1044" s="90">
        <f t="shared" si="84"/>
        <v>44022.611990740741</v>
      </c>
      <c r="O1044" s="386">
        <v>101.755</v>
      </c>
      <c r="P1044" s="386">
        <v>0.66727000000000003</v>
      </c>
      <c r="Q1044" s="386" t="s">
        <v>339</v>
      </c>
    </row>
    <row r="1045" spans="1:17">
      <c r="A1045" s="386" t="s">
        <v>347</v>
      </c>
      <c r="B1045" s="386" t="s">
        <v>339</v>
      </c>
      <c r="C1045" s="386" t="s">
        <v>188</v>
      </c>
      <c r="D1045" s="389">
        <v>44022</v>
      </c>
      <c r="E1045" s="394">
        <v>0.62118055555555551</v>
      </c>
      <c r="F1045" s="386" t="s">
        <v>468</v>
      </c>
      <c r="G1045" s="386">
        <v>101.855</v>
      </c>
      <c r="H1045" s="386">
        <v>0.51990199999999998</v>
      </c>
      <c r="J1045" s="320">
        <f t="shared" si="80"/>
        <v>2020</v>
      </c>
      <c r="K1045" s="320">
        <f t="shared" si="81"/>
        <v>7</v>
      </c>
      <c r="L1045" s="320">
        <f t="shared" si="82"/>
        <v>10</v>
      </c>
      <c r="M1045" s="91">
        <f t="shared" si="83"/>
        <v>44022</v>
      </c>
      <c r="N1045" s="90">
        <f t="shared" si="84"/>
        <v>44022.621180555558</v>
      </c>
      <c r="O1045" s="386">
        <v>101.855</v>
      </c>
      <c r="P1045" s="386">
        <v>0.51990199999999998</v>
      </c>
      <c r="Q1045" s="386" t="s">
        <v>339</v>
      </c>
    </row>
    <row r="1046" spans="1:17">
      <c r="A1046" s="386" t="s">
        <v>347</v>
      </c>
      <c r="B1046" s="386" t="s">
        <v>339</v>
      </c>
      <c r="C1046" s="386" t="s">
        <v>188</v>
      </c>
      <c r="D1046" s="389">
        <v>44022</v>
      </c>
      <c r="E1046" s="394">
        <v>0.62118055555555551</v>
      </c>
      <c r="F1046" s="386" t="s">
        <v>468</v>
      </c>
      <c r="G1046" s="386">
        <v>101.755</v>
      </c>
      <c r="H1046" s="386">
        <v>0.66727000000000003</v>
      </c>
      <c r="J1046" s="320">
        <f t="shared" si="80"/>
        <v>2020</v>
      </c>
      <c r="K1046" s="320">
        <f t="shared" si="81"/>
        <v>7</v>
      </c>
      <c r="L1046" s="320">
        <f t="shared" si="82"/>
        <v>10</v>
      </c>
      <c r="M1046" s="91">
        <f t="shared" si="83"/>
        <v>44022</v>
      </c>
      <c r="N1046" s="90">
        <f t="shared" si="84"/>
        <v>44022.621180555558</v>
      </c>
      <c r="O1046" s="386">
        <v>101.755</v>
      </c>
      <c r="P1046" s="386">
        <v>0.66727000000000003</v>
      </c>
      <c r="Q1046" s="386" t="s">
        <v>339</v>
      </c>
    </row>
    <row r="1047" spans="1:17">
      <c r="A1047" s="386" t="s">
        <v>347</v>
      </c>
      <c r="B1047" s="386" t="s">
        <v>339</v>
      </c>
      <c r="C1047" s="386" t="s">
        <v>188</v>
      </c>
      <c r="D1047" s="389">
        <v>44022</v>
      </c>
      <c r="E1047" s="394">
        <v>0.62118055555555551</v>
      </c>
      <c r="F1047" s="386" t="s">
        <v>468</v>
      </c>
      <c r="G1047" s="386">
        <v>101.755</v>
      </c>
      <c r="H1047" s="386">
        <v>0.66727000000000003</v>
      </c>
      <c r="J1047" s="320">
        <f t="shared" si="80"/>
        <v>2020</v>
      </c>
      <c r="K1047" s="320">
        <f t="shared" si="81"/>
        <v>7</v>
      </c>
      <c r="L1047" s="320">
        <f t="shared" si="82"/>
        <v>10</v>
      </c>
      <c r="M1047" s="91">
        <f t="shared" si="83"/>
        <v>44022</v>
      </c>
      <c r="N1047" s="90">
        <f t="shared" si="84"/>
        <v>44022.621180555558</v>
      </c>
      <c r="O1047" s="386">
        <v>101.755</v>
      </c>
      <c r="P1047" s="386">
        <v>0.66727000000000003</v>
      </c>
      <c r="Q1047" s="386" t="s">
        <v>339</v>
      </c>
    </row>
    <row r="1048" spans="1:17">
      <c r="A1048" s="386" t="s">
        <v>347</v>
      </c>
      <c r="B1048" s="386" t="s">
        <v>339</v>
      </c>
      <c r="C1048" s="386" t="s">
        <v>188</v>
      </c>
      <c r="D1048" s="389">
        <v>44025</v>
      </c>
      <c r="E1048" s="394">
        <v>0.49479166666666669</v>
      </c>
      <c r="F1048" s="386" t="s">
        <v>437</v>
      </c>
      <c r="G1048" s="386">
        <v>101.682</v>
      </c>
      <c r="H1048" s="386">
        <v>0.76468899999999995</v>
      </c>
      <c r="J1048" s="320">
        <f t="shared" si="80"/>
        <v>2020</v>
      </c>
      <c r="K1048" s="320">
        <f t="shared" si="81"/>
        <v>7</v>
      </c>
      <c r="L1048" s="320">
        <f t="shared" si="82"/>
        <v>13</v>
      </c>
      <c r="M1048" s="91">
        <f t="shared" si="83"/>
        <v>44025</v>
      </c>
      <c r="N1048" s="90">
        <f t="shared" si="84"/>
        <v>44025.494791666664</v>
      </c>
      <c r="O1048" s="386">
        <v>101.682</v>
      </c>
      <c r="P1048" s="386">
        <v>0.76468899999999995</v>
      </c>
      <c r="Q1048" s="386" t="s">
        <v>339</v>
      </c>
    </row>
    <row r="1049" spans="1:17">
      <c r="A1049" s="386" t="s">
        <v>347</v>
      </c>
      <c r="B1049" s="386" t="s">
        <v>339</v>
      </c>
      <c r="C1049" s="386" t="s">
        <v>188</v>
      </c>
      <c r="D1049" s="389">
        <v>44025</v>
      </c>
      <c r="E1049" s="394">
        <v>0.49479166666666669</v>
      </c>
      <c r="F1049" s="386" t="s">
        <v>437</v>
      </c>
      <c r="G1049" s="386">
        <v>101.68</v>
      </c>
      <c r="H1049" s="386">
        <v>0.76765499999999998</v>
      </c>
      <c r="J1049" s="320">
        <f t="shared" si="80"/>
        <v>2020</v>
      </c>
      <c r="K1049" s="320">
        <f t="shared" si="81"/>
        <v>7</v>
      </c>
      <c r="L1049" s="320">
        <f t="shared" si="82"/>
        <v>13</v>
      </c>
      <c r="M1049" s="91">
        <f t="shared" si="83"/>
        <v>44025</v>
      </c>
      <c r="N1049" s="90">
        <f t="shared" si="84"/>
        <v>44025.494791666664</v>
      </c>
      <c r="O1049" s="386">
        <v>101.68</v>
      </c>
      <c r="P1049" s="386">
        <v>0.76765499999999998</v>
      </c>
      <c r="Q1049" s="386" t="s">
        <v>339</v>
      </c>
    </row>
    <row r="1050" spans="1:17">
      <c r="A1050" s="386" t="s">
        <v>347</v>
      </c>
      <c r="B1050" s="386" t="s">
        <v>339</v>
      </c>
      <c r="C1050" s="386" t="s">
        <v>188</v>
      </c>
      <c r="D1050" s="389">
        <v>44025</v>
      </c>
      <c r="E1050" s="394">
        <v>0.49479166666666669</v>
      </c>
      <c r="F1050" s="386" t="s">
        <v>437</v>
      </c>
      <c r="G1050" s="386">
        <v>101.68</v>
      </c>
      <c r="H1050" s="386">
        <v>0.76765499999999998</v>
      </c>
      <c r="J1050" s="320">
        <f t="shared" si="80"/>
        <v>2020</v>
      </c>
      <c r="K1050" s="320">
        <f t="shared" si="81"/>
        <v>7</v>
      </c>
      <c r="L1050" s="320">
        <f t="shared" si="82"/>
        <v>13</v>
      </c>
      <c r="M1050" s="91">
        <f t="shared" si="83"/>
        <v>44025</v>
      </c>
      <c r="N1050" s="90">
        <f t="shared" si="84"/>
        <v>44025.494791666664</v>
      </c>
      <c r="O1050" s="386">
        <v>101.68</v>
      </c>
      <c r="P1050" s="386">
        <v>0.76765499999999998</v>
      </c>
      <c r="Q1050" s="386" t="s">
        <v>339</v>
      </c>
    </row>
    <row r="1051" spans="1:17">
      <c r="A1051" s="386" t="s">
        <v>347</v>
      </c>
      <c r="B1051" s="386" t="s">
        <v>339</v>
      </c>
      <c r="C1051" s="386" t="s">
        <v>188</v>
      </c>
      <c r="D1051" s="389">
        <v>44025</v>
      </c>
      <c r="E1051" s="394">
        <v>0.65115740740740735</v>
      </c>
      <c r="F1051" s="386" t="s">
        <v>430</v>
      </c>
      <c r="G1051" s="386">
        <v>101.666</v>
      </c>
      <c r="H1051" s="386">
        <v>0.78841700000000003</v>
      </c>
      <c r="J1051" s="320">
        <f t="shared" si="80"/>
        <v>2020</v>
      </c>
      <c r="K1051" s="320">
        <f t="shared" si="81"/>
        <v>7</v>
      </c>
      <c r="L1051" s="320">
        <f t="shared" si="82"/>
        <v>13</v>
      </c>
      <c r="M1051" s="91">
        <f t="shared" si="83"/>
        <v>44025</v>
      </c>
      <c r="N1051" s="90">
        <f t="shared" si="84"/>
        <v>44025.65115740741</v>
      </c>
      <c r="O1051" s="386">
        <v>101.666</v>
      </c>
      <c r="P1051" s="386">
        <v>0.78841700000000003</v>
      </c>
      <c r="Q1051" s="386" t="s">
        <v>339</v>
      </c>
    </row>
    <row r="1052" spans="1:17">
      <c r="A1052" s="386" t="s">
        <v>347</v>
      </c>
      <c r="B1052" s="386" t="s">
        <v>339</v>
      </c>
      <c r="C1052" s="386" t="s">
        <v>188</v>
      </c>
      <c r="D1052" s="389">
        <v>44025</v>
      </c>
      <c r="E1052" s="394">
        <v>0.65115740740740735</v>
      </c>
      <c r="F1052" s="386" t="s">
        <v>430</v>
      </c>
      <c r="G1052" s="386">
        <v>101.666</v>
      </c>
      <c r="H1052" s="386">
        <v>0.78841700000000003</v>
      </c>
      <c r="J1052" s="320">
        <f t="shared" si="80"/>
        <v>2020</v>
      </c>
      <c r="K1052" s="320">
        <f t="shared" si="81"/>
        <v>7</v>
      </c>
      <c r="L1052" s="320">
        <f t="shared" si="82"/>
        <v>13</v>
      </c>
      <c r="M1052" s="91">
        <f t="shared" si="83"/>
        <v>44025</v>
      </c>
      <c r="N1052" s="90">
        <f t="shared" si="84"/>
        <v>44025.65115740741</v>
      </c>
      <c r="O1052" s="386">
        <v>101.666</v>
      </c>
      <c r="P1052" s="386">
        <v>0.78841700000000003</v>
      </c>
      <c r="Q1052" s="386" t="s">
        <v>339</v>
      </c>
    </row>
    <row r="1053" spans="1:17">
      <c r="A1053" s="386" t="s">
        <v>347</v>
      </c>
      <c r="B1053" s="386" t="s">
        <v>339</v>
      </c>
      <c r="C1053" s="386" t="s">
        <v>188</v>
      </c>
      <c r="D1053" s="389">
        <v>44025</v>
      </c>
      <c r="E1053" s="394">
        <v>0.65115740740740735</v>
      </c>
      <c r="F1053" s="386" t="s">
        <v>430</v>
      </c>
      <c r="G1053" s="386">
        <v>101.666</v>
      </c>
      <c r="H1053" s="386">
        <v>0.78841700000000003</v>
      </c>
      <c r="J1053" s="320">
        <f t="shared" si="80"/>
        <v>2020</v>
      </c>
      <c r="K1053" s="320">
        <f t="shared" si="81"/>
        <v>7</v>
      </c>
      <c r="L1053" s="320">
        <f t="shared" si="82"/>
        <v>13</v>
      </c>
      <c r="M1053" s="91">
        <f t="shared" si="83"/>
        <v>44025</v>
      </c>
      <c r="N1053" s="90">
        <f t="shared" si="84"/>
        <v>44025.65115740741</v>
      </c>
      <c r="O1053" s="386">
        <v>101.666</v>
      </c>
      <c r="P1053" s="386">
        <v>0.78841700000000003</v>
      </c>
      <c r="Q1053" s="386" t="s">
        <v>339</v>
      </c>
    </row>
    <row r="1054" spans="1:17">
      <c r="A1054" s="386" t="s">
        <v>347</v>
      </c>
      <c r="B1054" s="386" t="s">
        <v>339</v>
      </c>
      <c r="C1054" s="386" t="s">
        <v>188</v>
      </c>
      <c r="D1054" s="389">
        <v>44026</v>
      </c>
      <c r="E1054" s="394">
        <v>0.67260416666666667</v>
      </c>
      <c r="F1054" s="386" t="s">
        <v>465</v>
      </c>
      <c r="G1054" s="386">
        <v>101.813</v>
      </c>
      <c r="H1054" s="386">
        <v>0.55946200000000001</v>
      </c>
      <c r="J1054" s="320">
        <f t="shared" si="80"/>
        <v>2020</v>
      </c>
      <c r="K1054" s="320">
        <f t="shared" si="81"/>
        <v>7</v>
      </c>
      <c r="L1054" s="320">
        <f t="shared" si="82"/>
        <v>14</v>
      </c>
      <c r="M1054" s="91">
        <f t="shared" si="83"/>
        <v>44026</v>
      </c>
      <c r="N1054" s="90">
        <f t="shared" si="84"/>
        <v>44026.67260416667</v>
      </c>
      <c r="O1054" s="386">
        <v>101.813</v>
      </c>
      <c r="P1054" s="386">
        <v>0.55946200000000001</v>
      </c>
      <c r="Q1054" s="386" t="s">
        <v>339</v>
      </c>
    </row>
    <row r="1055" spans="1:17">
      <c r="A1055" s="386" t="s">
        <v>347</v>
      </c>
      <c r="B1055" s="386" t="s">
        <v>339</v>
      </c>
      <c r="C1055" s="386" t="s">
        <v>188</v>
      </c>
      <c r="D1055" s="389">
        <v>44026</v>
      </c>
      <c r="E1055" s="394">
        <v>0.67260416666666667</v>
      </c>
      <c r="F1055" s="386" t="s">
        <v>465</v>
      </c>
      <c r="G1055" s="386">
        <v>101.813</v>
      </c>
      <c r="H1055" s="386">
        <v>0.55946200000000001</v>
      </c>
      <c r="J1055" s="320">
        <f t="shared" si="80"/>
        <v>2020</v>
      </c>
      <c r="K1055" s="320">
        <f t="shared" si="81"/>
        <v>7</v>
      </c>
      <c r="L1055" s="320">
        <f t="shared" si="82"/>
        <v>14</v>
      </c>
      <c r="M1055" s="91">
        <f t="shared" si="83"/>
        <v>44026</v>
      </c>
      <c r="N1055" s="90">
        <f t="shared" si="84"/>
        <v>44026.67260416667</v>
      </c>
      <c r="O1055" s="386">
        <v>101.813</v>
      </c>
      <c r="P1055" s="386">
        <v>0.55946200000000001</v>
      </c>
      <c r="Q1055" s="386" t="s">
        <v>339</v>
      </c>
    </row>
    <row r="1056" spans="1:17">
      <c r="A1056" s="386" t="s">
        <v>347</v>
      </c>
      <c r="B1056" s="386" t="s">
        <v>339</v>
      </c>
      <c r="C1056" s="386" t="s">
        <v>188</v>
      </c>
      <c r="D1056" s="389">
        <v>44026</v>
      </c>
      <c r="E1056" s="394">
        <v>0.67260416666666667</v>
      </c>
      <c r="F1056" s="386" t="s">
        <v>465</v>
      </c>
      <c r="G1056" s="386">
        <v>101.96299999999999</v>
      </c>
      <c r="H1056" s="386">
        <v>0.33692</v>
      </c>
      <c r="J1056" s="320">
        <f t="shared" si="80"/>
        <v>2020</v>
      </c>
      <c r="K1056" s="320">
        <f t="shared" si="81"/>
        <v>7</v>
      </c>
      <c r="L1056" s="320">
        <f t="shared" si="82"/>
        <v>14</v>
      </c>
      <c r="M1056" s="91">
        <f t="shared" si="83"/>
        <v>44026</v>
      </c>
      <c r="N1056" s="90">
        <f t="shared" si="84"/>
        <v>44026.67260416667</v>
      </c>
      <c r="O1056" s="386">
        <v>101.96299999999999</v>
      </c>
      <c r="P1056" s="386">
        <v>0.33692</v>
      </c>
      <c r="Q1056" s="386" t="s">
        <v>339</v>
      </c>
    </row>
    <row r="1057" spans="1:17">
      <c r="A1057" s="386" t="s">
        <v>347</v>
      </c>
      <c r="B1057" s="386" t="s">
        <v>339</v>
      </c>
      <c r="C1057" s="386" t="s">
        <v>188</v>
      </c>
      <c r="D1057" s="389">
        <v>44028</v>
      </c>
      <c r="E1057" s="394">
        <v>0.39871527777777777</v>
      </c>
      <c r="F1057" s="386" t="s">
        <v>423</v>
      </c>
      <c r="G1057" s="386">
        <v>101.748</v>
      </c>
      <c r="H1057" s="386">
        <v>0.61194400000000004</v>
      </c>
      <c r="J1057" s="320">
        <f t="shared" si="80"/>
        <v>2020</v>
      </c>
      <c r="K1057" s="320">
        <f t="shared" si="81"/>
        <v>7</v>
      </c>
      <c r="L1057" s="320">
        <f t="shared" si="82"/>
        <v>16</v>
      </c>
      <c r="M1057" s="91">
        <f t="shared" si="83"/>
        <v>44028</v>
      </c>
      <c r="N1057" s="90">
        <f t="shared" si="84"/>
        <v>44028.398715277777</v>
      </c>
      <c r="O1057" s="386">
        <v>101.748</v>
      </c>
      <c r="P1057" s="386">
        <v>0.61194400000000004</v>
      </c>
      <c r="Q1057" s="386" t="s">
        <v>339</v>
      </c>
    </row>
    <row r="1058" spans="1:17">
      <c r="A1058" s="386" t="s">
        <v>347</v>
      </c>
      <c r="B1058" s="386" t="s">
        <v>339</v>
      </c>
      <c r="C1058" s="386" t="s">
        <v>188</v>
      </c>
      <c r="D1058" s="389">
        <v>44028</v>
      </c>
      <c r="E1058" s="394">
        <v>0.41475694444444444</v>
      </c>
      <c r="F1058" s="386" t="s">
        <v>421</v>
      </c>
      <c r="G1058" s="386">
        <v>101.43899999999999</v>
      </c>
      <c r="H1058" s="386">
        <v>1.080389</v>
      </c>
      <c r="J1058" s="320">
        <f t="shared" si="80"/>
        <v>2020</v>
      </c>
      <c r="K1058" s="320">
        <f t="shared" si="81"/>
        <v>7</v>
      </c>
      <c r="L1058" s="320">
        <f t="shared" si="82"/>
        <v>16</v>
      </c>
      <c r="M1058" s="91">
        <f t="shared" si="83"/>
        <v>44028</v>
      </c>
      <c r="N1058" s="90">
        <f t="shared" si="84"/>
        <v>44028.414756944447</v>
      </c>
      <c r="O1058" s="386">
        <v>101.43899999999999</v>
      </c>
      <c r="P1058" s="386">
        <v>1.080389</v>
      </c>
      <c r="Q1058" s="386" t="s">
        <v>339</v>
      </c>
    </row>
    <row r="1059" spans="1:17">
      <c r="A1059" s="386" t="s">
        <v>347</v>
      </c>
      <c r="B1059" s="386" t="s">
        <v>339</v>
      </c>
      <c r="C1059" s="386" t="s">
        <v>188</v>
      </c>
      <c r="D1059" s="389">
        <v>44028</v>
      </c>
      <c r="E1059" s="394">
        <v>0.41475694444444444</v>
      </c>
      <c r="F1059" s="386" t="s">
        <v>421</v>
      </c>
      <c r="G1059" s="386">
        <v>101.539</v>
      </c>
      <c r="H1059" s="386">
        <v>0.92851300000000003</v>
      </c>
      <c r="J1059" s="320">
        <f t="shared" si="80"/>
        <v>2020</v>
      </c>
      <c r="K1059" s="320">
        <f t="shared" si="81"/>
        <v>7</v>
      </c>
      <c r="L1059" s="320">
        <f t="shared" si="82"/>
        <v>16</v>
      </c>
      <c r="M1059" s="91">
        <f t="shared" si="83"/>
        <v>44028</v>
      </c>
      <c r="N1059" s="90">
        <f t="shared" si="84"/>
        <v>44028.414756944447</v>
      </c>
      <c r="O1059" s="386">
        <v>101.539</v>
      </c>
      <c r="P1059" s="386">
        <v>0.92851300000000003</v>
      </c>
      <c r="Q1059" s="386" t="s">
        <v>339</v>
      </c>
    </row>
    <row r="1060" spans="1:17">
      <c r="A1060" s="386" t="s">
        <v>347</v>
      </c>
      <c r="B1060" s="386" t="s">
        <v>339</v>
      </c>
      <c r="C1060" s="386" t="s">
        <v>188</v>
      </c>
      <c r="D1060" s="389">
        <v>44028</v>
      </c>
      <c r="E1060" s="394">
        <v>0.42696759259259259</v>
      </c>
      <c r="F1060" s="386" t="s">
        <v>430</v>
      </c>
      <c r="G1060" s="386">
        <v>101.617</v>
      </c>
      <c r="H1060" s="386">
        <v>0.81023299999999998</v>
      </c>
      <c r="J1060" s="320">
        <f t="shared" si="80"/>
        <v>2020</v>
      </c>
      <c r="K1060" s="320">
        <f t="shared" si="81"/>
        <v>7</v>
      </c>
      <c r="L1060" s="320">
        <f t="shared" si="82"/>
        <v>16</v>
      </c>
      <c r="M1060" s="91">
        <f t="shared" si="83"/>
        <v>44028</v>
      </c>
      <c r="N1060" s="90">
        <f t="shared" si="84"/>
        <v>44028.42696759259</v>
      </c>
      <c r="O1060" s="386">
        <v>101.617</v>
      </c>
      <c r="P1060" s="386">
        <v>0.81023299999999998</v>
      </c>
      <c r="Q1060" s="386" t="s">
        <v>339</v>
      </c>
    </row>
    <row r="1061" spans="1:17">
      <c r="A1061" s="386" t="s">
        <v>347</v>
      </c>
      <c r="B1061" s="386" t="s">
        <v>339</v>
      </c>
      <c r="C1061" s="386" t="s">
        <v>188</v>
      </c>
      <c r="D1061" s="389">
        <v>44028</v>
      </c>
      <c r="E1061" s="394">
        <v>0.42696759259259259</v>
      </c>
      <c r="F1061" s="386" t="s">
        <v>430</v>
      </c>
      <c r="G1061" s="386">
        <v>101.617</v>
      </c>
      <c r="H1061" s="386">
        <v>0.81023299999999998</v>
      </c>
      <c r="J1061" s="320">
        <f t="shared" si="80"/>
        <v>2020</v>
      </c>
      <c r="K1061" s="320">
        <f t="shared" si="81"/>
        <v>7</v>
      </c>
      <c r="L1061" s="320">
        <f t="shared" si="82"/>
        <v>16</v>
      </c>
      <c r="M1061" s="91">
        <f t="shared" si="83"/>
        <v>44028</v>
      </c>
      <c r="N1061" s="90">
        <f t="shared" si="84"/>
        <v>44028.42696759259</v>
      </c>
      <c r="O1061" s="386">
        <v>101.617</v>
      </c>
      <c r="P1061" s="386">
        <v>0.81023299999999998</v>
      </c>
      <c r="Q1061" s="386" t="s">
        <v>339</v>
      </c>
    </row>
    <row r="1062" spans="1:17">
      <c r="A1062" s="386" t="s">
        <v>347</v>
      </c>
      <c r="B1062" s="386" t="s">
        <v>339</v>
      </c>
      <c r="C1062" s="386" t="s">
        <v>188</v>
      </c>
      <c r="D1062" s="389">
        <v>44028</v>
      </c>
      <c r="E1062" s="394">
        <v>0.42696759259259259</v>
      </c>
      <c r="F1062" s="386" t="s">
        <v>430</v>
      </c>
      <c r="G1062" s="386">
        <v>101.617</v>
      </c>
      <c r="H1062" s="386">
        <v>0.81023299999999998</v>
      </c>
      <c r="J1062" s="320">
        <f t="shared" si="80"/>
        <v>2020</v>
      </c>
      <c r="K1062" s="320">
        <f t="shared" si="81"/>
        <v>7</v>
      </c>
      <c r="L1062" s="320">
        <f t="shared" si="82"/>
        <v>16</v>
      </c>
      <c r="M1062" s="91">
        <f t="shared" si="83"/>
        <v>44028</v>
      </c>
      <c r="N1062" s="90">
        <f t="shared" si="84"/>
        <v>44028.42696759259</v>
      </c>
      <c r="O1062" s="386">
        <v>101.617</v>
      </c>
      <c r="P1062" s="386">
        <v>0.81023299999999998</v>
      </c>
      <c r="Q1062" s="386" t="s">
        <v>339</v>
      </c>
    </row>
    <row r="1063" spans="1:17">
      <c r="A1063" s="386" t="s">
        <v>347</v>
      </c>
      <c r="B1063" s="386" t="s">
        <v>339</v>
      </c>
      <c r="C1063" s="386" t="s">
        <v>188</v>
      </c>
      <c r="D1063" s="389">
        <v>44029</v>
      </c>
      <c r="E1063" s="394">
        <v>0.35680555555555554</v>
      </c>
      <c r="F1063" s="386" t="s">
        <v>414</v>
      </c>
      <c r="G1063" s="386">
        <v>101.47799999999999</v>
      </c>
      <c r="H1063" s="386">
        <v>1.0115719999999999</v>
      </c>
      <c r="J1063" s="320">
        <f t="shared" si="80"/>
        <v>2020</v>
      </c>
      <c r="K1063" s="320">
        <f t="shared" si="81"/>
        <v>7</v>
      </c>
      <c r="L1063" s="320">
        <f t="shared" si="82"/>
        <v>17</v>
      </c>
      <c r="M1063" s="91">
        <f t="shared" si="83"/>
        <v>44029</v>
      </c>
      <c r="N1063" s="90">
        <f t="shared" si="84"/>
        <v>44029.356805555559</v>
      </c>
      <c r="O1063" s="386">
        <v>101.47799999999999</v>
      </c>
      <c r="P1063" s="386">
        <v>1.0115719999999999</v>
      </c>
      <c r="Q1063" s="386" t="s">
        <v>339</v>
      </c>
    </row>
    <row r="1064" spans="1:17">
      <c r="A1064" s="386" t="s">
        <v>347</v>
      </c>
      <c r="B1064" s="386" t="s">
        <v>339</v>
      </c>
      <c r="C1064" s="386" t="s">
        <v>188</v>
      </c>
      <c r="D1064" s="389">
        <v>44029</v>
      </c>
      <c r="E1064" s="394">
        <v>0.55694444444444446</v>
      </c>
      <c r="F1064" s="386" t="s">
        <v>513</v>
      </c>
      <c r="G1064" s="386">
        <v>101.502222</v>
      </c>
      <c r="H1064" s="386">
        <v>0.97463100000000003</v>
      </c>
      <c r="J1064" s="320">
        <f t="shared" si="80"/>
        <v>2020</v>
      </c>
      <c r="K1064" s="320">
        <f t="shared" si="81"/>
        <v>7</v>
      </c>
      <c r="L1064" s="320">
        <f t="shared" si="82"/>
        <v>17</v>
      </c>
      <c r="M1064" s="91">
        <f t="shared" si="83"/>
        <v>44029</v>
      </c>
      <c r="N1064" s="90">
        <f t="shared" si="84"/>
        <v>44029.556944444441</v>
      </c>
      <c r="O1064" s="386">
        <v>101.502222</v>
      </c>
      <c r="P1064" s="386">
        <v>0.97463100000000003</v>
      </c>
      <c r="Q1064" s="386" t="s">
        <v>339</v>
      </c>
    </row>
    <row r="1065" spans="1:17">
      <c r="A1065" s="386" t="s">
        <v>347</v>
      </c>
      <c r="B1065" s="386" t="s">
        <v>339</v>
      </c>
      <c r="C1065" s="386" t="s">
        <v>188</v>
      </c>
      <c r="D1065" s="389">
        <v>44029</v>
      </c>
      <c r="E1065" s="394">
        <v>0.55694444444444446</v>
      </c>
      <c r="F1065" s="386" t="s">
        <v>513</v>
      </c>
      <c r="G1065" s="386">
        <v>101.252</v>
      </c>
      <c r="H1065" s="386">
        <v>1.356995</v>
      </c>
      <c r="J1065" s="320">
        <f t="shared" si="80"/>
        <v>2020</v>
      </c>
      <c r="K1065" s="320">
        <f t="shared" si="81"/>
        <v>7</v>
      </c>
      <c r="L1065" s="320">
        <f t="shared" si="82"/>
        <v>17</v>
      </c>
      <c r="M1065" s="91">
        <f t="shared" si="83"/>
        <v>44029</v>
      </c>
      <c r="N1065" s="90">
        <f t="shared" si="84"/>
        <v>44029.556944444441</v>
      </c>
      <c r="O1065" s="386">
        <v>101.252</v>
      </c>
      <c r="P1065" s="386">
        <v>1.356995</v>
      </c>
      <c r="Q1065" s="386" t="s">
        <v>339</v>
      </c>
    </row>
    <row r="1066" spans="1:17">
      <c r="A1066" s="386" t="s">
        <v>347</v>
      </c>
      <c r="B1066" s="386" t="s">
        <v>339</v>
      </c>
      <c r="C1066" s="386" t="s">
        <v>188</v>
      </c>
      <c r="D1066" s="389">
        <v>44029</v>
      </c>
      <c r="E1066" s="394">
        <v>0.55694444444444446</v>
      </c>
      <c r="F1066" s="386" t="s">
        <v>513</v>
      </c>
      <c r="G1066" s="386">
        <v>101.752</v>
      </c>
      <c r="H1066" s="386">
        <v>0.59460500000000005</v>
      </c>
      <c r="J1066" s="320">
        <f t="shared" si="80"/>
        <v>2020</v>
      </c>
      <c r="K1066" s="320">
        <f t="shared" si="81"/>
        <v>7</v>
      </c>
      <c r="L1066" s="320">
        <f t="shared" si="82"/>
        <v>17</v>
      </c>
      <c r="M1066" s="91">
        <f t="shared" si="83"/>
        <v>44029</v>
      </c>
      <c r="N1066" s="90">
        <f t="shared" si="84"/>
        <v>44029.556944444441</v>
      </c>
      <c r="O1066" s="386">
        <v>101.752</v>
      </c>
      <c r="P1066" s="386">
        <v>0.59460500000000005</v>
      </c>
      <c r="Q1066" s="386" t="s">
        <v>339</v>
      </c>
    </row>
    <row r="1067" spans="1:17">
      <c r="A1067" s="386" t="s">
        <v>347</v>
      </c>
      <c r="B1067" s="386" t="s">
        <v>339</v>
      </c>
      <c r="C1067" s="386" t="s">
        <v>188</v>
      </c>
      <c r="D1067" s="389">
        <v>44029</v>
      </c>
      <c r="E1067" s="394">
        <v>0.55722222222222217</v>
      </c>
      <c r="F1067" s="386" t="s">
        <v>513</v>
      </c>
      <c r="G1067" s="386">
        <v>101.764</v>
      </c>
      <c r="H1067" s="386">
        <v>0.57638900000000004</v>
      </c>
      <c r="J1067" s="320">
        <f t="shared" si="80"/>
        <v>2020</v>
      </c>
      <c r="K1067" s="320">
        <f t="shared" si="81"/>
        <v>7</v>
      </c>
      <c r="L1067" s="320">
        <f t="shared" si="82"/>
        <v>17</v>
      </c>
      <c r="M1067" s="91">
        <f t="shared" si="83"/>
        <v>44029</v>
      </c>
      <c r="N1067" s="90">
        <f t="shared" si="84"/>
        <v>44029.557222222225</v>
      </c>
      <c r="O1067" s="386">
        <v>101.764</v>
      </c>
      <c r="P1067" s="386">
        <v>0.57638900000000004</v>
      </c>
      <c r="Q1067" s="386" t="s">
        <v>339</v>
      </c>
    </row>
    <row r="1068" spans="1:17">
      <c r="A1068" s="386" t="s">
        <v>347</v>
      </c>
      <c r="B1068" s="386" t="s">
        <v>339</v>
      </c>
      <c r="C1068" s="386" t="s">
        <v>188</v>
      </c>
      <c r="D1068" s="389">
        <v>44032</v>
      </c>
      <c r="E1068" s="394">
        <v>0.42368055555555556</v>
      </c>
      <c r="F1068" s="386" t="s">
        <v>414</v>
      </c>
      <c r="G1068" s="386">
        <v>101.76900000000001</v>
      </c>
      <c r="H1068" s="386">
        <v>0.55730299999999999</v>
      </c>
      <c r="J1068" s="320">
        <f t="shared" si="80"/>
        <v>2020</v>
      </c>
      <c r="K1068" s="320">
        <f t="shared" si="81"/>
        <v>7</v>
      </c>
      <c r="L1068" s="320">
        <f t="shared" si="82"/>
        <v>20</v>
      </c>
      <c r="M1068" s="91">
        <f t="shared" si="83"/>
        <v>44032</v>
      </c>
      <c r="N1068" s="90">
        <f t="shared" si="84"/>
        <v>44032.423680555556</v>
      </c>
      <c r="O1068" s="386">
        <v>101.76900000000001</v>
      </c>
      <c r="P1068" s="386">
        <v>0.55730299999999999</v>
      </c>
      <c r="Q1068" s="386" t="s">
        <v>339</v>
      </c>
    </row>
    <row r="1069" spans="1:17">
      <c r="A1069" s="386" t="s">
        <v>347</v>
      </c>
      <c r="B1069" s="386" t="s">
        <v>339</v>
      </c>
      <c r="C1069" s="386" t="s">
        <v>188</v>
      </c>
      <c r="D1069" s="389">
        <v>44032</v>
      </c>
      <c r="E1069" s="394">
        <v>0.42368055555555556</v>
      </c>
      <c r="F1069" s="386" t="s">
        <v>414</v>
      </c>
      <c r="G1069" s="386">
        <v>101.76900000000001</v>
      </c>
      <c r="H1069" s="386">
        <v>0.55730299999999999</v>
      </c>
      <c r="J1069" s="320">
        <f t="shared" si="80"/>
        <v>2020</v>
      </c>
      <c r="K1069" s="320">
        <f t="shared" si="81"/>
        <v>7</v>
      </c>
      <c r="L1069" s="320">
        <f t="shared" si="82"/>
        <v>20</v>
      </c>
      <c r="M1069" s="91">
        <f t="shared" si="83"/>
        <v>44032</v>
      </c>
      <c r="N1069" s="90">
        <f t="shared" si="84"/>
        <v>44032.423680555556</v>
      </c>
      <c r="O1069" s="386">
        <v>101.76900000000001</v>
      </c>
      <c r="P1069" s="386">
        <v>0.55730299999999999</v>
      </c>
      <c r="Q1069" s="386" t="s">
        <v>339</v>
      </c>
    </row>
    <row r="1070" spans="1:17">
      <c r="A1070" s="386" t="s">
        <v>347</v>
      </c>
      <c r="B1070" s="386" t="s">
        <v>339</v>
      </c>
      <c r="C1070" s="386" t="s">
        <v>188</v>
      </c>
      <c r="D1070" s="389">
        <v>44032</v>
      </c>
      <c r="E1070" s="394">
        <v>0.42368055555555556</v>
      </c>
      <c r="F1070" s="386" t="s">
        <v>414</v>
      </c>
      <c r="G1070" s="386">
        <v>101.76900000000001</v>
      </c>
      <c r="H1070" s="386">
        <v>0.55730299999999999</v>
      </c>
      <c r="J1070" s="320">
        <f t="shared" si="80"/>
        <v>2020</v>
      </c>
      <c r="K1070" s="320">
        <f t="shared" si="81"/>
        <v>7</v>
      </c>
      <c r="L1070" s="320">
        <f t="shared" si="82"/>
        <v>20</v>
      </c>
      <c r="M1070" s="91">
        <f t="shared" si="83"/>
        <v>44032</v>
      </c>
      <c r="N1070" s="90">
        <f t="shared" si="84"/>
        <v>44032.423680555556</v>
      </c>
      <c r="O1070" s="386">
        <v>101.76900000000001</v>
      </c>
      <c r="P1070" s="386">
        <v>0.55730299999999999</v>
      </c>
      <c r="Q1070" s="386" t="s">
        <v>339</v>
      </c>
    </row>
    <row r="1071" spans="1:17">
      <c r="A1071" s="386" t="s">
        <v>347</v>
      </c>
      <c r="B1071" s="386" t="s">
        <v>339</v>
      </c>
      <c r="C1071" s="386" t="s">
        <v>188</v>
      </c>
      <c r="D1071" s="389">
        <v>44033</v>
      </c>
      <c r="E1071" s="394">
        <v>0.44723379629629628</v>
      </c>
      <c r="F1071" s="386" t="s">
        <v>449</v>
      </c>
      <c r="G1071" s="386">
        <v>101.64</v>
      </c>
      <c r="H1071" s="386">
        <v>0.74336599999999997</v>
      </c>
      <c r="J1071" s="320">
        <f t="shared" si="80"/>
        <v>2020</v>
      </c>
      <c r="K1071" s="320">
        <f t="shared" si="81"/>
        <v>7</v>
      </c>
      <c r="L1071" s="320">
        <f t="shared" si="82"/>
        <v>21</v>
      </c>
      <c r="M1071" s="91">
        <f t="shared" si="83"/>
        <v>44033</v>
      </c>
      <c r="N1071" s="90">
        <f t="shared" si="84"/>
        <v>44033.447233796294</v>
      </c>
      <c r="O1071" s="386">
        <v>101.64</v>
      </c>
      <c r="P1071" s="386">
        <v>0.74336599999999997</v>
      </c>
      <c r="Q1071" s="386" t="s">
        <v>339</v>
      </c>
    </row>
    <row r="1072" spans="1:17">
      <c r="A1072" s="386" t="s">
        <v>347</v>
      </c>
      <c r="B1072" s="386" t="s">
        <v>339</v>
      </c>
      <c r="C1072" s="386" t="s">
        <v>188</v>
      </c>
      <c r="D1072" s="389">
        <v>44033</v>
      </c>
      <c r="E1072" s="394">
        <v>0.44723379629629628</v>
      </c>
      <c r="F1072" s="386" t="s">
        <v>449</v>
      </c>
      <c r="G1072" s="386">
        <v>101.55</v>
      </c>
      <c r="H1072" s="386">
        <v>0.88153000000000004</v>
      </c>
      <c r="J1072" s="320">
        <f t="shared" si="80"/>
        <v>2020</v>
      </c>
      <c r="K1072" s="320">
        <f t="shared" si="81"/>
        <v>7</v>
      </c>
      <c r="L1072" s="320">
        <f t="shared" si="82"/>
        <v>21</v>
      </c>
      <c r="M1072" s="91">
        <f t="shared" si="83"/>
        <v>44033</v>
      </c>
      <c r="N1072" s="90">
        <f t="shared" si="84"/>
        <v>44033.447233796294</v>
      </c>
      <c r="O1072" s="386">
        <v>101.55</v>
      </c>
      <c r="P1072" s="386">
        <v>0.88153000000000004</v>
      </c>
      <c r="Q1072" s="386" t="s">
        <v>339</v>
      </c>
    </row>
    <row r="1073" spans="1:17">
      <c r="A1073" s="386" t="s">
        <v>347</v>
      </c>
      <c r="B1073" s="386" t="s">
        <v>339</v>
      </c>
      <c r="C1073" s="386" t="s">
        <v>188</v>
      </c>
      <c r="D1073" s="389">
        <v>44034</v>
      </c>
      <c r="E1073" s="394">
        <v>0.59313657407407405</v>
      </c>
      <c r="F1073" s="386" t="s">
        <v>521</v>
      </c>
      <c r="G1073" s="386">
        <v>101.884</v>
      </c>
      <c r="H1073" s="386">
        <v>0.35743799999999998</v>
      </c>
      <c r="J1073" s="320">
        <f t="shared" si="80"/>
        <v>2020</v>
      </c>
      <c r="K1073" s="320">
        <f t="shared" si="81"/>
        <v>7</v>
      </c>
      <c r="L1073" s="320">
        <f t="shared" si="82"/>
        <v>22</v>
      </c>
      <c r="M1073" s="91">
        <f t="shared" si="83"/>
        <v>44034</v>
      </c>
      <c r="N1073" s="90">
        <f t="shared" si="84"/>
        <v>44034.593136574076</v>
      </c>
      <c r="O1073" s="386">
        <v>101.884</v>
      </c>
      <c r="P1073" s="386">
        <v>0.35743799999999998</v>
      </c>
      <c r="Q1073" s="386" t="s">
        <v>339</v>
      </c>
    </row>
    <row r="1074" spans="1:17">
      <c r="A1074" s="386" t="s">
        <v>347</v>
      </c>
      <c r="B1074" s="386" t="s">
        <v>339</v>
      </c>
      <c r="C1074" s="386" t="s">
        <v>188</v>
      </c>
      <c r="D1074" s="389">
        <v>44035</v>
      </c>
      <c r="E1074" s="394">
        <v>0.45621527777777782</v>
      </c>
      <c r="F1074" s="386" t="s">
        <v>431</v>
      </c>
      <c r="G1074" s="386">
        <v>101.61499999999999</v>
      </c>
      <c r="H1074" s="386">
        <v>0.73838599999999999</v>
      </c>
      <c r="J1074" s="320">
        <f t="shared" si="80"/>
        <v>2020</v>
      </c>
      <c r="K1074" s="320">
        <f t="shared" si="81"/>
        <v>7</v>
      </c>
      <c r="L1074" s="320">
        <f t="shared" si="82"/>
        <v>23</v>
      </c>
      <c r="M1074" s="91">
        <f t="shared" si="83"/>
        <v>44035</v>
      </c>
      <c r="N1074" s="90">
        <f t="shared" si="84"/>
        <v>44035.45621527778</v>
      </c>
      <c r="O1074" s="386">
        <v>101.61499999999999</v>
      </c>
      <c r="P1074" s="386">
        <v>0.73838599999999999</v>
      </c>
      <c r="Q1074" s="386" t="s">
        <v>339</v>
      </c>
    </row>
    <row r="1075" spans="1:17">
      <c r="A1075" s="386" t="s">
        <v>347</v>
      </c>
      <c r="B1075" s="386" t="s">
        <v>339</v>
      </c>
      <c r="C1075" s="386" t="s">
        <v>188</v>
      </c>
      <c r="D1075" s="389">
        <v>44035</v>
      </c>
      <c r="E1075" s="394">
        <v>0.45729166666666665</v>
      </c>
      <c r="F1075" s="386" t="s">
        <v>431</v>
      </c>
      <c r="G1075" s="386">
        <v>101.61499999999999</v>
      </c>
      <c r="H1075" s="386">
        <v>0.73838599999999999</v>
      </c>
      <c r="J1075" s="320">
        <f t="shared" si="80"/>
        <v>2020</v>
      </c>
      <c r="K1075" s="320">
        <f t="shared" si="81"/>
        <v>7</v>
      </c>
      <c r="L1075" s="320">
        <f t="shared" si="82"/>
        <v>23</v>
      </c>
      <c r="M1075" s="91">
        <f t="shared" si="83"/>
        <v>44035</v>
      </c>
      <c r="N1075" s="90">
        <f t="shared" si="84"/>
        <v>44035.457291666666</v>
      </c>
      <c r="O1075" s="386">
        <v>101.61499999999999</v>
      </c>
      <c r="P1075" s="386">
        <v>0.73838599999999999</v>
      </c>
      <c r="Q1075" s="386" t="s">
        <v>339</v>
      </c>
    </row>
    <row r="1076" spans="1:17">
      <c r="A1076" s="386" t="s">
        <v>347</v>
      </c>
      <c r="B1076" s="386" t="s">
        <v>339</v>
      </c>
      <c r="C1076" s="386" t="s">
        <v>188</v>
      </c>
      <c r="D1076" s="389">
        <v>44036</v>
      </c>
      <c r="E1076" s="394">
        <v>0.42313657407407412</v>
      </c>
      <c r="F1076" s="386" t="s">
        <v>415</v>
      </c>
      <c r="G1076" s="386">
        <v>101.429</v>
      </c>
      <c r="H1076" s="386">
        <v>1.0193909999999999</v>
      </c>
      <c r="J1076" s="320">
        <f t="shared" si="80"/>
        <v>2020</v>
      </c>
      <c r="K1076" s="320">
        <f t="shared" si="81"/>
        <v>7</v>
      </c>
      <c r="L1076" s="320">
        <f t="shared" si="82"/>
        <v>24</v>
      </c>
      <c r="M1076" s="91">
        <f t="shared" si="83"/>
        <v>44036</v>
      </c>
      <c r="N1076" s="90">
        <f t="shared" si="84"/>
        <v>44036.423136574071</v>
      </c>
      <c r="O1076" s="386">
        <v>101.429</v>
      </c>
      <c r="P1076" s="386">
        <v>1.0193909999999999</v>
      </c>
      <c r="Q1076" s="386" t="s">
        <v>339</v>
      </c>
    </row>
    <row r="1077" spans="1:17">
      <c r="A1077" s="386" t="s">
        <v>347</v>
      </c>
      <c r="B1077" s="386" t="s">
        <v>339</v>
      </c>
      <c r="C1077" s="386" t="s">
        <v>188</v>
      </c>
      <c r="D1077" s="389">
        <v>44040</v>
      </c>
      <c r="E1077" s="394">
        <v>0.55399305555555556</v>
      </c>
      <c r="F1077" s="386" t="s">
        <v>446</v>
      </c>
      <c r="G1077" s="386">
        <v>101.631</v>
      </c>
      <c r="H1077" s="386">
        <v>0.67957999999999996</v>
      </c>
      <c r="J1077" s="320">
        <f t="shared" si="80"/>
        <v>2020</v>
      </c>
      <c r="K1077" s="320">
        <f t="shared" si="81"/>
        <v>7</v>
      </c>
      <c r="L1077" s="320">
        <f t="shared" si="82"/>
        <v>28</v>
      </c>
      <c r="M1077" s="91">
        <f t="shared" si="83"/>
        <v>44040</v>
      </c>
      <c r="N1077" s="90">
        <f t="shared" si="84"/>
        <v>44040.553993055553</v>
      </c>
      <c r="O1077" s="386">
        <v>101.631</v>
      </c>
      <c r="P1077" s="386">
        <v>0.67957999999999996</v>
      </c>
      <c r="Q1077" s="386" t="s">
        <v>339</v>
      </c>
    </row>
    <row r="1078" spans="1:17">
      <c r="A1078" s="386" t="s">
        <v>347</v>
      </c>
      <c r="B1078" s="386" t="s">
        <v>339</v>
      </c>
      <c r="C1078" s="386" t="s">
        <v>188</v>
      </c>
      <c r="D1078" s="389">
        <v>44040</v>
      </c>
      <c r="E1078" s="394">
        <v>0.55399305555555556</v>
      </c>
      <c r="F1078" s="386" t="s">
        <v>446</v>
      </c>
      <c r="G1078" s="386">
        <v>101.631</v>
      </c>
      <c r="H1078" s="386">
        <v>0.67957999999999996</v>
      </c>
      <c r="J1078" s="320">
        <f t="shared" si="80"/>
        <v>2020</v>
      </c>
      <c r="K1078" s="320">
        <f t="shared" si="81"/>
        <v>7</v>
      </c>
      <c r="L1078" s="320">
        <f t="shared" si="82"/>
        <v>28</v>
      </c>
      <c r="M1078" s="91">
        <f t="shared" si="83"/>
        <v>44040</v>
      </c>
      <c r="N1078" s="90">
        <f t="shared" si="84"/>
        <v>44040.553993055553</v>
      </c>
      <c r="O1078" s="386">
        <v>101.631</v>
      </c>
      <c r="P1078" s="386">
        <v>0.67957999999999996</v>
      </c>
      <c r="Q1078" s="386" t="s">
        <v>339</v>
      </c>
    </row>
    <row r="1079" spans="1:17">
      <c r="A1079" s="386" t="s">
        <v>347</v>
      </c>
      <c r="B1079" s="386" t="s">
        <v>339</v>
      </c>
      <c r="C1079" s="386" t="s">
        <v>188</v>
      </c>
      <c r="D1079" s="389">
        <v>44040</v>
      </c>
      <c r="E1079" s="394">
        <v>0.63206018518518514</v>
      </c>
      <c r="F1079" s="386" t="s">
        <v>415</v>
      </c>
      <c r="G1079" s="386">
        <v>101.63800000000001</v>
      </c>
      <c r="H1079" s="386">
        <v>0.66851400000000005</v>
      </c>
      <c r="J1079" s="320">
        <f t="shared" si="80"/>
        <v>2020</v>
      </c>
      <c r="K1079" s="320">
        <f t="shared" si="81"/>
        <v>7</v>
      </c>
      <c r="L1079" s="320">
        <f t="shared" si="82"/>
        <v>28</v>
      </c>
      <c r="M1079" s="91">
        <f t="shared" si="83"/>
        <v>44040</v>
      </c>
      <c r="N1079" s="90">
        <f t="shared" si="84"/>
        <v>44040.632060185184</v>
      </c>
      <c r="O1079" s="386">
        <v>101.63800000000001</v>
      </c>
      <c r="P1079" s="386">
        <v>0.66851400000000005</v>
      </c>
      <c r="Q1079" s="386" t="s">
        <v>339</v>
      </c>
    </row>
    <row r="1080" spans="1:17">
      <c r="A1080" s="386" t="s">
        <v>347</v>
      </c>
      <c r="B1080" s="386" t="s">
        <v>339</v>
      </c>
      <c r="C1080" s="386" t="s">
        <v>188</v>
      </c>
      <c r="D1080" s="389">
        <v>44040</v>
      </c>
      <c r="E1080" s="394">
        <v>0.63206018518518514</v>
      </c>
      <c r="F1080" s="386" t="s">
        <v>415</v>
      </c>
      <c r="G1080" s="386">
        <v>101.63800000000001</v>
      </c>
      <c r="H1080" s="386">
        <v>0.66851400000000005</v>
      </c>
      <c r="J1080" s="320">
        <f t="shared" si="80"/>
        <v>2020</v>
      </c>
      <c r="K1080" s="320">
        <f t="shared" si="81"/>
        <v>7</v>
      </c>
      <c r="L1080" s="320">
        <f t="shared" si="82"/>
        <v>28</v>
      </c>
      <c r="M1080" s="91">
        <f t="shared" si="83"/>
        <v>44040</v>
      </c>
      <c r="N1080" s="90">
        <f t="shared" si="84"/>
        <v>44040.632060185184</v>
      </c>
      <c r="O1080" s="386">
        <v>101.63800000000001</v>
      </c>
      <c r="P1080" s="386">
        <v>0.66851400000000005</v>
      </c>
      <c r="Q1080" s="386" t="s">
        <v>339</v>
      </c>
    </row>
    <row r="1081" spans="1:17">
      <c r="A1081" s="386" t="s">
        <v>347</v>
      </c>
      <c r="B1081" s="386" t="s">
        <v>339</v>
      </c>
      <c r="C1081" s="386" t="s">
        <v>188</v>
      </c>
      <c r="D1081" s="389">
        <v>44043</v>
      </c>
      <c r="E1081" s="394">
        <v>0.38015046296296295</v>
      </c>
      <c r="F1081" s="386" t="s">
        <v>465</v>
      </c>
      <c r="G1081" s="386">
        <v>101.62</v>
      </c>
      <c r="H1081" s="386">
        <v>0.65075000000000005</v>
      </c>
      <c r="J1081" s="320">
        <f t="shared" si="80"/>
        <v>2020</v>
      </c>
      <c r="K1081" s="320">
        <f t="shared" si="81"/>
        <v>7</v>
      </c>
      <c r="L1081" s="320">
        <f t="shared" si="82"/>
        <v>31</v>
      </c>
      <c r="M1081" s="91">
        <f t="shared" si="83"/>
        <v>44043</v>
      </c>
      <c r="N1081" s="90">
        <f t="shared" si="84"/>
        <v>44043.380150462966</v>
      </c>
      <c r="O1081" s="386">
        <v>101.62</v>
      </c>
      <c r="P1081" s="386">
        <v>0.65075000000000005</v>
      </c>
      <c r="Q1081" s="386" t="s">
        <v>339</v>
      </c>
    </row>
    <row r="1082" spans="1:17">
      <c r="A1082" s="386" t="s">
        <v>347</v>
      </c>
      <c r="B1082" s="386" t="s">
        <v>339</v>
      </c>
      <c r="C1082" s="386" t="s">
        <v>188</v>
      </c>
      <c r="D1082" s="389">
        <v>44043</v>
      </c>
      <c r="E1082" s="394">
        <v>0.53479166666666667</v>
      </c>
      <c r="F1082" s="386" t="s">
        <v>522</v>
      </c>
      <c r="G1082" s="386">
        <v>101.71899999999999</v>
      </c>
      <c r="H1082" s="386">
        <v>0.50398399999999999</v>
      </c>
      <c r="J1082" s="320">
        <f t="shared" si="80"/>
        <v>2020</v>
      </c>
      <c r="K1082" s="320">
        <f t="shared" si="81"/>
        <v>7</v>
      </c>
      <c r="L1082" s="320">
        <f t="shared" si="82"/>
        <v>31</v>
      </c>
      <c r="M1082" s="91">
        <f t="shared" si="83"/>
        <v>44043</v>
      </c>
      <c r="N1082" s="90">
        <f t="shared" si="84"/>
        <v>44043.534791666665</v>
      </c>
      <c r="O1082" s="386">
        <v>101.71899999999999</v>
      </c>
      <c r="P1082" s="386">
        <v>0.50398399999999999</v>
      </c>
      <c r="Q1082" s="386" t="s">
        <v>339</v>
      </c>
    </row>
    <row r="1083" spans="1:17">
      <c r="A1083" s="386" t="s">
        <v>347</v>
      </c>
      <c r="B1083" s="386" t="s">
        <v>339</v>
      </c>
      <c r="C1083" s="386" t="s">
        <v>188</v>
      </c>
      <c r="D1083" s="389">
        <v>44043</v>
      </c>
      <c r="E1083" s="394">
        <v>0.58395833333333336</v>
      </c>
      <c r="F1083" s="386" t="s">
        <v>423</v>
      </c>
      <c r="G1083" s="386">
        <v>101.86799999999999</v>
      </c>
      <c r="H1083" s="386">
        <v>0.25252599999999997</v>
      </c>
      <c r="J1083" s="320">
        <f t="shared" si="80"/>
        <v>2020</v>
      </c>
      <c r="K1083" s="320">
        <f t="shared" si="81"/>
        <v>7</v>
      </c>
      <c r="L1083" s="320">
        <f t="shared" si="82"/>
        <v>31</v>
      </c>
      <c r="M1083" s="91">
        <f t="shared" si="83"/>
        <v>44043</v>
      </c>
      <c r="N1083" s="90">
        <f t="shared" si="84"/>
        <v>44043.583958333336</v>
      </c>
      <c r="O1083" s="386">
        <v>101.86799999999999</v>
      </c>
      <c r="P1083" s="386">
        <v>0.25252599999999997</v>
      </c>
      <c r="Q1083" s="386" t="s">
        <v>339</v>
      </c>
    </row>
    <row r="1084" spans="1:17">
      <c r="A1084" s="386" t="s">
        <v>347</v>
      </c>
      <c r="B1084" s="386" t="s">
        <v>339</v>
      </c>
      <c r="C1084" s="386" t="s">
        <v>188</v>
      </c>
      <c r="D1084" s="389">
        <v>44043</v>
      </c>
      <c r="E1084" s="394">
        <v>0.58395833333333336</v>
      </c>
      <c r="F1084" s="386" t="s">
        <v>423</v>
      </c>
      <c r="G1084" s="386">
        <v>102.02200000000001</v>
      </c>
      <c r="H1084" s="386">
        <v>6.1250000000000002E-3</v>
      </c>
      <c r="J1084" s="320">
        <f t="shared" si="80"/>
        <v>2020</v>
      </c>
      <c r="K1084" s="320">
        <f t="shared" si="81"/>
        <v>7</v>
      </c>
      <c r="L1084" s="320">
        <f t="shared" si="82"/>
        <v>31</v>
      </c>
      <c r="M1084" s="91">
        <f t="shared" si="83"/>
        <v>44043</v>
      </c>
      <c r="N1084" s="90">
        <f t="shared" si="84"/>
        <v>44043.583958333336</v>
      </c>
      <c r="O1084" s="386">
        <v>102.02200000000001</v>
      </c>
      <c r="P1084" s="386">
        <v>6.1250000000000002E-3</v>
      </c>
      <c r="Q1084" s="386" t="s">
        <v>339</v>
      </c>
    </row>
    <row r="1085" spans="1:17">
      <c r="A1085" s="386" t="s">
        <v>347</v>
      </c>
      <c r="B1085" s="386" t="s">
        <v>339</v>
      </c>
      <c r="C1085" s="386" t="s">
        <v>188</v>
      </c>
      <c r="D1085" s="389">
        <v>44046</v>
      </c>
      <c r="E1085" s="394">
        <v>0.37822916666666667</v>
      </c>
      <c r="F1085" s="386" t="s">
        <v>522</v>
      </c>
      <c r="G1085" s="386">
        <v>101.75</v>
      </c>
      <c r="H1085" s="386">
        <v>0.42903599999999997</v>
      </c>
      <c r="J1085" s="320">
        <f t="shared" si="80"/>
        <v>2020</v>
      </c>
      <c r="K1085" s="320">
        <f t="shared" si="81"/>
        <v>8</v>
      </c>
      <c r="L1085" s="320">
        <f t="shared" si="82"/>
        <v>3</v>
      </c>
      <c r="M1085" s="91">
        <f t="shared" si="83"/>
        <v>44046</v>
      </c>
      <c r="N1085" s="90">
        <f t="shared" si="84"/>
        <v>44046.378229166665</v>
      </c>
      <c r="O1085" s="386">
        <v>101.75</v>
      </c>
      <c r="P1085" s="386">
        <v>0.42903599999999997</v>
      </c>
      <c r="Q1085" s="386" t="s">
        <v>339</v>
      </c>
    </row>
    <row r="1086" spans="1:17">
      <c r="A1086" s="386" t="s">
        <v>347</v>
      </c>
      <c r="B1086" s="386" t="s">
        <v>339</v>
      </c>
      <c r="C1086" s="386" t="s">
        <v>188</v>
      </c>
      <c r="D1086" s="389">
        <v>44047</v>
      </c>
      <c r="E1086" s="394">
        <v>0.47328703703703701</v>
      </c>
      <c r="F1086" s="386" t="s">
        <v>415</v>
      </c>
      <c r="G1086" s="386">
        <v>101.837</v>
      </c>
      <c r="H1086" s="386">
        <v>0.27534900000000001</v>
      </c>
      <c r="J1086" s="320">
        <f t="shared" si="80"/>
        <v>2020</v>
      </c>
      <c r="K1086" s="320">
        <f t="shared" si="81"/>
        <v>8</v>
      </c>
      <c r="L1086" s="320">
        <f t="shared" si="82"/>
        <v>4</v>
      </c>
      <c r="M1086" s="91">
        <f t="shared" si="83"/>
        <v>44047</v>
      </c>
      <c r="N1086" s="90">
        <f t="shared" si="84"/>
        <v>44047.473287037035</v>
      </c>
      <c r="O1086" s="386">
        <v>101.837</v>
      </c>
      <c r="P1086" s="386">
        <v>0.27534900000000001</v>
      </c>
      <c r="Q1086" s="386" t="s">
        <v>339</v>
      </c>
    </row>
    <row r="1087" spans="1:17">
      <c r="A1087" s="386" t="s">
        <v>347</v>
      </c>
      <c r="B1087" s="386" t="s">
        <v>339</v>
      </c>
      <c r="C1087" s="386" t="s">
        <v>188</v>
      </c>
      <c r="D1087" s="389">
        <v>44047</v>
      </c>
      <c r="E1087" s="394">
        <v>0.47328703703703701</v>
      </c>
      <c r="F1087" s="386" t="s">
        <v>415</v>
      </c>
      <c r="G1087" s="386">
        <v>101.837</v>
      </c>
      <c r="H1087" s="386">
        <v>0.27534900000000001</v>
      </c>
      <c r="J1087" s="320">
        <f t="shared" si="80"/>
        <v>2020</v>
      </c>
      <c r="K1087" s="320">
        <f t="shared" si="81"/>
        <v>8</v>
      </c>
      <c r="L1087" s="320">
        <f t="shared" si="82"/>
        <v>4</v>
      </c>
      <c r="M1087" s="91">
        <f t="shared" si="83"/>
        <v>44047</v>
      </c>
      <c r="N1087" s="90">
        <f t="shared" si="84"/>
        <v>44047.473287037035</v>
      </c>
      <c r="O1087" s="386">
        <v>101.837</v>
      </c>
      <c r="P1087" s="386">
        <v>0.27534900000000001</v>
      </c>
      <c r="Q1087" s="386" t="s">
        <v>339</v>
      </c>
    </row>
    <row r="1088" spans="1:17">
      <c r="A1088" s="386" t="s">
        <v>347</v>
      </c>
      <c r="B1088" s="386" t="s">
        <v>339</v>
      </c>
      <c r="C1088" s="386" t="s">
        <v>188</v>
      </c>
      <c r="D1088" s="389">
        <v>44047</v>
      </c>
      <c r="E1088" s="394">
        <v>0.4732986111111111</v>
      </c>
      <c r="F1088" s="386" t="s">
        <v>415</v>
      </c>
      <c r="G1088" s="386">
        <v>101.837</v>
      </c>
      <c r="H1088" s="386">
        <v>0.27534900000000001</v>
      </c>
      <c r="J1088" s="320">
        <f t="shared" si="80"/>
        <v>2020</v>
      </c>
      <c r="K1088" s="320">
        <f t="shared" si="81"/>
        <v>8</v>
      </c>
      <c r="L1088" s="320">
        <f t="shared" si="82"/>
        <v>4</v>
      </c>
      <c r="M1088" s="91">
        <f t="shared" si="83"/>
        <v>44047</v>
      </c>
      <c r="N1088" s="90">
        <f t="shared" si="84"/>
        <v>44047.473298611112</v>
      </c>
      <c r="O1088" s="386">
        <v>101.837</v>
      </c>
      <c r="P1088" s="386">
        <v>0.27534900000000001</v>
      </c>
      <c r="Q1088" s="386" t="s">
        <v>339</v>
      </c>
    </row>
    <row r="1089" spans="1:17">
      <c r="A1089" s="386" t="s">
        <v>347</v>
      </c>
      <c r="B1089" s="386" t="s">
        <v>339</v>
      </c>
      <c r="C1089" s="386" t="s">
        <v>188</v>
      </c>
      <c r="D1089" s="389">
        <v>44047</v>
      </c>
      <c r="E1089" s="394">
        <v>0.47331018518518519</v>
      </c>
      <c r="F1089" s="386" t="s">
        <v>415</v>
      </c>
      <c r="G1089" s="386">
        <v>101.869</v>
      </c>
      <c r="H1089" s="386">
        <v>0.223607</v>
      </c>
      <c r="J1089" s="320">
        <f t="shared" si="80"/>
        <v>2020</v>
      </c>
      <c r="K1089" s="320">
        <f t="shared" si="81"/>
        <v>8</v>
      </c>
      <c r="L1089" s="320">
        <f t="shared" si="82"/>
        <v>4</v>
      </c>
      <c r="M1089" s="91">
        <f t="shared" si="83"/>
        <v>44047</v>
      </c>
      <c r="N1089" s="90">
        <f t="shared" si="84"/>
        <v>44047.473310185182</v>
      </c>
      <c r="O1089" s="386">
        <v>101.869</v>
      </c>
      <c r="P1089" s="386">
        <v>0.223607</v>
      </c>
      <c r="Q1089" s="386" t="s">
        <v>339</v>
      </c>
    </row>
    <row r="1090" spans="1:17">
      <c r="A1090" s="386" t="s">
        <v>347</v>
      </c>
      <c r="B1090" s="386" t="s">
        <v>339</v>
      </c>
      <c r="C1090" s="386" t="s">
        <v>188</v>
      </c>
      <c r="D1090" s="389">
        <v>44047</v>
      </c>
      <c r="E1090" s="394">
        <v>0.5862384259259259</v>
      </c>
      <c r="F1090" s="386" t="s">
        <v>520</v>
      </c>
      <c r="G1090" s="386">
        <v>101.85267399999999</v>
      </c>
      <c r="H1090" s="386">
        <v>0.25000099999999997</v>
      </c>
      <c r="J1090" s="320">
        <f t="shared" si="80"/>
        <v>2020</v>
      </c>
      <c r="K1090" s="320">
        <f t="shared" si="81"/>
        <v>8</v>
      </c>
      <c r="L1090" s="320">
        <f t="shared" si="82"/>
        <v>4</v>
      </c>
      <c r="M1090" s="91">
        <f t="shared" si="83"/>
        <v>44047</v>
      </c>
      <c r="N1090" s="90">
        <f t="shared" si="84"/>
        <v>44047.586238425924</v>
      </c>
      <c r="O1090" s="386">
        <v>101.85267399999999</v>
      </c>
      <c r="P1090" s="386">
        <v>0.25000099999999997</v>
      </c>
      <c r="Q1090" s="386" t="s">
        <v>339</v>
      </c>
    </row>
    <row r="1091" spans="1:17">
      <c r="A1091" s="386" t="s">
        <v>347</v>
      </c>
      <c r="B1091" s="386" t="s">
        <v>339</v>
      </c>
      <c r="C1091" s="386" t="s">
        <v>188</v>
      </c>
      <c r="D1091" s="389">
        <v>44048</v>
      </c>
      <c r="E1091" s="394">
        <v>0.39815972222222223</v>
      </c>
      <c r="F1091" s="386" t="s">
        <v>523</v>
      </c>
      <c r="G1091" s="386">
        <v>101.813452</v>
      </c>
      <c r="H1091" s="386">
        <v>0.30000199999999999</v>
      </c>
      <c r="J1091" s="320">
        <f t="shared" ref="J1091:J1154" si="85">YEAR(D1091)</f>
        <v>2020</v>
      </c>
      <c r="K1091" s="320">
        <f t="shared" ref="K1091:K1154" si="86">MONTH(D1091)</f>
        <v>8</v>
      </c>
      <c r="L1091" s="320">
        <f t="shared" ref="L1091:L1154" si="87">DAY(D1091)</f>
        <v>5</v>
      </c>
      <c r="M1091" s="91">
        <f t="shared" ref="M1091:M1154" si="88">DATE(J1091,K1091,L1091)</f>
        <v>44048</v>
      </c>
      <c r="N1091" s="90">
        <f t="shared" ref="N1091:N1154" si="89">M1091+E1091</f>
        <v>44048.398159722223</v>
      </c>
      <c r="O1091" s="386">
        <v>101.813452</v>
      </c>
      <c r="P1091" s="386">
        <v>0.30000199999999999</v>
      </c>
      <c r="Q1091" s="386" t="s">
        <v>339</v>
      </c>
    </row>
    <row r="1092" spans="1:17">
      <c r="A1092" s="386" t="s">
        <v>347</v>
      </c>
      <c r="B1092" s="386" t="s">
        <v>339</v>
      </c>
      <c r="C1092" s="386" t="s">
        <v>188</v>
      </c>
      <c r="D1092" s="389">
        <v>44050</v>
      </c>
      <c r="E1092" s="394">
        <v>0.52119212962962957</v>
      </c>
      <c r="F1092" s="386" t="s">
        <v>431</v>
      </c>
      <c r="G1092" s="386">
        <v>101.691</v>
      </c>
      <c r="H1092" s="386">
        <v>0.447878</v>
      </c>
      <c r="J1092" s="320">
        <f t="shared" si="85"/>
        <v>2020</v>
      </c>
      <c r="K1092" s="320">
        <f t="shared" si="86"/>
        <v>8</v>
      </c>
      <c r="L1092" s="320">
        <f t="shared" si="87"/>
        <v>7</v>
      </c>
      <c r="M1092" s="91">
        <f t="shared" si="88"/>
        <v>44050</v>
      </c>
      <c r="N1092" s="90">
        <f t="shared" si="89"/>
        <v>44050.521192129629</v>
      </c>
      <c r="O1092" s="386">
        <v>101.691</v>
      </c>
      <c r="P1092" s="386">
        <v>0.447878</v>
      </c>
      <c r="Q1092" s="386" t="s">
        <v>339</v>
      </c>
    </row>
    <row r="1093" spans="1:17">
      <c r="A1093" s="386" t="s">
        <v>347</v>
      </c>
      <c r="B1093" s="386" t="s">
        <v>339</v>
      </c>
      <c r="C1093" s="386" t="s">
        <v>188</v>
      </c>
      <c r="D1093" s="389">
        <v>44050</v>
      </c>
      <c r="E1093" s="394">
        <v>0.52119212962962957</v>
      </c>
      <c r="F1093" s="386" t="s">
        <v>431</v>
      </c>
      <c r="G1093" s="386">
        <v>101.691</v>
      </c>
      <c r="H1093" s="386">
        <v>0.447878</v>
      </c>
      <c r="J1093" s="320">
        <f t="shared" si="85"/>
        <v>2020</v>
      </c>
      <c r="K1093" s="320">
        <f t="shared" si="86"/>
        <v>8</v>
      </c>
      <c r="L1093" s="320">
        <f t="shared" si="87"/>
        <v>7</v>
      </c>
      <c r="M1093" s="91">
        <f t="shared" si="88"/>
        <v>44050</v>
      </c>
      <c r="N1093" s="90">
        <f t="shared" si="89"/>
        <v>44050.521192129629</v>
      </c>
      <c r="O1093" s="386">
        <v>101.691</v>
      </c>
      <c r="P1093" s="386">
        <v>0.447878</v>
      </c>
      <c r="Q1093" s="386" t="s">
        <v>339</v>
      </c>
    </row>
    <row r="1094" spans="1:17">
      <c r="A1094" s="386" t="s">
        <v>347</v>
      </c>
      <c r="B1094" s="386" t="s">
        <v>339</v>
      </c>
      <c r="C1094" s="386" t="s">
        <v>188</v>
      </c>
      <c r="D1094" s="389">
        <v>44050</v>
      </c>
      <c r="E1094" s="394">
        <v>0.52119212962962957</v>
      </c>
      <c r="F1094" s="386" t="s">
        <v>431</v>
      </c>
      <c r="G1094" s="386">
        <v>101.691</v>
      </c>
      <c r="H1094" s="386">
        <v>0.447878</v>
      </c>
      <c r="J1094" s="320">
        <f t="shared" si="85"/>
        <v>2020</v>
      </c>
      <c r="K1094" s="320">
        <f t="shared" si="86"/>
        <v>8</v>
      </c>
      <c r="L1094" s="320">
        <f t="shared" si="87"/>
        <v>7</v>
      </c>
      <c r="M1094" s="91">
        <f t="shared" si="88"/>
        <v>44050</v>
      </c>
      <c r="N1094" s="90">
        <f t="shared" si="89"/>
        <v>44050.521192129629</v>
      </c>
      <c r="O1094" s="386">
        <v>101.691</v>
      </c>
      <c r="P1094" s="386">
        <v>0.447878</v>
      </c>
      <c r="Q1094" s="386" t="s">
        <v>339</v>
      </c>
    </row>
    <row r="1095" spans="1:17">
      <c r="A1095" s="386" t="s">
        <v>347</v>
      </c>
      <c r="B1095" s="386" t="s">
        <v>339</v>
      </c>
      <c r="C1095" s="386" t="s">
        <v>188</v>
      </c>
      <c r="D1095" s="389">
        <v>44053</v>
      </c>
      <c r="E1095" s="394">
        <v>0.45906249999999998</v>
      </c>
      <c r="F1095" s="386" t="s">
        <v>520</v>
      </c>
      <c r="G1095" s="386">
        <v>101.52500000000001</v>
      </c>
      <c r="H1095" s="386">
        <v>0.71177599999999996</v>
      </c>
      <c r="J1095" s="320">
        <f t="shared" si="85"/>
        <v>2020</v>
      </c>
      <c r="K1095" s="320">
        <f t="shared" si="86"/>
        <v>8</v>
      </c>
      <c r="L1095" s="320">
        <f t="shared" si="87"/>
        <v>10</v>
      </c>
      <c r="M1095" s="91">
        <f t="shared" si="88"/>
        <v>44053</v>
      </c>
      <c r="N1095" s="90">
        <f t="shared" si="89"/>
        <v>44053.459062499998</v>
      </c>
      <c r="O1095" s="386">
        <v>101.52500000000001</v>
      </c>
      <c r="P1095" s="386">
        <v>0.71177599999999996</v>
      </c>
      <c r="Q1095" s="386" t="s">
        <v>339</v>
      </c>
    </row>
    <row r="1096" spans="1:17">
      <c r="A1096" s="386" t="s">
        <v>347</v>
      </c>
      <c r="B1096" s="386" t="s">
        <v>339</v>
      </c>
      <c r="C1096" s="386" t="s">
        <v>188</v>
      </c>
      <c r="D1096" s="389">
        <v>44055</v>
      </c>
      <c r="E1096" s="394">
        <v>0.39771990740740742</v>
      </c>
      <c r="F1096" s="386" t="s">
        <v>465</v>
      </c>
      <c r="G1096" s="386">
        <v>101.78400000000001</v>
      </c>
      <c r="H1096" s="386">
        <v>0.25179400000000002</v>
      </c>
      <c r="J1096" s="320">
        <f t="shared" si="85"/>
        <v>2020</v>
      </c>
      <c r="K1096" s="320">
        <f t="shared" si="86"/>
        <v>8</v>
      </c>
      <c r="L1096" s="320">
        <f t="shared" si="87"/>
        <v>12</v>
      </c>
      <c r="M1096" s="91">
        <f t="shared" si="88"/>
        <v>44055</v>
      </c>
      <c r="N1096" s="90">
        <f t="shared" si="89"/>
        <v>44055.397719907407</v>
      </c>
      <c r="O1096" s="386">
        <v>101.78400000000001</v>
      </c>
      <c r="P1096" s="386">
        <v>0.25179400000000002</v>
      </c>
      <c r="Q1096" s="386" t="s">
        <v>339</v>
      </c>
    </row>
    <row r="1097" spans="1:17">
      <c r="A1097" s="386" t="s">
        <v>347</v>
      </c>
      <c r="B1097" s="386" t="s">
        <v>339</v>
      </c>
      <c r="C1097" s="386" t="s">
        <v>188</v>
      </c>
      <c r="D1097" s="389">
        <v>44055</v>
      </c>
      <c r="E1097" s="394">
        <v>0.52012731481481478</v>
      </c>
      <c r="F1097" s="386" t="s">
        <v>446</v>
      </c>
      <c r="G1097" s="386">
        <v>101.483</v>
      </c>
      <c r="H1097" s="386">
        <v>0.75857600000000003</v>
      </c>
      <c r="J1097" s="320">
        <f t="shared" si="85"/>
        <v>2020</v>
      </c>
      <c r="K1097" s="320">
        <f t="shared" si="86"/>
        <v>8</v>
      </c>
      <c r="L1097" s="320">
        <f t="shared" si="87"/>
        <v>12</v>
      </c>
      <c r="M1097" s="91">
        <f t="shared" si="88"/>
        <v>44055</v>
      </c>
      <c r="N1097" s="90">
        <f t="shared" si="89"/>
        <v>44055.520127314812</v>
      </c>
      <c r="O1097" s="386">
        <v>101.483</v>
      </c>
      <c r="P1097" s="386">
        <v>0.75857600000000003</v>
      </c>
      <c r="Q1097" s="386" t="s">
        <v>339</v>
      </c>
    </row>
    <row r="1098" spans="1:17">
      <c r="A1098" s="386" t="s">
        <v>347</v>
      </c>
      <c r="B1098" s="386" t="s">
        <v>339</v>
      </c>
      <c r="C1098" s="386" t="s">
        <v>188</v>
      </c>
      <c r="D1098" s="389">
        <v>44055</v>
      </c>
      <c r="E1098" s="394">
        <v>0.52012731481481478</v>
      </c>
      <c r="F1098" s="386" t="s">
        <v>446</v>
      </c>
      <c r="G1098" s="386">
        <v>101.483</v>
      </c>
      <c r="H1098" s="386">
        <v>0.75857600000000003</v>
      </c>
      <c r="J1098" s="320">
        <f t="shared" si="85"/>
        <v>2020</v>
      </c>
      <c r="K1098" s="320">
        <f t="shared" si="86"/>
        <v>8</v>
      </c>
      <c r="L1098" s="320">
        <f t="shared" si="87"/>
        <v>12</v>
      </c>
      <c r="M1098" s="91">
        <f t="shared" si="88"/>
        <v>44055</v>
      </c>
      <c r="N1098" s="90">
        <f t="shared" si="89"/>
        <v>44055.520127314812</v>
      </c>
      <c r="O1098" s="386">
        <v>101.483</v>
      </c>
      <c r="P1098" s="386">
        <v>0.75857600000000003</v>
      </c>
      <c r="Q1098" s="386" t="s">
        <v>339</v>
      </c>
    </row>
    <row r="1099" spans="1:17">
      <c r="A1099" s="386" t="s">
        <v>347</v>
      </c>
      <c r="B1099" s="386" t="s">
        <v>339</v>
      </c>
      <c r="C1099" s="386" t="s">
        <v>188</v>
      </c>
      <c r="D1099" s="389">
        <v>44055</v>
      </c>
      <c r="E1099" s="394">
        <v>0.59423611111111119</v>
      </c>
      <c r="F1099" s="386" t="s">
        <v>446</v>
      </c>
      <c r="G1099" s="386">
        <v>101.5</v>
      </c>
      <c r="H1099" s="386">
        <v>0.72987899999999994</v>
      </c>
      <c r="J1099" s="320">
        <f t="shared" si="85"/>
        <v>2020</v>
      </c>
      <c r="K1099" s="320">
        <f t="shared" si="86"/>
        <v>8</v>
      </c>
      <c r="L1099" s="320">
        <f t="shared" si="87"/>
        <v>12</v>
      </c>
      <c r="M1099" s="91">
        <f t="shared" si="88"/>
        <v>44055</v>
      </c>
      <c r="N1099" s="90">
        <f t="shared" si="89"/>
        <v>44055.594236111108</v>
      </c>
      <c r="O1099" s="386">
        <v>101.5</v>
      </c>
      <c r="P1099" s="386">
        <v>0.72987899999999994</v>
      </c>
      <c r="Q1099" s="386" t="s">
        <v>339</v>
      </c>
    </row>
    <row r="1100" spans="1:17">
      <c r="A1100" s="386" t="s">
        <v>347</v>
      </c>
      <c r="B1100" s="386" t="s">
        <v>339</v>
      </c>
      <c r="C1100" s="386" t="s">
        <v>188</v>
      </c>
      <c r="D1100" s="389">
        <v>44055</v>
      </c>
      <c r="E1100" s="394">
        <v>0.59423611111111119</v>
      </c>
      <c r="F1100" s="386" t="s">
        <v>446</v>
      </c>
      <c r="G1100" s="386">
        <v>101.5</v>
      </c>
      <c r="H1100" s="386">
        <v>0.72987899999999994</v>
      </c>
      <c r="J1100" s="320">
        <f t="shared" si="85"/>
        <v>2020</v>
      </c>
      <c r="K1100" s="320">
        <f t="shared" si="86"/>
        <v>8</v>
      </c>
      <c r="L1100" s="320">
        <f t="shared" si="87"/>
        <v>12</v>
      </c>
      <c r="M1100" s="91">
        <f t="shared" si="88"/>
        <v>44055</v>
      </c>
      <c r="N1100" s="90">
        <f t="shared" si="89"/>
        <v>44055.594236111108</v>
      </c>
      <c r="O1100" s="386">
        <v>101.5</v>
      </c>
      <c r="P1100" s="386">
        <v>0.72987899999999994</v>
      </c>
      <c r="Q1100" s="386" t="s">
        <v>339</v>
      </c>
    </row>
    <row r="1101" spans="1:17">
      <c r="A1101" s="386" t="s">
        <v>347</v>
      </c>
      <c r="B1101" s="386" t="s">
        <v>339</v>
      </c>
      <c r="C1101" s="386" t="s">
        <v>188</v>
      </c>
      <c r="D1101" s="389">
        <v>44055</v>
      </c>
      <c r="E1101" s="394">
        <v>0.60302083333333334</v>
      </c>
      <c r="F1101" s="386" t="s">
        <v>426</v>
      </c>
      <c r="G1101" s="386">
        <v>101.48399999999999</v>
      </c>
      <c r="H1101" s="386">
        <v>0.75688699999999998</v>
      </c>
      <c r="J1101" s="320">
        <f t="shared" si="85"/>
        <v>2020</v>
      </c>
      <c r="K1101" s="320">
        <f t="shared" si="86"/>
        <v>8</v>
      </c>
      <c r="L1101" s="320">
        <f t="shared" si="87"/>
        <v>12</v>
      </c>
      <c r="M1101" s="91">
        <f t="shared" si="88"/>
        <v>44055</v>
      </c>
      <c r="N1101" s="90">
        <f t="shared" si="89"/>
        <v>44055.603020833332</v>
      </c>
      <c r="O1101" s="386">
        <v>101.48399999999999</v>
      </c>
      <c r="P1101" s="386">
        <v>0.75688699999999998</v>
      </c>
      <c r="Q1101" s="386" t="s">
        <v>339</v>
      </c>
    </row>
    <row r="1102" spans="1:17">
      <c r="A1102" s="386" t="s">
        <v>347</v>
      </c>
      <c r="B1102" s="386" t="s">
        <v>339</v>
      </c>
      <c r="C1102" s="386" t="s">
        <v>188</v>
      </c>
      <c r="D1102" s="389">
        <v>44055</v>
      </c>
      <c r="E1102" s="394">
        <v>0.60302083333333334</v>
      </c>
      <c r="F1102" s="386" t="s">
        <v>426</v>
      </c>
      <c r="G1102" s="386">
        <v>101.48399999999999</v>
      </c>
      <c r="H1102" s="386">
        <v>0.75688699999999998</v>
      </c>
      <c r="J1102" s="320">
        <f t="shared" si="85"/>
        <v>2020</v>
      </c>
      <c r="K1102" s="320">
        <f t="shared" si="86"/>
        <v>8</v>
      </c>
      <c r="L1102" s="320">
        <f t="shared" si="87"/>
        <v>12</v>
      </c>
      <c r="M1102" s="91">
        <f t="shared" si="88"/>
        <v>44055</v>
      </c>
      <c r="N1102" s="90">
        <f t="shared" si="89"/>
        <v>44055.603020833332</v>
      </c>
      <c r="O1102" s="386">
        <v>101.48399999999999</v>
      </c>
      <c r="P1102" s="386">
        <v>0.75688699999999998</v>
      </c>
      <c r="Q1102" s="386" t="s">
        <v>339</v>
      </c>
    </row>
    <row r="1103" spans="1:17">
      <c r="A1103" s="386" t="s">
        <v>347</v>
      </c>
      <c r="B1103" s="386" t="s">
        <v>339</v>
      </c>
      <c r="C1103" s="386" t="s">
        <v>188</v>
      </c>
      <c r="D1103" s="389">
        <v>44055</v>
      </c>
      <c r="E1103" s="394">
        <v>0.63993055555555556</v>
      </c>
      <c r="F1103" s="386" t="s">
        <v>415</v>
      </c>
      <c r="G1103" s="386">
        <v>101.586</v>
      </c>
      <c r="H1103" s="386">
        <v>0.58484599999999998</v>
      </c>
      <c r="J1103" s="320">
        <f t="shared" si="85"/>
        <v>2020</v>
      </c>
      <c r="K1103" s="320">
        <f t="shared" si="86"/>
        <v>8</v>
      </c>
      <c r="L1103" s="320">
        <f t="shared" si="87"/>
        <v>12</v>
      </c>
      <c r="M1103" s="91">
        <f t="shared" si="88"/>
        <v>44055</v>
      </c>
      <c r="N1103" s="90">
        <f t="shared" si="89"/>
        <v>44055.639930555553</v>
      </c>
      <c r="O1103" s="386">
        <v>101.586</v>
      </c>
      <c r="P1103" s="386">
        <v>0.58484599999999998</v>
      </c>
      <c r="Q1103" s="386" t="s">
        <v>339</v>
      </c>
    </row>
    <row r="1104" spans="1:17">
      <c r="A1104" s="386" t="s">
        <v>347</v>
      </c>
      <c r="B1104" s="386" t="s">
        <v>339</v>
      </c>
      <c r="C1104" s="386" t="s">
        <v>188</v>
      </c>
      <c r="D1104" s="389">
        <v>44055</v>
      </c>
      <c r="E1104" s="394">
        <v>0.64</v>
      </c>
      <c r="F1104" s="386" t="s">
        <v>415</v>
      </c>
      <c r="G1104" s="386">
        <v>101.586</v>
      </c>
      <c r="H1104" s="386">
        <v>0.58484599999999998</v>
      </c>
      <c r="J1104" s="320">
        <f t="shared" si="85"/>
        <v>2020</v>
      </c>
      <c r="K1104" s="320">
        <f t="shared" si="86"/>
        <v>8</v>
      </c>
      <c r="L1104" s="320">
        <f t="shared" si="87"/>
        <v>12</v>
      </c>
      <c r="M1104" s="91">
        <f t="shared" si="88"/>
        <v>44055</v>
      </c>
      <c r="N1104" s="90">
        <f t="shared" si="89"/>
        <v>44055.64</v>
      </c>
      <c r="O1104" s="386">
        <v>101.586</v>
      </c>
      <c r="P1104" s="386">
        <v>0.58484599999999998</v>
      </c>
      <c r="Q1104" s="386" t="s">
        <v>339</v>
      </c>
    </row>
    <row r="1105" spans="1:17">
      <c r="A1105" s="386" t="s">
        <v>347</v>
      </c>
      <c r="B1105" s="386" t="s">
        <v>339</v>
      </c>
      <c r="C1105" s="386" t="s">
        <v>188</v>
      </c>
      <c r="D1105" s="389">
        <v>44055</v>
      </c>
      <c r="E1105" s="394">
        <v>0.66178240740740746</v>
      </c>
      <c r="F1105" s="386" t="s">
        <v>433</v>
      </c>
      <c r="G1105" s="386">
        <v>101.545</v>
      </c>
      <c r="H1105" s="386">
        <v>0.65396100000000001</v>
      </c>
      <c r="J1105" s="320">
        <f t="shared" si="85"/>
        <v>2020</v>
      </c>
      <c r="K1105" s="320">
        <f t="shared" si="86"/>
        <v>8</v>
      </c>
      <c r="L1105" s="320">
        <f t="shared" si="87"/>
        <v>12</v>
      </c>
      <c r="M1105" s="91">
        <f t="shared" si="88"/>
        <v>44055</v>
      </c>
      <c r="N1105" s="90">
        <f t="shared" si="89"/>
        <v>44055.661782407406</v>
      </c>
      <c r="O1105" s="386">
        <v>101.545</v>
      </c>
      <c r="P1105" s="386">
        <v>0.65396100000000001</v>
      </c>
      <c r="Q1105" s="386" t="s">
        <v>339</v>
      </c>
    </row>
    <row r="1106" spans="1:17">
      <c r="A1106" s="386" t="s">
        <v>347</v>
      </c>
      <c r="B1106" s="386" t="s">
        <v>339</v>
      </c>
      <c r="C1106" s="386" t="s">
        <v>188</v>
      </c>
      <c r="D1106" s="389">
        <v>44055</v>
      </c>
      <c r="E1106" s="394">
        <v>0.66178240740740746</v>
      </c>
      <c r="F1106" s="386" t="s">
        <v>433</v>
      </c>
      <c r="G1106" s="386">
        <v>101.611666</v>
      </c>
      <c r="H1106" s="386">
        <v>0.541605</v>
      </c>
      <c r="J1106" s="320">
        <f t="shared" si="85"/>
        <v>2020</v>
      </c>
      <c r="K1106" s="320">
        <f t="shared" si="86"/>
        <v>8</v>
      </c>
      <c r="L1106" s="320">
        <f t="shared" si="87"/>
        <v>12</v>
      </c>
      <c r="M1106" s="91">
        <f t="shared" si="88"/>
        <v>44055</v>
      </c>
      <c r="N1106" s="90">
        <f t="shared" si="89"/>
        <v>44055.661782407406</v>
      </c>
      <c r="O1106" s="386">
        <v>101.611666</v>
      </c>
      <c r="P1106" s="386">
        <v>0.541605</v>
      </c>
      <c r="Q1106" s="386" t="s">
        <v>339</v>
      </c>
    </row>
    <row r="1107" spans="1:17">
      <c r="A1107" s="386" t="s">
        <v>347</v>
      </c>
      <c r="B1107" s="386" t="s">
        <v>339</v>
      </c>
      <c r="C1107" s="386" t="s">
        <v>188</v>
      </c>
      <c r="D1107" s="389">
        <v>44055</v>
      </c>
      <c r="E1107" s="394">
        <v>0.66178240740740746</v>
      </c>
      <c r="F1107" s="386" t="s">
        <v>433</v>
      </c>
      <c r="G1107" s="386">
        <v>101.545</v>
      </c>
      <c r="H1107" s="386">
        <v>0.65396100000000001</v>
      </c>
      <c r="J1107" s="320">
        <f t="shared" si="85"/>
        <v>2020</v>
      </c>
      <c r="K1107" s="320">
        <f t="shared" si="86"/>
        <v>8</v>
      </c>
      <c r="L1107" s="320">
        <f t="shared" si="87"/>
        <v>12</v>
      </c>
      <c r="M1107" s="91">
        <f t="shared" si="88"/>
        <v>44055</v>
      </c>
      <c r="N1107" s="90">
        <f t="shared" si="89"/>
        <v>44055.661782407406</v>
      </c>
      <c r="O1107" s="386">
        <v>101.545</v>
      </c>
      <c r="P1107" s="386">
        <v>0.65396100000000001</v>
      </c>
      <c r="Q1107" s="386" t="s">
        <v>339</v>
      </c>
    </row>
    <row r="1108" spans="1:17">
      <c r="A1108" s="386" t="s">
        <v>347</v>
      </c>
      <c r="B1108" s="386" t="s">
        <v>339</v>
      </c>
      <c r="C1108" s="386" t="s">
        <v>188</v>
      </c>
      <c r="D1108" s="389">
        <v>44055</v>
      </c>
      <c r="E1108" s="394">
        <v>0.68096064814814816</v>
      </c>
      <c r="F1108" s="386" t="s">
        <v>524</v>
      </c>
      <c r="G1108" s="386">
        <v>101.58499999999999</v>
      </c>
      <c r="H1108" s="386">
        <v>0.58653100000000002</v>
      </c>
      <c r="J1108" s="320">
        <f t="shared" si="85"/>
        <v>2020</v>
      </c>
      <c r="K1108" s="320">
        <f t="shared" si="86"/>
        <v>8</v>
      </c>
      <c r="L1108" s="320">
        <f t="shared" si="87"/>
        <v>12</v>
      </c>
      <c r="M1108" s="91">
        <f t="shared" si="88"/>
        <v>44055</v>
      </c>
      <c r="N1108" s="90">
        <f t="shared" si="89"/>
        <v>44055.680960648147</v>
      </c>
      <c r="O1108" s="386">
        <v>101.58499999999999</v>
      </c>
      <c r="P1108" s="386">
        <v>0.58653100000000002</v>
      </c>
      <c r="Q1108" s="386" t="s">
        <v>339</v>
      </c>
    </row>
    <row r="1109" spans="1:17">
      <c r="A1109" s="386" t="s">
        <v>347</v>
      </c>
      <c r="B1109" s="386" t="s">
        <v>339</v>
      </c>
      <c r="C1109" s="386" t="s">
        <v>188</v>
      </c>
      <c r="D1109" s="389">
        <v>44055</v>
      </c>
      <c r="E1109" s="394">
        <v>0.68096064814814816</v>
      </c>
      <c r="F1109" s="386" t="s">
        <v>524</v>
      </c>
      <c r="G1109" s="386">
        <v>101.58499999999999</v>
      </c>
      <c r="H1109" s="386">
        <v>0.58653100000000002</v>
      </c>
      <c r="J1109" s="320">
        <f t="shared" si="85"/>
        <v>2020</v>
      </c>
      <c r="K1109" s="320">
        <f t="shared" si="86"/>
        <v>8</v>
      </c>
      <c r="L1109" s="320">
        <f t="shared" si="87"/>
        <v>12</v>
      </c>
      <c r="M1109" s="91">
        <f t="shared" si="88"/>
        <v>44055</v>
      </c>
      <c r="N1109" s="90">
        <f t="shared" si="89"/>
        <v>44055.680960648147</v>
      </c>
      <c r="O1109" s="386">
        <v>101.58499999999999</v>
      </c>
      <c r="P1109" s="386">
        <v>0.58653100000000002</v>
      </c>
      <c r="Q1109" s="386" t="s">
        <v>339</v>
      </c>
    </row>
    <row r="1110" spans="1:17">
      <c r="A1110" s="386" t="s">
        <v>347</v>
      </c>
      <c r="B1110" s="386" t="s">
        <v>339</v>
      </c>
      <c r="C1110" s="386" t="s">
        <v>188</v>
      </c>
      <c r="D1110" s="389">
        <v>44061</v>
      </c>
      <c r="E1110" s="394">
        <v>0.66070601851851851</v>
      </c>
      <c r="F1110" s="386" t="s">
        <v>422</v>
      </c>
      <c r="G1110" s="386">
        <v>101.45699999999999</v>
      </c>
      <c r="H1110" s="386">
        <v>0.73073299999999997</v>
      </c>
      <c r="J1110" s="320">
        <f t="shared" si="85"/>
        <v>2020</v>
      </c>
      <c r="K1110" s="320">
        <f t="shared" si="86"/>
        <v>8</v>
      </c>
      <c r="L1110" s="320">
        <f t="shared" si="87"/>
        <v>18</v>
      </c>
      <c r="M1110" s="91">
        <f t="shared" si="88"/>
        <v>44061</v>
      </c>
      <c r="N1110" s="90">
        <f t="shared" si="89"/>
        <v>44061.66070601852</v>
      </c>
      <c r="O1110" s="386">
        <v>101.45699999999999</v>
      </c>
      <c r="P1110" s="386">
        <v>0.73073299999999997</v>
      </c>
      <c r="Q1110" s="386" t="s">
        <v>339</v>
      </c>
    </row>
    <row r="1111" spans="1:17">
      <c r="A1111" s="386" t="s">
        <v>347</v>
      </c>
      <c r="B1111" s="386" t="s">
        <v>339</v>
      </c>
      <c r="C1111" s="386" t="s">
        <v>188</v>
      </c>
      <c r="D1111" s="389">
        <v>44061</v>
      </c>
      <c r="E1111" s="394">
        <v>0.66136574074074073</v>
      </c>
      <c r="F1111" s="386" t="s">
        <v>422</v>
      </c>
      <c r="G1111" s="386">
        <v>101</v>
      </c>
      <c r="H1111" s="386">
        <v>1.528219</v>
      </c>
      <c r="J1111" s="320">
        <f t="shared" si="85"/>
        <v>2020</v>
      </c>
      <c r="K1111" s="320">
        <f t="shared" si="86"/>
        <v>8</v>
      </c>
      <c r="L1111" s="320">
        <f t="shared" si="87"/>
        <v>18</v>
      </c>
      <c r="M1111" s="91">
        <f t="shared" si="88"/>
        <v>44061</v>
      </c>
      <c r="N1111" s="90">
        <f t="shared" si="89"/>
        <v>44061.661365740743</v>
      </c>
      <c r="O1111" s="386">
        <v>101</v>
      </c>
      <c r="P1111" s="386">
        <v>1.528219</v>
      </c>
      <c r="Q1111" s="386" t="s">
        <v>339</v>
      </c>
    </row>
    <row r="1112" spans="1:17">
      <c r="A1112" s="386" t="s">
        <v>347</v>
      </c>
      <c r="B1112" s="386" t="s">
        <v>339</v>
      </c>
      <c r="C1112" s="386" t="s">
        <v>188</v>
      </c>
      <c r="D1112" s="389">
        <v>44067</v>
      </c>
      <c r="E1112" s="394">
        <v>0.54760416666666667</v>
      </c>
      <c r="F1112" s="386" t="s">
        <v>431</v>
      </c>
      <c r="G1112" s="386">
        <v>101.40600000000001</v>
      </c>
      <c r="H1112" s="386">
        <v>0.74596700000000005</v>
      </c>
      <c r="J1112" s="320">
        <f t="shared" si="85"/>
        <v>2020</v>
      </c>
      <c r="K1112" s="320">
        <f t="shared" si="86"/>
        <v>8</v>
      </c>
      <c r="L1112" s="320">
        <f t="shared" si="87"/>
        <v>24</v>
      </c>
      <c r="M1112" s="91">
        <f t="shared" si="88"/>
        <v>44067</v>
      </c>
      <c r="N1112" s="90">
        <f t="shared" si="89"/>
        <v>44067.54760416667</v>
      </c>
      <c r="O1112" s="386">
        <v>101.40600000000001</v>
      </c>
      <c r="P1112" s="386">
        <v>0.74596700000000005</v>
      </c>
      <c r="Q1112" s="386" t="s">
        <v>339</v>
      </c>
    </row>
    <row r="1113" spans="1:17">
      <c r="A1113" s="386" t="s">
        <v>347</v>
      </c>
      <c r="B1113" s="386" t="s">
        <v>339</v>
      </c>
      <c r="C1113" s="386" t="s">
        <v>188</v>
      </c>
      <c r="D1113" s="389">
        <v>44067</v>
      </c>
      <c r="E1113" s="394">
        <v>0.54760416666666667</v>
      </c>
      <c r="F1113" s="386" t="s">
        <v>431</v>
      </c>
      <c r="G1113" s="386">
        <v>101.40600000000001</v>
      </c>
      <c r="H1113" s="386">
        <v>0.74596700000000005</v>
      </c>
      <c r="J1113" s="320">
        <f t="shared" si="85"/>
        <v>2020</v>
      </c>
      <c r="K1113" s="320">
        <f t="shared" si="86"/>
        <v>8</v>
      </c>
      <c r="L1113" s="320">
        <f t="shared" si="87"/>
        <v>24</v>
      </c>
      <c r="M1113" s="91">
        <f t="shared" si="88"/>
        <v>44067</v>
      </c>
      <c r="N1113" s="90">
        <f t="shared" si="89"/>
        <v>44067.54760416667</v>
      </c>
      <c r="O1113" s="386">
        <v>101.40600000000001</v>
      </c>
      <c r="P1113" s="386">
        <v>0.74596700000000005</v>
      </c>
      <c r="Q1113" s="386" t="s">
        <v>339</v>
      </c>
    </row>
    <row r="1114" spans="1:17">
      <c r="A1114" s="386" t="s">
        <v>347</v>
      </c>
      <c r="B1114" s="386" t="s">
        <v>339</v>
      </c>
      <c r="C1114" s="386" t="s">
        <v>188</v>
      </c>
      <c r="D1114" s="389">
        <v>44067</v>
      </c>
      <c r="E1114" s="394">
        <v>0.56158564814814815</v>
      </c>
      <c r="F1114" s="386" t="s">
        <v>422</v>
      </c>
      <c r="G1114" s="386">
        <v>101.402</v>
      </c>
      <c r="H1114" s="386">
        <v>0.75313099999999999</v>
      </c>
      <c r="J1114" s="320">
        <f t="shared" si="85"/>
        <v>2020</v>
      </c>
      <c r="K1114" s="320">
        <f t="shared" si="86"/>
        <v>8</v>
      </c>
      <c r="L1114" s="320">
        <f t="shared" si="87"/>
        <v>24</v>
      </c>
      <c r="M1114" s="91">
        <f t="shared" si="88"/>
        <v>44067</v>
      </c>
      <c r="N1114" s="90">
        <f t="shared" si="89"/>
        <v>44067.561585648145</v>
      </c>
      <c r="O1114" s="386">
        <v>101.402</v>
      </c>
      <c r="P1114" s="386">
        <v>0.75313099999999999</v>
      </c>
      <c r="Q1114" s="386" t="s">
        <v>339</v>
      </c>
    </row>
    <row r="1115" spans="1:17">
      <c r="A1115" s="386" t="s">
        <v>347</v>
      </c>
      <c r="B1115" s="386" t="s">
        <v>339</v>
      </c>
      <c r="C1115" s="386" t="s">
        <v>188</v>
      </c>
      <c r="D1115" s="389">
        <v>44067</v>
      </c>
      <c r="E1115" s="394">
        <v>0.56158564814814815</v>
      </c>
      <c r="F1115" s="386" t="s">
        <v>422</v>
      </c>
      <c r="G1115" s="386">
        <v>101.402</v>
      </c>
      <c r="H1115" s="386">
        <v>0.75313099999999999</v>
      </c>
      <c r="J1115" s="320">
        <f t="shared" si="85"/>
        <v>2020</v>
      </c>
      <c r="K1115" s="320">
        <f t="shared" si="86"/>
        <v>8</v>
      </c>
      <c r="L1115" s="320">
        <f t="shared" si="87"/>
        <v>24</v>
      </c>
      <c r="M1115" s="91">
        <f t="shared" si="88"/>
        <v>44067</v>
      </c>
      <c r="N1115" s="90">
        <f t="shared" si="89"/>
        <v>44067.561585648145</v>
      </c>
      <c r="O1115" s="386">
        <v>101.402</v>
      </c>
      <c r="P1115" s="386">
        <v>0.75313099999999999</v>
      </c>
      <c r="Q1115" s="386" t="s">
        <v>339</v>
      </c>
    </row>
    <row r="1116" spans="1:17">
      <c r="A1116" s="386" t="s">
        <v>347</v>
      </c>
      <c r="B1116" s="386" t="s">
        <v>339</v>
      </c>
      <c r="C1116" s="386" t="s">
        <v>188</v>
      </c>
      <c r="D1116" s="389">
        <v>44067</v>
      </c>
      <c r="E1116" s="394">
        <v>0.57193287037037044</v>
      </c>
      <c r="F1116" s="386" t="s">
        <v>431</v>
      </c>
      <c r="G1116" s="386">
        <v>101.464</v>
      </c>
      <c r="H1116" s="386">
        <v>0.64215199999999995</v>
      </c>
      <c r="J1116" s="320">
        <f t="shared" si="85"/>
        <v>2020</v>
      </c>
      <c r="K1116" s="320">
        <f t="shared" si="86"/>
        <v>8</v>
      </c>
      <c r="L1116" s="320">
        <f t="shared" si="87"/>
        <v>24</v>
      </c>
      <c r="M1116" s="91">
        <f t="shared" si="88"/>
        <v>44067</v>
      </c>
      <c r="N1116" s="90">
        <f t="shared" si="89"/>
        <v>44067.571932870371</v>
      </c>
      <c r="O1116" s="386">
        <v>101.464</v>
      </c>
      <c r="P1116" s="386">
        <v>0.64215199999999995</v>
      </c>
      <c r="Q1116" s="386" t="s">
        <v>339</v>
      </c>
    </row>
    <row r="1117" spans="1:17">
      <c r="A1117" s="386" t="s">
        <v>347</v>
      </c>
      <c r="B1117" s="386" t="s">
        <v>339</v>
      </c>
      <c r="C1117" s="386" t="s">
        <v>188</v>
      </c>
      <c r="D1117" s="389">
        <v>44067</v>
      </c>
      <c r="E1117" s="394">
        <v>0.57193287037037044</v>
      </c>
      <c r="F1117" s="386" t="s">
        <v>431</v>
      </c>
      <c r="G1117" s="386">
        <v>101.56399999999999</v>
      </c>
      <c r="H1117" s="386">
        <v>0.463424</v>
      </c>
      <c r="J1117" s="320">
        <f t="shared" si="85"/>
        <v>2020</v>
      </c>
      <c r="K1117" s="320">
        <f t="shared" si="86"/>
        <v>8</v>
      </c>
      <c r="L1117" s="320">
        <f t="shared" si="87"/>
        <v>24</v>
      </c>
      <c r="M1117" s="91">
        <f t="shared" si="88"/>
        <v>44067</v>
      </c>
      <c r="N1117" s="90">
        <f t="shared" si="89"/>
        <v>44067.571932870371</v>
      </c>
      <c r="O1117" s="386">
        <v>101.56399999999999</v>
      </c>
      <c r="P1117" s="386">
        <v>0.463424</v>
      </c>
      <c r="Q1117" s="386" t="s">
        <v>339</v>
      </c>
    </row>
    <row r="1118" spans="1:17">
      <c r="A1118" s="386" t="s">
        <v>347</v>
      </c>
      <c r="B1118" s="386" t="s">
        <v>339</v>
      </c>
      <c r="C1118" s="386" t="s">
        <v>188</v>
      </c>
      <c r="D1118" s="389">
        <v>44067</v>
      </c>
      <c r="E1118" s="394">
        <v>0.57193287037037044</v>
      </c>
      <c r="F1118" s="386" t="s">
        <v>431</v>
      </c>
      <c r="G1118" s="386">
        <v>101.464</v>
      </c>
      <c r="H1118" s="386">
        <v>0.64215199999999995</v>
      </c>
      <c r="J1118" s="320">
        <f t="shared" si="85"/>
        <v>2020</v>
      </c>
      <c r="K1118" s="320">
        <f t="shared" si="86"/>
        <v>8</v>
      </c>
      <c r="L1118" s="320">
        <f t="shared" si="87"/>
        <v>24</v>
      </c>
      <c r="M1118" s="91">
        <f t="shared" si="88"/>
        <v>44067</v>
      </c>
      <c r="N1118" s="90">
        <f t="shared" si="89"/>
        <v>44067.571932870371</v>
      </c>
      <c r="O1118" s="386">
        <v>101.464</v>
      </c>
      <c r="P1118" s="386">
        <v>0.64215199999999995</v>
      </c>
      <c r="Q1118" s="386" t="s">
        <v>339</v>
      </c>
    </row>
    <row r="1119" spans="1:17">
      <c r="A1119" s="386" t="s">
        <v>347</v>
      </c>
      <c r="B1119" s="386" t="s">
        <v>339</v>
      </c>
      <c r="C1119" s="386" t="s">
        <v>188</v>
      </c>
      <c r="D1119" s="389">
        <v>44068</v>
      </c>
      <c r="E1119" s="394">
        <v>0.58776620370370369</v>
      </c>
      <c r="F1119" s="386" t="s">
        <v>428</v>
      </c>
      <c r="G1119" s="386">
        <v>101.616</v>
      </c>
      <c r="H1119" s="386">
        <v>0.35608499999999998</v>
      </c>
      <c r="J1119" s="320">
        <f t="shared" si="85"/>
        <v>2020</v>
      </c>
      <c r="K1119" s="320">
        <f t="shared" si="86"/>
        <v>8</v>
      </c>
      <c r="L1119" s="320">
        <f t="shared" si="87"/>
        <v>25</v>
      </c>
      <c r="M1119" s="91">
        <f t="shared" si="88"/>
        <v>44068</v>
      </c>
      <c r="N1119" s="90">
        <f t="shared" si="89"/>
        <v>44068.587766203702</v>
      </c>
      <c r="O1119" s="386">
        <v>101.616</v>
      </c>
      <c r="P1119" s="386">
        <v>0.35608499999999998</v>
      </c>
      <c r="Q1119" s="386" t="s">
        <v>339</v>
      </c>
    </row>
    <row r="1120" spans="1:17">
      <c r="A1120" s="386" t="s">
        <v>347</v>
      </c>
      <c r="B1120" s="386" t="s">
        <v>339</v>
      </c>
      <c r="C1120" s="386" t="s">
        <v>188</v>
      </c>
      <c r="D1120" s="389">
        <v>44068</v>
      </c>
      <c r="E1120" s="394">
        <v>0.58776620370370369</v>
      </c>
      <c r="F1120" s="386" t="s">
        <v>428</v>
      </c>
      <c r="G1120" s="386">
        <v>101.616</v>
      </c>
      <c r="H1120" s="386">
        <v>0.35608499999999998</v>
      </c>
      <c r="J1120" s="320">
        <f t="shared" si="85"/>
        <v>2020</v>
      </c>
      <c r="K1120" s="320">
        <f t="shared" si="86"/>
        <v>8</v>
      </c>
      <c r="L1120" s="320">
        <f t="shared" si="87"/>
        <v>25</v>
      </c>
      <c r="M1120" s="91">
        <f t="shared" si="88"/>
        <v>44068</v>
      </c>
      <c r="N1120" s="90">
        <f t="shared" si="89"/>
        <v>44068.587766203702</v>
      </c>
      <c r="O1120" s="386">
        <v>101.616</v>
      </c>
      <c r="P1120" s="386">
        <v>0.35608499999999998</v>
      </c>
      <c r="Q1120" s="386" t="s">
        <v>339</v>
      </c>
    </row>
    <row r="1121" spans="1:17">
      <c r="A1121" s="386" t="s">
        <v>347</v>
      </c>
      <c r="B1121" s="386" t="s">
        <v>339</v>
      </c>
      <c r="C1121" s="386" t="s">
        <v>188</v>
      </c>
      <c r="D1121" s="389">
        <v>44068</v>
      </c>
      <c r="E1121" s="394">
        <v>0.60561342592592593</v>
      </c>
      <c r="F1121" s="386" t="s">
        <v>421</v>
      </c>
      <c r="G1121" s="386">
        <v>101.61799999999999</v>
      </c>
      <c r="H1121" s="386">
        <v>0.35249900000000001</v>
      </c>
      <c r="J1121" s="320">
        <f t="shared" si="85"/>
        <v>2020</v>
      </c>
      <c r="K1121" s="320">
        <f t="shared" si="86"/>
        <v>8</v>
      </c>
      <c r="L1121" s="320">
        <f t="shared" si="87"/>
        <v>25</v>
      </c>
      <c r="M1121" s="91">
        <f t="shared" si="88"/>
        <v>44068</v>
      </c>
      <c r="N1121" s="90">
        <f t="shared" si="89"/>
        <v>44068.605613425927</v>
      </c>
      <c r="O1121" s="386">
        <v>101.61799999999999</v>
      </c>
      <c r="P1121" s="386">
        <v>0.35249900000000001</v>
      </c>
      <c r="Q1121" s="386" t="s">
        <v>339</v>
      </c>
    </row>
    <row r="1122" spans="1:17">
      <c r="A1122" s="386" t="s">
        <v>347</v>
      </c>
      <c r="B1122" s="386" t="s">
        <v>339</v>
      </c>
      <c r="C1122" s="386" t="s">
        <v>188</v>
      </c>
      <c r="D1122" s="389">
        <v>44068</v>
      </c>
      <c r="E1122" s="394">
        <v>0.60561342592592593</v>
      </c>
      <c r="F1122" s="386" t="s">
        <v>421</v>
      </c>
      <c r="G1122" s="386">
        <v>101.61799999999999</v>
      </c>
      <c r="H1122" s="386">
        <v>0.35249900000000001</v>
      </c>
      <c r="J1122" s="320">
        <f t="shared" si="85"/>
        <v>2020</v>
      </c>
      <c r="K1122" s="320">
        <f t="shared" si="86"/>
        <v>8</v>
      </c>
      <c r="L1122" s="320">
        <f t="shared" si="87"/>
        <v>25</v>
      </c>
      <c r="M1122" s="91">
        <f t="shared" si="88"/>
        <v>44068</v>
      </c>
      <c r="N1122" s="90">
        <f t="shared" si="89"/>
        <v>44068.605613425927</v>
      </c>
      <c r="O1122" s="386">
        <v>101.61799999999999</v>
      </c>
      <c r="P1122" s="386">
        <v>0.35249900000000001</v>
      </c>
      <c r="Q1122" s="386" t="s">
        <v>339</v>
      </c>
    </row>
    <row r="1123" spans="1:17">
      <c r="A1123" s="386" t="s">
        <v>347</v>
      </c>
      <c r="B1123" s="386" t="s">
        <v>339</v>
      </c>
      <c r="C1123" s="386" t="s">
        <v>188</v>
      </c>
      <c r="D1123" s="389">
        <v>44069</v>
      </c>
      <c r="E1123" s="394">
        <v>0.41190972222222222</v>
      </c>
      <c r="F1123" s="386" t="s">
        <v>415</v>
      </c>
      <c r="G1123" s="386">
        <v>101.584</v>
      </c>
      <c r="H1123" s="386">
        <v>0.39907399999999998</v>
      </c>
      <c r="J1123" s="320">
        <f t="shared" si="85"/>
        <v>2020</v>
      </c>
      <c r="K1123" s="320">
        <f t="shared" si="86"/>
        <v>8</v>
      </c>
      <c r="L1123" s="320">
        <f t="shared" si="87"/>
        <v>26</v>
      </c>
      <c r="M1123" s="91">
        <f t="shared" si="88"/>
        <v>44069</v>
      </c>
      <c r="N1123" s="90">
        <f t="shared" si="89"/>
        <v>44069.411909722221</v>
      </c>
      <c r="O1123" s="386">
        <v>101.584</v>
      </c>
      <c r="P1123" s="386">
        <v>0.39907399999999998</v>
      </c>
      <c r="Q1123" s="386" t="s">
        <v>339</v>
      </c>
    </row>
    <row r="1124" spans="1:17">
      <c r="A1124" s="386" t="s">
        <v>347</v>
      </c>
      <c r="B1124" s="386" t="s">
        <v>339</v>
      </c>
      <c r="C1124" s="386" t="s">
        <v>188</v>
      </c>
      <c r="D1124" s="389">
        <v>44071</v>
      </c>
      <c r="E1124" s="394">
        <v>0.67781249999999993</v>
      </c>
      <c r="F1124" s="386" t="s">
        <v>415</v>
      </c>
      <c r="G1124" s="386">
        <v>101.452405</v>
      </c>
      <c r="H1124" s="386">
        <v>0.59614100000000003</v>
      </c>
      <c r="J1124" s="320">
        <f t="shared" si="85"/>
        <v>2020</v>
      </c>
      <c r="K1124" s="320">
        <f t="shared" si="86"/>
        <v>8</v>
      </c>
      <c r="L1124" s="320">
        <f t="shared" si="87"/>
        <v>28</v>
      </c>
      <c r="M1124" s="91">
        <f t="shared" si="88"/>
        <v>44071</v>
      </c>
      <c r="N1124" s="90">
        <f t="shared" si="89"/>
        <v>44071.677812499998</v>
      </c>
      <c r="O1124" s="386">
        <v>101.452405</v>
      </c>
      <c r="P1124" s="386">
        <v>0.59614100000000003</v>
      </c>
      <c r="Q1124" s="386" t="s">
        <v>339</v>
      </c>
    </row>
    <row r="1125" spans="1:17">
      <c r="A1125" s="386" t="s">
        <v>348</v>
      </c>
      <c r="B1125" s="386" t="s">
        <v>335</v>
      </c>
      <c r="C1125" s="386" t="s">
        <v>188</v>
      </c>
      <c r="D1125" s="389">
        <v>43983</v>
      </c>
      <c r="E1125" s="394">
        <v>0.41045138888888888</v>
      </c>
      <c r="F1125" s="386" t="s">
        <v>465</v>
      </c>
      <c r="G1125" s="386">
        <v>106.496</v>
      </c>
      <c r="H1125" s="386">
        <v>1.1975450000000001</v>
      </c>
      <c r="J1125" s="320">
        <f t="shared" si="85"/>
        <v>2020</v>
      </c>
      <c r="K1125" s="320">
        <f t="shared" si="86"/>
        <v>6</v>
      </c>
      <c r="L1125" s="320">
        <f t="shared" si="87"/>
        <v>1</v>
      </c>
      <c r="M1125" s="91">
        <f t="shared" si="88"/>
        <v>43983</v>
      </c>
      <c r="N1125" s="90">
        <f t="shared" si="89"/>
        <v>43983.410451388889</v>
      </c>
      <c r="O1125" s="386">
        <v>106.496</v>
      </c>
      <c r="P1125" s="386">
        <v>1.1975450000000001</v>
      </c>
      <c r="Q1125" s="386" t="s">
        <v>335</v>
      </c>
    </row>
    <row r="1126" spans="1:17">
      <c r="A1126" s="386" t="s">
        <v>348</v>
      </c>
      <c r="B1126" s="386" t="s">
        <v>335</v>
      </c>
      <c r="C1126" s="386" t="s">
        <v>188</v>
      </c>
      <c r="D1126" s="389">
        <v>43983</v>
      </c>
      <c r="E1126" s="394">
        <v>0.41045138888888888</v>
      </c>
      <c r="F1126" s="386" t="s">
        <v>465</v>
      </c>
      <c r="G1126" s="386">
        <v>106.496</v>
      </c>
      <c r="H1126" s="386">
        <v>1.1975450000000001</v>
      </c>
      <c r="J1126" s="320">
        <f t="shared" si="85"/>
        <v>2020</v>
      </c>
      <c r="K1126" s="320">
        <f t="shared" si="86"/>
        <v>6</v>
      </c>
      <c r="L1126" s="320">
        <f t="shared" si="87"/>
        <v>1</v>
      </c>
      <c r="M1126" s="91">
        <f t="shared" si="88"/>
        <v>43983</v>
      </c>
      <c r="N1126" s="90">
        <f t="shared" si="89"/>
        <v>43983.410451388889</v>
      </c>
      <c r="O1126" s="386">
        <v>106.496</v>
      </c>
      <c r="P1126" s="386">
        <v>1.1975450000000001</v>
      </c>
      <c r="Q1126" s="386" t="s">
        <v>335</v>
      </c>
    </row>
    <row r="1127" spans="1:17">
      <c r="A1127" s="386" t="s">
        <v>348</v>
      </c>
      <c r="B1127" s="386" t="s">
        <v>335</v>
      </c>
      <c r="C1127" s="386" t="s">
        <v>188</v>
      </c>
      <c r="D1127" s="389">
        <v>43983</v>
      </c>
      <c r="E1127" s="394">
        <v>0.54509259259259257</v>
      </c>
      <c r="F1127" s="386" t="s">
        <v>422</v>
      </c>
      <c r="G1127" s="386">
        <v>106.55200000000001</v>
      </c>
      <c r="H1127" s="386">
        <v>1.177206</v>
      </c>
      <c r="J1127" s="320">
        <f t="shared" si="85"/>
        <v>2020</v>
      </c>
      <c r="K1127" s="320">
        <f t="shared" si="86"/>
        <v>6</v>
      </c>
      <c r="L1127" s="320">
        <f t="shared" si="87"/>
        <v>1</v>
      </c>
      <c r="M1127" s="91">
        <f t="shared" si="88"/>
        <v>43983</v>
      </c>
      <c r="N1127" s="90">
        <f t="shared" si="89"/>
        <v>43983.545092592591</v>
      </c>
      <c r="O1127" s="386">
        <v>106.55200000000001</v>
      </c>
      <c r="P1127" s="386">
        <v>1.177206</v>
      </c>
      <c r="Q1127" s="386" t="s">
        <v>335</v>
      </c>
    </row>
    <row r="1128" spans="1:17">
      <c r="A1128" s="386" t="s">
        <v>348</v>
      </c>
      <c r="B1128" s="386" t="s">
        <v>335</v>
      </c>
      <c r="C1128" s="386" t="s">
        <v>188</v>
      </c>
      <c r="D1128" s="389">
        <v>43983</v>
      </c>
      <c r="E1128" s="394">
        <v>0.54509259259259257</v>
      </c>
      <c r="F1128" s="386" t="s">
        <v>422</v>
      </c>
      <c r="G1128" s="386">
        <v>106.452</v>
      </c>
      <c r="H1128" s="386">
        <v>1.213535</v>
      </c>
      <c r="J1128" s="320">
        <f t="shared" si="85"/>
        <v>2020</v>
      </c>
      <c r="K1128" s="320">
        <f t="shared" si="86"/>
        <v>6</v>
      </c>
      <c r="L1128" s="320">
        <f t="shared" si="87"/>
        <v>1</v>
      </c>
      <c r="M1128" s="91">
        <f t="shared" si="88"/>
        <v>43983</v>
      </c>
      <c r="N1128" s="90">
        <f t="shared" si="89"/>
        <v>43983.545092592591</v>
      </c>
      <c r="O1128" s="386">
        <v>106.452</v>
      </c>
      <c r="P1128" s="386">
        <v>1.213535</v>
      </c>
      <c r="Q1128" s="386" t="s">
        <v>335</v>
      </c>
    </row>
    <row r="1129" spans="1:17">
      <c r="A1129" s="386" t="s">
        <v>348</v>
      </c>
      <c r="B1129" s="386" t="s">
        <v>335</v>
      </c>
      <c r="C1129" s="386" t="s">
        <v>188</v>
      </c>
      <c r="D1129" s="389">
        <v>43984</v>
      </c>
      <c r="E1129" s="394">
        <v>0.46532407407407411</v>
      </c>
      <c r="F1129" s="386" t="s">
        <v>428</v>
      </c>
      <c r="G1129" s="386">
        <v>106.68600000000001</v>
      </c>
      <c r="H1129" s="386">
        <v>1.1261289999999999</v>
      </c>
      <c r="J1129" s="320">
        <f t="shared" si="85"/>
        <v>2020</v>
      </c>
      <c r="K1129" s="320">
        <f t="shared" si="86"/>
        <v>6</v>
      </c>
      <c r="L1129" s="320">
        <f t="shared" si="87"/>
        <v>2</v>
      </c>
      <c r="M1129" s="91">
        <f t="shared" si="88"/>
        <v>43984</v>
      </c>
      <c r="N1129" s="90">
        <f t="shared" si="89"/>
        <v>43984.465324074074</v>
      </c>
      <c r="O1129" s="386">
        <v>106.68600000000001</v>
      </c>
      <c r="P1129" s="386">
        <v>1.1261289999999999</v>
      </c>
      <c r="Q1129" s="386" t="s">
        <v>335</v>
      </c>
    </row>
    <row r="1130" spans="1:17">
      <c r="A1130" s="386" t="s">
        <v>348</v>
      </c>
      <c r="B1130" s="386" t="s">
        <v>335</v>
      </c>
      <c r="C1130" s="386" t="s">
        <v>188</v>
      </c>
      <c r="D1130" s="389">
        <v>43984</v>
      </c>
      <c r="E1130" s="394">
        <v>0.4763310185185185</v>
      </c>
      <c r="F1130" s="386" t="s">
        <v>525</v>
      </c>
      <c r="G1130" s="386">
        <v>106.571</v>
      </c>
      <c r="H1130" s="386">
        <v>1.167888</v>
      </c>
      <c r="J1130" s="320">
        <f t="shared" si="85"/>
        <v>2020</v>
      </c>
      <c r="K1130" s="320">
        <f t="shared" si="86"/>
        <v>6</v>
      </c>
      <c r="L1130" s="320">
        <f t="shared" si="87"/>
        <v>2</v>
      </c>
      <c r="M1130" s="91">
        <f t="shared" si="88"/>
        <v>43984</v>
      </c>
      <c r="N1130" s="90">
        <f t="shared" si="89"/>
        <v>43984.476331018515</v>
      </c>
      <c r="O1130" s="386">
        <v>106.571</v>
      </c>
      <c r="P1130" s="386">
        <v>1.167888</v>
      </c>
      <c r="Q1130" s="386" t="s">
        <v>335</v>
      </c>
    </row>
    <row r="1131" spans="1:17">
      <c r="A1131" s="386" t="s">
        <v>348</v>
      </c>
      <c r="B1131" s="386" t="s">
        <v>335</v>
      </c>
      <c r="C1131" s="386" t="s">
        <v>188</v>
      </c>
      <c r="D1131" s="389">
        <v>43984</v>
      </c>
      <c r="E1131" s="394">
        <v>0.51659722222222215</v>
      </c>
      <c r="F1131" s="386" t="s">
        <v>445</v>
      </c>
      <c r="G1131" s="386">
        <v>106.899</v>
      </c>
      <c r="H1131" s="386">
        <v>1.048929</v>
      </c>
      <c r="J1131" s="320">
        <f t="shared" si="85"/>
        <v>2020</v>
      </c>
      <c r="K1131" s="320">
        <f t="shared" si="86"/>
        <v>6</v>
      </c>
      <c r="L1131" s="320">
        <f t="shared" si="87"/>
        <v>2</v>
      </c>
      <c r="M1131" s="91">
        <f t="shared" si="88"/>
        <v>43984</v>
      </c>
      <c r="N1131" s="90">
        <f t="shared" si="89"/>
        <v>43984.516597222224</v>
      </c>
      <c r="O1131" s="386">
        <v>106.899</v>
      </c>
      <c r="P1131" s="386">
        <v>1.048929</v>
      </c>
      <c r="Q1131" s="386" t="s">
        <v>335</v>
      </c>
    </row>
    <row r="1132" spans="1:17">
      <c r="A1132" s="386" t="s">
        <v>348</v>
      </c>
      <c r="B1132" s="386" t="s">
        <v>335</v>
      </c>
      <c r="C1132" s="386" t="s">
        <v>188</v>
      </c>
      <c r="D1132" s="389">
        <v>43984</v>
      </c>
      <c r="E1132" s="394">
        <v>0.60810185185185184</v>
      </c>
      <c r="F1132" s="386" t="s">
        <v>526</v>
      </c>
      <c r="G1132" s="386">
        <v>106.622</v>
      </c>
      <c r="H1132" s="386">
        <v>1.149362</v>
      </c>
      <c r="J1132" s="320">
        <f t="shared" si="85"/>
        <v>2020</v>
      </c>
      <c r="K1132" s="320">
        <f t="shared" si="86"/>
        <v>6</v>
      </c>
      <c r="L1132" s="320">
        <f t="shared" si="87"/>
        <v>2</v>
      </c>
      <c r="M1132" s="91">
        <f t="shared" si="88"/>
        <v>43984</v>
      </c>
      <c r="N1132" s="90">
        <f t="shared" si="89"/>
        <v>43984.608101851853</v>
      </c>
      <c r="O1132" s="386">
        <v>106.622</v>
      </c>
      <c r="P1132" s="386">
        <v>1.149362</v>
      </c>
      <c r="Q1132" s="386" t="s">
        <v>335</v>
      </c>
    </row>
    <row r="1133" spans="1:17">
      <c r="A1133" s="386" t="s">
        <v>348</v>
      </c>
      <c r="B1133" s="386" t="s">
        <v>335</v>
      </c>
      <c r="C1133" s="386" t="s">
        <v>188</v>
      </c>
      <c r="D1133" s="389">
        <v>43984</v>
      </c>
      <c r="E1133" s="394">
        <v>0.60810185185185184</v>
      </c>
      <c r="F1133" s="386" t="s">
        <v>526</v>
      </c>
      <c r="G1133" s="386">
        <v>106.622</v>
      </c>
      <c r="H1133" s="386">
        <v>1.149362</v>
      </c>
      <c r="J1133" s="320">
        <f t="shared" si="85"/>
        <v>2020</v>
      </c>
      <c r="K1133" s="320">
        <f t="shared" si="86"/>
        <v>6</v>
      </c>
      <c r="L1133" s="320">
        <f t="shared" si="87"/>
        <v>2</v>
      </c>
      <c r="M1133" s="91">
        <f t="shared" si="88"/>
        <v>43984</v>
      </c>
      <c r="N1133" s="90">
        <f t="shared" si="89"/>
        <v>43984.608101851853</v>
      </c>
      <c r="O1133" s="386">
        <v>106.622</v>
      </c>
      <c r="P1133" s="386">
        <v>1.149362</v>
      </c>
      <c r="Q1133" s="386" t="s">
        <v>335</v>
      </c>
    </row>
    <row r="1134" spans="1:17">
      <c r="A1134" s="386" t="s">
        <v>348</v>
      </c>
      <c r="B1134" s="386" t="s">
        <v>335</v>
      </c>
      <c r="C1134" s="386" t="s">
        <v>188</v>
      </c>
      <c r="D1134" s="389">
        <v>43984</v>
      </c>
      <c r="E1134" s="394">
        <v>0.60812500000000003</v>
      </c>
      <c r="F1134" s="386" t="s">
        <v>526</v>
      </c>
      <c r="G1134" s="386">
        <v>106.642</v>
      </c>
      <c r="H1134" s="386">
        <v>1.1420999999999999</v>
      </c>
      <c r="J1134" s="320">
        <f t="shared" si="85"/>
        <v>2020</v>
      </c>
      <c r="K1134" s="320">
        <f t="shared" si="86"/>
        <v>6</v>
      </c>
      <c r="L1134" s="320">
        <f t="shared" si="87"/>
        <v>2</v>
      </c>
      <c r="M1134" s="91">
        <f t="shared" si="88"/>
        <v>43984</v>
      </c>
      <c r="N1134" s="90">
        <f t="shared" si="89"/>
        <v>43984.608124999999</v>
      </c>
      <c r="O1134" s="386">
        <v>106.642</v>
      </c>
      <c r="P1134" s="386">
        <v>1.1420999999999999</v>
      </c>
      <c r="Q1134" s="386" t="s">
        <v>335</v>
      </c>
    </row>
    <row r="1135" spans="1:17">
      <c r="A1135" s="386" t="s">
        <v>348</v>
      </c>
      <c r="B1135" s="386" t="s">
        <v>335</v>
      </c>
      <c r="C1135" s="386" t="s">
        <v>188</v>
      </c>
      <c r="D1135" s="389">
        <v>43984</v>
      </c>
      <c r="E1135" s="394">
        <v>0.60812500000000003</v>
      </c>
      <c r="F1135" s="386" t="s">
        <v>526</v>
      </c>
      <c r="G1135" s="386">
        <v>106.642</v>
      </c>
      <c r="H1135" s="386">
        <v>1.1420999999999999</v>
      </c>
      <c r="J1135" s="320">
        <f t="shared" si="85"/>
        <v>2020</v>
      </c>
      <c r="K1135" s="320">
        <f t="shared" si="86"/>
        <v>6</v>
      </c>
      <c r="L1135" s="320">
        <f t="shared" si="87"/>
        <v>2</v>
      </c>
      <c r="M1135" s="91">
        <f t="shared" si="88"/>
        <v>43984</v>
      </c>
      <c r="N1135" s="90">
        <f t="shared" si="89"/>
        <v>43984.608124999999</v>
      </c>
      <c r="O1135" s="386">
        <v>106.642</v>
      </c>
      <c r="P1135" s="386">
        <v>1.1420999999999999</v>
      </c>
      <c r="Q1135" s="386" t="s">
        <v>335</v>
      </c>
    </row>
    <row r="1136" spans="1:17">
      <c r="A1136" s="386" t="s">
        <v>348</v>
      </c>
      <c r="B1136" s="386" t="s">
        <v>335</v>
      </c>
      <c r="C1136" s="386" t="s">
        <v>188</v>
      </c>
      <c r="D1136" s="389">
        <v>43984</v>
      </c>
      <c r="E1136" s="394">
        <v>0.62509259259259253</v>
      </c>
      <c r="F1136" s="386" t="s">
        <v>433</v>
      </c>
      <c r="G1136" s="386">
        <v>106.874</v>
      </c>
      <c r="H1136" s="386">
        <v>1.0579799999999999</v>
      </c>
      <c r="J1136" s="320">
        <f t="shared" si="85"/>
        <v>2020</v>
      </c>
      <c r="K1136" s="320">
        <f t="shared" si="86"/>
        <v>6</v>
      </c>
      <c r="L1136" s="320">
        <f t="shared" si="87"/>
        <v>2</v>
      </c>
      <c r="M1136" s="91">
        <f t="shared" si="88"/>
        <v>43984</v>
      </c>
      <c r="N1136" s="90">
        <f t="shared" si="89"/>
        <v>43984.625092592592</v>
      </c>
      <c r="O1136" s="386">
        <v>106.874</v>
      </c>
      <c r="P1136" s="386">
        <v>1.0579799999999999</v>
      </c>
      <c r="Q1136" s="386" t="s">
        <v>335</v>
      </c>
    </row>
    <row r="1137" spans="1:17">
      <c r="A1137" s="386" t="s">
        <v>348</v>
      </c>
      <c r="B1137" s="386" t="s">
        <v>335</v>
      </c>
      <c r="C1137" s="386" t="s">
        <v>188</v>
      </c>
      <c r="D1137" s="389">
        <v>43984</v>
      </c>
      <c r="E1137" s="394">
        <v>0.62586805555555558</v>
      </c>
      <c r="F1137" s="386" t="s">
        <v>426</v>
      </c>
      <c r="G1137" s="386">
        <v>106.911</v>
      </c>
      <c r="H1137" s="386">
        <v>1.0445850000000001</v>
      </c>
      <c r="J1137" s="320">
        <f t="shared" si="85"/>
        <v>2020</v>
      </c>
      <c r="K1137" s="320">
        <f t="shared" si="86"/>
        <v>6</v>
      </c>
      <c r="L1137" s="320">
        <f t="shared" si="87"/>
        <v>2</v>
      </c>
      <c r="M1137" s="91">
        <f t="shared" si="88"/>
        <v>43984</v>
      </c>
      <c r="N1137" s="90">
        <f t="shared" si="89"/>
        <v>43984.625868055555</v>
      </c>
      <c r="O1137" s="386">
        <v>106.911</v>
      </c>
      <c r="P1137" s="386">
        <v>1.0445850000000001</v>
      </c>
      <c r="Q1137" s="386" t="s">
        <v>335</v>
      </c>
    </row>
    <row r="1138" spans="1:17">
      <c r="A1138" s="386" t="s">
        <v>348</v>
      </c>
      <c r="B1138" s="386" t="s">
        <v>335</v>
      </c>
      <c r="C1138" s="386" t="s">
        <v>188</v>
      </c>
      <c r="D1138" s="389">
        <v>43984</v>
      </c>
      <c r="E1138" s="394">
        <v>0.62586805555555558</v>
      </c>
      <c r="F1138" s="386" t="s">
        <v>426</v>
      </c>
      <c r="G1138" s="386">
        <v>107.236</v>
      </c>
      <c r="H1138" s="386">
        <v>0.92716600000000005</v>
      </c>
      <c r="J1138" s="320">
        <f t="shared" si="85"/>
        <v>2020</v>
      </c>
      <c r="K1138" s="320">
        <f t="shared" si="86"/>
        <v>6</v>
      </c>
      <c r="L1138" s="320">
        <f t="shared" si="87"/>
        <v>2</v>
      </c>
      <c r="M1138" s="91">
        <f t="shared" si="88"/>
        <v>43984</v>
      </c>
      <c r="N1138" s="90">
        <f t="shared" si="89"/>
        <v>43984.625868055555</v>
      </c>
      <c r="O1138" s="386">
        <v>107.236</v>
      </c>
      <c r="P1138" s="386">
        <v>0.92716600000000005</v>
      </c>
      <c r="Q1138" s="386" t="s">
        <v>335</v>
      </c>
    </row>
    <row r="1139" spans="1:17">
      <c r="A1139" s="386" t="s">
        <v>348</v>
      </c>
      <c r="B1139" s="386" t="s">
        <v>335</v>
      </c>
      <c r="C1139" s="386" t="s">
        <v>188</v>
      </c>
      <c r="D1139" s="389">
        <v>43984</v>
      </c>
      <c r="E1139" s="394">
        <v>0.62586805555555558</v>
      </c>
      <c r="F1139" s="386" t="s">
        <v>426</v>
      </c>
      <c r="G1139" s="386">
        <v>106.946</v>
      </c>
      <c r="H1139" s="386">
        <v>1.031919</v>
      </c>
      <c r="J1139" s="320">
        <f t="shared" si="85"/>
        <v>2020</v>
      </c>
      <c r="K1139" s="320">
        <f t="shared" si="86"/>
        <v>6</v>
      </c>
      <c r="L1139" s="320">
        <f t="shared" si="87"/>
        <v>2</v>
      </c>
      <c r="M1139" s="91">
        <f t="shared" si="88"/>
        <v>43984</v>
      </c>
      <c r="N1139" s="90">
        <f t="shared" si="89"/>
        <v>43984.625868055555</v>
      </c>
      <c r="O1139" s="386">
        <v>106.946</v>
      </c>
      <c r="P1139" s="386">
        <v>1.031919</v>
      </c>
      <c r="Q1139" s="386" t="s">
        <v>335</v>
      </c>
    </row>
    <row r="1140" spans="1:17">
      <c r="A1140" s="386" t="s">
        <v>348</v>
      </c>
      <c r="B1140" s="386" t="s">
        <v>335</v>
      </c>
      <c r="C1140" s="386" t="s">
        <v>188</v>
      </c>
      <c r="D1140" s="389">
        <v>43984</v>
      </c>
      <c r="E1140" s="394">
        <v>0.67085648148148147</v>
      </c>
      <c r="F1140" s="386" t="s">
        <v>527</v>
      </c>
      <c r="G1140" s="386">
        <v>106.738</v>
      </c>
      <c r="H1140" s="386">
        <v>1.1072649999999999</v>
      </c>
      <c r="J1140" s="320">
        <f t="shared" si="85"/>
        <v>2020</v>
      </c>
      <c r="K1140" s="320">
        <f t="shared" si="86"/>
        <v>6</v>
      </c>
      <c r="L1140" s="320">
        <f t="shared" si="87"/>
        <v>2</v>
      </c>
      <c r="M1140" s="91">
        <f t="shared" si="88"/>
        <v>43984</v>
      </c>
      <c r="N1140" s="90">
        <f t="shared" si="89"/>
        <v>43984.670856481483</v>
      </c>
      <c r="O1140" s="386">
        <v>106.738</v>
      </c>
      <c r="P1140" s="386">
        <v>1.1072649999999999</v>
      </c>
      <c r="Q1140" s="386" t="s">
        <v>335</v>
      </c>
    </row>
    <row r="1141" spans="1:17">
      <c r="A1141" s="386" t="s">
        <v>348</v>
      </c>
      <c r="B1141" s="386" t="s">
        <v>335</v>
      </c>
      <c r="C1141" s="386" t="s">
        <v>188</v>
      </c>
      <c r="D1141" s="389">
        <v>43984</v>
      </c>
      <c r="E1141" s="394">
        <v>0.67085648148148147</v>
      </c>
      <c r="F1141" s="386" t="s">
        <v>527</v>
      </c>
      <c r="G1141" s="386">
        <v>106.738</v>
      </c>
      <c r="H1141" s="386">
        <v>1.1072649999999999</v>
      </c>
      <c r="J1141" s="320">
        <f t="shared" si="85"/>
        <v>2020</v>
      </c>
      <c r="K1141" s="320">
        <f t="shared" si="86"/>
        <v>6</v>
      </c>
      <c r="L1141" s="320">
        <f t="shared" si="87"/>
        <v>2</v>
      </c>
      <c r="M1141" s="91">
        <f t="shared" si="88"/>
        <v>43984</v>
      </c>
      <c r="N1141" s="90">
        <f t="shared" si="89"/>
        <v>43984.670856481483</v>
      </c>
      <c r="O1141" s="386">
        <v>106.738</v>
      </c>
      <c r="P1141" s="386">
        <v>1.1072649999999999</v>
      </c>
      <c r="Q1141" s="386" t="s">
        <v>335</v>
      </c>
    </row>
    <row r="1142" spans="1:17">
      <c r="A1142" s="386" t="s">
        <v>348</v>
      </c>
      <c r="B1142" s="386" t="s">
        <v>335</v>
      </c>
      <c r="C1142" s="386" t="s">
        <v>188</v>
      </c>
      <c r="D1142" s="389">
        <v>43984</v>
      </c>
      <c r="E1142" s="394">
        <v>0.67874999999999996</v>
      </c>
      <c r="F1142" s="386" t="s">
        <v>528</v>
      </c>
      <c r="G1142" s="386">
        <v>107.4</v>
      </c>
      <c r="H1142" s="386">
        <v>0.86807900000000005</v>
      </c>
      <c r="J1142" s="320">
        <f t="shared" si="85"/>
        <v>2020</v>
      </c>
      <c r="K1142" s="320">
        <f t="shared" si="86"/>
        <v>6</v>
      </c>
      <c r="L1142" s="320">
        <f t="shared" si="87"/>
        <v>2</v>
      </c>
      <c r="M1142" s="91">
        <f t="shared" si="88"/>
        <v>43984</v>
      </c>
      <c r="N1142" s="90">
        <f t="shared" si="89"/>
        <v>43984.678749999999</v>
      </c>
      <c r="O1142" s="386">
        <v>107.4</v>
      </c>
      <c r="P1142" s="386">
        <v>0.86807900000000005</v>
      </c>
      <c r="Q1142" s="386" t="s">
        <v>335</v>
      </c>
    </row>
    <row r="1143" spans="1:17">
      <c r="A1143" s="386" t="s">
        <v>348</v>
      </c>
      <c r="B1143" s="386" t="s">
        <v>335</v>
      </c>
      <c r="C1143" s="386" t="s">
        <v>188</v>
      </c>
      <c r="D1143" s="389">
        <v>43984</v>
      </c>
      <c r="E1143" s="394">
        <v>0.67874999999999996</v>
      </c>
      <c r="F1143" s="386" t="s">
        <v>528</v>
      </c>
      <c r="G1143" s="386">
        <v>107.496</v>
      </c>
      <c r="H1143" s="386">
        <v>0.83354200000000001</v>
      </c>
      <c r="J1143" s="320">
        <f t="shared" si="85"/>
        <v>2020</v>
      </c>
      <c r="K1143" s="320">
        <f t="shared" si="86"/>
        <v>6</v>
      </c>
      <c r="L1143" s="320">
        <f t="shared" si="87"/>
        <v>2</v>
      </c>
      <c r="M1143" s="91">
        <f t="shared" si="88"/>
        <v>43984</v>
      </c>
      <c r="N1143" s="90">
        <f t="shared" si="89"/>
        <v>43984.678749999999</v>
      </c>
      <c r="O1143" s="386">
        <v>107.496</v>
      </c>
      <c r="P1143" s="386">
        <v>0.83354200000000001</v>
      </c>
      <c r="Q1143" s="386" t="s">
        <v>335</v>
      </c>
    </row>
    <row r="1144" spans="1:17">
      <c r="A1144" s="386" t="s">
        <v>348</v>
      </c>
      <c r="B1144" s="386" t="s">
        <v>335</v>
      </c>
      <c r="C1144" s="386" t="s">
        <v>188</v>
      </c>
      <c r="D1144" s="389">
        <v>43984</v>
      </c>
      <c r="E1144" s="394">
        <v>0.67874999999999996</v>
      </c>
      <c r="F1144" s="386" t="s">
        <v>528</v>
      </c>
      <c r="G1144" s="386">
        <v>107.496</v>
      </c>
      <c r="H1144" s="386">
        <v>0.83354200000000001</v>
      </c>
      <c r="J1144" s="320">
        <f t="shared" si="85"/>
        <v>2020</v>
      </c>
      <c r="K1144" s="320">
        <f t="shared" si="86"/>
        <v>6</v>
      </c>
      <c r="L1144" s="320">
        <f t="shared" si="87"/>
        <v>2</v>
      </c>
      <c r="M1144" s="91">
        <f t="shared" si="88"/>
        <v>43984</v>
      </c>
      <c r="N1144" s="90">
        <f t="shared" si="89"/>
        <v>43984.678749999999</v>
      </c>
      <c r="O1144" s="386">
        <v>107.496</v>
      </c>
      <c r="P1144" s="386">
        <v>0.83354200000000001</v>
      </c>
      <c r="Q1144" s="386" t="s">
        <v>335</v>
      </c>
    </row>
    <row r="1145" spans="1:17">
      <c r="A1145" s="386" t="s">
        <v>348</v>
      </c>
      <c r="B1145" s="386" t="s">
        <v>335</v>
      </c>
      <c r="C1145" s="386" t="s">
        <v>188</v>
      </c>
      <c r="D1145" s="389">
        <v>43985</v>
      </c>
      <c r="E1145" s="394">
        <v>0.34461805555555558</v>
      </c>
      <c r="F1145" s="386" t="s">
        <v>529</v>
      </c>
      <c r="G1145" s="386">
        <v>106.56100000000001</v>
      </c>
      <c r="H1145" s="386">
        <v>1.171522</v>
      </c>
      <c r="J1145" s="320">
        <f t="shared" si="85"/>
        <v>2020</v>
      </c>
      <c r="K1145" s="320">
        <f t="shared" si="86"/>
        <v>6</v>
      </c>
      <c r="L1145" s="320">
        <f t="shared" si="87"/>
        <v>3</v>
      </c>
      <c r="M1145" s="91">
        <f t="shared" si="88"/>
        <v>43985</v>
      </c>
      <c r="N1145" s="90">
        <f t="shared" si="89"/>
        <v>43985.344618055555</v>
      </c>
      <c r="O1145" s="386">
        <v>106.56100000000001</v>
      </c>
      <c r="P1145" s="386">
        <v>1.171522</v>
      </c>
      <c r="Q1145" s="386" t="s">
        <v>335</v>
      </c>
    </row>
    <row r="1146" spans="1:17">
      <c r="A1146" s="386" t="s">
        <v>348</v>
      </c>
      <c r="B1146" s="386" t="s">
        <v>335</v>
      </c>
      <c r="C1146" s="386" t="s">
        <v>188</v>
      </c>
      <c r="D1146" s="389">
        <v>43985</v>
      </c>
      <c r="E1146" s="394">
        <v>0.42027777777777781</v>
      </c>
      <c r="F1146" s="386" t="s">
        <v>423</v>
      </c>
      <c r="G1146" s="386">
        <v>106.93300000000001</v>
      </c>
      <c r="H1146" s="386">
        <v>1.034071</v>
      </c>
      <c r="J1146" s="320">
        <f t="shared" si="85"/>
        <v>2020</v>
      </c>
      <c r="K1146" s="320">
        <f t="shared" si="86"/>
        <v>6</v>
      </c>
      <c r="L1146" s="320">
        <f t="shared" si="87"/>
        <v>3</v>
      </c>
      <c r="M1146" s="91">
        <f t="shared" si="88"/>
        <v>43985</v>
      </c>
      <c r="N1146" s="90">
        <f t="shared" si="89"/>
        <v>43985.420277777775</v>
      </c>
      <c r="O1146" s="386">
        <v>106.93300000000001</v>
      </c>
      <c r="P1146" s="386">
        <v>1.034071</v>
      </c>
      <c r="Q1146" s="386" t="s">
        <v>335</v>
      </c>
    </row>
    <row r="1147" spans="1:17">
      <c r="A1147" s="386" t="s">
        <v>348</v>
      </c>
      <c r="B1147" s="386" t="s">
        <v>335</v>
      </c>
      <c r="C1147" s="386" t="s">
        <v>188</v>
      </c>
      <c r="D1147" s="389">
        <v>43985</v>
      </c>
      <c r="E1147" s="394">
        <v>0.42027777777777781</v>
      </c>
      <c r="F1147" s="386" t="s">
        <v>423</v>
      </c>
      <c r="G1147" s="386">
        <v>106.93300000000001</v>
      </c>
      <c r="H1147" s="386">
        <v>1.034071</v>
      </c>
      <c r="J1147" s="320">
        <f t="shared" si="85"/>
        <v>2020</v>
      </c>
      <c r="K1147" s="320">
        <f t="shared" si="86"/>
        <v>6</v>
      </c>
      <c r="L1147" s="320">
        <f t="shared" si="87"/>
        <v>3</v>
      </c>
      <c r="M1147" s="91">
        <f t="shared" si="88"/>
        <v>43985</v>
      </c>
      <c r="N1147" s="90">
        <f t="shared" si="89"/>
        <v>43985.420277777775</v>
      </c>
      <c r="O1147" s="386">
        <v>106.93300000000001</v>
      </c>
      <c r="P1147" s="386">
        <v>1.034071</v>
      </c>
      <c r="Q1147" s="386" t="s">
        <v>335</v>
      </c>
    </row>
    <row r="1148" spans="1:17">
      <c r="A1148" s="386" t="s">
        <v>348</v>
      </c>
      <c r="B1148" s="386" t="s">
        <v>335</v>
      </c>
      <c r="C1148" s="386" t="s">
        <v>188</v>
      </c>
      <c r="D1148" s="389">
        <v>43985</v>
      </c>
      <c r="E1148" s="394">
        <v>0.4202893518518519</v>
      </c>
      <c r="F1148" s="386" t="s">
        <v>423</v>
      </c>
      <c r="G1148" s="386">
        <v>106.988</v>
      </c>
      <c r="H1148" s="386">
        <v>1.0141560000000001</v>
      </c>
      <c r="J1148" s="320">
        <f t="shared" si="85"/>
        <v>2020</v>
      </c>
      <c r="K1148" s="320">
        <f t="shared" si="86"/>
        <v>6</v>
      </c>
      <c r="L1148" s="320">
        <f t="shared" si="87"/>
        <v>3</v>
      </c>
      <c r="M1148" s="91">
        <f t="shared" si="88"/>
        <v>43985</v>
      </c>
      <c r="N1148" s="90">
        <f t="shared" si="89"/>
        <v>43985.420289351852</v>
      </c>
      <c r="O1148" s="386">
        <v>106.988</v>
      </c>
      <c r="P1148" s="386">
        <v>1.0141560000000001</v>
      </c>
      <c r="Q1148" s="386" t="s">
        <v>335</v>
      </c>
    </row>
    <row r="1149" spans="1:17">
      <c r="A1149" s="386" t="s">
        <v>348</v>
      </c>
      <c r="B1149" s="386" t="s">
        <v>335</v>
      </c>
      <c r="C1149" s="386" t="s">
        <v>188</v>
      </c>
      <c r="D1149" s="389">
        <v>43985</v>
      </c>
      <c r="E1149" s="394">
        <v>0.4202893518518519</v>
      </c>
      <c r="F1149" s="386" t="s">
        <v>423</v>
      </c>
      <c r="G1149" s="386">
        <v>106.988</v>
      </c>
      <c r="H1149" s="386">
        <v>1.0141560000000001</v>
      </c>
      <c r="J1149" s="320">
        <f t="shared" si="85"/>
        <v>2020</v>
      </c>
      <c r="K1149" s="320">
        <f t="shared" si="86"/>
        <v>6</v>
      </c>
      <c r="L1149" s="320">
        <f t="shared" si="87"/>
        <v>3</v>
      </c>
      <c r="M1149" s="91">
        <f t="shared" si="88"/>
        <v>43985</v>
      </c>
      <c r="N1149" s="90">
        <f t="shared" si="89"/>
        <v>43985.420289351852</v>
      </c>
      <c r="O1149" s="386">
        <v>106.988</v>
      </c>
      <c r="P1149" s="386">
        <v>1.0141560000000001</v>
      </c>
      <c r="Q1149" s="386" t="s">
        <v>335</v>
      </c>
    </row>
    <row r="1150" spans="1:17">
      <c r="A1150" s="386" t="s">
        <v>348</v>
      </c>
      <c r="B1150" s="386" t="s">
        <v>335</v>
      </c>
      <c r="C1150" s="386" t="s">
        <v>188</v>
      </c>
      <c r="D1150" s="389">
        <v>43985</v>
      </c>
      <c r="E1150" s="394">
        <v>0.4253587962962963</v>
      </c>
      <c r="F1150" s="386" t="s">
        <v>423</v>
      </c>
      <c r="G1150" s="386">
        <v>106.801</v>
      </c>
      <c r="H1150" s="386">
        <v>1.08192</v>
      </c>
      <c r="J1150" s="320">
        <f t="shared" si="85"/>
        <v>2020</v>
      </c>
      <c r="K1150" s="320">
        <f t="shared" si="86"/>
        <v>6</v>
      </c>
      <c r="L1150" s="320">
        <f t="shared" si="87"/>
        <v>3</v>
      </c>
      <c r="M1150" s="91">
        <f t="shared" si="88"/>
        <v>43985</v>
      </c>
      <c r="N1150" s="90">
        <f t="shared" si="89"/>
        <v>43985.425358796296</v>
      </c>
      <c r="O1150" s="386">
        <v>106.801</v>
      </c>
      <c r="P1150" s="386">
        <v>1.08192</v>
      </c>
      <c r="Q1150" s="386" t="s">
        <v>335</v>
      </c>
    </row>
    <row r="1151" spans="1:17">
      <c r="A1151" s="386" t="s">
        <v>348</v>
      </c>
      <c r="B1151" s="386" t="s">
        <v>335</v>
      </c>
      <c r="C1151" s="386" t="s">
        <v>188</v>
      </c>
      <c r="D1151" s="389">
        <v>43985</v>
      </c>
      <c r="E1151" s="394">
        <v>0.4253587962962963</v>
      </c>
      <c r="F1151" s="386" t="s">
        <v>423</v>
      </c>
      <c r="G1151" s="386">
        <v>106.85599999999999</v>
      </c>
      <c r="H1151" s="386">
        <v>1.061974</v>
      </c>
      <c r="J1151" s="320">
        <f t="shared" si="85"/>
        <v>2020</v>
      </c>
      <c r="K1151" s="320">
        <f t="shared" si="86"/>
        <v>6</v>
      </c>
      <c r="L1151" s="320">
        <f t="shared" si="87"/>
        <v>3</v>
      </c>
      <c r="M1151" s="91">
        <f t="shared" si="88"/>
        <v>43985</v>
      </c>
      <c r="N1151" s="90">
        <f t="shared" si="89"/>
        <v>43985.425358796296</v>
      </c>
      <c r="O1151" s="386">
        <v>106.85599999999999</v>
      </c>
      <c r="P1151" s="386">
        <v>1.061974</v>
      </c>
      <c r="Q1151" s="386" t="s">
        <v>335</v>
      </c>
    </row>
    <row r="1152" spans="1:17">
      <c r="A1152" s="386" t="s">
        <v>348</v>
      </c>
      <c r="B1152" s="386" t="s">
        <v>335</v>
      </c>
      <c r="C1152" s="386" t="s">
        <v>188</v>
      </c>
      <c r="D1152" s="389">
        <v>43985</v>
      </c>
      <c r="E1152" s="394">
        <v>0.44195601851851851</v>
      </c>
      <c r="F1152" s="386" t="s">
        <v>456</v>
      </c>
      <c r="G1152" s="386">
        <v>106.77</v>
      </c>
      <c r="H1152" s="386">
        <v>1.093167</v>
      </c>
      <c r="J1152" s="320">
        <f t="shared" si="85"/>
        <v>2020</v>
      </c>
      <c r="K1152" s="320">
        <f t="shared" si="86"/>
        <v>6</v>
      </c>
      <c r="L1152" s="320">
        <f t="shared" si="87"/>
        <v>3</v>
      </c>
      <c r="M1152" s="91">
        <f t="shared" si="88"/>
        <v>43985</v>
      </c>
      <c r="N1152" s="90">
        <f t="shared" si="89"/>
        <v>43985.44195601852</v>
      </c>
      <c r="O1152" s="386">
        <v>106.77</v>
      </c>
      <c r="P1152" s="386">
        <v>1.093167</v>
      </c>
      <c r="Q1152" s="386" t="s">
        <v>335</v>
      </c>
    </row>
    <row r="1153" spans="1:17">
      <c r="A1153" s="386" t="s">
        <v>348</v>
      </c>
      <c r="B1153" s="386" t="s">
        <v>335</v>
      </c>
      <c r="C1153" s="386" t="s">
        <v>188</v>
      </c>
      <c r="D1153" s="389">
        <v>43985</v>
      </c>
      <c r="E1153" s="394">
        <v>0.57300925925925927</v>
      </c>
      <c r="F1153" s="386" t="s">
        <v>520</v>
      </c>
      <c r="G1153" s="386">
        <v>106.986</v>
      </c>
      <c r="H1153" s="386">
        <v>1.01488</v>
      </c>
      <c r="J1153" s="320">
        <f t="shared" si="85"/>
        <v>2020</v>
      </c>
      <c r="K1153" s="320">
        <f t="shared" si="86"/>
        <v>6</v>
      </c>
      <c r="L1153" s="320">
        <f t="shared" si="87"/>
        <v>3</v>
      </c>
      <c r="M1153" s="91">
        <f t="shared" si="88"/>
        <v>43985</v>
      </c>
      <c r="N1153" s="90">
        <f t="shared" si="89"/>
        <v>43985.573009259257</v>
      </c>
      <c r="O1153" s="386">
        <v>106.986</v>
      </c>
      <c r="P1153" s="386">
        <v>1.01488</v>
      </c>
      <c r="Q1153" s="386" t="s">
        <v>335</v>
      </c>
    </row>
    <row r="1154" spans="1:17">
      <c r="A1154" s="386" t="s">
        <v>348</v>
      </c>
      <c r="B1154" s="386" t="s">
        <v>335</v>
      </c>
      <c r="C1154" s="386" t="s">
        <v>188</v>
      </c>
      <c r="D1154" s="389">
        <v>43985</v>
      </c>
      <c r="E1154" s="394">
        <v>0.58512731481481484</v>
      </c>
      <c r="F1154" s="386" t="s">
        <v>501</v>
      </c>
      <c r="G1154" s="386">
        <v>107.163</v>
      </c>
      <c r="H1154" s="386">
        <v>0.95086999999999999</v>
      </c>
      <c r="J1154" s="320">
        <f t="shared" si="85"/>
        <v>2020</v>
      </c>
      <c r="K1154" s="320">
        <f t="shared" si="86"/>
        <v>6</v>
      </c>
      <c r="L1154" s="320">
        <f t="shared" si="87"/>
        <v>3</v>
      </c>
      <c r="M1154" s="91">
        <f t="shared" si="88"/>
        <v>43985</v>
      </c>
      <c r="N1154" s="90">
        <f t="shared" si="89"/>
        <v>43985.585127314815</v>
      </c>
      <c r="O1154" s="386">
        <v>107.163</v>
      </c>
      <c r="P1154" s="386">
        <v>0.95086999999999999</v>
      </c>
      <c r="Q1154" s="386" t="s">
        <v>335</v>
      </c>
    </row>
    <row r="1155" spans="1:17">
      <c r="A1155" s="386" t="s">
        <v>348</v>
      </c>
      <c r="B1155" s="386" t="s">
        <v>335</v>
      </c>
      <c r="C1155" s="386" t="s">
        <v>188</v>
      </c>
      <c r="D1155" s="389">
        <v>43985</v>
      </c>
      <c r="E1155" s="394">
        <v>0.58512731481481484</v>
      </c>
      <c r="F1155" s="386" t="s">
        <v>501</v>
      </c>
      <c r="G1155" s="386">
        <v>107.163</v>
      </c>
      <c r="H1155" s="386">
        <v>0.95086999999999999</v>
      </c>
      <c r="J1155" s="320">
        <f t="shared" ref="J1155:J1218" si="90">YEAR(D1155)</f>
        <v>2020</v>
      </c>
      <c r="K1155" s="320">
        <f t="shared" ref="K1155:K1218" si="91">MONTH(D1155)</f>
        <v>6</v>
      </c>
      <c r="L1155" s="320">
        <f t="shared" ref="L1155:L1218" si="92">DAY(D1155)</f>
        <v>3</v>
      </c>
      <c r="M1155" s="91">
        <f t="shared" ref="M1155:M1218" si="93">DATE(J1155,K1155,L1155)</f>
        <v>43985</v>
      </c>
      <c r="N1155" s="90">
        <f t="shared" ref="N1155:N1218" si="94">M1155+E1155</f>
        <v>43985.585127314815</v>
      </c>
      <c r="O1155" s="386">
        <v>107.163</v>
      </c>
      <c r="P1155" s="386">
        <v>0.95086999999999999</v>
      </c>
      <c r="Q1155" s="386" t="s">
        <v>335</v>
      </c>
    </row>
    <row r="1156" spans="1:17">
      <c r="A1156" s="386" t="s">
        <v>348</v>
      </c>
      <c r="B1156" s="386" t="s">
        <v>335</v>
      </c>
      <c r="C1156" s="386" t="s">
        <v>188</v>
      </c>
      <c r="D1156" s="389">
        <v>43986</v>
      </c>
      <c r="E1156" s="394">
        <v>0.56162037037037038</v>
      </c>
      <c r="F1156" s="386" t="s">
        <v>530</v>
      </c>
      <c r="G1156" s="386">
        <v>106.879</v>
      </c>
      <c r="H1156" s="386">
        <v>1.046008</v>
      </c>
      <c r="J1156" s="320">
        <f t="shared" si="90"/>
        <v>2020</v>
      </c>
      <c r="K1156" s="320">
        <f t="shared" si="91"/>
        <v>6</v>
      </c>
      <c r="L1156" s="320">
        <f t="shared" si="92"/>
        <v>4</v>
      </c>
      <c r="M1156" s="91">
        <f t="shared" si="93"/>
        <v>43986</v>
      </c>
      <c r="N1156" s="90">
        <f t="shared" si="94"/>
        <v>43986.561620370368</v>
      </c>
      <c r="O1156" s="386">
        <v>106.879</v>
      </c>
      <c r="P1156" s="386">
        <v>1.046008</v>
      </c>
      <c r="Q1156" s="386" t="s">
        <v>335</v>
      </c>
    </row>
    <row r="1157" spans="1:17">
      <c r="A1157" s="386" t="s">
        <v>348</v>
      </c>
      <c r="B1157" s="386" t="s">
        <v>335</v>
      </c>
      <c r="C1157" s="386" t="s">
        <v>188</v>
      </c>
      <c r="D1157" s="389">
        <v>43986</v>
      </c>
      <c r="E1157" s="394">
        <v>0.56180555555555556</v>
      </c>
      <c r="F1157" s="386" t="s">
        <v>530</v>
      </c>
      <c r="G1157" s="386">
        <v>106.852</v>
      </c>
      <c r="H1157" s="386">
        <v>1.0558240000000001</v>
      </c>
      <c r="J1157" s="320">
        <f t="shared" si="90"/>
        <v>2020</v>
      </c>
      <c r="K1157" s="320">
        <f t="shared" si="91"/>
        <v>6</v>
      </c>
      <c r="L1157" s="320">
        <f t="shared" si="92"/>
        <v>4</v>
      </c>
      <c r="M1157" s="91">
        <f t="shared" si="93"/>
        <v>43986</v>
      </c>
      <c r="N1157" s="90">
        <f t="shared" si="94"/>
        <v>43986.561805555553</v>
      </c>
      <c r="O1157" s="386">
        <v>106.852</v>
      </c>
      <c r="P1157" s="386">
        <v>1.0558240000000001</v>
      </c>
      <c r="Q1157" s="386" t="s">
        <v>335</v>
      </c>
    </row>
    <row r="1158" spans="1:17">
      <c r="A1158" s="386" t="s">
        <v>348</v>
      </c>
      <c r="B1158" s="386" t="s">
        <v>335</v>
      </c>
      <c r="C1158" s="386" t="s">
        <v>188</v>
      </c>
      <c r="D1158" s="389">
        <v>43986</v>
      </c>
      <c r="E1158" s="394">
        <v>0.56180555555555556</v>
      </c>
      <c r="F1158" s="386" t="s">
        <v>420</v>
      </c>
      <c r="G1158" s="386">
        <v>106.852</v>
      </c>
      <c r="H1158" s="386">
        <v>1.0558240000000001</v>
      </c>
      <c r="J1158" s="320">
        <f t="shared" si="90"/>
        <v>2020</v>
      </c>
      <c r="K1158" s="320">
        <f t="shared" si="91"/>
        <v>6</v>
      </c>
      <c r="L1158" s="320">
        <f t="shared" si="92"/>
        <v>4</v>
      </c>
      <c r="M1158" s="91">
        <f t="shared" si="93"/>
        <v>43986</v>
      </c>
      <c r="N1158" s="90">
        <f t="shared" si="94"/>
        <v>43986.561805555553</v>
      </c>
      <c r="O1158" s="386">
        <v>106.852</v>
      </c>
      <c r="P1158" s="386">
        <v>1.0558240000000001</v>
      </c>
      <c r="Q1158" s="386" t="s">
        <v>335</v>
      </c>
    </row>
    <row r="1159" spans="1:17">
      <c r="A1159" s="386" t="s">
        <v>348</v>
      </c>
      <c r="B1159" s="386" t="s">
        <v>335</v>
      </c>
      <c r="C1159" s="386" t="s">
        <v>188</v>
      </c>
      <c r="D1159" s="389">
        <v>43986</v>
      </c>
      <c r="E1159" s="394">
        <v>0.56180555555555556</v>
      </c>
      <c r="F1159" s="386" t="s">
        <v>459</v>
      </c>
      <c r="G1159" s="386">
        <v>106.852</v>
      </c>
      <c r="H1159" s="386">
        <v>1.0558240000000001</v>
      </c>
      <c r="J1159" s="320">
        <f t="shared" si="90"/>
        <v>2020</v>
      </c>
      <c r="K1159" s="320">
        <f t="shared" si="91"/>
        <v>6</v>
      </c>
      <c r="L1159" s="320">
        <f t="shared" si="92"/>
        <v>4</v>
      </c>
      <c r="M1159" s="91">
        <f t="shared" si="93"/>
        <v>43986</v>
      </c>
      <c r="N1159" s="90">
        <f t="shared" si="94"/>
        <v>43986.561805555553</v>
      </c>
      <c r="O1159" s="386">
        <v>106.852</v>
      </c>
      <c r="P1159" s="386">
        <v>1.0558240000000001</v>
      </c>
      <c r="Q1159" s="386" t="s">
        <v>335</v>
      </c>
    </row>
    <row r="1160" spans="1:17">
      <c r="A1160" s="386" t="s">
        <v>348</v>
      </c>
      <c r="B1160" s="386" t="s">
        <v>335</v>
      </c>
      <c r="C1160" s="386" t="s">
        <v>188</v>
      </c>
      <c r="D1160" s="389">
        <v>43986</v>
      </c>
      <c r="E1160" s="394">
        <v>0.56180555555555556</v>
      </c>
      <c r="F1160" s="386" t="s">
        <v>531</v>
      </c>
      <c r="G1160" s="386">
        <v>106.836127</v>
      </c>
      <c r="H1160" s="386">
        <v>1.061596</v>
      </c>
      <c r="J1160" s="320">
        <f t="shared" si="90"/>
        <v>2020</v>
      </c>
      <c r="K1160" s="320">
        <f t="shared" si="91"/>
        <v>6</v>
      </c>
      <c r="L1160" s="320">
        <f t="shared" si="92"/>
        <v>4</v>
      </c>
      <c r="M1160" s="91">
        <f t="shared" si="93"/>
        <v>43986</v>
      </c>
      <c r="N1160" s="90">
        <f t="shared" si="94"/>
        <v>43986.561805555553</v>
      </c>
      <c r="O1160" s="386">
        <v>106.836127</v>
      </c>
      <c r="P1160" s="386">
        <v>1.061596</v>
      </c>
      <c r="Q1160" s="386" t="s">
        <v>335</v>
      </c>
    </row>
    <row r="1161" spans="1:17">
      <c r="A1161" s="386" t="s">
        <v>348</v>
      </c>
      <c r="B1161" s="386" t="s">
        <v>335</v>
      </c>
      <c r="C1161" s="386" t="s">
        <v>188</v>
      </c>
      <c r="D1161" s="389">
        <v>43986</v>
      </c>
      <c r="E1161" s="394">
        <v>0.56180555555555556</v>
      </c>
      <c r="F1161" s="386" t="s">
        <v>457</v>
      </c>
      <c r="G1161" s="386">
        <v>106.852</v>
      </c>
      <c r="H1161" s="386">
        <v>1.0558240000000001</v>
      </c>
      <c r="J1161" s="320">
        <f t="shared" si="90"/>
        <v>2020</v>
      </c>
      <c r="K1161" s="320">
        <f t="shared" si="91"/>
        <v>6</v>
      </c>
      <c r="L1161" s="320">
        <f t="shared" si="92"/>
        <v>4</v>
      </c>
      <c r="M1161" s="91">
        <f t="shared" si="93"/>
        <v>43986</v>
      </c>
      <c r="N1161" s="90">
        <f t="shared" si="94"/>
        <v>43986.561805555553</v>
      </c>
      <c r="O1161" s="386">
        <v>106.852</v>
      </c>
      <c r="P1161" s="386">
        <v>1.0558240000000001</v>
      </c>
      <c r="Q1161" s="386" t="s">
        <v>335</v>
      </c>
    </row>
    <row r="1162" spans="1:17">
      <c r="A1162" s="386" t="s">
        <v>348</v>
      </c>
      <c r="B1162" s="386" t="s">
        <v>335</v>
      </c>
      <c r="C1162" s="386" t="s">
        <v>188</v>
      </c>
      <c r="D1162" s="389">
        <v>43986</v>
      </c>
      <c r="E1162" s="394">
        <v>0.56180555555555556</v>
      </c>
      <c r="F1162" s="386" t="s">
        <v>430</v>
      </c>
      <c r="G1162" s="386">
        <v>106.852</v>
      </c>
      <c r="H1162" s="386">
        <v>1.0558240000000001</v>
      </c>
      <c r="J1162" s="320">
        <f t="shared" si="90"/>
        <v>2020</v>
      </c>
      <c r="K1162" s="320">
        <f t="shared" si="91"/>
        <v>6</v>
      </c>
      <c r="L1162" s="320">
        <f t="shared" si="92"/>
        <v>4</v>
      </c>
      <c r="M1162" s="91">
        <f t="shared" si="93"/>
        <v>43986</v>
      </c>
      <c r="N1162" s="90">
        <f t="shared" si="94"/>
        <v>43986.561805555553</v>
      </c>
      <c r="O1162" s="386">
        <v>106.852</v>
      </c>
      <c r="P1162" s="386">
        <v>1.0558240000000001</v>
      </c>
      <c r="Q1162" s="386" t="s">
        <v>335</v>
      </c>
    </row>
    <row r="1163" spans="1:17">
      <c r="A1163" s="386" t="s">
        <v>348</v>
      </c>
      <c r="B1163" s="386" t="s">
        <v>335</v>
      </c>
      <c r="C1163" s="386" t="s">
        <v>188</v>
      </c>
      <c r="D1163" s="389">
        <v>43986</v>
      </c>
      <c r="E1163" s="394">
        <v>0.65644675925925922</v>
      </c>
      <c r="F1163" s="386" t="s">
        <v>532</v>
      </c>
      <c r="G1163" s="386">
        <v>106.97499999999999</v>
      </c>
      <c r="H1163" s="386">
        <v>1.011131</v>
      </c>
      <c r="J1163" s="320">
        <f t="shared" si="90"/>
        <v>2020</v>
      </c>
      <c r="K1163" s="320">
        <f t="shared" si="91"/>
        <v>6</v>
      </c>
      <c r="L1163" s="320">
        <f t="shared" si="92"/>
        <v>4</v>
      </c>
      <c r="M1163" s="91">
        <f t="shared" si="93"/>
        <v>43986</v>
      </c>
      <c r="N1163" s="90">
        <f t="shared" si="94"/>
        <v>43986.656446759262</v>
      </c>
      <c r="O1163" s="386">
        <v>106.97499999999999</v>
      </c>
      <c r="P1163" s="386">
        <v>1.011131</v>
      </c>
      <c r="Q1163" s="386" t="s">
        <v>335</v>
      </c>
    </row>
    <row r="1164" spans="1:17">
      <c r="A1164" s="386" t="s">
        <v>348</v>
      </c>
      <c r="B1164" s="386" t="s">
        <v>335</v>
      </c>
      <c r="C1164" s="386" t="s">
        <v>188</v>
      </c>
      <c r="D1164" s="389">
        <v>43987</v>
      </c>
      <c r="E1164" s="394">
        <v>0.43984953703703705</v>
      </c>
      <c r="F1164" s="386" t="s">
        <v>415</v>
      </c>
      <c r="G1164" s="386">
        <v>107.67</v>
      </c>
      <c r="H1164" s="386">
        <v>0.75693600000000005</v>
      </c>
      <c r="J1164" s="320">
        <f t="shared" si="90"/>
        <v>2020</v>
      </c>
      <c r="K1164" s="320">
        <f t="shared" si="91"/>
        <v>6</v>
      </c>
      <c r="L1164" s="320">
        <f t="shared" si="92"/>
        <v>5</v>
      </c>
      <c r="M1164" s="91">
        <f t="shared" si="93"/>
        <v>43987</v>
      </c>
      <c r="N1164" s="90">
        <f t="shared" si="94"/>
        <v>43987.439849537041</v>
      </c>
      <c r="O1164" s="386">
        <v>107.67</v>
      </c>
      <c r="P1164" s="386">
        <v>0.75693600000000005</v>
      </c>
      <c r="Q1164" s="386" t="s">
        <v>335</v>
      </c>
    </row>
    <row r="1165" spans="1:17">
      <c r="A1165" s="386" t="s">
        <v>348</v>
      </c>
      <c r="B1165" s="386" t="s">
        <v>335</v>
      </c>
      <c r="C1165" s="386" t="s">
        <v>188</v>
      </c>
      <c r="D1165" s="389">
        <v>43987</v>
      </c>
      <c r="E1165" s="394">
        <v>0.43984953703703705</v>
      </c>
      <c r="F1165" s="386" t="s">
        <v>415</v>
      </c>
      <c r="G1165" s="386">
        <v>107.67</v>
      </c>
      <c r="H1165" s="386">
        <v>0.75693600000000005</v>
      </c>
      <c r="J1165" s="320">
        <f t="shared" si="90"/>
        <v>2020</v>
      </c>
      <c r="K1165" s="320">
        <f t="shared" si="91"/>
        <v>6</v>
      </c>
      <c r="L1165" s="320">
        <f t="shared" si="92"/>
        <v>5</v>
      </c>
      <c r="M1165" s="91">
        <f t="shared" si="93"/>
        <v>43987</v>
      </c>
      <c r="N1165" s="90">
        <f t="shared" si="94"/>
        <v>43987.439849537041</v>
      </c>
      <c r="O1165" s="386">
        <v>107.67</v>
      </c>
      <c r="P1165" s="386">
        <v>0.75693600000000005</v>
      </c>
      <c r="Q1165" s="386" t="s">
        <v>335</v>
      </c>
    </row>
    <row r="1166" spans="1:17">
      <c r="A1166" s="386" t="s">
        <v>348</v>
      </c>
      <c r="B1166" s="386" t="s">
        <v>335</v>
      </c>
      <c r="C1166" s="386" t="s">
        <v>188</v>
      </c>
      <c r="D1166" s="389">
        <v>43990</v>
      </c>
      <c r="E1166" s="394">
        <v>0.35827546296296292</v>
      </c>
      <c r="F1166" s="386" t="s">
        <v>533</v>
      </c>
      <c r="G1166" s="386">
        <v>107.1</v>
      </c>
      <c r="H1166" s="386">
        <v>0.96050800000000003</v>
      </c>
      <c r="J1166" s="320">
        <f t="shared" si="90"/>
        <v>2020</v>
      </c>
      <c r="K1166" s="320">
        <f t="shared" si="91"/>
        <v>6</v>
      </c>
      <c r="L1166" s="320">
        <f t="shared" si="92"/>
        <v>8</v>
      </c>
      <c r="M1166" s="91">
        <f t="shared" si="93"/>
        <v>43990</v>
      </c>
      <c r="N1166" s="90">
        <f t="shared" si="94"/>
        <v>43990.358275462961</v>
      </c>
      <c r="O1166" s="386">
        <v>107.1</v>
      </c>
      <c r="P1166" s="386">
        <v>0.96050800000000003</v>
      </c>
      <c r="Q1166" s="386" t="s">
        <v>335</v>
      </c>
    </row>
    <row r="1167" spans="1:17">
      <c r="A1167" s="386" t="s">
        <v>348</v>
      </c>
      <c r="B1167" s="386" t="s">
        <v>335</v>
      </c>
      <c r="C1167" s="386" t="s">
        <v>188</v>
      </c>
      <c r="D1167" s="389">
        <v>43990</v>
      </c>
      <c r="E1167" s="394">
        <v>0.4893865740740741</v>
      </c>
      <c r="F1167" s="386" t="s">
        <v>499</v>
      </c>
      <c r="G1167" s="386">
        <v>106.997</v>
      </c>
      <c r="H1167" s="386">
        <v>0.99794899999999997</v>
      </c>
      <c r="J1167" s="320">
        <f t="shared" si="90"/>
        <v>2020</v>
      </c>
      <c r="K1167" s="320">
        <f t="shared" si="91"/>
        <v>6</v>
      </c>
      <c r="L1167" s="320">
        <f t="shared" si="92"/>
        <v>8</v>
      </c>
      <c r="M1167" s="91">
        <f t="shared" si="93"/>
        <v>43990</v>
      </c>
      <c r="N1167" s="90">
        <f t="shared" si="94"/>
        <v>43990.489386574074</v>
      </c>
      <c r="O1167" s="386">
        <v>106.997</v>
      </c>
      <c r="P1167" s="386">
        <v>0.99794899999999997</v>
      </c>
      <c r="Q1167" s="386" t="s">
        <v>335</v>
      </c>
    </row>
    <row r="1168" spans="1:17">
      <c r="A1168" s="386" t="s">
        <v>348</v>
      </c>
      <c r="B1168" s="386" t="s">
        <v>335</v>
      </c>
      <c r="C1168" s="386" t="s">
        <v>188</v>
      </c>
      <c r="D1168" s="389">
        <v>43990</v>
      </c>
      <c r="E1168" s="394">
        <v>0.5058449074074074</v>
      </c>
      <c r="F1168" s="386" t="s">
        <v>499</v>
      </c>
      <c r="G1168" s="386">
        <v>106.88</v>
      </c>
      <c r="H1168" s="386">
        <v>1.040532</v>
      </c>
      <c r="J1168" s="320">
        <f t="shared" si="90"/>
        <v>2020</v>
      </c>
      <c r="K1168" s="320">
        <f t="shared" si="91"/>
        <v>6</v>
      </c>
      <c r="L1168" s="320">
        <f t="shared" si="92"/>
        <v>8</v>
      </c>
      <c r="M1168" s="91">
        <f t="shared" si="93"/>
        <v>43990</v>
      </c>
      <c r="N1168" s="90">
        <f t="shared" si="94"/>
        <v>43990.505844907406</v>
      </c>
      <c r="O1168" s="386">
        <v>106.88</v>
      </c>
      <c r="P1168" s="386">
        <v>1.040532</v>
      </c>
      <c r="Q1168" s="386" t="s">
        <v>335</v>
      </c>
    </row>
    <row r="1169" spans="1:17">
      <c r="A1169" s="386" t="s">
        <v>348</v>
      </c>
      <c r="B1169" s="386" t="s">
        <v>335</v>
      </c>
      <c r="C1169" s="386" t="s">
        <v>188</v>
      </c>
      <c r="D1169" s="389">
        <v>43990</v>
      </c>
      <c r="E1169" s="394">
        <v>0.57725694444444442</v>
      </c>
      <c r="F1169" s="386" t="s">
        <v>468</v>
      </c>
      <c r="G1169" s="386">
        <v>106.8963</v>
      </c>
      <c r="H1169" s="386">
        <v>1.0345960000000001</v>
      </c>
      <c r="J1169" s="320">
        <f t="shared" si="90"/>
        <v>2020</v>
      </c>
      <c r="K1169" s="320">
        <f t="shared" si="91"/>
        <v>6</v>
      </c>
      <c r="L1169" s="320">
        <f t="shared" si="92"/>
        <v>8</v>
      </c>
      <c r="M1169" s="91">
        <f t="shared" si="93"/>
        <v>43990</v>
      </c>
      <c r="N1169" s="90">
        <f t="shared" si="94"/>
        <v>43990.577256944445</v>
      </c>
      <c r="O1169" s="386">
        <v>106.8963</v>
      </c>
      <c r="P1169" s="386">
        <v>1.0345960000000001</v>
      </c>
      <c r="Q1169" s="386" t="s">
        <v>335</v>
      </c>
    </row>
    <row r="1170" spans="1:17">
      <c r="A1170" s="386" t="s">
        <v>348</v>
      </c>
      <c r="B1170" s="386" t="s">
        <v>335</v>
      </c>
      <c r="C1170" s="386" t="s">
        <v>188</v>
      </c>
      <c r="D1170" s="389">
        <v>43990</v>
      </c>
      <c r="E1170" s="394">
        <v>0.57738425925925918</v>
      </c>
      <c r="F1170" s="386" t="s">
        <v>468</v>
      </c>
      <c r="G1170" s="386">
        <v>106.86506</v>
      </c>
      <c r="H1170" s="386">
        <v>1.045974</v>
      </c>
      <c r="J1170" s="320">
        <f t="shared" si="90"/>
        <v>2020</v>
      </c>
      <c r="K1170" s="320">
        <f t="shared" si="91"/>
        <v>6</v>
      </c>
      <c r="L1170" s="320">
        <f t="shared" si="92"/>
        <v>8</v>
      </c>
      <c r="M1170" s="91">
        <f t="shared" si="93"/>
        <v>43990</v>
      </c>
      <c r="N1170" s="90">
        <f t="shared" si="94"/>
        <v>43990.577384259261</v>
      </c>
      <c r="O1170" s="386">
        <v>106.86506</v>
      </c>
      <c r="P1170" s="386">
        <v>1.045974</v>
      </c>
      <c r="Q1170" s="386" t="s">
        <v>335</v>
      </c>
    </row>
    <row r="1171" spans="1:17">
      <c r="A1171" s="386" t="s">
        <v>348</v>
      </c>
      <c r="B1171" s="386" t="s">
        <v>335</v>
      </c>
      <c r="C1171" s="386" t="s">
        <v>188</v>
      </c>
      <c r="D1171" s="389">
        <v>43991</v>
      </c>
      <c r="E1171" s="394">
        <v>0.46644675925925921</v>
      </c>
      <c r="F1171" s="386" t="s">
        <v>534</v>
      </c>
      <c r="G1171" s="386">
        <v>107.018</v>
      </c>
      <c r="H1171" s="386">
        <v>0.98769899999999999</v>
      </c>
      <c r="J1171" s="320">
        <f t="shared" si="90"/>
        <v>2020</v>
      </c>
      <c r="K1171" s="320">
        <f t="shared" si="91"/>
        <v>6</v>
      </c>
      <c r="L1171" s="320">
        <f t="shared" si="92"/>
        <v>9</v>
      </c>
      <c r="M1171" s="91">
        <f t="shared" si="93"/>
        <v>43991</v>
      </c>
      <c r="N1171" s="90">
        <f t="shared" si="94"/>
        <v>43991.466446759259</v>
      </c>
      <c r="O1171" s="386">
        <v>107.018</v>
      </c>
      <c r="P1171" s="386">
        <v>0.98769899999999999</v>
      </c>
      <c r="Q1171" s="386" t="s">
        <v>335</v>
      </c>
    </row>
    <row r="1172" spans="1:17">
      <c r="A1172" s="386" t="s">
        <v>348</v>
      </c>
      <c r="B1172" s="386" t="s">
        <v>335</v>
      </c>
      <c r="C1172" s="386" t="s">
        <v>188</v>
      </c>
      <c r="D1172" s="389">
        <v>43991</v>
      </c>
      <c r="E1172" s="394">
        <v>0.4664814814814815</v>
      </c>
      <c r="F1172" s="386" t="s">
        <v>534</v>
      </c>
      <c r="G1172" s="386">
        <v>107.018</v>
      </c>
      <c r="H1172" s="386">
        <v>0.98769899999999999</v>
      </c>
      <c r="J1172" s="320">
        <f t="shared" si="90"/>
        <v>2020</v>
      </c>
      <c r="K1172" s="320">
        <f t="shared" si="91"/>
        <v>6</v>
      </c>
      <c r="L1172" s="320">
        <f t="shared" si="92"/>
        <v>9</v>
      </c>
      <c r="M1172" s="91">
        <f t="shared" si="93"/>
        <v>43991</v>
      </c>
      <c r="N1172" s="90">
        <f t="shared" si="94"/>
        <v>43991.466481481482</v>
      </c>
      <c r="O1172" s="386">
        <v>107.018</v>
      </c>
      <c r="P1172" s="386">
        <v>0.98769899999999999</v>
      </c>
      <c r="Q1172" s="386" t="s">
        <v>335</v>
      </c>
    </row>
    <row r="1173" spans="1:17">
      <c r="A1173" s="386" t="s">
        <v>348</v>
      </c>
      <c r="B1173" s="386" t="s">
        <v>335</v>
      </c>
      <c r="C1173" s="386" t="s">
        <v>188</v>
      </c>
      <c r="D1173" s="389">
        <v>43991</v>
      </c>
      <c r="E1173" s="394">
        <v>0.50002314814814808</v>
      </c>
      <c r="F1173" s="386" t="s">
        <v>422</v>
      </c>
      <c r="G1173" s="386">
        <v>106.729</v>
      </c>
      <c r="H1173" s="386">
        <v>1.0930629999999999</v>
      </c>
      <c r="J1173" s="320">
        <f t="shared" si="90"/>
        <v>2020</v>
      </c>
      <c r="K1173" s="320">
        <f t="shared" si="91"/>
        <v>6</v>
      </c>
      <c r="L1173" s="320">
        <f t="shared" si="92"/>
        <v>9</v>
      </c>
      <c r="M1173" s="91">
        <f t="shared" si="93"/>
        <v>43991</v>
      </c>
      <c r="N1173" s="90">
        <f t="shared" si="94"/>
        <v>43991.500023148146</v>
      </c>
      <c r="O1173" s="386">
        <v>106.729</v>
      </c>
      <c r="P1173" s="386">
        <v>1.0930629999999999</v>
      </c>
      <c r="Q1173" s="386" t="s">
        <v>335</v>
      </c>
    </row>
    <row r="1174" spans="1:17">
      <c r="A1174" s="386" t="s">
        <v>348</v>
      </c>
      <c r="B1174" s="386" t="s">
        <v>335</v>
      </c>
      <c r="C1174" s="386" t="s">
        <v>188</v>
      </c>
      <c r="D1174" s="389">
        <v>43991</v>
      </c>
      <c r="E1174" s="394">
        <v>0.50002314814814808</v>
      </c>
      <c r="F1174" s="386" t="s">
        <v>422</v>
      </c>
      <c r="G1174" s="386">
        <v>106.32888</v>
      </c>
      <c r="H1174" s="386">
        <v>1.239514</v>
      </c>
      <c r="J1174" s="320">
        <f t="shared" si="90"/>
        <v>2020</v>
      </c>
      <c r="K1174" s="320">
        <f t="shared" si="91"/>
        <v>6</v>
      </c>
      <c r="L1174" s="320">
        <f t="shared" si="92"/>
        <v>9</v>
      </c>
      <c r="M1174" s="91">
        <f t="shared" si="93"/>
        <v>43991</v>
      </c>
      <c r="N1174" s="90">
        <f t="shared" si="94"/>
        <v>43991.500023148146</v>
      </c>
      <c r="O1174" s="386">
        <v>106.32888</v>
      </c>
      <c r="P1174" s="386">
        <v>1.239514</v>
      </c>
      <c r="Q1174" s="386" t="s">
        <v>335</v>
      </c>
    </row>
    <row r="1175" spans="1:17">
      <c r="A1175" s="386" t="s">
        <v>348</v>
      </c>
      <c r="B1175" s="386" t="s">
        <v>335</v>
      </c>
      <c r="C1175" s="386" t="s">
        <v>188</v>
      </c>
      <c r="D1175" s="389">
        <v>43992</v>
      </c>
      <c r="E1175" s="394">
        <v>0.49884259259259262</v>
      </c>
      <c r="F1175" s="386" t="s">
        <v>428</v>
      </c>
      <c r="G1175" s="386">
        <v>106.760186</v>
      </c>
      <c r="H1175" s="386">
        <v>1.0791500000000001</v>
      </c>
      <c r="J1175" s="320">
        <f t="shared" si="90"/>
        <v>2020</v>
      </c>
      <c r="K1175" s="320">
        <f t="shared" si="91"/>
        <v>6</v>
      </c>
      <c r="L1175" s="320">
        <f t="shared" si="92"/>
        <v>10</v>
      </c>
      <c r="M1175" s="91">
        <f t="shared" si="93"/>
        <v>43992</v>
      </c>
      <c r="N1175" s="90">
        <f t="shared" si="94"/>
        <v>43992.498842592591</v>
      </c>
      <c r="O1175" s="386">
        <v>106.760186</v>
      </c>
      <c r="P1175" s="386">
        <v>1.0791500000000001</v>
      </c>
      <c r="Q1175" s="386" t="s">
        <v>335</v>
      </c>
    </row>
    <row r="1176" spans="1:17">
      <c r="A1176" s="386" t="s">
        <v>348</v>
      </c>
      <c r="B1176" s="386" t="s">
        <v>335</v>
      </c>
      <c r="C1176" s="386" t="s">
        <v>188</v>
      </c>
      <c r="D1176" s="389">
        <v>43992</v>
      </c>
      <c r="E1176" s="394">
        <v>0.62738425925925922</v>
      </c>
      <c r="F1176" s="386" t="s">
        <v>422</v>
      </c>
      <c r="G1176" s="386">
        <v>107.01600000000001</v>
      </c>
      <c r="H1176" s="386">
        <v>0.98580900000000005</v>
      </c>
      <c r="J1176" s="320">
        <f t="shared" si="90"/>
        <v>2020</v>
      </c>
      <c r="K1176" s="320">
        <f t="shared" si="91"/>
        <v>6</v>
      </c>
      <c r="L1176" s="320">
        <f t="shared" si="92"/>
        <v>10</v>
      </c>
      <c r="M1176" s="91">
        <f t="shared" si="93"/>
        <v>43992</v>
      </c>
      <c r="N1176" s="90">
        <f t="shared" si="94"/>
        <v>43992.627384259256</v>
      </c>
      <c r="O1176" s="386">
        <v>107.01600000000001</v>
      </c>
      <c r="P1176" s="386">
        <v>0.98580900000000005</v>
      </c>
      <c r="Q1176" s="386" t="s">
        <v>335</v>
      </c>
    </row>
    <row r="1177" spans="1:17">
      <c r="A1177" s="386" t="s">
        <v>348</v>
      </c>
      <c r="B1177" s="386" t="s">
        <v>335</v>
      </c>
      <c r="C1177" s="386" t="s">
        <v>188</v>
      </c>
      <c r="D1177" s="389">
        <v>43992</v>
      </c>
      <c r="E1177" s="394">
        <v>0.62738425925925922</v>
      </c>
      <c r="F1177" s="386" t="s">
        <v>422</v>
      </c>
      <c r="G1177" s="386">
        <v>107.01600000000001</v>
      </c>
      <c r="H1177" s="386">
        <v>0.98580900000000005</v>
      </c>
      <c r="J1177" s="320">
        <f t="shared" si="90"/>
        <v>2020</v>
      </c>
      <c r="K1177" s="320">
        <f t="shared" si="91"/>
        <v>6</v>
      </c>
      <c r="L1177" s="320">
        <f t="shared" si="92"/>
        <v>10</v>
      </c>
      <c r="M1177" s="91">
        <f t="shared" si="93"/>
        <v>43992</v>
      </c>
      <c r="N1177" s="90">
        <f t="shared" si="94"/>
        <v>43992.627384259256</v>
      </c>
      <c r="O1177" s="386">
        <v>107.01600000000001</v>
      </c>
      <c r="P1177" s="386">
        <v>0.98580900000000005</v>
      </c>
      <c r="Q1177" s="386" t="s">
        <v>335</v>
      </c>
    </row>
    <row r="1178" spans="1:17">
      <c r="A1178" s="386" t="s">
        <v>348</v>
      </c>
      <c r="B1178" s="386" t="s">
        <v>335</v>
      </c>
      <c r="C1178" s="386" t="s">
        <v>188</v>
      </c>
      <c r="D1178" s="389">
        <v>43992</v>
      </c>
      <c r="E1178" s="394">
        <v>0.62738425925925922</v>
      </c>
      <c r="F1178" s="386" t="s">
        <v>422</v>
      </c>
      <c r="G1178" s="386">
        <v>107.01600000000001</v>
      </c>
      <c r="H1178" s="386">
        <v>0.98580900000000005</v>
      </c>
      <c r="J1178" s="320">
        <f t="shared" si="90"/>
        <v>2020</v>
      </c>
      <c r="K1178" s="320">
        <f t="shared" si="91"/>
        <v>6</v>
      </c>
      <c r="L1178" s="320">
        <f t="shared" si="92"/>
        <v>10</v>
      </c>
      <c r="M1178" s="91">
        <f t="shared" si="93"/>
        <v>43992</v>
      </c>
      <c r="N1178" s="90">
        <f t="shared" si="94"/>
        <v>43992.627384259256</v>
      </c>
      <c r="O1178" s="386">
        <v>107.01600000000001</v>
      </c>
      <c r="P1178" s="386">
        <v>0.98580900000000005</v>
      </c>
      <c r="Q1178" s="386" t="s">
        <v>335</v>
      </c>
    </row>
    <row r="1179" spans="1:17">
      <c r="A1179" s="386" t="s">
        <v>348</v>
      </c>
      <c r="B1179" s="386" t="s">
        <v>335</v>
      </c>
      <c r="C1179" s="386" t="s">
        <v>188</v>
      </c>
      <c r="D1179" s="389">
        <v>43993</v>
      </c>
      <c r="E1179" s="394">
        <v>0.52650462962962963</v>
      </c>
      <c r="F1179" s="386" t="s">
        <v>500</v>
      </c>
      <c r="G1179" s="386">
        <v>106.46</v>
      </c>
      <c r="H1179" s="386">
        <v>1.181743</v>
      </c>
      <c r="J1179" s="320">
        <f t="shared" si="90"/>
        <v>2020</v>
      </c>
      <c r="K1179" s="320">
        <f t="shared" si="91"/>
        <v>6</v>
      </c>
      <c r="L1179" s="320">
        <f t="shared" si="92"/>
        <v>11</v>
      </c>
      <c r="M1179" s="91">
        <f t="shared" si="93"/>
        <v>43993</v>
      </c>
      <c r="N1179" s="90">
        <f t="shared" si="94"/>
        <v>43993.526504629626</v>
      </c>
      <c r="O1179" s="386">
        <v>106.46</v>
      </c>
      <c r="P1179" s="386">
        <v>1.181743</v>
      </c>
      <c r="Q1179" s="386" t="s">
        <v>335</v>
      </c>
    </row>
    <row r="1180" spans="1:17">
      <c r="A1180" s="386" t="s">
        <v>348</v>
      </c>
      <c r="B1180" s="386" t="s">
        <v>335</v>
      </c>
      <c r="C1180" s="386" t="s">
        <v>188</v>
      </c>
      <c r="D1180" s="389">
        <v>43993</v>
      </c>
      <c r="E1180" s="394">
        <v>0.52651620370370367</v>
      </c>
      <c r="F1180" s="386" t="s">
        <v>500</v>
      </c>
      <c r="G1180" s="386">
        <v>106.167143</v>
      </c>
      <c r="H1180" s="386">
        <v>1.28962</v>
      </c>
      <c r="J1180" s="320">
        <f t="shared" si="90"/>
        <v>2020</v>
      </c>
      <c r="K1180" s="320">
        <f t="shared" si="91"/>
        <v>6</v>
      </c>
      <c r="L1180" s="320">
        <f t="shared" si="92"/>
        <v>11</v>
      </c>
      <c r="M1180" s="91">
        <f t="shared" si="93"/>
        <v>43993</v>
      </c>
      <c r="N1180" s="90">
        <f t="shared" si="94"/>
        <v>43993.526516203703</v>
      </c>
      <c r="O1180" s="386">
        <v>106.167143</v>
      </c>
      <c r="P1180" s="386">
        <v>1.28962</v>
      </c>
      <c r="Q1180" s="386" t="s">
        <v>335</v>
      </c>
    </row>
    <row r="1181" spans="1:17">
      <c r="A1181" s="386" t="s">
        <v>348</v>
      </c>
      <c r="B1181" s="386" t="s">
        <v>335</v>
      </c>
      <c r="C1181" s="386" t="s">
        <v>188</v>
      </c>
      <c r="D1181" s="389">
        <v>43993</v>
      </c>
      <c r="E1181" s="394">
        <v>0.52651620370370367</v>
      </c>
      <c r="F1181" s="386" t="s">
        <v>500</v>
      </c>
      <c r="G1181" s="386">
        <v>106.31</v>
      </c>
      <c r="H1181" s="386">
        <v>1.2369520000000001</v>
      </c>
      <c r="J1181" s="320">
        <f t="shared" si="90"/>
        <v>2020</v>
      </c>
      <c r="K1181" s="320">
        <f t="shared" si="91"/>
        <v>6</v>
      </c>
      <c r="L1181" s="320">
        <f t="shared" si="92"/>
        <v>11</v>
      </c>
      <c r="M1181" s="91">
        <f t="shared" si="93"/>
        <v>43993</v>
      </c>
      <c r="N1181" s="90">
        <f t="shared" si="94"/>
        <v>43993.526516203703</v>
      </c>
      <c r="O1181" s="386">
        <v>106.31</v>
      </c>
      <c r="P1181" s="386">
        <v>1.2369520000000001</v>
      </c>
      <c r="Q1181" s="386" t="s">
        <v>335</v>
      </c>
    </row>
    <row r="1182" spans="1:17">
      <c r="A1182" s="386" t="s">
        <v>348</v>
      </c>
      <c r="B1182" s="386" t="s">
        <v>335</v>
      </c>
      <c r="C1182" s="386" t="s">
        <v>188</v>
      </c>
      <c r="D1182" s="389">
        <v>43993</v>
      </c>
      <c r="E1182" s="394">
        <v>0.53366898148148145</v>
      </c>
      <c r="F1182" s="386" t="s">
        <v>535</v>
      </c>
      <c r="G1182" s="386">
        <v>106.568</v>
      </c>
      <c r="H1182" s="386">
        <v>1.1420509999999999</v>
      </c>
      <c r="J1182" s="320">
        <f t="shared" si="90"/>
        <v>2020</v>
      </c>
      <c r="K1182" s="320">
        <f t="shared" si="91"/>
        <v>6</v>
      </c>
      <c r="L1182" s="320">
        <f t="shared" si="92"/>
        <v>11</v>
      </c>
      <c r="M1182" s="91">
        <f t="shared" si="93"/>
        <v>43993</v>
      </c>
      <c r="N1182" s="90">
        <f t="shared" si="94"/>
        <v>43993.533668981479</v>
      </c>
      <c r="O1182" s="386">
        <v>106.568</v>
      </c>
      <c r="P1182" s="386">
        <v>1.1420509999999999</v>
      </c>
      <c r="Q1182" s="386" t="s">
        <v>335</v>
      </c>
    </row>
    <row r="1183" spans="1:17">
      <c r="A1183" s="386" t="s">
        <v>348</v>
      </c>
      <c r="B1183" s="386" t="s">
        <v>335</v>
      </c>
      <c r="C1183" s="386" t="s">
        <v>188</v>
      </c>
      <c r="D1183" s="389">
        <v>43993</v>
      </c>
      <c r="E1183" s="394">
        <v>0.59079861111111109</v>
      </c>
      <c r="F1183" s="386" t="s">
        <v>421</v>
      </c>
      <c r="G1183" s="386">
        <v>106.375</v>
      </c>
      <c r="H1183" s="386">
        <v>1.2130160000000001</v>
      </c>
      <c r="J1183" s="320">
        <f t="shared" si="90"/>
        <v>2020</v>
      </c>
      <c r="K1183" s="320">
        <f t="shared" si="91"/>
        <v>6</v>
      </c>
      <c r="L1183" s="320">
        <f t="shared" si="92"/>
        <v>11</v>
      </c>
      <c r="M1183" s="91">
        <f t="shared" si="93"/>
        <v>43993</v>
      </c>
      <c r="N1183" s="90">
        <f t="shared" si="94"/>
        <v>43993.590798611112</v>
      </c>
      <c r="O1183" s="386">
        <v>106.375</v>
      </c>
      <c r="P1183" s="386">
        <v>1.2130160000000001</v>
      </c>
      <c r="Q1183" s="386" t="s">
        <v>335</v>
      </c>
    </row>
    <row r="1184" spans="1:17">
      <c r="A1184" s="386" t="s">
        <v>348</v>
      </c>
      <c r="B1184" s="386" t="s">
        <v>335</v>
      </c>
      <c r="C1184" s="386" t="s">
        <v>188</v>
      </c>
      <c r="D1184" s="389">
        <v>43993</v>
      </c>
      <c r="E1184" s="394">
        <v>0.59079861111111109</v>
      </c>
      <c r="F1184" s="386" t="s">
        <v>421</v>
      </c>
      <c r="G1184" s="386">
        <v>105.27500000000001</v>
      </c>
      <c r="H1184" s="386">
        <v>1.6204940000000001</v>
      </c>
      <c r="J1184" s="320">
        <f t="shared" si="90"/>
        <v>2020</v>
      </c>
      <c r="K1184" s="320">
        <f t="shared" si="91"/>
        <v>6</v>
      </c>
      <c r="L1184" s="320">
        <f t="shared" si="92"/>
        <v>11</v>
      </c>
      <c r="M1184" s="91">
        <f t="shared" si="93"/>
        <v>43993</v>
      </c>
      <c r="N1184" s="90">
        <f t="shared" si="94"/>
        <v>43993.590798611112</v>
      </c>
      <c r="O1184" s="386">
        <v>105.27500000000001</v>
      </c>
      <c r="P1184" s="386">
        <v>1.6204940000000001</v>
      </c>
      <c r="Q1184" s="386" t="s">
        <v>335</v>
      </c>
    </row>
    <row r="1185" spans="1:17">
      <c r="A1185" s="386" t="s">
        <v>348</v>
      </c>
      <c r="B1185" s="386" t="s">
        <v>335</v>
      </c>
      <c r="C1185" s="386" t="s">
        <v>188</v>
      </c>
      <c r="D1185" s="389">
        <v>43993</v>
      </c>
      <c r="E1185" s="394">
        <v>0.59333333333333327</v>
      </c>
      <c r="F1185" s="386" t="s">
        <v>442</v>
      </c>
      <c r="G1185" s="386">
        <v>106.571</v>
      </c>
      <c r="H1185" s="386">
        <v>1.140949</v>
      </c>
      <c r="J1185" s="320">
        <f t="shared" si="90"/>
        <v>2020</v>
      </c>
      <c r="K1185" s="320">
        <f t="shared" si="91"/>
        <v>6</v>
      </c>
      <c r="L1185" s="320">
        <f t="shared" si="92"/>
        <v>11</v>
      </c>
      <c r="M1185" s="91">
        <f t="shared" si="93"/>
        <v>43993</v>
      </c>
      <c r="N1185" s="90">
        <f t="shared" si="94"/>
        <v>43993.593333333331</v>
      </c>
      <c r="O1185" s="386">
        <v>106.571</v>
      </c>
      <c r="P1185" s="386">
        <v>1.140949</v>
      </c>
      <c r="Q1185" s="386" t="s">
        <v>335</v>
      </c>
    </row>
    <row r="1186" spans="1:17">
      <c r="A1186" s="386" t="s">
        <v>348</v>
      </c>
      <c r="B1186" s="386" t="s">
        <v>335</v>
      </c>
      <c r="C1186" s="386" t="s">
        <v>188</v>
      </c>
      <c r="D1186" s="389">
        <v>43993</v>
      </c>
      <c r="E1186" s="394">
        <v>0.61101851851851852</v>
      </c>
      <c r="F1186" s="386" t="s">
        <v>536</v>
      </c>
      <c r="G1186" s="386">
        <v>106.854</v>
      </c>
      <c r="H1186" s="386">
        <v>1.037177</v>
      </c>
      <c r="J1186" s="320">
        <f t="shared" si="90"/>
        <v>2020</v>
      </c>
      <c r="K1186" s="320">
        <f t="shared" si="91"/>
        <v>6</v>
      </c>
      <c r="L1186" s="320">
        <f t="shared" si="92"/>
        <v>11</v>
      </c>
      <c r="M1186" s="91">
        <f t="shared" si="93"/>
        <v>43993</v>
      </c>
      <c r="N1186" s="90">
        <f t="shared" si="94"/>
        <v>43993.611018518517</v>
      </c>
      <c r="O1186" s="386">
        <v>106.854</v>
      </c>
      <c r="P1186" s="386">
        <v>1.037177</v>
      </c>
      <c r="Q1186" s="386" t="s">
        <v>335</v>
      </c>
    </row>
    <row r="1187" spans="1:17">
      <c r="A1187" s="386" t="s">
        <v>348</v>
      </c>
      <c r="B1187" s="386" t="s">
        <v>335</v>
      </c>
      <c r="C1187" s="386" t="s">
        <v>188</v>
      </c>
      <c r="D1187" s="389">
        <v>43993</v>
      </c>
      <c r="E1187" s="394">
        <v>0.61101851851851852</v>
      </c>
      <c r="F1187" s="386" t="s">
        <v>536</v>
      </c>
      <c r="G1187" s="386">
        <v>106.854</v>
      </c>
      <c r="H1187" s="386">
        <v>1.037177</v>
      </c>
      <c r="J1187" s="320">
        <f t="shared" si="90"/>
        <v>2020</v>
      </c>
      <c r="K1187" s="320">
        <f t="shared" si="91"/>
        <v>6</v>
      </c>
      <c r="L1187" s="320">
        <f t="shared" si="92"/>
        <v>11</v>
      </c>
      <c r="M1187" s="91">
        <f t="shared" si="93"/>
        <v>43993</v>
      </c>
      <c r="N1187" s="90">
        <f t="shared" si="94"/>
        <v>43993.611018518517</v>
      </c>
      <c r="O1187" s="386">
        <v>106.854</v>
      </c>
      <c r="P1187" s="386">
        <v>1.037177</v>
      </c>
      <c r="Q1187" s="386" t="s">
        <v>335</v>
      </c>
    </row>
    <row r="1188" spans="1:17">
      <c r="A1188" s="386" t="s">
        <v>348</v>
      </c>
      <c r="B1188" s="386" t="s">
        <v>335</v>
      </c>
      <c r="C1188" s="386" t="s">
        <v>188</v>
      </c>
      <c r="D1188" s="389">
        <v>43994</v>
      </c>
      <c r="E1188" s="394">
        <v>0.40244212962962961</v>
      </c>
      <c r="F1188" s="386" t="s">
        <v>431</v>
      </c>
      <c r="G1188" s="386">
        <v>106.429</v>
      </c>
      <c r="H1188" s="386">
        <v>1.1907179999999999</v>
      </c>
      <c r="J1188" s="320">
        <f t="shared" si="90"/>
        <v>2020</v>
      </c>
      <c r="K1188" s="320">
        <f t="shared" si="91"/>
        <v>6</v>
      </c>
      <c r="L1188" s="320">
        <f t="shared" si="92"/>
        <v>12</v>
      </c>
      <c r="M1188" s="91">
        <f t="shared" si="93"/>
        <v>43994</v>
      </c>
      <c r="N1188" s="90">
        <f t="shared" si="94"/>
        <v>43994.402442129627</v>
      </c>
      <c r="O1188" s="386">
        <v>106.429</v>
      </c>
      <c r="P1188" s="386">
        <v>1.1907179999999999</v>
      </c>
      <c r="Q1188" s="386" t="s">
        <v>335</v>
      </c>
    </row>
    <row r="1189" spans="1:17">
      <c r="A1189" s="386" t="s">
        <v>348</v>
      </c>
      <c r="B1189" s="386" t="s">
        <v>335</v>
      </c>
      <c r="C1189" s="386" t="s">
        <v>188</v>
      </c>
      <c r="D1189" s="389">
        <v>43994</v>
      </c>
      <c r="E1189" s="394">
        <v>0.4024537037037037</v>
      </c>
      <c r="F1189" s="386" t="s">
        <v>431</v>
      </c>
      <c r="G1189" s="386">
        <v>106.529</v>
      </c>
      <c r="H1189" s="386">
        <v>1.153915</v>
      </c>
      <c r="J1189" s="320">
        <f t="shared" si="90"/>
        <v>2020</v>
      </c>
      <c r="K1189" s="320">
        <f t="shared" si="91"/>
        <v>6</v>
      </c>
      <c r="L1189" s="320">
        <f t="shared" si="92"/>
        <v>12</v>
      </c>
      <c r="M1189" s="91">
        <f t="shared" si="93"/>
        <v>43994</v>
      </c>
      <c r="N1189" s="90">
        <f t="shared" si="94"/>
        <v>43994.402453703704</v>
      </c>
      <c r="O1189" s="386">
        <v>106.529</v>
      </c>
      <c r="P1189" s="386">
        <v>1.153915</v>
      </c>
      <c r="Q1189" s="386" t="s">
        <v>335</v>
      </c>
    </row>
    <row r="1190" spans="1:17">
      <c r="A1190" s="386" t="s">
        <v>348</v>
      </c>
      <c r="B1190" s="386" t="s">
        <v>335</v>
      </c>
      <c r="C1190" s="386" t="s">
        <v>188</v>
      </c>
      <c r="D1190" s="389">
        <v>43994</v>
      </c>
      <c r="E1190" s="394">
        <v>0.49982638888888886</v>
      </c>
      <c r="F1190" s="386" t="s">
        <v>537</v>
      </c>
      <c r="G1190" s="386">
        <v>106.681</v>
      </c>
      <c r="H1190" s="386">
        <v>1.0980559999999999</v>
      </c>
      <c r="J1190" s="320">
        <f t="shared" si="90"/>
        <v>2020</v>
      </c>
      <c r="K1190" s="320">
        <f t="shared" si="91"/>
        <v>6</v>
      </c>
      <c r="L1190" s="320">
        <f t="shared" si="92"/>
        <v>12</v>
      </c>
      <c r="M1190" s="91">
        <f t="shared" si="93"/>
        <v>43994</v>
      </c>
      <c r="N1190" s="90">
        <f t="shared" si="94"/>
        <v>43994.499826388892</v>
      </c>
      <c r="O1190" s="386">
        <v>106.681</v>
      </c>
      <c r="P1190" s="386">
        <v>1.0980559999999999</v>
      </c>
      <c r="Q1190" s="386" t="s">
        <v>335</v>
      </c>
    </row>
    <row r="1191" spans="1:17">
      <c r="A1191" s="386" t="s">
        <v>348</v>
      </c>
      <c r="B1191" s="386" t="s">
        <v>335</v>
      </c>
      <c r="C1191" s="386" t="s">
        <v>188</v>
      </c>
      <c r="D1191" s="389">
        <v>43997</v>
      </c>
      <c r="E1191" s="394">
        <v>0.44722222222222224</v>
      </c>
      <c r="F1191" s="386" t="s">
        <v>428</v>
      </c>
      <c r="G1191" s="386">
        <v>106.392</v>
      </c>
      <c r="H1191" s="386">
        <v>1.201926</v>
      </c>
      <c r="J1191" s="320">
        <f t="shared" si="90"/>
        <v>2020</v>
      </c>
      <c r="K1191" s="320">
        <f t="shared" si="91"/>
        <v>6</v>
      </c>
      <c r="L1191" s="320">
        <f t="shared" si="92"/>
        <v>15</v>
      </c>
      <c r="M1191" s="91">
        <f t="shared" si="93"/>
        <v>43997</v>
      </c>
      <c r="N1191" s="90">
        <f t="shared" si="94"/>
        <v>43997.447222222225</v>
      </c>
      <c r="O1191" s="386">
        <v>106.392</v>
      </c>
      <c r="P1191" s="386">
        <v>1.201926</v>
      </c>
      <c r="Q1191" s="386" t="s">
        <v>335</v>
      </c>
    </row>
    <row r="1192" spans="1:17">
      <c r="A1192" s="386" t="s">
        <v>348</v>
      </c>
      <c r="B1192" s="386" t="s">
        <v>335</v>
      </c>
      <c r="C1192" s="386" t="s">
        <v>188</v>
      </c>
      <c r="D1192" s="389">
        <v>43997</v>
      </c>
      <c r="E1192" s="394">
        <v>0.44722222222222224</v>
      </c>
      <c r="F1192" s="386" t="s">
        <v>428</v>
      </c>
      <c r="G1192" s="386">
        <v>106.392</v>
      </c>
      <c r="H1192" s="386">
        <v>1.201926</v>
      </c>
      <c r="J1192" s="320">
        <f t="shared" si="90"/>
        <v>2020</v>
      </c>
      <c r="K1192" s="320">
        <f t="shared" si="91"/>
        <v>6</v>
      </c>
      <c r="L1192" s="320">
        <f t="shared" si="92"/>
        <v>15</v>
      </c>
      <c r="M1192" s="91">
        <f t="shared" si="93"/>
        <v>43997</v>
      </c>
      <c r="N1192" s="90">
        <f t="shared" si="94"/>
        <v>43997.447222222225</v>
      </c>
      <c r="O1192" s="386">
        <v>106.392</v>
      </c>
      <c r="P1192" s="386">
        <v>1.201926</v>
      </c>
      <c r="Q1192" s="386" t="s">
        <v>335</v>
      </c>
    </row>
    <row r="1193" spans="1:17">
      <c r="A1193" s="386" t="s">
        <v>348</v>
      </c>
      <c r="B1193" s="386" t="s">
        <v>335</v>
      </c>
      <c r="C1193" s="386" t="s">
        <v>188</v>
      </c>
      <c r="D1193" s="389">
        <v>43997</v>
      </c>
      <c r="E1193" s="394">
        <v>0.44723379629629628</v>
      </c>
      <c r="F1193" s="386" t="s">
        <v>428</v>
      </c>
      <c r="G1193" s="386">
        <v>106.392</v>
      </c>
      <c r="H1193" s="386">
        <v>1.201926</v>
      </c>
      <c r="J1193" s="320">
        <f t="shared" si="90"/>
        <v>2020</v>
      </c>
      <c r="K1193" s="320">
        <f t="shared" si="91"/>
        <v>6</v>
      </c>
      <c r="L1193" s="320">
        <f t="shared" si="92"/>
        <v>15</v>
      </c>
      <c r="M1193" s="91">
        <f t="shared" si="93"/>
        <v>43997</v>
      </c>
      <c r="N1193" s="90">
        <f t="shared" si="94"/>
        <v>43997.447233796294</v>
      </c>
      <c r="O1193" s="386">
        <v>106.392</v>
      </c>
      <c r="P1193" s="386">
        <v>1.201926</v>
      </c>
      <c r="Q1193" s="386" t="s">
        <v>335</v>
      </c>
    </row>
    <row r="1194" spans="1:17">
      <c r="A1194" s="386" t="s">
        <v>348</v>
      </c>
      <c r="B1194" s="386" t="s">
        <v>335</v>
      </c>
      <c r="C1194" s="386" t="s">
        <v>188</v>
      </c>
      <c r="D1194" s="389">
        <v>43997</v>
      </c>
      <c r="E1194" s="394">
        <v>0.47002314814814816</v>
      </c>
      <c r="F1194" s="386" t="s">
        <v>431</v>
      </c>
      <c r="G1194" s="386">
        <v>106.699</v>
      </c>
      <c r="H1194" s="386">
        <v>1.0889169999999999</v>
      </c>
      <c r="J1194" s="320">
        <f t="shared" si="90"/>
        <v>2020</v>
      </c>
      <c r="K1194" s="320">
        <f t="shared" si="91"/>
        <v>6</v>
      </c>
      <c r="L1194" s="320">
        <f t="shared" si="92"/>
        <v>15</v>
      </c>
      <c r="M1194" s="91">
        <f t="shared" si="93"/>
        <v>43997</v>
      </c>
      <c r="N1194" s="90">
        <f t="shared" si="94"/>
        <v>43997.470023148147</v>
      </c>
      <c r="O1194" s="386">
        <v>106.699</v>
      </c>
      <c r="P1194" s="386">
        <v>1.0889169999999999</v>
      </c>
      <c r="Q1194" s="386" t="s">
        <v>335</v>
      </c>
    </row>
    <row r="1195" spans="1:17">
      <c r="A1195" s="386" t="s">
        <v>348</v>
      </c>
      <c r="B1195" s="386" t="s">
        <v>335</v>
      </c>
      <c r="C1195" s="386" t="s">
        <v>188</v>
      </c>
      <c r="D1195" s="389">
        <v>43997</v>
      </c>
      <c r="E1195" s="394">
        <v>0.48471064814814818</v>
      </c>
      <c r="F1195" s="386" t="s">
        <v>538</v>
      </c>
      <c r="G1195" s="386">
        <v>106.54300000000001</v>
      </c>
      <c r="H1195" s="386">
        <v>1.146293</v>
      </c>
      <c r="J1195" s="320">
        <f t="shared" si="90"/>
        <v>2020</v>
      </c>
      <c r="K1195" s="320">
        <f t="shared" si="91"/>
        <v>6</v>
      </c>
      <c r="L1195" s="320">
        <f t="shared" si="92"/>
        <v>15</v>
      </c>
      <c r="M1195" s="91">
        <f t="shared" si="93"/>
        <v>43997</v>
      </c>
      <c r="N1195" s="90">
        <f t="shared" si="94"/>
        <v>43997.484710648147</v>
      </c>
      <c r="O1195" s="386">
        <v>106.54300000000001</v>
      </c>
      <c r="P1195" s="386">
        <v>1.146293</v>
      </c>
      <c r="Q1195" s="386" t="s">
        <v>335</v>
      </c>
    </row>
    <row r="1196" spans="1:17">
      <c r="A1196" s="386" t="s">
        <v>348</v>
      </c>
      <c r="B1196" s="386" t="s">
        <v>335</v>
      </c>
      <c r="C1196" s="386" t="s">
        <v>188</v>
      </c>
      <c r="D1196" s="389">
        <v>43997</v>
      </c>
      <c r="E1196" s="394">
        <v>0.48577546296296298</v>
      </c>
      <c r="F1196" s="386" t="s">
        <v>538</v>
      </c>
      <c r="G1196" s="386">
        <v>106.517</v>
      </c>
      <c r="H1196" s="386">
        <v>1.1558649999999999</v>
      </c>
      <c r="J1196" s="320">
        <f t="shared" si="90"/>
        <v>2020</v>
      </c>
      <c r="K1196" s="320">
        <f t="shared" si="91"/>
        <v>6</v>
      </c>
      <c r="L1196" s="320">
        <f t="shared" si="92"/>
        <v>15</v>
      </c>
      <c r="M1196" s="91">
        <f t="shared" si="93"/>
        <v>43997</v>
      </c>
      <c r="N1196" s="90">
        <f t="shared" si="94"/>
        <v>43997.485775462963</v>
      </c>
      <c r="O1196" s="386">
        <v>106.517</v>
      </c>
      <c r="P1196" s="386">
        <v>1.1558649999999999</v>
      </c>
      <c r="Q1196" s="386" t="s">
        <v>335</v>
      </c>
    </row>
    <row r="1197" spans="1:17">
      <c r="A1197" s="386" t="s">
        <v>348</v>
      </c>
      <c r="B1197" s="386" t="s">
        <v>335</v>
      </c>
      <c r="C1197" s="386" t="s">
        <v>188</v>
      </c>
      <c r="D1197" s="389">
        <v>43997</v>
      </c>
      <c r="E1197" s="394">
        <v>0.50263888888888886</v>
      </c>
      <c r="F1197" s="386" t="s">
        <v>423</v>
      </c>
      <c r="G1197" s="386">
        <v>106.45</v>
      </c>
      <c r="H1197" s="386">
        <v>1.1805460000000001</v>
      </c>
      <c r="J1197" s="320">
        <f t="shared" si="90"/>
        <v>2020</v>
      </c>
      <c r="K1197" s="320">
        <f t="shared" si="91"/>
        <v>6</v>
      </c>
      <c r="L1197" s="320">
        <f t="shared" si="92"/>
        <v>15</v>
      </c>
      <c r="M1197" s="91">
        <f t="shared" si="93"/>
        <v>43997</v>
      </c>
      <c r="N1197" s="90">
        <f t="shared" si="94"/>
        <v>43997.502638888887</v>
      </c>
      <c r="O1197" s="386">
        <v>106.45</v>
      </c>
      <c r="P1197" s="386">
        <v>1.1805460000000001</v>
      </c>
      <c r="Q1197" s="386" t="s">
        <v>335</v>
      </c>
    </row>
    <row r="1198" spans="1:17">
      <c r="A1198" s="386" t="s">
        <v>348</v>
      </c>
      <c r="B1198" s="386" t="s">
        <v>335</v>
      </c>
      <c r="C1198" s="386" t="s">
        <v>188</v>
      </c>
      <c r="D1198" s="389">
        <v>43997</v>
      </c>
      <c r="E1198" s="394">
        <v>0.50263888888888886</v>
      </c>
      <c r="F1198" s="386" t="s">
        <v>423</v>
      </c>
      <c r="G1198" s="386">
        <v>106.45</v>
      </c>
      <c r="H1198" s="386">
        <v>1.1805460000000001</v>
      </c>
      <c r="J1198" s="320">
        <f t="shared" si="90"/>
        <v>2020</v>
      </c>
      <c r="K1198" s="320">
        <f t="shared" si="91"/>
        <v>6</v>
      </c>
      <c r="L1198" s="320">
        <f t="shared" si="92"/>
        <v>15</v>
      </c>
      <c r="M1198" s="91">
        <f t="shared" si="93"/>
        <v>43997</v>
      </c>
      <c r="N1198" s="90">
        <f t="shared" si="94"/>
        <v>43997.502638888887</v>
      </c>
      <c r="O1198" s="386">
        <v>106.45</v>
      </c>
      <c r="P1198" s="386">
        <v>1.1805460000000001</v>
      </c>
      <c r="Q1198" s="386" t="s">
        <v>335</v>
      </c>
    </row>
    <row r="1199" spans="1:17">
      <c r="A1199" s="386" t="s">
        <v>348</v>
      </c>
      <c r="B1199" s="386" t="s">
        <v>335</v>
      </c>
      <c r="C1199" s="386" t="s">
        <v>188</v>
      </c>
      <c r="D1199" s="389">
        <v>43997</v>
      </c>
      <c r="E1199" s="394">
        <v>0.62572916666666667</v>
      </c>
      <c r="F1199" s="386" t="s">
        <v>539</v>
      </c>
      <c r="G1199" s="386">
        <v>107.127</v>
      </c>
      <c r="H1199" s="386">
        <v>0.93202499999999999</v>
      </c>
      <c r="J1199" s="320">
        <f t="shared" si="90"/>
        <v>2020</v>
      </c>
      <c r="K1199" s="320">
        <f t="shared" si="91"/>
        <v>6</v>
      </c>
      <c r="L1199" s="320">
        <f t="shared" si="92"/>
        <v>15</v>
      </c>
      <c r="M1199" s="91">
        <f t="shared" si="93"/>
        <v>43997</v>
      </c>
      <c r="N1199" s="90">
        <f t="shared" si="94"/>
        <v>43997.62572916667</v>
      </c>
      <c r="O1199" s="386">
        <v>107.127</v>
      </c>
      <c r="P1199" s="386">
        <v>0.93202499999999999</v>
      </c>
      <c r="Q1199" s="386" t="s">
        <v>335</v>
      </c>
    </row>
    <row r="1200" spans="1:17">
      <c r="A1200" s="386" t="s">
        <v>348</v>
      </c>
      <c r="B1200" s="386" t="s">
        <v>335</v>
      </c>
      <c r="C1200" s="386" t="s">
        <v>188</v>
      </c>
      <c r="D1200" s="389">
        <v>43997</v>
      </c>
      <c r="E1200" s="394">
        <v>0.62677083333333328</v>
      </c>
      <c r="F1200" s="386" t="s">
        <v>539</v>
      </c>
      <c r="G1200" s="386">
        <v>107.333</v>
      </c>
      <c r="H1200" s="386">
        <v>0.85678299999999996</v>
      </c>
      <c r="J1200" s="320">
        <f t="shared" si="90"/>
        <v>2020</v>
      </c>
      <c r="K1200" s="320">
        <f t="shared" si="91"/>
        <v>6</v>
      </c>
      <c r="L1200" s="320">
        <f t="shared" si="92"/>
        <v>15</v>
      </c>
      <c r="M1200" s="91">
        <f t="shared" si="93"/>
        <v>43997</v>
      </c>
      <c r="N1200" s="90">
        <f t="shared" si="94"/>
        <v>43997.626770833333</v>
      </c>
      <c r="O1200" s="386">
        <v>107.333</v>
      </c>
      <c r="P1200" s="386">
        <v>0.85678299999999996</v>
      </c>
      <c r="Q1200" s="386" t="s">
        <v>335</v>
      </c>
    </row>
    <row r="1201" spans="1:17">
      <c r="A1201" s="386" t="s">
        <v>348</v>
      </c>
      <c r="B1201" s="386" t="s">
        <v>335</v>
      </c>
      <c r="C1201" s="386" t="s">
        <v>188</v>
      </c>
      <c r="D1201" s="389">
        <v>43997</v>
      </c>
      <c r="E1201" s="394">
        <v>0.63442129629629629</v>
      </c>
      <c r="F1201" s="386" t="s">
        <v>428</v>
      </c>
      <c r="G1201" s="386">
        <v>106.759</v>
      </c>
      <c r="H1201" s="386">
        <v>1.0668770000000001</v>
      </c>
      <c r="J1201" s="320">
        <f t="shared" si="90"/>
        <v>2020</v>
      </c>
      <c r="K1201" s="320">
        <f t="shared" si="91"/>
        <v>6</v>
      </c>
      <c r="L1201" s="320">
        <f t="shared" si="92"/>
        <v>15</v>
      </c>
      <c r="M1201" s="91">
        <f t="shared" si="93"/>
        <v>43997</v>
      </c>
      <c r="N1201" s="90">
        <f t="shared" si="94"/>
        <v>43997.634421296294</v>
      </c>
      <c r="O1201" s="386">
        <v>106.759</v>
      </c>
      <c r="P1201" s="386">
        <v>1.0668770000000001</v>
      </c>
      <c r="Q1201" s="386" t="s">
        <v>335</v>
      </c>
    </row>
    <row r="1202" spans="1:17">
      <c r="A1202" s="386" t="s">
        <v>348</v>
      </c>
      <c r="B1202" s="386" t="s">
        <v>335</v>
      </c>
      <c r="C1202" s="386" t="s">
        <v>188</v>
      </c>
      <c r="D1202" s="389">
        <v>43997</v>
      </c>
      <c r="E1202" s="394">
        <v>0.64386574074074077</v>
      </c>
      <c r="F1202" s="386" t="s">
        <v>436</v>
      </c>
      <c r="G1202" s="386">
        <v>106.917</v>
      </c>
      <c r="H1202" s="386">
        <v>1.0089090000000001</v>
      </c>
      <c r="J1202" s="320">
        <f t="shared" si="90"/>
        <v>2020</v>
      </c>
      <c r="K1202" s="320">
        <f t="shared" si="91"/>
        <v>6</v>
      </c>
      <c r="L1202" s="320">
        <f t="shared" si="92"/>
        <v>15</v>
      </c>
      <c r="M1202" s="91">
        <f t="shared" si="93"/>
        <v>43997</v>
      </c>
      <c r="N1202" s="90">
        <f t="shared" si="94"/>
        <v>43997.643865740742</v>
      </c>
      <c r="O1202" s="386">
        <v>106.917</v>
      </c>
      <c r="P1202" s="386">
        <v>1.0089090000000001</v>
      </c>
      <c r="Q1202" s="386" t="s">
        <v>335</v>
      </c>
    </row>
    <row r="1203" spans="1:17">
      <c r="A1203" s="386" t="s">
        <v>348</v>
      </c>
      <c r="B1203" s="386" t="s">
        <v>335</v>
      </c>
      <c r="C1203" s="386" t="s">
        <v>188</v>
      </c>
      <c r="D1203" s="389">
        <v>43997</v>
      </c>
      <c r="E1203" s="394">
        <v>0.64386574074074077</v>
      </c>
      <c r="F1203" s="386" t="s">
        <v>436</v>
      </c>
      <c r="G1203" s="386">
        <v>107.917</v>
      </c>
      <c r="H1203" s="386">
        <v>0.644428</v>
      </c>
      <c r="J1203" s="320">
        <f t="shared" si="90"/>
        <v>2020</v>
      </c>
      <c r="K1203" s="320">
        <f t="shared" si="91"/>
        <v>6</v>
      </c>
      <c r="L1203" s="320">
        <f t="shared" si="92"/>
        <v>15</v>
      </c>
      <c r="M1203" s="91">
        <f t="shared" si="93"/>
        <v>43997</v>
      </c>
      <c r="N1203" s="90">
        <f t="shared" si="94"/>
        <v>43997.643865740742</v>
      </c>
      <c r="O1203" s="386">
        <v>107.917</v>
      </c>
      <c r="P1203" s="386">
        <v>0.644428</v>
      </c>
      <c r="Q1203" s="386" t="s">
        <v>335</v>
      </c>
    </row>
    <row r="1204" spans="1:17">
      <c r="A1204" s="386" t="s">
        <v>348</v>
      </c>
      <c r="B1204" s="386" t="s">
        <v>335</v>
      </c>
      <c r="C1204" s="386" t="s">
        <v>188</v>
      </c>
      <c r="D1204" s="389">
        <v>43997</v>
      </c>
      <c r="E1204" s="394">
        <v>0.64387731481481481</v>
      </c>
      <c r="F1204" s="386" t="s">
        <v>436</v>
      </c>
      <c r="G1204" s="386">
        <v>107.917</v>
      </c>
      <c r="H1204" s="386">
        <v>0.644428</v>
      </c>
      <c r="J1204" s="320">
        <f t="shared" si="90"/>
        <v>2020</v>
      </c>
      <c r="K1204" s="320">
        <f t="shared" si="91"/>
        <v>6</v>
      </c>
      <c r="L1204" s="320">
        <f t="shared" si="92"/>
        <v>15</v>
      </c>
      <c r="M1204" s="91">
        <f t="shared" si="93"/>
        <v>43997</v>
      </c>
      <c r="N1204" s="90">
        <f t="shared" si="94"/>
        <v>43997.643877314818</v>
      </c>
      <c r="O1204" s="386">
        <v>107.917</v>
      </c>
      <c r="P1204" s="386">
        <v>0.644428</v>
      </c>
      <c r="Q1204" s="386" t="s">
        <v>335</v>
      </c>
    </row>
    <row r="1205" spans="1:17">
      <c r="A1205" s="386" t="s">
        <v>348</v>
      </c>
      <c r="B1205" s="386" t="s">
        <v>335</v>
      </c>
      <c r="C1205" s="386" t="s">
        <v>188</v>
      </c>
      <c r="D1205" s="389">
        <v>43997</v>
      </c>
      <c r="E1205" s="394">
        <v>0.6504050925925926</v>
      </c>
      <c r="F1205" s="386" t="s">
        <v>287</v>
      </c>
      <c r="G1205" s="386">
        <v>106.67400000000001</v>
      </c>
      <c r="H1205" s="386">
        <v>1.0981050000000001</v>
      </c>
      <c r="J1205" s="320">
        <f t="shared" si="90"/>
        <v>2020</v>
      </c>
      <c r="K1205" s="320">
        <f t="shared" si="91"/>
        <v>6</v>
      </c>
      <c r="L1205" s="320">
        <f t="shared" si="92"/>
        <v>15</v>
      </c>
      <c r="M1205" s="91">
        <f t="shared" si="93"/>
        <v>43997</v>
      </c>
      <c r="N1205" s="90">
        <f t="shared" si="94"/>
        <v>43997.650405092594</v>
      </c>
      <c r="O1205" s="386">
        <v>106.67400000000001</v>
      </c>
      <c r="P1205" s="386">
        <v>1.0981050000000001</v>
      </c>
      <c r="Q1205" s="386" t="s">
        <v>335</v>
      </c>
    </row>
    <row r="1206" spans="1:17">
      <c r="A1206" s="386" t="s">
        <v>348</v>
      </c>
      <c r="B1206" s="386" t="s">
        <v>335</v>
      </c>
      <c r="C1206" s="386" t="s">
        <v>188</v>
      </c>
      <c r="D1206" s="389">
        <v>43998</v>
      </c>
      <c r="E1206" s="394">
        <v>0.51828703703703705</v>
      </c>
      <c r="F1206" s="386" t="s">
        <v>415</v>
      </c>
      <c r="G1206" s="386">
        <v>106.64</v>
      </c>
      <c r="H1206" s="386">
        <v>1.1080909999999999</v>
      </c>
      <c r="J1206" s="320">
        <f t="shared" si="90"/>
        <v>2020</v>
      </c>
      <c r="K1206" s="320">
        <f t="shared" si="91"/>
        <v>6</v>
      </c>
      <c r="L1206" s="320">
        <f t="shared" si="92"/>
        <v>16</v>
      </c>
      <c r="M1206" s="91">
        <f t="shared" si="93"/>
        <v>43998</v>
      </c>
      <c r="N1206" s="90">
        <f t="shared" si="94"/>
        <v>43998.518287037034</v>
      </c>
      <c r="O1206" s="386">
        <v>106.64</v>
      </c>
      <c r="P1206" s="386">
        <v>1.1080909999999999</v>
      </c>
      <c r="Q1206" s="386" t="s">
        <v>335</v>
      </c>
    </row>
    <row r="1207" spans="1:17">
      <c r="A1207" s="386" t="s">
        <v>348</v>
      </c>
      <c r="B1207" s="386" t="s">
        <v>335</v>
      </c>
      <c r="C1207" s="386" t="s">
        <v>188</v>
      </c>
      <c r="D1207" s="389">
        <v>43998</v>
      </c>
      <c r="E1207" s="394">
        <v>0.53589120370370369</v>
      </c>
      <c r="F1207" s="386" t="s">
        <v>500</v>
      </c>
      <c r="G1207" s="386">
        <v>107.002</v>
      </c>
      <c r="H1207" s="386">
        <v>0.97512299999999996</v>
      </c>
      <c r="J1207" s="320">
        <f t="shared" si="90"/>
        <v>2020</v>
      </c>
      <c r="K1207" s="320">
        <f t="shared" si="91"/>
        <v>6</v>
      </c>
      <c r="L1207" s="320">
        <f t="shared" si="92"/>
        <v>16</v>
      </c>
      <c r="M1207" s="91">
        <f t="shared" si="93"/>
        <v>43998</v>
      </c>
      <c r="N1207" s="90">
        <f t="shared" si="94"/>
        <v>43998.535891203705</v>
      </c>
      <c r="O1207" s="386">
        <v>107.002</v>
      </c>
      <c r="P1207" s="386">
        <v>0.97512299999999996</v>
      </c>
      <c r="Q1207" s="386" t="s">
        <v>335</v>
      </c>
    </row>
    <row r="1208" spans="1:17">
      <c r="A1208" s="386" t="s">
        <v>348</v>
      </c>
      <c r="B1208" s="386" t="s">
        <v>335</v>
      </c>
      <c r="C1208" s="386" t="s">
        <v>188</v>
      </c>
      <c r="D1208" s="389">
        <v>43998</v>
      </c>
      <c r="E1208" s="394">
        <v>0.59728009259259263</v>
      </c>
      <c r="F1208" s="386" t="s">
        <v>430</v>
      </c>
      <c r="G1208" s="386">
        <v>106.73</v>
      </c>
      <c r="H1208" s="386">
        <v>1.074981</v>
      </c>
      <c r="J1208" s="320">
        <f t="shared" si="90"/>
        <v>2020</v>
      </c>
      <c r="K1208" s="320">
        <f t="shared" si="91"/>
        <v>6</v>
      </c>
      <c r="L1208" s="320">
        <f t="shared" si="92"/>
        <v>16</v>
      </c>
      <c r="M1208" s="91">
        <f t="shared" si="93"/>
        <v>43998</v>
      </c>
      <c r="N1208" s="90">
        <f t="shared" si="94"/>
        <v>43998.597280092596</v>
      </c>
      <c r="O1208" s="386">
        <v>106.73</v>
      </c>
      <c r="P1208" s="386">
        <v>1.074981</v>
      </c>
      <c r="Q1208" s="386" t="s">
        <v>335</v>
      </c>
    </row>
    <row r="1209" spans="1:17">
      <c r="A1209" s="386" t="s">
        <v>348</v>
      </c>
      <c r="B1209" s="386" t="s">
        <v>335</v>
      </c>
      <c r="C1209" s="386" t="s">
        <v>188</v>
      </c>
      <c r="D1209" s="389">
        <v>43998</v>
      </c>
      <c r="E1209" s="394">
        <v>0.59728009259259263</v>
      </c>
      <c r="F1209" s="386" t="s">
        <v>430</v>
      </c>
      <c r="G1209" s="386">
        <v>106.58</v>
      </c>
      <c r="H1209" s="386">
        <v>1.1301829999999999</v>
      </c>
      <c r="J1209" s="320">
        <f t="shared" si="90"/>
        <v>2020</v>
      </c>
      <c r="K1209" s="320">
        <f t="shared" si="91"/>
        <v>6</v>
      </c>
      <c r="L1209" s="320">
        <f t="shared" si="92"/>
        <v>16</v>
      </c>
      <c r="M1209" s="91">
        <f t="shared" si="93"/>
        <v>43998</v>
      </c>
      <c r="N1209" s="90">
        <f t="shared" si="94"/>
        <v>43998.597280092596</v>
      </c>
      <c r="O1209" s="386">
        <v>106.58</v>
      </c>
      <c r="P1209" s="386">
        <v>1.1301829999999999</v>
      </c>
      <c r="Q1209" s="386" t="s">
        <v>335</v>
      </c>
    </row>
    <row r="1210" spans="1:17">
      <c r="A1210" s="386" t="s">
        <v>348</v>
      </c>
      <c r="B1210" s="386" t="s">
        <v>335</v>
      </c>
      <c r="C1210" s="386" t="s">
        <v>188</v>
      </c>
      <c r="D1210" s="389">
        <v>43998</v>
      </c>
      <c r="E1210" s="394">
        <v>0.59728009259259263</v>
      </c>
      <c r="F1210" s="386" t="s">
        <v>430</v>
      </c>
      <c r="G1210" s="386">
        <v>106.57599999999999</v>
      </c>
      <c r="H1210" s="386">
        <v>1.131656</v>
      </c>
      <c r="J1210" s="320">
        <f t="shared" si="90"/>
        <v>2020</v>
      </c>
      <c r="K1210" s="320">
        <f t="shared" si="91"/>
        <v>6</v>
      </c>
      <c r="L1210" s="320">
        <f t="shared" si="92"/>
        <v>16</v>
      </c>
      <c r="M1210" s="91">
        <f t="shared" si="93"/>
        <v>43998</v>
      </c>
      <c r="N1210" s="90">
        <f t="shared" si="94"/>
        <v>43998.597280092596</v>
      </c>
      <c r="O1210" s="386">
        <v>106.57599999999999</v>
      </c>
      <c r="P1210" s="386">
        <v>1.131656</v>
      </c>
      <c r="Q1210" s="386" t="s">
        <v>335</v>
      </c>
    </row>
    <row r="1211" spans="1:17">
      <c r="A1211" s="386" t="s">
        <v>348</v>
      </c>
      <c r="B1211" s="386" t="s">
        <v>335</v>
      </c>
      <c r="C1211" s="386" t="s">
        <v>188</v>
      </c>
      <c r="D1211" s="389">
        <v>43999</v>
      </c>
      <c r="E1211" s="394">
        <v>0.48503472222222227</v>
      </c>
      <c r="F1211" s="386" t="s">
        <v>421</v>
      </c>
      <c r="G1211" s="386">
        <v>106.59</v>
      </c>
      <c r="H1211" s="386">
        <v>1.123999</v>
      </c>
      <c r="J1211" s="320">
        <f t="shared" si="90"/>
        <v>2020</v>
      </c>
      <c r="K1211" s="320">
        <f t="shared" si="91"/>
        <v>6</v>
      </c>
      <c r="L1211" s="320">
        <f t="shared" si="92"/>
        <v>17</v>
      </c>
      <c r="M1211" s="91">
        <f t="shared" si="93"/>
        <v>43999</v>
      </c>
      <c r="N1211" s="90">
        <f t="shared" si="94"/>
        <v>43999.485034722224</v>
      </c>
      <c r="O1211" s="386">
        <v>106.59</v>
      </c>
      <c r="P1211" s="386">
        <v>1.123999</v>
      </c>
      <c r="Q1211" s="386" t="s">
        <v>335</v>
      </c>
    </row>
    <row r="1212" spans="1:17">
      <c r="A1212" s="386" t="s">
        <v>348</v>
      </c>
      <c r="B1212" s="386" t="s">
        <v>335</v>
      </c>
      <c r="C1212" s="386" t="s">
        <v>188</v>
      </c>
      <c r="D1212" s="389">
        <v>43999</v>
      </c>
      <c r="E1212" s="394">
        <v>0.48503472222222227</v>
      </c>
      <c r="F1212" s="386" t="s">
        <v>421</v>
      </c>
      <c r="G1212" s="386">
        <v>106.6551</v>
      </c>
      <c r="H1212" s="386">
        <v>1.100009</v>
      </c>
      <c r="J1212" s="320">
        <f t="shared" si="90"/>
        <v>2020</v>
      </c>
      <c r="K1212" s="320">
        <f t="shared" si="91"/>
        <v>6</v>
      </c>
      <c r="L1212" s="320">
        <f t="shared" si="92"/>
        <v>17</v>
      </c>
      <c r="M1212" s="91">
        <f t="shared" si="93"/>
        <v>43999</v>
      </c>
      <c r="N1212" s="90">
        <f t="shared" si="94"/>
        <v>43999.485034722224</v>
      </c>
      <c r="O1212" s="386">
        <v>106.6551</v>
      </c>
      <c r="P1212" s="386">
        <v>1.100009</v>
      </c>
      <c r="Q1212" s="386" t="s">
        <v>335</v>
      </c>
    </row>
    <row r="1213" spans="1:17">
      <c r="A1213" s="386" t="s">
        <v>348</v>
      </c>
      <c r="B1213" s="386" t="s">
        <v>335</v>
      </c>
      <c r="C1213" s="386" t="s">
        <v>188</v>
      </c>
      <c r="D1213" s="389">
        <v>43999</v>
      </c>
      <c r="E1213" s="394">
        <v>0.49798611111111113</v>
      </c>
      <c r="F1213" s="386" t="s">
        <v>540</v>
      </c>
      <c r="G1213" s="386">
        <v>107.238</v>
      </c>
      <c r="H1213" s="386">
        <v>0.88599600000000001</v>
      </c>
      <c r="J1213" s="320">
        <f t="shared" si="90"/>
        <v>2020</v>
      </c>
      <c r="K1213" s="320">
        <f t="shared" si="91"/>
        <v>6</v>
      </c>
      <c r="L1213" s="320">
        <f t="shared" si="92"/>
        <v>17</v>
      </c>
      <c r="M1213" s="91">
        <f t="shared" si="93"/>
        <v>43999</v>
      </c>
      <c r="N1213" s="90">
        <f t="shared" si="94"/>
        <v>43999.497986111113</v>
      </c>
      <c r="O1213" s="386">
        <v>107.238</v>
      </c>
      <c r="P1213" s="386">
        <v>0.88599600000000001</v>
      </c>
      <c r="Q1213" s="386" t="s">
        <v>335</v>
      </c>
    </row>
    <row r="1214" spans="1:17">
      <c r="A1214" s="386" t="s">
        <v>348</v>
      </c>
      <c r="B1214" s="386" t="s">
        <v>335</v>
      </c>
      <c r="C1214" s="386" t="s">
        <v>188</v>
      </c>
      <c r="D1214" s="389">
        <v>43999</v>
      </c>
      <c r="E1214" s="394">
        <v>0.49798611111111113</v>
      </c>
      <c r="F1214" s="386" t="s">
        <v>540</v>
      </c>
      <c r="G1214" s="386">
        <v>107.238</v>
      </c>
      <c r="H1214" s="386">
        <v>0.88599600000000001</v>
      </c>
      <c r="J1214" s="320">
        <f t="shared" si="90"/>
        <v>2020</v>
      </c>
      <c r="K1214" s="320">
        <f t="shared" si="91"/>
        <v>6</v>
      </c>
      <c r="L1214" s="320">
        <f t="shared" si="92"/>
        <v>17</v>
      </c>
      <c r="M1214" s="91">
        <f t="shared" si="93"/>
        <v>43999</v>
      </c>
      <c r="N1214" s="90">
        <f t="shared" si="94"/>
        <v>43999.497986111113</v>
      </c>
      <c r="O1214" s="386">
        <v>107.238</v>
      </c>
      <c r="P1214" s="386">
        <v>0.88599600000000001</v>
      </c>
      <c r="Q1214" s="386" t="s">
        <v>335</v>
      </c>
    </row>
    <row r="1215" spans="1:17">
      <c r="A1215" s="386" t="s">
        <v>348</v>
      </c>
      <c r="B1215" s="386" t="s">
        <v>335</v>
      </c>
      <c r="C1215" s="386" t="s">
        <v>188</v>
      </c>
      <c r="D1215" s="389">
        <v>43999</v>
      </c>
      <c r="E1215" s="394">
        <v>0.52193287037037039</v>
      </c>
      <c r="F1215" s="386" t="s">
        <v>428</v>
      </c>
      <c r="G1215" s="386">
        <v>106.92700000000001</v>
      </c>
      <c r="H1215" s="386">
        <v>1.0000039999999999</v>
      </c>
      <c r="J1215" s="320">
        <f t="shared" si="90"/>
        <v>2020</v>
      </c>
      <c r="K1215" s="320">
        <f t="shared" si="91"/>
        <v>6</v>
      </c>
      <c r="L1215" s="320">
        <f t="shared" si="92"/>
        <v>17</v>
      </c>
      <c r="M1215" s="91">
        <f t="shared" si="93"/>
        <v>43999</v>
      </c>
      <c r="N1215" s="90">
        <f t="shared" si="94"/>
        <v>43999.521932870368</v>
      </c>
      <c r="O1215" s="386">
        <v>106.92700000000001</v>
      </c>
      <c r="P1215" s="386">
        <v>1.0000039999999999</v>
      </c>
      <c r="Q1215" s="386" t="s">
        <v>335</v>
      </c>
    </row>
    <row r="1216" spans="1:17">
      <c r="A1216" s="386" t="s">
        <v>348</v>
      </c>
      <c r="B1216" s="386" t="s">
        <v>335</v>
      </c>
      <c r="C1216" s="386" t="s">
        <v>188</v>
      </c>
      <c r="D1216" s="389">
        <v>43999</v>
      </c>
      <c r="E1216" s="394">
        <v>0.52193287037037039</v>
      </c>
      <c r="F1216" s="386" t="s">
        <v>428</v>
      </c>
      <c r="G1216" s="386">
        <v>106.92700000000001</v>
      </c>
      <c r="H1216" s="386">
        <v>1.0000039999999999</v>
      </c>
      <c r="J1216" s="320">
        <f t="shared" si="90"/>
        <v>2020</v>
      </c>
      <c r="K1216" s="320">
        <f t="shared" si="91"/>
        <v>6</v>
      </c>
      <c r="L1216" s="320">
        <f t="shared" si="92"/>
        <v>17</v>
      </c>
      <c r="M1216" s="91">
        <f t="shared" si="93"/>
        <v>43999</v>
      </c>
      <c r="N1216" s="90">
        <f t="shared" si="94"/>
        <v>43999.521932870368</v>
      </c>
      <c r="O1216" s="386">
        <v>106.92700000000001</v>
      </c>
      <c r="P1216" s="386">
        <v>1.0000039999999999</v>
      </c>
      <c r="Q1216" s="386" t="s">
        <v>335</v>
      </c>
    </row>
    <row r="1217" spans="1:17">
      <c r="A1217" s="386" t="s">
        <v>348</v>
      </c>
      <c r="B1217" s="386" t="s">
        <v>335</v>
      </c>
      <c r="C1217" s="386" t="s">
        <v>188</v>
      </c>
      <c r="D1217" s="389">
        <v>43999</v>
      </c>
      <c r="E1217" s="394">
        <v>0.52193287037037039</v>
      </c>
      <c r="F1217" s="386" t="s">
        <v>428</v>
      </c>
      <c r="G1217" s="386">
        <v>106.92700000000001</v>
      </c>
      <c r="H1217" s="386">
        <v>1.0000039999999999</v>
      </c>
      <c r="J1217" s="320">
        <f t="shared" si="90"/>
        <v>2020</v>
      </c>
      <c r="K1217" s="320">
        <f t="shared" si="91"/>
        <v>6</v>
      </c>
      <c r="L1217" s="320">
        <f t="shared" si="92"/>
        <v>17</v>
      </c>
      <c r="M1217" s="91">
        <f t="shared" si="93"/>
        <v>43999</v>
      </c>
      <c r="N1217" s="90">
        <f t="shared" si="94"/>
        <v>43999.521932870368</v>
      </c>
      <c r="O1217" s="386">
        <v>106.92700000000001</v>
      </c>
      <c r="P1217" s="386">
        <v>1.0000039999999999</v>
      </c>
      <c r="Q1217" s="386" t="s">
        <v>335</v>
      </c>
    </row>
    <row r="1218" spans="1:17">
      <c r="A1218" s="386" t="s">
        <v>348</v>
      </c>
      <c r="B1218" s="386" t="s">
        <v>335</v>
      </c>
      <c r="C1218" s="386" t="s">
        <v>188</v>
      </c>
      <c r="D1218" s="389">
        <v>43999</v>
      </c>
      <c r="E1218" s="394">
        <v>0.56120370370370365</v>
      </c>
      <c r="F1218" s="386" t="s">
        <v>465</v>
      </c>
      <c r="G1218" s="386">
        <v>106.86</v>
      </c>
      <c r="H1218" s="386">
        <v>1.024618</v>
      </c>
      <c r="J1218" s="320">
        <f t="shared" si="90"/>
        <v>2020</v>
      </c>
      <c r="K1218" s="320">
        <f t="shared" si="91"/>
        <v>6</v>
      </c>
      <c r="L1218" s="320">
        <f t="shared" si="92"/>
        <v>17</v>
      </c>
      <c r="M1218" s="91">
        <f t="shared" si="93"/>
        <v>43999</v>
      </c>
      <c r="N1218" s="90">
        <f t="shared" si="94"/>
        <v>43999.561203703706</v>
      </c>
      <c r="O1218" s="386">
        <v>106.86</v>
      </c>
      <c r="P1218" s="386">
        <v>1.024618</v>
      </c>
      <c r="Q1218" s="386" t="s">
        <v>335</v>
      </c>
    </row>
    <row r="1219" spans="1:17">
      <c r="A1219" s="386" t="s">
        <v>348</v>
      </c>
      <c r="B1219" s="386" t="s">
        <v>335</v>
      </c>
      <c r="C1219" s="386" t="s">
        <v>188</v>
      </c>
      <c r="D1219" s="389">
        <v>43999</v>
      </c>
      <c r="E1219" s="394">
        <v>0.56593749999999998</v>
      </c>
      <c r="F1219" s="386" t="s">
        <v>465</v>
      </c>
      <c r="G1219" s="386">
        <v>105.5</v>
      </c>
      <c r="H1219" s="386">
        <v>1.528343</v>
      </c>
      <c r="J1219" s="320">
        <f t="shared" ref="J1219:J1282" si="95">YEAR(D1219)</f>
        <v>2020</v>
      </c>
      <c r="K1219" s="320">
        <f t="shared" ref="K1219:K1282" si="96">MONTH(D1219)</f>
        <v>6</v>
      </c>
      <c r="L1219" s="320">
        <f t="shared" ref="L1219:L1282" si="97">DAY(D1219)</f>
        <v>17</v>
      </c>
      <c r="M1219" s="91">
        <f t="shared" ref="M1219:M1282" si="98">DATE(J1219,K1219,L1219)</f>
        <v>43999</v>
      </c>
      <c r="N1219" s="90">
        <f t="shared" ref="N1219:N1282" si="99">M1219+E1219</f>
        <v>43999.565937500003</v>
      </c>
      <c r="O1219" s="386">
        <v>105.5</v>
      </c>
      <c r="P1219" s="386">
        <v>1.528343</v>
      </c>
      <c r="Q1219" s="386" t="s">
        <v>335</v>
      </c>
    </row>
    <row r="1220" spans="1:17">
      <c r="A1220" s="386" t="s">
        <v>348</v>
      </c>
      <c r="B1220" s="386" t="s">
        <v>335</v>
      </c>
      <c r="C1220" s="386" t="s">
        <v>188</v>
      </c>
      <c r="D1220" s="389">
        <v>43999</v>
      </c>
      <c r="E1220" s="394">
        <v>0.5662152777777778</v>
      </c>
      <c r="F1220" s="386" t="s">
        <v>465</v>
      </c>
      <c r="G1220" s="386">
        <v>111.75</v>
      </c>
      <c r="H1220" s="386">
        <v>0.724132</v>
      </c>
      <c r="J1220" s="320">
        <f t="shared" si="95"/>
        <v>2020</v>
      </c>
      <c r="K1220" s="320">
        <f t="shared" si="96"/>
        <v>6</v>
      </c>
      <c r="L1220" s="320">
        <f t="shared" si="97"/>
        <v>17</v>
      </c>
      <c r="M1220" s="91">
        <f t="shared" si="98"/>
        <v>43999</v>
      </c>
      <c r="N1220" s="90">
        <f t="shared" si="99"/>
        <v>43999.56621527778</v>
      </c>
      <c r="O1220" s="386">
        <v>111.75</v>
      </c>
      <c r="P1220" s="386">
        <v>0.724132</v>
      </c>
      <c r="Q1220" s="386" t="s">
        <v>335</v>
      </c>
    </row>
    <row r="1221" spans="1:17">
      <c r="A1221" s="386" t="s">
        <v>348</v>
      </c>
      <c r="B1221" s="386" t="s">
        <v>335</v>
      </c>
      <c r="C1221" s="386" t="s">
        <v>188</v>
      </c>
      <c r="D1221" s="389">
        <v>43999</v>
      </c>
      <c r="E1221" s="394">
        <v>0.5662152777777778</v>
      </c>
      <c r="F1221" s="386" t="s">
        <v>465</v>
      </c>
      <c r="G1221" s="386">
        <v>106.86</v>
      </c>
      <c r="H1221" s="386">
        <v>1.024618</v>
      </c>
      <c r="J1221" s="320">
        <f t="shared" si="95"/>
        <v>2020</v>
      </c>
      <c r="K1221" s="320">
        <f t="shared" si="96"/>
        <v>6</v>
      </c>
      <c r="L1221" s="320">
        <f t="shared" si="97"/>
        <v>17</v>
      </c>
      <c r="M1221" s="91">
        <f t="shared" si="98"/>
        <v>43999</v>
      </c>
      <c r="N1221" s="90">
        <f t="shared" si="99"/>
        <v>43999.56621527778</v>
      </c>
      <c r="O1221" s="386">
        <v>106.86</v>
      </c>
      <c r="P1221" s="386">
        <v>1.024618</v>
      </c>
      <c r="Q1221" s="386" t="s">
        <v>335</v>
      </c>
    </row>
    <row r="1222" spans="1:17">
      <c r="A1222" s="386" t="s">
        <v>348</v>
      </c>
      <c r="B1222" s="386" t="s">
        <v>335</v>
      </c>
      <c r="C1222" s="386" t="s">
        <v>188</v>
      </c>
      <c r="D1222" s="389">
        <v>43999</v>
      </c>
      <c r="E1222" s="394">
        <v>0.5662152777777778</v>
      </c>
      <c r="F1222" s="386" t="s">
        <v>465</v>
      </c>
      <c r="G1222" s="386">
        <v>106.5</v>
      </c>
      <c r="H1222" s="386">
        <v>1.1571940000000001</v>
      </c>
      <c r="J1222" s="320">
        <f t="shared" si="95"/>
        <v>2020</v>
      </c>
      <c r="K1222" s="320">
        <f t="shared" si="96"/>
        <v>6</v>
      </c>
      <c r="L1222" s="320">
        <f t="shared" si="97"/>
        <v>17</v>
      </c>
      <c r="M1222" s="91">
        <f t="shared" si="98"/>
        <v>43999</v>
      </c>
      <c r="N1222" s="90">
        <f t="shared" si="99"/>
        <v>43999.56621527778</v>
      </c>
      <c r="O1222" s="386">
        <v>106.5</v>
      </c>
      <c r="P1222" s="386">
        <v>1.1571940000000001</v>
      </c>
      <c r="Q1222" s="386" t="s">
        <v>335</v>
      </c>
    </row>
    <row r="1223" spans="1:17">
      <c r="A1223" s="386" t="s">
        <v>348</v>
      </c>
      <c r="B1223" s="386" t="s">
        <v>335</v>
      </c>
      <c r="C1223" s="386" t="s">
        <v>188</v>
      </c>
      <c r="D1223" s="389">
        <v>43999</v>
      </c>
      <c r="E1223" s="394">
        <v>0.57725694444444442</v>
      </c>
      <c r="F1223" s="386" t="s">
        <v>450</v>
      </c>
      <c r="G1223" s="386">
        <v>107.04356</v>
      </c>
      <c r="H1223" s="386">
        <v>0.95722700000000005</v>
      </c>
      <c r="J1223" s="320">
        <f t="shared" si="95"/>
        <v>2020</v>
      </c>
      <c r="K1223" s="320">
        <f t="shared" si="96"/>
        <v>6</v>
      </c>
      <c r="L1223" s="320">
        <f t="shared" si="97"/>
        <v>17</v>
      </c>
      <c r="M1223" s="91">
        <f t="shared" si="98"/>
        <v>43999</v>
      </c>
      <c r="N1223" s="90">
        <f t="shared" si="99"/>
        <v>43999.577256944445</v>
      </c>
      <c r="O1223" s="386">
        <v>107.04356</v>
      </c>
      <c r="P1223" s="386">
        <v>0.95722700000000005</v>
      </c>
      <c r="Q1223" s="386" t="s">
        <v>335</v>
      </c>
    </row>
    <row r="1224" spans="1:17">
      <c r="A1224" s="386" t="s">
        <v>348</v>
      </c>
      <c r="B1224" s="386" t="s">
        <v>335</v>
      </c>
      <c r="C1224" s="386" t="s">
        <v>188</v>
      </c>
      <c r="D1224" s="389">
        <v>43999</v>
      </c>
      <c r="E1224" s="394">
        <v>0.57725694444444442</v>
      </c>
      <c r="F1224" s="386" t="s">
        <v>450</v>
      </c>
      <c r="G1224" s="386">
        <v>107.01232</v>
      </c>
      <c r="H1224" s="386">
        <v>0.96868600000000005</v>
      </c>
      <c r="J1224" s="320">
        <f t="shared" si="95"/>
        <v>2020</v>
      </c>
      <c r="K1224" s="320">
        <f t="shared" si="96"/>
        <v>6</v>
      </c>
      <c r="L1224" s="320">
        <f t="shared" si="97"/>
        <v>17</v>
      </c>
      <c r="M1224" s="91">
        <f t="shared" si="98"/>
        <v>43999</v>
      </c>
      <c r="N1224" s="90">
        <f t="shared" si="99"/>
        <v>43999.577256944445</v>
      </c>
      <c r="O1224" s="386">
        <v>107.01232</v>
      </c>
      <c r="P1224" s="386">
        <v>0.96868600000000005</v>
      </c>
      <c r="Q1224" s="386" t="s">
        <v>335</v>
      </c>
    </row>
    <row r="1225" spans="1:17">
      <c r="A1225" s="386" t="s">
        <v>348</v>
      </c>
      <c r="B1225" s="386" t="s">
        <v>335</v>
      </c>
      <c r="C1225" s="386" t="s">
        <v>188</v>
      </c>
      <c r="D1225" s="389">
        <v>43999</v>
      </c>
      <c r="E1225" s="394">
        <v>0.61109953703703701</v>
      </c>
      <c r="F1225" s="386" t="s">
        <v>465</v>
      </c>
      <c r="G1225" s="386">
        <v>106.8</v>
      </c>
      <c r="H1225" s="386">
        <v>1.0466759999999999</v>
      </c>
      <c r="J1225" s="320">
        <f t="shared" si="95"/>
        <v>2020</v>
      </c>
      <c r="K1225" s="320">
        <f t="shared" si="96"/>
        <v>6</v>
      </c>
      <c r="L1225" s="320">
        <f t="shared" si="97"/>
        <v>17</v>
      </c>
      <c r="M1225" s="91">
        <f t="shared" si="98"/>
        <v>43999</v>
      </c>
      <c r="N1225" s="90">
        <f t="shared" si="99"/>
        <v>43999.61109953704</v>
      </c>
      <c r="O1225" s="386">
        <v>106.8</v>
      </c>
      <c r="P1225" s="386">
        <v>1.0466759999999999</v>
      </c>
      <c r="Q1225" s="386" t="s">
        <v>335</v>
      </c>
    </row>
    <row r="1226" spans="1:17">
      <c r="A1226" s="386" t="s">
        <v>348</v>
      </c>
      <c r="B1226" s="386" t="s">
        <v>335</v>
      </c>
      <c r="C1226" s="386" t="s">
        <v>188</v>
      </c>
      <c r="D1226" s="389">
        <v>43999</v>
      </c>
      <c r="E1226" s="394">
        <v>0.61109953703703701</v>
      </c>
      <c r="F1226" s="386" t="s">
        <v>465</v>
      </c>
      <c r="G1226" s="386">
        <v>106.8</v>
      </c>
      <c r="H1226" s="386">
        <v>1.0466759999999999</v>
      </c>
      <c r="J1226" s="320">
        <f t="shared" si="95"/>
        <v>2020</v>
      </c>
      <c r="K1226" s="320">
        <f t="shared" si="96"/>
        <v>6</v>
      </c>
      <c r="L1226" s="320">
        <f t="shared" si="97"/>
        <v>17</v>
      </c>
      <c r="M1226" s="91">
        <f t="shared" si="98"/>
        <v>43999</v>
      </c>
      <c r="N1226" s="90">
        <f t="shared" si="99"/>
        <v>43999.61109953704</v>
      </c>
      <c r="O1226" s="386">
        <v>106.8</v>
      </c>
      <c r="P1226" s="386">
        <v>1.0466759999999999</v>
      </c>
      <c r="Q1226" s="386" t="s">
        <v>335</v>
      </c>
    </row>
    <row r="1227" spans="1:17">
      <c r="A1227" s="386" t="s">
        <v>348</v>
      </c>
      <c r="B1227" s="386" t="s">
        <v>335</v>
      </c>
      <c r="C1227" s="386" t="s">
        <v>188</v>
      </c>
      <c r="D1227" s="389">
        <v>44000</v>
      </c>
      <c r="E1227" s="394">
        <v>0.45606481481481481</v>
      </c>
      <c r="F1227" s="386" t="s">
        <v>475</v>
      </c>
      <c r="G1227" s="386">
        <v>106.86</v>
      </c>
      <c r="H1227" s="386">
        <v>1.0167900000000001</v>
      </c>
      <c r="J1227" s="320">
        <f t="shared" si="95"/>
        <v>2020</v>
      </c>
      <c r="K1227" s="320">
        <f t="shared" si="96"/>
        <v>6</v>
      </c>
      <c r="L1227" s="320">
        <f t="shared" si="97"/>
        <v>18</v>
      </c>
      <c r="M1227" s="91">
        <f t="shared" si="98"/>
        <v>44000</v>
      </c>
      <c r="N1227" s="90">
        <f t="shared" si="99"/>
        <v>44000.456064814818</v>
      </c>
      <c r="O1227" s="386">
        <v>106.86</v>
      </c>
      <c r="P1227" s="386">
        <v>1.0167900000000001</v>
      </c>
      <c r="Q1227" s="386" t="s">
        <v>335</v>
      </c>
    </row>
    <row r="1228" spans="1:17">
      <c r="A1228" s="386" t="s">
        <v>348</v>
      </c>
      <c r="B1228" s="386" t="s">
        <v>335</v>
      </c>
      <c r="C1228" s="386" t="s">
        <v>188</v>
      </c>
      <c r="D1228" s="389">
        <v>44000</v>
      </c>
      <c r="E1228" s="394">
        <v>0.45606481481481481</v>
      </c>
      <c r="F1228" s="386" t="s">
        <v>475</v>
      </c>
      <c r="G1228" s="386">
        <v>106.86</v>
      </c>
      <c r="H1228" s="386">
        <v>1.0167900000000001</v>
      </c>
      <c r="J1228" s="320">
        <f t="shared" si="95"/>
        <v>2020</v>
      </c>
      <c r="K1228" s="320">
        <f t="shared" si="96"/>
        <v>6</v>
      </c>
      <c r="L1228" s="320">
        <f t="shared" si="97"/>
        <v>18</v>
      </c>
      <c r="M1228" s="91">
        <f t="shared" si="98"/>
        <v>44000</v>
      </c>
      <c r="N1228" s="90">
        <f t="shared" si="99"/>
        <v>44000.456064814818</v>
      </c>
      <c r="O1228" s="386">
        <v>106.86</v>
      </c>
      <c r="P1228" s="386">
        <v>1.0167900000000001</v>
      </c>
      <c r="Q1228" s="386" t="s">
        <v>335</v>
      </c>
    </row>
    <row r="1229" spans="1:17">
      <c r="A1229" s="386" t="s">
        <v>348</v>
      </c>
      <c r="B1229" s="386" t="s">
        <v>335</v>
      </c>
      <c r="C1229" s="386" t="s">
        <v>188</v>
      </c>
      <c r="D1229" s="389">
        <v>44000</v>
      </c>
      <c r="E1229" s="394">
        <v>0.45607638888888891</v>
      </c>
      <c r="F1229" s="386" t="s">
        <v>475</v>
      </c>
      <c r="G1229" s="386">
        <v>106.36</v>
      </c>
      <c r="H1229" s="386">
        <v>1.201619</v>
      </c>
      <c r="J1229" s="320">
        <f t="shared" si="95"/>
        <v>2020</v>
      </c>
      <c r="K1229" s="320">
        <f t="shared" si="96"/>
        <v>6</v>
      </c>
      <c r="L1229" s="320">
        <f t="shared" si="97"/>
        <v>18</v>
      </c>
      <c r="M1229" s="91">
        <f t="shared" si="98"/>
        <v>44000</v>
      </c>
      <c r="N1229" s="90">
        <f t="shared" si="99"/>
        <v>44000.456076388888</v>
      </c>
      <c r="O1229" s="386">
        <v>106.36</v>
      </c>
      <c r="P1229" s="386">
        <v>1.201619</v>
      </c>
      <c r="Q1229" s="386" t="s">
        <v>335</v>
      </c>
    </row>
    <row r="1230" spans="1:17">
      <c r="A1230" s="386" t="s">
        <v>348</v>
      </c>
      <c r="B1230" s="386" t="s">
        <v>335</v>
      </c>
      <c r="C1230" s="386" t="s">
        <v>188</v>
      </c>
      <c r="D1230" s="389">
        <v>44000</v>
      </c>
      <c r="E1230" s="394">
        <v>0.45608796296296295</v>
      </c>
      <c r="F1230" s="386" t="s">
        <v>475</v>
      </c>
      <c r="G1230" s="386">
        <v>106.86</v>
      </c>
      <c r="H1230" s="386">
        <v>1.0167900000000001</v>
      </c>
      <c r="J1230" s="320">
        <f t="shared" si="95"/>
        <v>2020</v>
      </c>
      <c r="K1230" s="320">
        <f t="shared" si="96"/>
        <v>6</v>
      </c>
      <c r="L1230" s="320">
        <f t="shared" si="97"/>
        <v>18</v>
      </c>
      <c r="M1230" s="91">
        <f t="shared" si="98"/>
        <v>44000</v>
      </c>
      <c r="N1230" s="90">
        <f t="shared" si="99"/>
        <v>44000.456087962964</v>
      </c>
      <c r="O1230" s="386">
        <v>106.86</v>
      </c>
      <c r="P1230" s="386">
        <v>1.0167900000000001</v>
      </c>
      <c r="Q1230" s="386" t="s">
        <v>335</v>
      </c>
    </row>
    <row r="1231" spans="1:17">
      <c r="A1231" s="386" t="s">
        <v>348</v>
      </c>
      <c r="B1231" s="386" t="s">
        <v>335</v>
      </c>
      <c r="C1231" s="386" t="s">
        <v>188</v>
      </c>
      <c r="D1231" s="389">
        <v>44000</v>
      </c>
      <c r="E1231" s="394">
        <v>0.52112268518518512</v>
      </c>
      <c r="F1231" s="386" t="s">
        <v>442</v>
      </c>
      <c r="G1231" s="386">
        <v>106.66333299999999</v>
      </c>
      <c r="H1231" s="386">
        <v>1.0893630000000001</v>
      </c>
      <c r="J1231" s="320">
        <f t="shared" si="95"/>
        <v>2020</v>
      </c>
      <c r="K1231" s="320">
        <f t="shared" si="96"/>
        <v>6</v>
      </c>
      <c r="L1231" s="320">
        <f t="shared" si="97"/>
        <v>18</v>
      </c>
      <c r="M1231" s="91">
        <f t="shared" si="98"/>
        <v>44000</v>
      </c>
      <c r="N1231" s="90">
        <f t="shared" si="99"/>
        <v>44000.521122685182</v>
      </c>
      <c r="O1231" s="386">
        <v>106.66333299999999</v>
      </c>
      <c r="P1231" s="386">
        <v>1.0893630000000001</v>
      </c>
      <c r="Q1231" s="386" t="s">
        <v>335</v>
      </c>
    </row>
    <row r="1232" spans="1:17">
      <c r="A1232" s="386" t="s">
        <v>348</v>
      </c>
      <c r="B1232" s="386" t="s">
        <v>335</v>
      </c>
      <c r="C1232" s="386" t="s">
        <v>188</v>
      </c>
      <c r="D1232" s="389">
        <v>44000</v>
      </c>
      <c r="E1232" s="394">
        <v>0.52112268518518512</v>
      </c>
      <c r="F1232" s="386" t="s">
        <v>442</v>
      </c>
      <c r="G1232" s="386">
        <v>106.83</v>
      </c>
      <c r="H1232" s="386">
        <v>1.0278499999999999</v>
      </c>
      <c r="J1232" s="320">
        <f t="shared" si="95"/>
        <v>2020</v>
      </c>
      <c r="K1232" s="320">
        <f t="shared" si="96"/>
        <v>6</v>
      </c>
      <c r="L1232" s="320">
        <f t="shared" si="97"/>
        <v>18</v>
      </c>
      <c r="M1232" s="91">
        <f t="shared" si="98"/>
        <v>44000</v>
      </c>
      <c r="N1232" s="90">
        <f t="shared" si="99"/>
        <v>44000.521122685182</v>
      </c>
      <c r="O1232" s="386">
        <v>106.83</v>
      </c>
      <c r="P1232" s="386">
        <v>1.0278499999999999</v>
      </c>
      <c r="Q1232" s="386" t="s">
        <v>335</v>
      </c>
    </row>
    <row r="1233" spans="1:17">
      <c r="A1233" s="386" t="s">
        <v>348</v>
      </c>
      <c r="B1233" s="386" t="s">
        <v>335</v>
      </c>
      <c r="C1233" s="386" t="s">
        <v>188</v>
      </c>
      <c r="D1233" s="389">
        <v>44000</v>
      </c>
      <c r="E1233" s="394">
        <v>0.52112268518518512</v>
      </c>
      <c r="F1233" s="386" t="s">
        <v>442</v>
      </c>
      <c r="G1233" s="386">
        <v>106.83</v>
      </c>
      <c r="H1233" s="386">
        <v>1.0278499999999999</v>
      </c>
      <c r="J1233" s="320">
        <f t="shared" si="95"/>
        <v>2020</v>
      </c>
      <c r="K1233" s="320">
        <f t="shared" si="96"/>
        <v>6</v>
      </c>
      <c r="L1233" s="320">
        <f t="shared" si="97"/>
        <v>18</v>
      </c>
      <c r="M1233" s="91">
        <f t="shared" si="98"/>
        <v>44000</v>
      </c>
      <c r="N1233" s="90">
        <f t="shared" si="99"/>
        <v>44000.521122685182</v>
      </c>
      <c r="O1233" s="386">
        <v>106.83</v>
      </c>
      <c r="P1233" s="386">
        <v>1.0278499999999999</v>
      </c>
      <c r="Q1233" s="386" t="s">
        <v>335</v>
      </c>
    </row>
    <row r="1234" spans="1:17">
      <c r="A1234" s="386" t="s">
        <v>348</v>
      </c>
      <c r="B1234" s="386" t="s">
        <v>335</v>
      </c>
      <c r="C1234" s="386" t="s">
        <v>188</v>
      </c>
      <c r="D1234" s="389">
        <v>44000</v>
      </c>
      <c r="E1234" s="394">
        <v>0.68487268518518518</v>
      </c>
      <c r="F1234" s="386" t="s">
        <v>492</v>
      </c>
      <c r="G1234" s="386">
        <v>107.219194</v>
      </c>
      <c r="H1234" s="386">
        <v>0.89287799999999995</v>
      </c>
      <c r="J1234" s="320">
        <f t="shared" si="95"/>
        <v>2020</v>
      </c>
      <c r="K1234" s="320">
        <f t="shared" si="96"/>
        <v>6</v>
      </c>
      <c r="L1234" s="320">
        <f t="shared" si="97"/>
        <v>18</v>
      </c>
      <c r="M1234" s="91">
        <f t="shared" si="98"/>
        <v>44000</v>
      </c>
      <c r="N1234" s="90">
        <f t="shared" si="99"/>
        <v>44000.684872685182</v>
      </c>
      <c r="O1234" s="386">
        <v>107.219194</v>
      </c>
      <c r="P1234" s="386">
        <v>0.89287799999999995</v>
      </c>
      <c r="Q1234" s="386" t="s">
        <v>335</v>
      </c>
    </row>
    <row r="1235" spans="1:17">
      <c r="A1235" s="386" t="s">
        <v>348</v>
      </c>
      <c r="B1235" s="386" t="s">
        <v>335</v>
      </c>
      <c r="C1235" s="386" t="s">
        <v>188</v>
      </c>
      <c r="D1235" s="389">
        <v>44001</v>
      </c>
      <c r="E1235" s="394">
        <v>0.37422453703703701</v>
      </c>
      <c r="F1235" s="386" t="s">
        <v>414</v>
      </c>
      <c r="G1235" s="386">
        <v>106.88500000000001</v>
      </c>
      <c r="H1235" s="386">
        <v>1.004947</v>
      </c>
      <c r="J1235" s="320">
        <f t="shared" si="95"/>
        <v>2020</v>
      </c>
      <c r="K1235" s="320">
        <f t="shared" si="96"/>
        <v>6</v>
      </c>
      <c r="L1235" s="320">
        <f t="shared" si="97"/>
        <v>19</v>
      </c>
      <c r="M1235" s="91">
        <f t="shared" si="98"/>
        <v>44001</v>
      </c>
      <c r="N1235" s="90">
        <f t="shared" si="99"/>
        <v>44001.374224537038</v>
      </c>
      <c r="O1235" s="386">
        <v>106.88500000000001</v>
      </c>
      <c r="P1235" s="386">
        <v>1.004947</v>
      </c>
      <c r="Q1235" s="386" t="s">
        <v>335</v>
      </c>
    </row>
    <row r="1236" spans="1:17">
      <c r="A1236" s="386" t="s">
        <v>348</v>
      </c>
      <c r="B1236" s="386" t="s">
        <v>335</v>
      </c>
      <c r="C1236" s="386" t="s">
        <v>188</v>
      </c>
      <c r="D1236" s="389">
        <v>44001</v>
      </c>
      <c r="E1236" s="394">
        <v>0.37422453703703701</v>
      </c>
      <c r="F1236" s="386" t="s">
        <v>414</v>
      </c>
      <c r="G1236" s="386">
        <v>106.88500000000001</v>
      </c>
      <c r="H1236" s="386">
        <v>1.004947</v>
      </c>
      <c r="J1236" s="320">
        <f t="shared" si="95"/>
        <v>2020</v>
      </c>
      <c r="K1236" s="320">
        <f t="shared" si="96"/>
        <v>6</v>
      </c>
      <c r="L1236" s="320">
        <f t="shared" si="97"/>
        <v>19</v>
      </c>
      <c r="M1236" s="91">
        <f t="shared" si="98"/>
        <v>44001</v>
      </c>
      <c r="N1236" s="90">
        <f t="shared" si="99"/>
        <v>44001.374224537038</v>
      </c>
      <c r="O1236" s="386">
        <v>106.88500000000001</v>
      </c>
      <c r="P1236" s="386">
        <v>1.004947</v>
      </c>
      <c r="Q1236" s="386" t="s">
        <v>335</v>
      </c>
    </row>
    <row r="1237" spans="1:17">
      <c r="A1237" s="386" t="s">
        <v>348</v>
      </c>
      <c r="B1237" s="386" t="s">
        <v>335</v>
      </c>
      <c r="C1237" s="386" t="s">
        <v>188</v>
      </c>
      <c r="D1237" s="389">
        <v>44001</v>
      </c>
      <c r="E1237" s="394">
        <v>0.37547453703703698</v>
      </c>
      <c r="F1237" s="386" t="s">
        <v>428</v>
      </c>
      <c r="G1237" s="386">
        <v>106.767</v>
      </c>
      <c r="H1237" s="386">
        <v>1.048502</v>
      </c>
      <c r="J1237" s="320">
        <f t="shared" si="95"/>
        <v>2020</v>
      </c>
      <c r="K1237" s="320">
        <f t="shared" si="96"/>
        <v>6</v>
      </c>
      <c r="L1237" s="320">
        <f t="shared" si="97"/>
        <v>19</v>
      </c>
      <c r="M1237" s="91">
        <f t="shared" si="98"/>
        <v>44001</v>
      </c>
      <c r="N1237" s="90">
        <f t="shared" si="99"/>
        <v>44001.375474537039</v>
      </c>
      <c r="O1237" s="386">
        <v>106.767</v>
      </c>
      <c r="P1237" s="386">
        <v>1.048502</v>
      </c>
      <c r="Q1237" s="386" t="s">
        <v>335</v>
      </c>
    </row>
    <row r="1238" spans="1:17">
      <c r="A1238" s="386" t="s">
        <v>348</v>
      </c>
      <c r="B1238" s="386" t="s">
        <v>335</v>
      </c>
      <c r="C1238" s="386" t="s">
        <v>188</v>
      </c>
      <c r="D1238" s="389">
        <v>44001</v>
      </c>
      <c r="E1238" s="394">
        <v>0.37547453703703698</v>
      </c>
      <c r="F1238" s="386" t="s">
        <v>428</v>
      </c>
      <c r="G1238" s="386">
        <v>106.767</v>
      </c>
      <c r="H1238" s="386">
        <v>1.048502</v>
      </c>
      <c r="J1238" s="320">
        <f t="shared" si="95"/>
        <v>2020</v>
      </c>
      <c r="K1238" s="320">
        <f t="shared" si="96"/>
        <v>6</v>
      </c>
      <c r="L1238" s="320">
        <f t="shared" si="97"/>
        <v>19</v>
      </c>
      <c r="M1238" s="91">
        <f t="shared" si="98"/>
        <v>44001</v>
      </c>
      <c r="N1238" s="90">
        <f t="shared" si="99"/>
        <v>44001.375474537039</v>
      </c>
      <c r="O1238" s="386">
        <v>106.767</v>
      </c>
      <c r="P1238" s="386">
        <v>1.048502</v>
      </c>
      <c r="Q1238" s="386" t="s">
        <v>335</v>
      </c>
    </row>
    <row r="1239" spans="1:17">
      <c r="A1239" s="386" t="s">
        <v>348</v>
      </c>
      <c r="B1239" s="386" t="s">
        <v>335</v>
      </c>
      <c r="C1239" s="386" t="s">
        <v>188</v>
      </c>
      <c r="D1239" s="389">
        <v>44004</v>
      </c>
      <c r="E1239" s="394">
        <v>0.46737268518518515</v>
      </c>
      <c r="F1239" s="386" t="s">
        <v>413</v>
      </c>
      <c r="G1239" s="386">
        <v>107.027</v>
      </c>
      <c r="H1239" s="386">
        <v>0.94992399999999999</v>
      </c>
      <c r="J1239" s="320">
        <f t="shared" si="95"/>
        <v>2020</v>
      </c>
      <c r="K1239" s="320">
        <f t="shared" si="96"/>
        <v>6</v>
      </c>
      <c r="L1239" s="320">
        <f t="shared" si="97"/>
        <v>22</v>
      </c>
      <c r="M1239" s="91">
        <f t="shared" si="98"/>
        <v>44004</v>
      </c>
      <c r="N1239" s="90">
        <f t="shared" si="99"/>
        <v>44004.467372685183</v>
      </c>
      <c r="O1239" s="386">
        <v>107.027</v>
      </c>
      <c r="P1239" s="386">
        <v>0.94992399999999999</v>
      </c>
      <c r="Q1239" s="386" t="s">
        <v>335</v>
      </c>
    </row>
    <row r="1240" spans="1:17">
      <c r="A1240" s="386" t="s">
        <v>348</v>
      </c>
      <c r="B1240" s="386" t="s">
        <v>335</v>
      </c>
      <c r="C1240" s="386" t="s">
        <v>188</v>
      </c>
      <c r="D1240" s="389">
        <v>44004</v>
      </c>
      <c r="E1240" s="394">
        <v>0.62113425925925925</v>
      </c>
      <c r="F1240" s="386" t="s">
        <v>431</v>
      </c>
      <c r="G1240" s="386">
        <v>106.925</v>
      </c>
      <c r="H1240" s="386">
        <v>0.98754600000000003</v>
      </c>
      <c r="J1240" s="320">
        <f t="shared" si="95"/>
        <v>2020</v>
      </c>
      <c r="K1240" s="320">
        <f t="shared" si="96"/>
        <v>6</v>
      </c>
      <c r="L1240" s="320">
        <f t="shared" si="97"/>
        <v>22</v>
      </c>
      <c r="M1240" s="91">
        <f t="shared" si="98"/>
        <v>44004</v>
      </c>
      <c r="N1240" s="90">
        <f t="shared" si="99"/>
        <v>44004.621134259258</v>
      </c>
      <c r="O1240" s="386">
        <v>106.925</v>
      </c>
      <c r="P1240" s="386">
        <v>0.98754600000000003</v>
      </c>
      <c r="Q1240" s="386" t="s">
        <v>335</v>
      </c>
    </row>
    <row r="1241" spans="1:17">
      <c r="A1241" s="386" t="s">
        <v>348</v>
      </c>
      <c r="B1241" s="386" t="s">
        <v>335</v>
      </c>
      <c r="C1241" s="386" t="s">
        <v>188</v>
      </c>
      <c r="D1241" s="389">
        <v>44004</v>
      </c>
      <c r="E1241" s="394">
        <v>0.62113425925925925</v>
      </c>
      <c r="F1241" s="386" t="s">
        <v>431</v>
      </c>
      <c r="G1241" s="386">
        <v>107.175</v>
      </c>
      <c r="H1241" s="386">
        <v>0.89541199999999999</v>
      </c>
      <c r="J1241" s="320">
        <f t="shared" si="95"/>
        <v>2020</v>
      </c>
      <c r="K1241" s="320">
        <f t="shared" si="96"/>
        <v>6</v>
      </c>
      <c r="L1241" s="320">
        <f t="shared" si="97"/>
        <v>22</v>
      </c>
      <c r="M1241" s="91">
        <f t="shared" si="98"/>
        <v>44004</v>
      </c>
      <c r="N1241" s="90">
        <f t="shared" si="99"/>
        <v>44004.621134259258</v>
      </c>
      <c r="O1241" s="386">
        <v>107.175</v>
      </c>
      <c r="P1241" s="386">
        <v>0.89541199999999999</v>
      </c>
      <c r="Q1241" s="386" t="s">
        <v>335</v>
      </c>
    </row>
    <row r="1242" spans="1:17">
      <c r="A1242" s="386" t="s">
        <v>348</v>
      </c>
      <c r="B1242" s="386" t="s">
        <v>335</v>
      </c>
      <c r="C1242" s="386" t="s">
        <v>188</v>
      </c>
      <c r="D1242" s="389">
        <v>44004</v>
      </c>
      <c r="E1242" s="394">
        <v>0.64005787037037032</v>
      </c>
      <c r="F1242" s="386" t="s">
        <v>422</v>
      </c>
      <c r="G1242" s="386">
        <v>106.949</v>
      </c>
      <c r="H1242" s="386">
        <v>0.97602699999999998</v>
      </c>
      <c r="J1242" s="320">
        <f t="shared" si="95"/>
        <v>2020</v>
      </c>
      <c r="K1242" s="320">
        <f t="shared" si="96"/>
        <v>6</v>
      </c>
      <c r="L1242" s="320">
        <f t="shared" si="97"/>
        <v>22</v>
      </c>
      <c r="M1242" s="91">
        <f t="shared" si="98"/>
        <v>44004</v>
      </c>
      <c r="N1242" s="90">
        <f t="shared" si="99"/>
        <v>44004.640057870369</v>
      </c>
      <c r="O1242" s="386">
        <v>106.949</v>
      </c>
      <c r="P1242" s="386">
        <v>0.97602699999999998</v>
      </c>
      <c r="Q1242" s="386" t="s">
        <v>335</v>
      </c>
    </row>
    <row r="1243" spans="1:17">
      <c r="A1243" s="386" t="s">
        <v>348</v>
      </c>
      <c r="B1243" s="386" t="s">
        <v>335</v>
      </c>
      <c r="C1243" s="386" t="s">
        <v>188</v>
      </c>
      <c r="D1243" s="389">
        <v>44004</v>
      </c>
      <c r="E1243" s="394">
        <v>0.65218750000000003</v>
      </c>
      <c r="F1243" s="386" t="s">
        <v>419</v>
      </c>
      <c r="G1243" s="386">
        <v>107.065</v>
      </c>
      <c r="H1243" s="386">
        <v>0.93591899999999995</v>
      </c>
      <c r="J1243" s="320">
        <f t="shared" si="95"/>
        <v>2020</v>
      </c>
      <c r="K1243" s="320">
        <f t="shared" si="96"/>
        <v>6</v>
      </c>
      <c r="L1243" s="320">
        <f t="shared" si="97"/>
        <v>22</v>
      </c>
      <c r="M1243" s="91">
        <f t="shared" si="98"/>
        <v>44004</v>
      </c>
      <c r="N1243" s="90">
        <f t="shared" si="99"/>
        <v>44004.652187500003</v>
      </c>
      <c r="O1243" s="386">
        <v>107.065</v>
      </c>
      <c r="P1243" s="386">
        <v>0.93591899999999995</v>
      </c>
      <c r="Q1243" s="386" t="s">
        <v>335</v>
      </c>
    </row>
    <row r="1244" spans="1:17">
      <c r="A1244" s="386" t="s">
        <v>348</v>
      </c>
      <c r="B1244" s="386" t="s">
        <v>335</v>
      </c>
      <c r="C1244" s="386" t="s">
        <v>188</v>
      </c>
      <c r="D1244" s="389">
        <v>44004</v>
      </c>
      <c r="E1244" s="394">
        <v>0.65218750000000003</v>
      </c>
      <c r="F1244" s="386" t="s">
        <v>419</v>
      </c>
      <c r="G1244" s="386">
        <v>107.065</v>
      </c>
      <c r="H1244" s="386">
        <v>0.93591899999999995</v>
      </c>
      <c r="J1244" s="320">
        <f t="shared" si="95"/>
        <v>2020</v>
      </c>
      <c r="K1244" s="320">
        <f t="shared" si="96"/>
        <v>6</v>
      </c>
      <c r="L1244" s="320">
        <f t="shared" si="97"/>
        <v>22</v>
      </c>
      <c r="M1244" s="91">
        <f t="shared" si="98"/>
        <v>44004</v>
      </c>
      <c r="N1244" s="90">
        <f t="shared" si="99"/>
        <v>44004.652187500003</v>
      </c>
      <c r="O1244" s="386">
        <v>107.065</v>
      </c>
      <c r="P1244" s="386">
        <v>0.93591899999999995</v>
      </c>
      <c r="Q1244" s="386" t="s">
        <v>335</v>
      </c>
    </row>
    <row r="1245" spans="1:17">
      <c r="A1245" s="386" t="s">
        <v>348</v>
      </c>
      <c r="B1245" s="386" t="s">
        <v>335</v>
      </c>
      <c r="C1245" s="386" t="s">
        <v>188</v>
      </c>
      <c r="D1245" s="389">
        <v>44005</v>
      </c>
      <c r="E1245" s="394">
        <v>0.44313657407407409</v>
      </c>
      <c r="F1245" s="386" t="s">
        <v>428</v>
      </c>
      <c r="G1245" s="386">
        <v>106.81100000000001</v>
      </c>
      <c r="H1245" s="386">
        <v>1.027034</v>
      </c>
      <c r="J1245" s="320">
        <f t="shared" si="95"/>
        <v>2020</v>
      </c>
      <c r="K1245" s="320">
        <f t="shared" si="96"/>
        <v>6</v>
      </c>
      <c r="L1245" s="320">
        <f t="shared" si="97"/>
        <v>23</v>
      </c>
      <c r="M1245" s="91">
        <f t="shared" si="98"/>
        <v>44005</v>
      </c>
      <c r="N1245" s="90">
        <f t="shared" si="99"/>
        <v>44005.443136574075</v>
      </c>
      <c r="O1245" s="386">
        <v>106.81100000000001</v>
      </c>
      <c r="P1245" s="386">
        <v>1.027034</v>
      </c>
      <c r="Q1245" s="386" t="s">
        <v>335</v>
      </c>
    </row>
    <row r="1246" spans="1:17">
      <c r="A1246" s="386" t="s">
        <v>348</v>
      </c>
      <c r="B1246" s="386" t="s">
        <v>335</v>
      </c>
      <c r="C1246" s="386" t="s">
        <v>188</v>
      </c>
      <c r="D1246" s="389">
        <v>44005</v>
      </c>
      <c r="E1246" s="394">
        <v>0.44313657407407409</v>
      </c>
      <c r="F1246" s="386" t="s">
        <v>428</v>
      </c>
      <c r="G1246" s="386">
        <v>106.89</v>
      </c>
      <c r="H1246" s="386">
        <v>0.99782400000000004</v>
      </c>
      <c r="J1246" s="320">
        <f t="shared" si="95"/>
        <v>2020</v>
      </c>
      <c r="K1246" s="320">
        <f t="shared" si="96"/>
        <v>6</v>
      </c>
      <c r="L1246" s="320">
        <f t="shared" si="97"/>
        <v>23</v>
      </c>
      <c r="M1246" s="91">
        <f t="shared" si="98"/>
        <v>44005</v>
      </c>
      <c r="N1246" s="90">
        <f t="shared" si="99"/>
        <v>44005.443136574075</v>
      </c>
      <c r="O1246" s="386">
        <v>106.89</v>
      </c>
      <c r="P1246" s="386">
        <v>0.99782400000000004</v>
      </c>
      <c r="Q1246" s="386" t="s">
        <v>335</v>
      </c>
    </row>
    <row r="1247" spans="1:17">
      <c r="A1247" s="386" t="s">
        <v>348</v>
      </c>
      <c r="B1247" s="386" t="s">
        <v>335</v>
      </c>
      <c r="C1247" s="386" t="s">
        <v>188</v>
      </c>
      <c r="D1247" s="389">
        <v>44005</v>
      </c>
      <c r="E1247" s="394">
        <v>0.44313657407407409</v>
      </c>
      <c r="F1247" s="386" t="s">
        <v>428</v>
      </c>
      <c r="G1247" s="386">
        <v>106.89</v>
      </c>
      <c r="H1247" s="386">
        <v>0.99782400000000004</v>
      </c>
      <c r="J1247" s="320">
        <f t="shared" si="95"/>
        <v>2020</v>
      </c>
      <c r="K1247" s="320">
        <f t="shared" si="96"/>
        <v>6</v>
      </c>
      <c r="L1247" s="320">
        <f t="shared" si="97"/>
        <v>23</v>
      </c>
      <c r="M1247" s="91">
        <f t="shared" si="98"/>
        <v>44005</v>
      </c>
      <c r="N1247" s="90">
        <f t="shared" si="99"/>
        <v>44005.443136574075</v>
      </c>
      <c r="O1247" s="386">
        <v>106.89</v>
      </c>
      <c r="P1247" s="386">
        <v>0.99782400000000004</v>
      </c>
      <c r="Q1247" s="386" t="s">
        <v>335</v>
      </c>
    </row>
    <row r="1248" spans="1:17">
      <c r="A1248" s="386" t="s">
        <v>348</v>
      </c>
      <c r="B1248" s="386" t="s">
        <v>335</v>
      </c>
      <c r="C1248" s="386" t="s">
        <v>188</v>
      </c>
      <c r="D1248" s="389">
        <v>44005</v>
      </c>
      <c r="E1248" s="394">
        <v>0.4503819444444444</v>
      </c>
      <c r="F1248" s="386" t="s">
        <v>421</v>
      </c>
      <c r="G1248" s="386">
        <v>106.39700000000001</v>
      </c>
      <c r="H1248" s="386">
        <v>1.180539</v>
      </c>
      <c r="J1248" s="320">
        <f t="shared" si="95"/>
        <v>2020</v>
      </c>
      <c r="K1248" s="320">
        <f t="shared" si="96"/>
        <v>6</v>
      </c>
      <c r="L1248" s="320">
        <f t="shared" si="97"/>
        <v>23</v>
      </c>
      <c r="M1248" s="91">
        <f t="shared" si="98"/>
        <v>44005</v>
      </c>
      <c r="N1248" s="90">
        <f t="shared" si="99"/>
        <v>44005.450381944444</v>
      </c>
      <c r="O1248" s="386">
        <v>106.39700000000001</v>
      </c>
      <c r="P1248" s="386">
        <v>1.180539</v>
      </c>
      <c r="Q1248" s="386" t="s">
        <v>335</v>
      </c>
    </row>
    <row r="1249" spans="1:17">
      <c r="A1249" s="386" t="s">
        <v>348</v>
      </c>
      <c r="B1249" s="386" t="s">
        <v>335</v>
      </c>
      <c r="C1249" s="386" t="s">
        <v>188</v>
      </c>
      <c r="D1249" s="389">
        <v>44005</v>
      </c>
      <c r="E1249" s="394">
        <v>0.45039351851851855</v>
      </c>
      <c r="F1249" s="386" t="s">
        <v>421</v>
      </c>
      <c r="G1249" s="386">
        <v>106.931</v>
      </c>
      <c r="H1249" s="386">
        <v>0.98267499999999997</v>
      </c>
      <c r="J1249" s="320">
        <f t="shared" si="95"/>
        <v>2020</v>
      </c>
      <c r="K1249" s="320">
        <f t="shared" si="96"/>
        <v>6</v>
      </c>
      <c r="L1249" s="320">
        <f t="shared" si="97"/>
        <v>23</v>
      </c>
      <c r="M1249" s="91">
        <f t="shared" si="98"/>
        <v>44005</v>
      </c>
      <c r="N1249" s="90">
        <f t="shared" si="99"/>
        <v>44005.45039351852</v>
      </c>
      <c r="O1249" s="386">
        <v>106.931</v>
      </c>
      <c r="P1249" s="386">
        <v>0.98267499999999997</v>
      </c>
      <c r="Q1249" s="386" t="s">
        <v>335</v>
      </c>
    </row>
    <row r="1250" spans="1:17">
      <c r="A1250" s="386" t="s">
        <v>348</v>
      </c>
      <c r="B1250" s="386" t="s">
        <v>335</v>
      </c>
      <c r="C1250" s="386" t="s">
        <v>188</v>
      </c>
      <c r="D1250" s="389">
        <v>44005</v>
      </c>
      <c r="E1250" s="394">
        <v>0.6542824074074074</v>
      </c>
      <c r="F1250" s="386" t="s">
        <v>442</v>
      </c>
      <c r="G1250" s="386">
        <v>106.8</v>
      </c>
      <c r="H1250" s="386">
        <v>1.0311030000000001</v>
      </c>
      <c r="J1250" s="320">
        <f t="shared" si="95"/>
        <v>2020</v>
      </c>
      <c r="K1250" s="320">
        <f t="shared" si="96"/>
        <v>6</v>
      </c>
      <c r="L1250" s="320">
        <f t="shared" si="97"/>
        <v>23</v>
      </c>
      <c r="M1250" s="91">
        <f t="shared" si="98"/>
        <v>44005</v>
      </c>
      <c r="N1250" s="90">
        <f t="shared" si="99"/>
        <v>44005.654282407406</v>
      </c>
      <c r="O1250" s="386">
        <v>106.8</v>
      </c>
      <c r="P1250" s="386">
        <v>1.0311030000000001</v>
      </c>
      <c r="Q1250" s="386" t="s">
        <v>335</v>
      </c>
    </row>
    <row r="1251" spans="1:17">
      <c r="A1251" s="386" t="s">
        <v>348</v>
      </c>
      <c r="B1251" s="386" t="s">
        <v>335</v>
      </c>
      <c r="C1251" s="386" t="s">
        <v>188</v>
      </c>
      <c r="D1251" s="389">
        <v>44005</v>
      </c>
      <c r="E1251" s="394">
        <v>0.6542824074074074</v>
      </c>
      <c r="F1251" s="386" t="s">
        <v>442</v>
      </c>
      <c r="G1251" s="386">
        <v>106.1</v>
      </c>
      <c r="H1251" s="386">
        <v>1.29111</v>
      </c>
      <c r="J1251" s="320">
        <f t="shared" si="95"/>
        <v>2020</v>
      </c>
      <c r="K1251" s="320">
        <f t="shared" si="96"/>
        <v>6</v>
      </c>
      <c r="L1251" s="320">
        <f t="shared" si="97"/>
        <v>23</v>
      </c>
      <c r="M1251" s="91">
        <f t="shared" si="98"/>
        <v>44005</v>
      </c>
      <c r="N1251" s="90">
        <f t="shared" si="99"/>
        <v>44005.654282407406</v>
      </c>
      <c r="O1251" s="386">
        <v>106.1</v>
      </c>
      <c r="P1251" s="386">
        <v>1.29111</v>
      </c>
      <c r="Q1251" s="386" t="s">
        <v>335</v>
      </c>
    </row>
    <row r="1252" spans="1:17">
      <c r="A1252" s="386" t="s">
        <v>348</v>
      </c>
      <c r="B1252" s="386" t="s">
        <v>335</v>
      </c>
      <c r="C1252" s="386" t="s">
        <v>188</v>
      </c>
      <c r="D1252" s="389">
        <v>44005</v>
      </c>
      <c r="E1252" s="394">
        <v>0.6542824074074074</v>
      </c>
      <c r="F1252" s="386" t="s">
        <v>442</v>
      </c>
      <c r="G1252" s="386">
        <v>106.95</v>
      </c>
      <c r="H1252" s="386">
        <v>0.975657</v>
      </c>
      <c r="J1252" s="320">
        <f t="shared" si="95"/>
        <v>2020</v>
      </c>
      <c r="K1252" s="320">
        <f t="shared" si="96"/>
        <v>6</v>
      </c>
      <c r="L1252" s="320">
        <f t="shared" si="97"/>
        <v>23</v>
      </c>
      <c r="M1252" s="91">
        <f t="shared" si="98"/>
        <v>44005</v>
      </c>
      <c r="N1252" s="90">
        <f t="shared" si="99"/>
        <v>44005.654282407406</v>
      </c>
      <c r="O1252" s="386">
        <v>106.95</v>
      </c>
      <c r="P1252" s="386">
        <v>0.975657</v>
      </c>
      <c r="Q1252" s="386" t="s">
        <v>335</v>
      </c>
    </row>
    <row r="1253" spans="1:17">
      <c r="A1253" s="386" t="s">
        <v>348</v>
      </c>
      <c r="B1253" s="386" t="s">
        <v>335</v>
      </c>
      <c r="C1253" s="386" t="s">
        <v>188</v>
      </c>
      <c r="D1253" s="389">
        <v>44005</v>
      </c>
      <c r="E1253" s="394">
        <v>0.68421296296296297</v>
      </c>
      <c r="F1253" s="386" t="s">
        <v>419</v>
      </c>
      <c r="G1253" s="386">
        <v>107.08199999999999</v>
      </c>
      <c r="H1253" s="386">
        <v>0.92694299999999996</v>
      </c>
      <c r="J1253" s="320">
        <f t="shared" si="95"/>
        <v>2020</v>
      </c>
      <c r="K1253" s="320">
        <f t="shared" si="96"/>
        <v>6</v>
      </c>
      <c r="L1253" s="320">
        <f t="shared" si="97"/>
        <v>23</v>
      </c>
      <c r="M1253" s="91">
        <f t="shared" si="98"/>
        <v>44005</v>
      </c>
      <c r="N1253" s="90">
        <f t="shared" si="99"/>
        <v>44005.684212962966</v>
      </c>
      <c r="O1253" s="386">
        <v>107.08199999999999</v>
      </c>
      <c r="P1253" s="386">
        <v>0.92694299999999996</v>
      </c>
      <c r="Q1253" s="386" t="s">
        <v>335</v>
      </c>
    </row>
    <row r="1254" spans="1:17">
      <c r="A1254" s="386" t="s">
        <v>348</v>
      </c>
      <c r="B1254" s="386" t="s">
        <v>335</v>
      </c>
      <c r="C1254" s="386" t="s">
        <v>188</v>
      </c>
      <c r="D1254" s="389">
        <v>44006</v>
      </c>
      <c r="E1254" s="394">
        <v>0.46035879629629628</v>
      </c>
      <c r="F1254" s="386" t="s">
        <v>541</v>
      </c>
      <c r="G1254" s="386">
        <v>106.941</v>
      </c>
      <c r="H1254" s="386">
        <v>0.97631500000000004</v>
      </c>
      <c r="J1254" s="320">
        <f t="shared" si="95"/>
        <v>2020</v>
      </c>
      <c r="K1254" s="320">
        <f t="shared" si="96"/>
        <v>6</v>
      </c>
      <c r="L1254" s="320">
        <f t="shared" si="97"/>
        <v>24</v>
      </c>
      <c r="M1254" s="91">
        <f t="shared" si="98"/>
        <v>44006</v>
      </c>
      <c r="N1254" s="90">
        <f t="shared" si="99"/>
        <v>44006.460358796299</v>
      </c>
      <c r="O1254" s="386">
        <v>106.941</v>
      </c>
      <c r="P1254" s="386">
        <v>0.97631500000000004</v>
      </c>
      <c r="Q1254" s="386" t="s">
        <v>335</v>
      </c>
    </row>
    <row r="1255" spans="1:17">
      <c r="A1255" s="386" t="s">
        <v>348</v>
      </c>
      <c r="B1255" s="386" t="s">
        <v>335</v>
      </c>
      <c r="C1255" s="386" t="s">
        <v>188</v>
      </c>
      <c r="D1255" s="389">
        <v>44006</v>
      </c>
      <c r="E1255" s="394">
        <v>0.46035879629629628</v>
      </c>
      <c r="F1255" s="386" t="s">
        <v>541</v>
      </c>
      <c r="G1255" s="386">
        <v>106.941</v>
      </c>
      <c r="H1255" s="386">
        <v>0.97631500000000004</v>
      </c>
      <c r="J1255" s="320">
        <f t="shared" si="95"/>
        <v>2020</v>
      </c>
      <c r="K1255" s="320">
        <f t="shared" si="96"/>
        <v>6</v>
      </c>
      <c r="L1255" s="320">
        <f t="shared" si="97"/>
        <v>24</v>
      </c>
      <c r="M1255" s="91">
        <f t="shared" si="98"/>
        <v>44006</v>
      </c>
      <c r="N1255" s="90">
        <f t="shared" si="99"/>
        <v>44006.460358796299</v>
      </c>
      <c r="O1255" s="386">
        <v>106.941</v>
      </c>
      <c r="P1255" s="386">
        <v>0.97631500000000004</v>
      </c>
      <c r="Q1255" s="386" t="s">
        <v>335</v>
      </c>
    </row>
    <row r="1256" spans="1:17">
      <c r="A1256" s="386" t="s">
        <v>348</v>
      </c>
      <c r="B1256" s="386" t="s">
        <v>335</v>
      </c>
      <c r="C1256" s="386" t="s">
        <v>188</v>
      </c>
      <c r="D1256" s="389">
        <v>44006</v>
      </c>
      <c r="E1256" s="394">
        <v>0.69987268518518519</v>
      </c>
      <c r="F1256" s="386" t="s">
        <v>542</v>
      </c>
      <c r="G1256" s="386">
        <v>106.985</v>
      </c>
      <c r="H1256" s="386">
        <v>0.96005099999999999</v>
      </c>
      <c r="J1256" s="320">
        <f t="shared" si="95"/>
        <v>2020</v>
      </c>
      <c r="K1256" s="320">
        <f t="shared" si="96"/>
        <v>6</v>
      </c>
      <c r="L1256" s="320">
        <f t="shared" si="97"/>
        <v>24</v>
      </c>
      <c r="M1256" s="91">
        <f t="shared" si="98"/>
        <v>44006</v>
      </c>
      <c r="N1256" s="90">
        <f t="shared" si="99"/>
        <v>44006.699872685182</v>
      </c>
      <c r="O1256" s="386">
        <v>106.985</v>
      </c>
      <c r="P1256" s="386">
        <v>0.96005099999999999</v>
      </c>
      <c r="Q1256" s="386" t="s">
        <v>335</v>
      </c>
    </row>
    <row r="1257" spans="1:17">
      <c r="A1257" s="386" t="s">
        <v>348</v>
      </c>
      <c r="B1257" s="386" t="s">
        <v>335</v>
      </c>
      <c r="C1257" s="386" t="s">
        <v>188</v>
      </c>
      <c r="D1257" s="389">
        <v>44007</v>
      </c>
      <c r="E1257" s="394">
        <v>0.41372685185185182</v>
      </c>
      <c r="F1257" s="386" t="s">
        <v>441</v>
      </c>
      <c r="G1257" s="386">
        <v>107.001</v>
      </c>
      <c r="H1257" s="386">
        <v>0.94604200000000005</v>
      </c>
      <c r="J1257" s="320">
        <f t="shared" si="95"/>
        <v>2020</v>
      </c>
      <c r="K1257" s="320">
        <f t="shared" si="96"/>
        <v>6</v>
      </c>
      <c r="L1257" s="320">
        <f t="shared" si="97"/>
        <v>25</v>
      </c>
      <c r="M1257" s="91">
        <f t="shared" si="98"/>
        <v>44007</v>
      </c>
      <c r="N1257" s="90">
        <f t="shared" si="99"/>
        <v>44007.413726851853</v>
      </c>
      <c r="O1257" s="386">
        <v>107.001</v>
      </c>
      <c r="P1257" s="386">
        <v>0.94604200000000005</v>
      </c>
      <c r="Q1257" s="386" t="s">
        <v>335</v>
      </c>
    </row>
    <row r="1258" spans="1:17">
      <c r="A1258" s="386" t="s">
        <v>348</v>
      </c>
      <c r="B1258" s="386" t="s">
        <v>335</v>
      </c>
      <c r="C1258" s="386" t="s">
        <v>188</v>
      </c>
      <c r="D1258" s="389">
        <v>44007</v>
      </c>
      <c r="E1258" s="394">
        <v>0.421875</v>
      </c>
      <c r="F1258" s="386" t="s">
        <v>543</v>
      </c>
      <c r="G1258" s="386">
        <v>106.22199999999999</v>
      </c>
      <c r="H1258" s="386">
        <v>1.2360120000000001</v>
      </c>
      <c r="J1258" s="320">
        <f t="shared" si="95"/>
        <v>2020</v>
      </c>
      <c r="K1258" s="320">
        <f t="shared" si="96"/>
        <v>6</v>
      </c>
      <c r="L1258" s="320">
        <f t="shared" si="97"/>
        <v>25</v>
      </c>
      <c r="M1258" s="91">
        <f t="shared" si="98"/>
        <v>44007</v>
      </c>
      <c r="N1258" s="90">
        <f t="shared" si="99"/>
        <v>44007.421875</v>
      </c>
      <c r="O1258" s="386">
        <v>106.22199999999999</v>
      </c>
      <c r="P1258" s="386">
        <v>1.2360120000000001</v>
      </c>
      <c r="Q1258" s="386" t="s">
        <v>335</v>
      </c>
    </row>
    <row r="1259" spans="1:17">
      <c r="A1259" s="386" t="s">
        <v>348</v>
      </c>
      <c r="B1259" s="386" t="s">
        <v>335</v>
      </c>
      <c r="C1259" s="386" t="s">
        <v>188</v>
      </c>
      <c r="D1259" s="389">
        <v>44007</v>
      </c>
      <c r="E1259" s="394">
        <v>0.421875</v>
      </c>
      <c r="F1259" s="386" t="s">
        <v>543</v>
      </c>
      <c r="G1259" s="386">
        <v>106.72199999999999</v>
      </c>
      <c r="H1259" s="386">
        <v>1.0495989999999999</v>
      </c>
      <c r="J1259" s="320">
        <f t="shared" si="95"/>
        <v>2020</v>
      </c>
      <c r="K1259" s="320">
        <f t="shared" si="96"/>
        <v>6</v>
      </c>
      <c r="L1259" s="320">
        <f t="shared" si="97"/>
        <v>25</v>
      </c>
      <c r="M1259" s="91">
        <f t="shared" si="98"/>
        <v>44007</v>
      </c>
      <c r="N1259" s="90">
        <f t="shared" si="99"/>
        <v>44007.421875</v>
      </c>
      <c r="O1259" s="386">
        <v>106.72199999999999</v>
      </c>
      <c r="P1259" s="386">
        <v>1.0495989999999999</v>
      </c>
      <c r="Q1259" s="386" t="s">
        <v>335</v>
      </c>
    </row>
    <row r="1260" spans="1:17">
      <c r="A1260" s="386" t="s">
        <v>348</v>
      </c>
      <c r="B1260" s="386" t="s">
        <v>335</v>
      </c>
      <c r="C1260" s="386" t="s">
        <v>188</v>
      </c>
      <c r="D1260" s="389">
        <v>44007</v>
      </c>
      <c r="E1260" s="394">
        <v>0.52571759259259254</v>
      </c>
      <c r="F1260" s="386" t="s">
        <v>446</v>
      </c>
      <c r="G1260" s="386">
        <v>106.828</v>
      </c>
      <c r="H1260" s="386">
        <v>1.010216</v>
      </c>
      <c r="J1260" s="320">
        <f t="shared" si="95"/>
        <v>2020</v>
      </c>
      <c r="K1260" s="320">
        <f t="shared" si="96"/>
        <v>6</v>
      </c>
      <c r="L1260" s="320">
        <f t="shared" si="97"/>
        <v>25</v>
      </c>
      <c r="M1260" s="91">
        <f t="shared" si="98"/>
        <v>44007</v>
      </c>
      <c r="N1260" s="90">
        <f t="shared" si="99"/>
        <v>44007.525717592594</v>
      </c>
      <c r="O1260" s="386">
        <v>106.828</v>
      </c>
      <c r="P1260" s="386">
        <v>1.010216</v>
      </c>
      <c r="Q1260" s="386" t="s">
        <v>335</v>
      </c>
    </row>
    <row r="1261" spans="1:17">
      <c r="A1261" s="386" t="s">
        <v>348</v>
      </c>
      <c r="B1261" s="386" t="s">
        <v>335</v>
      </c>
      <c r="C1261" s="386" t="s">
        <v>188</v>
      </c>
      <c r="D1261" s="389">
        <v>44007</v>
      </c>
      <c r="E1261" s="394">
        <v>0.52571759259259254</v>
      </c>
      <c r="F1261" s="386" t="s">
        <v>446</v>
      </c>
      <c r="G1261" s="386">
        <v>107.458</v>
      </c>
      <c r="H1261" s="386">
        <v>0.77712599999999998</v>
      </c>
      <c r="J1261" s="320">
        <f t="shared" si="95"/>
        <v>2020</v>
      </c>
      <c r="K1261" s="320">
        <f t="shared" si="96"/>
        <v>6</v>
      </c>
      <c r="L1261" s="320">
        <f t="shared" si="97"/>
        <v>25</v>
      </c>
      <c r="M1261" s="91">
        <f t="shared" si="98"/>
        <v>44007</v>
      </c>
      <c r="N1261" s="90">
        <f t="shared" si="99"/>
        <v>44007.525717592594</v>
      </c>
      <c r="O1261" s="386">
        <v>107.458</v>
      </c>
      <c r="P1261" s="386">
        <v>0.77712599999999998</v>
      </c>
      <c r="Q1261" s="386" t="s">
        <v>335</v>
      </c>
    </row>
    <row r="1262" spans="1:17">
      <c r="A1262" s="386" t="s">
        <v>348</v>
      </c>
      <c r="B1262" s="386" t="s">
        <v>335</v>
      </c>
      <c r="C1262" s="386" t="s">
        <v>188</v>
      </c>
      <c r="D1262" s="389">
        <v>44007</v>
      </c>
      <c r="E1262" s="394">
        <v>0.56753472222222223</v>
      </c>
      <c r="F1262" s="386" t="s">
        <v>454</v>
      </c>
      <c r="G1262" s="386">
        <v>106.824</v>
      </c>
      <c r="H1262" s="386">
        <v>1.011701</v>
      </c>
      <c r="J1262" s="320">
        <f t="shared" si="95"/>
        <v>2020</v>
      </c>
      <c r="K1262" s="320">
        <f t="shared" si="96"/>
        <v>6</v>
      </c>
      <c r="L1262" s="320">
        <f t="shared" si="97"/>
        <v>25</v>
      </c>
      <c r="M1262" s="91">
        <f t="shared" si="98"/>
        <v>44007</v>
      </c>
      <c r="N1262" s="90">
        <f t="shared" si="99"/>
        <v>44007.56753472222</v>
      </c>
      <c r="O1262" s="386">
        <v>106.824</v>
      </c>
      <c r="P1262" s="386">
        <v>1.011701</v>
      </c>
      <c r="Q1262" s="386" t="s">
        <v>335</v>
      </c>
    </row>
    <row r="1263" spans="1:17">
      <c r="A1263" s="386" t="s">
        <v>348</v>
      </c>
      <c r="B1263" s="386" t="s">
        <v>335</v>
      </c>
      <c r="C1263" s="386" t="s">
        <v>188</v>
      </c>
      <c r="D1263" s="389">
        <v>44007</v>
      </c>
      <c r="E1263" s="394">
        <v>0.56753472222222223</v>
      </c>
      <c r="F1263" s="386" t="s">
        <v>454</v>
      </c>
      <c r="G1263" s="386">
        <v>107.574</v>
      </c>
      <c r="H1263" s="386">
        <v>0.73438899999999996</v>
      </c>
      <c r="J1263" s="320">
        <f t="shared" si="95"/>
        <v>2020</v>
      </c>
      <c r="K1263" s="320">
        <f t="shared" si="96"/>
        <v>6</v>
      </c>
      <c r="L1263" s="320">
        <f t="shared" si="97"/>
        <v>25</v>
      </c>
      <c r="M1263" s="91">
        <f t="shared" si="98"/>
        <v>44007</v>
      </c>
      <c r="N1263" s="90">
        <f t="shared" si="99"/>
        <v>44007.56753472222</v>
      </c>
      <c r="O1263" s="386">
        <v>107.574</v>
      </c>
      <c r="P1263" s="386">
        <v>0.73438899999999996</v>
      </c>
      <c r="Q1263" s="386" t="s">
        <v>335</v>
      </c>
    </row>
    <row r="1264" spans="1:17">
      <c r="A1264" s="386" t="s">
        <v>348</v>
      </c>
      <c r="B1264" s="386" t="s">
        <v>335</v>
      </c>
      <c r="C1264" s="386" t="s">
        <v>188</v>
      </c>
      <c r="D1264" s="389">
        <v>44007</v>
      </c>
      <c r="E1264" s="394">
        <v>0.57725694444444442</v>
      </c>
      <c r="F1264" s="386" t="s">
        <v>413</v>
      </c>
      <c r="G1264" s="386">
        <v>106.90768</v>
      </c>
      <c r="H1264" s="386">
        <v>0.98064300000000004</v>
      </c>
      <c r="J1264" s="320">
        <f t="shared" si="95"/>
        <v>2020</v>
      </c>
      <c r="K1264" s="320">
        <f t="shared" si="96"/>
        <v>6</v>
      </c>
      <c r="L1264" s="320">
        <f t="shared" si="97"/>
        <v>25</v>
      </c>
      <c r="M1264" s="91">
        <f t="shared" si="98"/>
        <v>44007</v>
      </c>
      <c r="N1264" s="90">
        <f t="shared" si="99"/>
        <v>44007.577256944445</v>
      </c>
      <c r="O1264" s="386">
        <v>106.90768</v>
      </c>
      <c r="P1264" s="386">
        <v>0.98064300000000004</v>
      </c>
      <c r="Q1264" s="386" t="s">
        <v>335</v>
      </c>
    </row>
    <row r="1265" spans="1:17">
      <c r="A1265" s="386" t="s">
        <v>348</v>
      </c>
      <c r="B1265" s="386" t="s">
        <v>335</v>
      </c>
      <c r="C1265" s="386" t="s">
        <v>188</v>
      </c>
      <c r="D1265" s="389">
        <v>44007</v>
      </c>
      <c r="E1265" s="394">
        <v>0.57725694444444442</v>
      </c>
      <c r="F1265" s="386" t="s">
        <v>413</v>
      </c>
      <c r="G1265" s="386">
        <v>106.87644</v>
      </c>
      <c r="H1265" s="386">
        <v>0.99223399999999995</v>
      </c>
      <c r="J1265" s="320">
        <f t="shared" si="95"/>
        <v>2020</v>
      </c>
      <c r="K1265" s="320">
        <f t="shared" si="96"/>
        <v>6</v>
      </c>
      <c r="L1265" s="320">
        <f t="shared" si="97"/>
        <v>25</v>
      </c>
      <c r="M1265" s="91">
        <f t="shared" si="98"/>
        <v>44007</v>
      </c>
      <c r="N1265" s="90">
        <f t="shared" si="99"/>
        <v>44007.577256944445</v>
      </c>
      <c r="O1265" s="386">
        <v>106.87644</v>
      </c>
      <c r="P1265" s="386">
        <v>0.99223399999999995</v>
      </c>
      <c r="Q1265" s="386" t="s">
        <v>335</v>
      </c>
    </row>
    <row r="1266" spans="1:17">
      <c r="A1266" s="386" t="s">
        <v>348</v>
      </c>
      <c r="B1266" s="386" t="s">
        <v>335</v>
      </c>
      <c r="C1266" s="386" t="s">
        <v>188</v>
      </c>
      <c r="D1266" s="389">
        <v>44007</v>
      </c>
      <c r="E1266" s="394">
        <v>0.59421296296296289</v>
      </c>
      <c r="F1266" s="386" t="s">
        <v>544</v>
      </c>
      <c r="G1266" s="386">
        <v>106.63039499999999</v>
      </c>
      <c r="H1266" s="386">
        <v>1.083672</v>
      </c>
      <c r="J1266" s="320">
        <f t="shared" si="95"/>
        <v>2020</v>
      </c>
      <c r="K1266" s="320">
        <f t="shared" si="96"/>
        <v>6</v>
      </c>
      <c r="L1266" s="320">
        <f t="shared" si="97"/>
        <v>25</v>
      </c>
      <c r="M1266" s="91">
        <f t="shared" si="98"/>
        <v>44007</v>
      </c>
      <c r="N1266" s="90">
        <f t="shared" si="99"/>
        <v>44007.594212962962</v>
      </c>
      <c r="O1266" s="386">
        <v>106.63039499999999</v>
      </c>
      <c r="P1266" s="386">
        <v>1.083672</v>
      </c>
      <c r="Q1266" s="386" t="s">
        <v>335</v>
      </c>
    </row>
    <row r="1267" spans="1:17">
      <c r="A1267" s="386" t="s">
        <v>348</v>
      </c>
      <c r="B1267" s="386" t="s">
        <v>335</v>
      </c>
      <c r="C1267" s="386" t="s">
        <v>188</v>
      </c>
      <c r="D1267" s="389">
        <v>44008</v>
      </c>
      <c r="E1267" s="394">
        <v>0.37662037037037038</v>
      </c>
      <c r="F1267" s="386" t="s">
        <v>422</v>
      </c>
      <c r="G1267" s="386">
        <v>106.6999</v>
      </c>
      <c r="H1267" s="386">
        <v>1.0552170000000001</v>
      </c>
      <c r="J1267" s="320">
        <f t="shared" si="95"/>
        <v>2020</v>
      </c>
      <c r="K1267" s="320">
        <f t="shared" si="96"/>
        <v>6</v>
      </c>
      <c r="L1267" s="320">
        <f t="shared" si="97"/>
        <v>26</v>
      </c>
      <c r="M1267" s="91">
        <f t="shared" si="98"/>
        <v>44008</v>
      </c>
      <c r="N1267" s="90">
        <f t="shared" si="99"/>
        <v>44008.376620370371</v>
      </c>
      <c r="O1267" s="386">
        <v>106.6999</v>
      </c>
      <c r="P1267" s="386">
        <v>1.0552170000000001</v>
      </c>
      <c r="Q1267" s="386" t="s">
        <v>335</v>
      </c>
    </row>
    <row r="1268" spans="1:17">
      <c r="A1268" s="386" t="s">
        <v>348</v>
      </c>
      <c r="B1268" s="386" t="s">
        <v>335</v>
      </c>
      <c r="C1268" s="386" t="s">
        <v>188</v>
      </c>
      <c r="D1268" s="389">
        <v>44008</v>
      </c>
      <c r="E1268" s="394">
        <v>0.37662037037037038</v>
      </c>
      <c r="F1268" s="386" t="s">
        <v>422</v>
      </c>
      <c r="G1268" s="386">
        <v>106.79989999999999</v>
      </c>
      <c r="H1268" s="386">
        <v>1.018016</v>
      </c>
      <c r="J1268" s="320">
        <f t="shared" si="95"/>
        <v>2020</v>
      </c>
      <c r="K1268" s="320">
        <f t="shared" si="96"/>
        <v>6</v>
      </c>
      <c r="L1268" s="320">
        <f t="shared" si="97"/>
        <v>26</v>
      </c>
      <c r="M1268" s="91">
        <f t="shared" si="98"/>
        <v>44008</v>
      </c>
      <c r="N1268" s="90">
        <f t="shared" si="99"/>
        <v>44008.376620370371</v>
      </c>
      <c r="O1268" s="386">
        <v>106.79989999999999</v>
      </c>
      <c r="P1268" s="386">
        <v>1.018016</v>
      </c>
      <c r="Q1268" s="386" t="s">
        <v>335</v>
      </c>
    </row>
    <row r="1269" spans="1:17">
      <c r="A1269" s="386" t="s">
        <v>348</v>
      </c>
      <c r="B1269" s="386" t="s">
        <v>335</v>
      </c>
      <c r="C1269" s="386" t="s">
        <v>188</v>
      </c>
      <c r="D1269" s="389">
        <v>44008</v>
      </c>
      <c r="E1269" s="394">
        <v>0.43853009259259262</v>
      </c>
      <c r="F1269" s="386" t="s">
        <v>541</v>
      </c>
      <c r="G1269" s="386">
        <v>106.65900000000001</v>
      </c>
      <c r="H1269" s="386">
        <v>1.0704450000000001</v>
      </c>
      <c r="J1269" s="320">
        <f t="shared" si="95"/>
        <v>2020</v>
      </c>
      <c r="K1269" s="320">
        <f t="shared" si="96"/>
        <v>6</v>
      </c>
      <c r="L1269" s="320">
        <f t="shared" si="97"/>
        <v>26</v>
      </c>
      <c r="M1269" s="91">
        <f t="shared" si="98"/>
        <v>44008</v>
      </c>
      <c r="N1269" s="90">
        <f t="shared" si="99"/>
        <v>44008.438530092593</v>
      </c>
      <c r="O1269" s="386">
        <v>106.65900000000001</v>
      </c>
      <c r="P1269" s="386">
        <v>1.0704450000000001</v>
      </c>
      <c r="Q1269" s="386" t="s">
        <v>335</v>
      </c>
    </row>
    <row r="1270" spans="1:17">
      <c r="A1270" s="386" t="s">
        <v>348</v>
      </c>
      <c r="B1270" s="386" t="s">
        <v>335</v>
      </c>
      <c r="C1270" s="386" t="s">
        <v>188</v>
      </c>
      <c r="D1270" s="389">
        <v>44008</v>
      </c>
      <c r="E1270" s="394">
        <v>0.45467592592592593</v>
      </c>
      <c r="F1270" s="386" t="s">
        <v>430</v>
      </c>
      <c r="G1270" s="386">
        <v>106.64700000000001</v>
      </c>
      <c r="H1270" s="386">
        <v>1.0749139999999999</v>
      </c>
      <c r="J1270" s="320">
        <f t="shared" si="95"/>
        <v>2020</v>
      </c>
      <c r="K1270" s="320">
        <f t="shared" si="96"/>
        <v>6</v>
      </c>
      <c r="L1270" s="320">
        <f t="shared" si="97"/>
        <v>26</v>
      </c>
      <c r="M1270" s="91">
        <f t="shared" si="98"/>
        <v>44008</v>
      </c>
      <c r="N1270" s="90">
        <f t="shared" si="99"/>
        <v>44008.454675925925</v>
      </c>
      <c r="O1270" s="386">
        <v>106.64700000000001</v>
      </c>
      <c r="P1270" s="386">
        <v>1.0749139999999999</v>
      </c>
      <c r="Q1270" s="386" t="s">
        <v>335</v>
      </c>
    </row>
    <row r="1271" spans="1:17">
      <c r="A1271" s="386" t="s">
        <v>348</v>
      </c>
      <c r="B1271" s="386" t="s">
        <v>335</v>
      </c>
      <c r="C1271" s="386" t="s">
        <v>188</v>
      </c>
      <c r="D1271" s="389">
        <v>44008</v>
      </c>
      <c r="E1271" s="394">
        <v>0.45467592592592593</v>
      </c>
      <c r="F1271" s="386" t="s">
        <v>430</v>
      </c>
      <c r="G1271" s="386">
        <v>106.747</v>
      </c>
      <c r="H1271" s="386">
        <v>1.03769</v>
      </c>
      <c r="J1271" s="320">
        <f t="shared" si="95"/>
        <v>2020</v>
      </c>
      <c r="K1271" s="320">
        <f t="shared" si="96"/>
        <v>6</v>
      </c>
      <c r="L1271" s="320">
        <f t="shared" si="97"/>
        <v>26</v>
      </c>
      <c r="M1271" s="91">
        <f t="shared" si="98"/>
        <v>44008</v>
      </c>
      <c r="N1271" s="90">
        <f t="shared" si="99"/>
        <v>44008.454675925925</v>
      </c>
      <c r="O1271" s="386">
        <v>106.747</v>
      </c>
      <c r="P1271" s="386">
        <v>1.03769</v>
      </c>
      <c r="Q1271" s="386" t="s">
        <v>335</v>
      </c>
    </row>
    <row r="1272" spans="1:17">
      <c r="A1272" s="386" t="s">
        <v>348</v>
      </c>
      <c r="B1272" s="386" t="s">
        <v>335</v>
      </c>
      <c r="C1272" s="386" t="s">
        <v>188</v>
      </c>
      <c r="D1272" s="389">
        <v>44008</v>
      </c>
      <c r="E1272" s="394">
        <v>0.47309027777777779</v>
      </c>
      <c r="F1272" s="386" t="s">
        <v>422</v>
      </c>
      <c r="G1272" s="386">
        <v>106.92385</v>
      </c>
      <c r="H1272" s="386">
        <v>0.97196300000000002</v>
      </c>
      <c r="J1272" s="320">
        <f t="shared" si="95"/>
        <v>2020</v>
      </c>
      <c r="K1272" s="320">
        <f t="shared" si="96"/>
        <v>6</v>
      </c>
      <c r="L1272" s="320">
        <f t="shared" si="97"/>
        <v>26</v>
      </c>
      <c r="M1272" s="91">
        <f t="shared" si="98"/>
        <v>44008</v>
      </c>
      <c r="N1272" s="90">
        <f t="shared" si="99"/>
        <v>44008.473090277781</v>
      </c>
      <c r="O1272" s="386">
        <v>106.92385</v>
      </c>
      <c r="P1272" s="386">
        <v>0.97196300000000002</v>
      </c>
      <c r="Q1272" s="386" t="s">
        <v>335</v>
      </c>
    </row>
    <row r="1273" spans="1:17">
      <c r="A1273" s="386" t="s">
        <v>348</v>
      </c>
      <c r="B1273" s="386" t="s">
        <v>335</v>
      </c>
      <c r="C1273" s="386" t="s">
        <v>188</v>
      </c>
      <c r="D1273" s="389">
        <v>44008</v>
      </c>
      <c r="E1273" s="394">
        <v>0.47309027777777779</v>
      </c>
      <c r="F1273" s="386" t="s">
        <v>469</v>
      </c>
      <c r="G1273" s="386">
        <v>106.95509</v>
      </c>
      <c r="H1273" s="386">
        <v>0.96036699999999997</v>
      </c>
      <c r="J1273" s="320">
        <f t="shared" si="95"/>
        <v>2020</v>
      </c>
      <c r="K1273" s="320">
        <f t="shared" si="96"/>
        <v>6</v>
      </c>
      <c r="L1273" s="320">
        <f t="shared" si="97"/>
        <v>26</v>
      </c>
      <c r="M1273" s="91">
        <f t="shared" si="98"/>
        <v>44008</v>
      </c>
      <c r="N1273" s="90">
        <f t="shared" si="99"/>
        <v>44008.473090277781</v>
      </c>
      <c r="O1273" s="386">
        <v>106.95509</v>
      </c>
      <c r="P1273" s="386">
        <v>0.96036699999999997</v>
      </c>
      <c r="Q1273" s="386" t="s">
        <v>335</v>
      </c>
    </row>
    <row r="1274" spans="1:17">
      <c r="A1274" s="386" t="s">
        <v>348</v>
      </c>
      <c r="B1274" s="386" t="s">
        <v>335</v>
      </c>
      <c r="C1274" s="386" t="s">
        <v>188</v>
      </c>
      <c r="D1274" s="389">
        <v>44008</v>
      </c>
      <c r="E1274" s="394">
        <v>0.47309027777777779</v>
      </c>
      <c r="F1274" s="386" t="s">
        <v>422</v>
      </c>
      <c r="G1274" s="386">
        <v>106.95509</v>
      </c>
      <c r="H1274" s="386">
        <v>0.96036699999999997</v>
      </c>
      <c r="J1274" s="320">
        <f t="shared" si="95"/>
        <v>2020</v>
      </c>
      <c r="K1274" s="320">
        <f t="shared" si="96"/>
        <v>6</v>
      </c>
      <c r="L1274" s="320">
        <f t="shared" si="97"/>
        <v>26</v>
      </c>
      <c r="M1274" s="91">
        <f t="shared" si="98"/>
        <v>44008</v>
      </c>
      <c r="N1274" s="90">
        <f t="shared" si="99"/>
        <v>44008.473090277781</v>
      </c>
      <c r="O1274" s="386">
        <v>106.95509</v>
      </c>
      <c r="P1274" s="386">
        <v>0.96036699999999997</v>
      </c>
      <c r="Q1274" s="386" t="s">
        <v>335</v>
      </c>
    </row>
    <row r="1275" spans="1:17">
      <c r="A1275" s="386" t="s">
        <v>348</v>
      </c>
      <c r="B1275" s="386" t="s">
        <v>335</v>
      </c>
      <c r="C1275" s="386" t="s">
        <v>188</v>
      </c>
      <c r="D1275" s="389">
        <v>44008</v>
      </c>
      <c r="E1275" s="394">
        <v>0.47309027777777779</v>
      </c>
      <c r="F1275" s="386" t="s">
        <v>469</v>
      </c>
      <c r="G1275" s="386">
        <v>106.92385</v>
      </c>
      <c r="H1275" s="386">
        <v>0.97196300000000002</v>
      </c>
      <c r="J1275" s="320">
        <f t="shared" si="95"/>
        <v>2020</v>
      </c>
      <c r="K1275" s="320">
        <f t="shared" si="96"/>
        <v>6</v>
      </c>
      <c r="L1275" s="320">
        <f t="shared" si="97"/>
        <v>26</v>
      </c>
      <c r="M1275" s="91">
        <f t="shared" si="98"/>
        <v>44008</v>
      </c>
      <c r="N1275" s="90">
        <f t="shared" si="99"/>
        <v>44008.473090277781</v>
      </c>
      <c r="O1275" s="386">
        <v>106.92385</v>
      </c>
      <c r="P1275" s="386">
        <v>0.97196300000000002</v>
      </c>
      <c r="Q1275" s="386" t="s">
        <v>335</v>
      </c>
    </row>
    <row r="1276" spans="1:17">
      <c r="A1276" s="386" t="s">
        <v>348</v>
      </c>
      <c r="B1276" s="386" t="s">
        <v>335</v>
      </c>
      <c r="C1276" s="386" t="s">
        <v>188</v>
      </c>
      <c r="D1276" s="389">
        <v>44011</v>
      </c>
      <c r="E1276" s="394">
        <v>0.37570601851851848</v>
      </c>
      <c r="F1276" s="386" t="s">
        <v>421</v>
      </c>
      <c r="G1276" s="386">
        <v>106.84</v>
      </c>
      <c r="H1276" s="386">
        <v>1.000454</v>
      </c>
      <c r="J1276" s="320">
        <f t="shared" si="95"/>
        <v>2020</v>
      </c>
      <c r="K1276" s="320">
        <f t="shared" si="96"/>
        <v>6</v>
      </c>
      <c r="L1276" s="320">
        <f t="shared" si="97"/>
        <v>29</v>
      </c>
      <c r="M1276" s="91">
        <f t="shared" si="98"/>
        <v>44011</v>
      </c>
      <c r="N1276" s="90">
        <f t="shared" si="99"/>
        <v>44011.375706018516</v>
      </c>
      <c r="O1276" s="386">
        <v>106.84</v>
      </c>
      <c r="P1276" s="386">
        <v>1.000454</v>
      </c>
      <c r="Q1276" s="386" t="s">
        <v>335</v>
      </c>
    </row>
    <row r="1277" spans="1:17">
      <c r="A1277" s="386" t="s">
        <v>348</v>
      </c>
      <c r="B1277" s="386" t="s">
        <v>335</v>
      </c>
      <c r="C1277" s="386" t="s">
        <v>188</v>
      </c>
      <c r="D1277" s="389">
        <v>44011</v>
      </c>
      <c r="E1277" s="394">
        <v>0.37571759259259258</v>
      </c>
      <c r="F1277" s="386" t="s">
        <v>421</v>
      </c>
      <c r="G1277" s="386">
        <v>106.74</v>
      </c>
      <c r="H1277" s="386">
        <v>1.0376749999999999</v>
      </c>
      <c r="J1277" s="320">
        <f t="shared" si="95"/>
        <v>2020</v>
      </c>
      <c r="K1277" s="320">
        <f t="shared" si="96"/>
        <v>6</v>
      </c>
      <c r="L1277" s="320">
        <f t="shared" si="97"/>
        <v>29</v>
      </c>
      <c r="M1277" s="91">
        <f t="shared" si="98"/>
        <v>44011</v>
      </c>
      <c r="N1277" s="90">
        <f t="shared" si="99"/>
        <v>44011.375717592593</v>
      </c>
      <c r="O1277" s="386">
        <v>106.74</v>
      </c>
      <c r="P1277" s="386">
        <v>1.0376749999999999</v>
      </c>
      <c r="Q1277" s="386" t="s">
        <v>335</v>
      </c>
    </row>
    <row r="1278" spans="1:17">
      <c r="A1278" s="386" t="s">
        <v>348</v>
      </c>
      <c r="B1278" s="386" t="s">
        <v>335</v>
      </c>
      <c r="C1278" s="386" t="s">
        <v>188</v>
      </c>
      <c r="D1278" s="389">
        <v>44011</v>
      </c>
      <c r="E1278" s="394">
        <v>0.37571759259259258</v>
      </c>
      <c r="F1278" s="386" t="s">
        <v>421</v>
      </c>
      <c r="G1278" s="386">
        <v>106.84</v>
      </c>
      <c r="H1278" s="386">
        <v>1.000454</v>
      </c>
      <c r="J1278" s="320">
        <f t="shared" si="95"/>
        <v>2020</v>
      </c>
      <c r="K1278" s="320">
        <f t="shared" si="96"/>
        <v>6</v>
      </c>
      <c r="L1278" s="320">
        <f t="shared" si="97"/>
        <v>29</v>
      </c>
      <c r="M1278" s="91">
        <f t="shared" si="98"/>
        <v>44011</v>
      </c>
      <c r="N1278" s="90">
        <f t="shared" si="99"/>
        <v>44011.375717592593</v>
      </c>
      <c r="O1278" s="386">
        <v>106.84</v>
      </c>
      <c r="P1278" s="386">
        <v>1.000454</v>
      </c>
      <c r="Q1278" s="386" t="s">
        <v>335</v>
      </c>
    </row>
    <row r="1279" spans="1:17">
      <c r="A1279" s="386" t="s">
        <v>348</v>
      </c>
      <c r="B1279" s="386" t="s">
        <v>335</v>
      </c>
      <c r="C1279" s="386" t="s">
        <v>188</v>
      </c>
      <c r="D1279" s="389">
        <v>44011</v>
      </c>
      <c r="E1279" s="394">
        <v>0.58944444444444444</v>
      </c>
      <c r="F1279" s="386" t="s">
        <v>421</v>
      </c>
      <c r="G1279" s="386">
        <v>106.765</v>
      </c>
      <c r="H1279" s="386">
        <v>1.0283659999999999</v>
      </c>
      <c r="J1279" s="320">
        <f t="shared" si="95"/>
        <v>2020</v>
      </c>
      <c r="K1279" s="320">
        <f t="shared" si="96"/>
        <v>6</v>
      </c>
      <c r="L1279" s="320">
        <f t="shared" si="97"/>
        <v>29</v>
      </c>
      <c r="M1279" s="91">
        <f t="shared" si="98"/>
        <v>44011</v>
      </c>
      <c r="N1279" s="90">
        <f t="shared" si="99"/>
        <v>44011.589444444442</v>
      </c>
      <c r="O1279" s="386">
        <v>106.765</v>
      </c>
      <c r="P1279" s="386">
        <v>1.0283659999999999</v>
      </c>
      <c r="Q1279" s="386" t="s">
        <v>335</v>
      </c>
    </row>
    <row r="1280" spans="1:17">
      <c r="A1280" s="386" t="s">
        <v>348</v>
      </c>
      <c r="B1280" s="386" t="s">
        <v>335</v>
      </c>
      <c r="C1280" s="386" t="s">
        <v>188</v>
      </c>
      <c r="D1280" s="389">
        <v>44011</v>
      </c>
      <c r="E1280" s="394">
        <v>0.58944444444444444</v>
      </c>
      <c r="F1280" s="386" t="s">
        <v>421</v>
      </c>
      <c r="G1280" s="386">
        <v>106.765</v>
      </c>
      <c r="H1280" s="386">
        <v>1.0283659999999999</v>
      </c>
      <c r="J1280" s="320">
        <f t="shared" si="95"/>
        <v>2020</v>
      </c>
      <c r="K1280" s="320">
        <f t="shared" si="96"/>
        <v>6</v>
      </c>
      <c r="L1280" s="320">
        <f t="shared" si="97"/>
        <v>29</v>
      </c>
      <c r="M1280" s="91">
        <f t="shared" si="98"/>
        <v>44011</v>
      </c>
      <c r="N1280" s="90">
        <f t="shared" si="99"/>
        <v>44011.589444444442</v>
      </c>
      <c r="O1280" s="386">
        <v>106.765</v>
      </c>
      <c r="P1280" s="386">
        <v>1.0283659999999999</v>
      </c>
      <c r="Q1280" s="386" t="s">
        <v>335</v>
      </c>
    </row>
    <row r="1281" spans="1:17">
      <c r="A1281" s="386" t="s">
        <v>348</v>
      </c>
      <c r="B1281" s="386" t="s">
        <v>335</v>
      </c>
      <c r="C1281" s="386" t="s">
        <v>188</v>
      </c>
      <c r="D1281" s="389">
        <v>44011</v>
      </c>
      <c r="E1281" s="394">
        <v>0.5967824074074074</v>
      </c>
      <c r="F1281" s="386" t="s">
        <v>423</v>
      </c>
      <c r="G1281" s="386">
        <v>106.666</v>
      </c>
      <c r="H1281" s="386">
        <v>1.0652470000000001</v>
      </c>
      <c r="J1281" s="320">
        <f t="shared" si="95"/>
        <v>2020</v>
      </c>
      <c r="K1281" s="320">
        <f t="shared" si="96"/>
        <v>6</v>
      </c>
      <c r="L1281" s="320">
        <f t="shared" si="97"/>
        <v>29</v>
      </c>
      <c r="M1281" s="91">
        <f t="shared" si="98"/>
        <v>44011</v>
      </c>
      <c r="N1281" s="90">
        <f t="shared" si="99"/>
        <v>44011.596782407411</v>
      </c>
      <c r="O1281" s="386">
        <v>106.666</v>
      </c>
      <c r="P1281" s="386">
        <v>1.0652470000000001</v>
      </c>
      <c r="Q1281" s="386" t="s">
        <v>335</v>
      </c>
    </row>
    <row r="1282" spans="1:17">
      <c r="A1282" s="386" t="s">
        <v>348</v>
      </c>
      <c r="B1282" s="386" t="s">
        <v>335</v>
      </c>
      <c r="C1282" s="386" t="s">
        <v>188</v>
      </c>
      <c r="D1282" s="389">
        <v>44011</v>
      </c>
      <c r="E1282" s="394">
        <v>0.5967824074074074</v>
      </c>
      <c r="F1282" s="386" t="s">
        <v>423</v>
      </c>
      <c r="G1282" s="386">
        <v>106.666</v>
      </c>
      <c r="H1282" s="386">
        <v>1.0652470000000001</v>
      </c>
      <c r="J1282" s="320">
        <f t="shared" si="95"/>
        <v>2020</v>
      </c>
      <c r="K1282" s="320">
        <f t="shared" si="96"/>
        <v>6</v>
      </c>
      <c r="L1282" s="320">
        <f t="shared" si="97"/>
        <v>29</v>
      </c>
      <c r="M1282" s="91">
        <f t="shared" si="98"/>
        <v>44011</v>
      </c>
      <c r="N1282" s="90">
        <f t="shared" si="99"/>
        <v>44011.596782407411</v>
      </c>
      <c r="O1282" s="386">
        <v>106.666</v>
      </c>
      <c r="P1282" s="386">
        <v>1.0652470000000001</v>
      </c>
      <c r="Q1282" s="386" t="s">
        <v>335</v>
      </c>
    </row>
    <row r="1283" spans="1:17">
      <c r="A1283" s="386" t="s">
        <v>348</v>
      </c>
      <c r="B1283" s="386" t="s">
        <v>335</v>
      </c>
      <c r="C1283" s="386" t="s">
        <v>188</v>
      </c>
      <c r="D1283" s="389">
        <v>44011</v>
      </c>
      <c r="E1283" s="394">
        <v>0.5967824074074074</v>
      </c>
      <c r="F1283" s="386" t="s">
        <v>423</v>
      </c>
      <c r="G1283" s="386">
        <v>106.306</v>
      </c>
      <c r="H1283" s="386">
        <v>1.199711</v>
      </c>
      <c r="J1283" s="320">
        <f t="shared" ref="J1283:J1346" si="100">YEAR(D1283)</f>
        <v>2020</v>
      </c>
      <c r="K1283" s="320">
        <f t="shared" ref="K1283:K1346" si="101">MONTH(D1283)</f>
        <v>6</v>
      </c>
      <c r="L1283" s="320">
        <f t="shared" ref="L1283:L1346" si="102">DAY(D1283)</f>
        <v>29</v>
      </c>
      <c r="M1283" s="91">
        <f t="shared" ref="M1283:M1346" si="103">DATE(J1283,K1283,L1283)</f>
        <v>44011</v>
      </c>
      <c r="N1283" s="90">
        <f t="shared" ref="N1283:N1346" si="104">M1283+E1283</f>
        <v>44011.596782407411</v>
      </c>
      <c r="O1283" s="386">
        <v>106.306</v>
      </c>
      <c r="P1283" s="386">
        <v>1.199711</v>
      </c>
      <c r="Q1283" s="386" t="s">
        <v>335</v>
      </c>
    </row>
    <row r="1284" spans="1:17">
      <c r="A1284" s="386" t="s">
        <v>348</v>
      </c>
      <c r="B1284" s="386" t="s">
        <v>335</v>
      </c>
      <c r="C1284" s="386" t="s">
        <v>188</v>
      </c>
      <c r="D1284" s="389">
        <v>44011</v>
      </c>
      <c r="E1284" s="394">
        <v>0.65695601851851848</v>
      </c>
      <c r="F1284" s="386" t="s">
        <v>419</v>
      </c>
      <c r="G1284" s="386">
        <v>106.85</v>
      </c>
      <c r="H1284" s="386">
        <v>0.99673400000000001</v>
      </c>
      <c r="J1284" s="320">
        <f t="shared" si="100"/>
        <v>2020</v>
      </c>
      <c r="K1284" s="320">
        <f t="shared" si="101"/>
        <v>6</v>
      </c>
      <c r="L1284" s="320">
        <f t="shared" si="102"/>
        <v>29</v>
      </c>
      <c r="M1284" s="91">
        <f t="shared" si="103"/>
        <v>44011</v>
      </c>
      <c r="N1284" s="90">
        <f t="shared" si="104"/>
        <v>44011.656956018516</v>
      </c>
      <c r="O1284" s="386">
        <v>106.85</v>
      </c>
      <c r="P1284" s="386">
        <v>0.99673400000000001</v>
      </c>
      <c r="Q1284" s="386" t="s">
        <v>335</v>
      </c>
    </row>
    <row r="1285" spans="1:17">
      <c r="A1285" s="386" t="s">
        <v>348</v>
      </c>
      <c r="B1285" s="386" t="s">
        <v>335</v>
      </c>
      <c r="C1285" s="386" t="s">
        <v>188</v>
      </c>
      <c r="D1285" s="389">
        <v>44011</v>
      </c>
      <c r="E1285" s="394">
        <v>0.65696759259259252</v>
      </c>
      <c r="F1285" s="386" t="s">
        <v>419</v>
      </c>
      <c r="G1285" s="386">
        <v>106.6</v>
      </c>
      <c r="H1285" s="386">
        <v>1.0898570000000001</v>
      </c>
      <c r="J1285" s="320">
        <f t="shared" si="100"/>
        <v>2020</v>
      </c>
      <c r="K1285" s="320">
        <f t="shared" si="101"/>
        <v>6</v>
      </c>
      <c r="L1285" s="320">
        <f t="shared" si="102"/>
        <v>29</v>
      </c>
      <c r="M1285" s="91">
        <f t="shared" si="103"/>
        <v>44011</v>
      </c>
      <c r="N1285" s="90">
        <f t="shared" si="104"/>
        <v>44011.656967592593</v>
      </c>
      <c r="O1285" s="386">
        <v>106.6</v>
      </c>
      <c r="P1285" s="386">
        <v>1.0898570000000001</v>
      </c>
      <c r="Q1285" s="386" t="s">
        <v>335</v>
      </c>
    </row>
    <row r="1286" spans="1:17">
      <c r="A1286" s="386" t="s">
        <v>348</v>
      </c>
      <c r="B1286" s="386" t="s">
        <v>335</v>
      </c>
      <c r="C1286" s="386" t="s">
        <v>188</v>
      </c>
      <c r="D1286" s="389">
        <v>44011</v>
      </c>
      <c r="E1286" s="394">
        <v>0.65696759259259252</v>
      </c>
      <c r="F1286" s="386" t="s">
        <v>419</v>
      </c>
      <c r="G1286" s="386">
        <v>106.85</v>
      </c>
      <c r="H1286" s="386">
        <v>0.99673400000000001</v>
      </c>
      <c r="J1286" s="320">
        <f t="shared" si="100"/>
        <v>2020</v>
      </c>
      <c r="K1286" s="320">
        <f t="shared" si="101"/>
        <v>6</v>
      </c>
      <c r="L1286" s="320">
        <f t="shared" si="102"/>
        <v>29</v>
      </c>
      <c r="M1286" s="91">
        <f t="shared" si="103"/>
        <v>44011</v>
      </c>
      <c r="N1286" s="90">
        <f t="shared" si="104"/>
        <v>44011.656967592593</v>
      </c>
      <c r="O1286" s="386">
        <v>106.85</v>
      </c>
      <c r="P1286" s="386">
        <v>0.99673400000000001</v>
      </c>
      <c r="Q1286" s="386" t="s">
        <v>335</v>
      </c>
    </row>
    <row r="1287" spans="1:17">
      <c r="A1287" s="386" t="s">
        <v>348</v>
      </c>
      <c r="B1287" s="386" t="s">
        <v>335</v>
      </c>
      <c r="C1287" s="386" t="s">
        <v>188</v>
      </c>
      <c r="D1287" s="389">
        <v>44011</v>
      </c>
      <c r="E1287" s="394">
        <v>0.66962962962962957</v>
      </c>
      <c r="F1287" s="386" t="s">
        <v>421</v>
      </c>
      <c r="G1287" s="386">
        <v>106.84099999999999</v>
      </c>
      <c r="H1287" s="386">
        <v>1.0000819999999999</v>
      </c>
      <c r="J1287" s="320">
        <f t="shared" si="100"/>
        <v>2020</v>
      </c>
      <c r="K1287" s="320">
        <f t="shared" si="101"/>
        <v>6</v>
      </c>
      <c r="L1287" s="320">
        <f t="shared" si="102"/>
        <v>29</v>
      </c>
      <c r="M1287" s="91">
        <f t="shared" si="103"/>
        <v>44011</v>
      </c>
      <c r="N1287" s="90">
        <f t="shared" si="104"/>
        <v>44011.669629629629</v>
      </c>
      <c r="O1287" s="386">
        <v>106.84099999999999</v>
      </c>
      <c r="P1287" s="386">
        <v>1.0000819999999999</v>
      </c>
      <c r="Q1287" s="386" t="s">
        <v>335</v>
      </c>
    </row>
    <row r="1288" spans="1:17">
      <c r="A1288" s="386" t="s">
        <v>348</v>
      </c>
      <c r="B1288" s="386" t="s">
        <v>335</v>
      </c>
      <c r="C1288" s="386" t="s">
        <v>188</v>
      </c>
      <c r="D1288" s="389">
        <v>44011</v>
      </c>
      <c r="E1288" s="394">
        <v>0.66962962962962957</v>
      </c>
      <c r="F1288" s="386" t="s">
        <v>421</v>
      </c>
      <c r="G1288" s="386">
        <v>106.84099999999999</v>
      </c>
      <c r="H1288" s="386">
        <v>1.0000819999999999</v>
      </c>
      <c r="J1288" s="320">
        <f t="shared" si="100"/>
        <v>2020</v>
      </c>
      <c r="K1288" s="320">
        <f t="shared" si="101"/>
        <v>6</v>
      </c>
      <c r="L1288" s="320">
        <f t="shared" si="102"/>
        <v>29</v>
      </c>
      <c r="M1288" s="91">
        <f t="shared" si="103"/>
        <v>44011</v>
      </c>
      <c r="N1288" s="90">
        <f t="shared" si="104"/>
        <v>44011.669629629629</v>
      </c>
      <c r="O1288" s="386">
        <v>106.84099999999999</v>
      </c>
      <c r="P1288" s="386">
        <v>1.0000819999999999</v>
      </c>
      <c r="Q1288" s="386" t="s">
        <v>335</v>
      </c>
    </row>
    <row r="1289" spans="1:17">
      <c r="A1289" s="386" t="s">
        <v>348</v>
      </c>
      <c r="B1289" s="386" t="s">
        <v>335</v>
      </c>
      <c r="C1289" s="386" t="s">
        <v>188</v>
      </c>
      <c r="D1289" s="389">
        <v>44012</v>
      </c>
      <c r="E1289" s="394">
        <v>0.42300925925925925</v>
      </c>
      <c r="F1289" s="386" t="s">
        <v>423</v>
      </c>
      <c r="G1289" s="386">
        <v>107.72199999999999</v>
      </c>
      <c r="H1289" s="386">
        <v>0.67099799999999998</v>
      </c>
      <c r="J1289" s="320">
        <f t="shared" si="100"/>
        <v>2020</v>
      </c>
      <c r="K1289" s="320">
        <f t="shared" si="101"/>
        <v>6</v>
      </c>
      <c r="L1289" s="320">
        <f t="shared" si="102"/>
        <v>30</v>
      </c>
      <c r="M1289" s="91">
        <f t="shared" si="103"/>
        <v>44012</v>
      </c>
      <c r="N1289" s="90">
        <f t="shared" si="104"/>
        <v>44012.423009259262</v>
      </c>
      <c r="O1289" s="386">
        <v>107.72199999999999</v>
      </c>
      <c r="P1289" s="386">
        <v>0.67099799999999998</v>
      </c>
      <c r="Q1289" s="386" t="s">
        <v>335</v>
      </c>
    </row>
    <row r="1290" spans="1:17">
      <c r="A1290" s="386" t="s">
        <v>348</v>
      </c>
      <c r="B1290" s="386" t="s">
        <v>335</v>
      </c>
      <c r="C1290" s="386" t="s">
        <v>188</v>
      </c>
      <c r="D1290" s="389">
        <v>44012</v>
      </c>
      <c r="E1290" s="394">
        <v>0.42305555555555557</v>
      </c>
      <c r="F1290" s="386" t="s">
        <v>423</v>
      </c>
      <c r="G1290" s="386">
        <v>107.22199999999999</v>
      </c>
      <c r="H1290" s="386">
        <v>0.85585299999999997</v>
      </c>
      <c r="J1290" s="320">
        <f t="shared" si="100"/>
        <v>2020</v>
      </c>
      <c r="K1290" s="320">
        <f t="shared" si="101"/>
        <v>6</v>
      </c>
      <c r="L1290" s="320">
        <f t="shared" si="102"/>
        <v>30</v>
      </c>
      <c r="M1290" s="91">
        <f t="shared" si="103"/>
        <v>44012</v>
      </c>
      <c r="N1290" s="90">
        <f t="shared" si="104"/>
        <v>44012.423055555555</v>
      </c>
      <c r="O1290" s="386">
        <v>107.22199999999999</v>
      </c>
      <c r="P1290" s="386">
        <v>0.85585299999999997</v>
      </c>
      <c r="Q1290" s="386" t="s">
        <v>335</v>
      </c>
    </row>
    <row r="1291" spans="1:17">
      <c r="A1291" s="386" t="s">
        <v>348</v>
      </c>
      <c r="B1291" s="386" t="s">
        <v>335</v>
      </c>
      <c r="C1291" s="386" t="s">
        <v>188</v>
      </c>
      <c r="D1291" s="389">
        <v>44012</v>
      </c>
      <c r="E1291" s="394">
        <v>0.45070601851851849</v>
      </c>
      <c r="F1291" s="386" t="s">
        <v>428</v>
      </c>
      <c r="G1291" s="386">
        <v>106.572</v>
      </c>
      <c r="H1291" s="386">
        <v>1.097742</v>
      </c>
      <c r="J1291" s="320">
        <f t="shared" si="100"/>
        <v>2020</v>
      </c>
      <c r="K1291" s="320">
        <f t="shared" si="101"/>
        <v>6</v>
      </c>
      <c r="L1291" s="320">
        <f t="shared" si="102"/>
        <v>30</v>
      </c>
      <c r="M1291" s="91">
        <f t="shared" si="103"/>
        <v>44012</v>
      </c>
      <c r="N1291" s="90">
        <f t="shared" si="104"/>
        <v>44012.450706018521</v>
      </c>
      <c r="O1291" s="386">
        <v>106.572</v>
      </c>
      <c r="P1291" s="386">
        <v>1.097742</v>
      </c>
      <c r="Q1291" s="386" t="s">
        <v>335</v>
      </c>
    </row>
    <row r="1292" spans="1:17">
      <c r="A1292" s="386" t="s">
        <v>348</v>
      </c>
      <c r="B1292" s="386" t="s">
        <v>335</v>
      </c>
      <c r="C1292" s="386" t="s">
        <v>188</v>
      </c>
      <c r="D1292" s="389">
        <v>44012</v>
      </c>
      <c r="E1292" s="394">
        <v>0.45070601851851849</v>
      </c>
      <c r="F1292" s="386" t="s">
        <v>428</v>
      </c>
      <c r="G1292" s="386">
        <v>106.672</v>
      </c>
      <c r="H1292" s="386">
        <v>1.060411</v>
      </c>
      <c r="J1292" s="320">
        <f t="shared" si="100"/>
        <v>2020</v>
      </c>
      <c r="K1292" s="320">
        <f t="shared" si="101"/>
        <v>6</v>
      </c>
      <c r="L1292" s="320">
        <f t="shared" si="102"/>
        <v>30</v>
      </c>
      <c r="M1292" s="91">
        <f t="shared" si="103"/>
        <v>44012</v>
      </c>
      <c r="N1292" s="90">
        <f t="shared" si="104"/>
        <v>44012.450706018521</v>
      </c>
      <c r="O1292" s="386">
        <v>106.672</v>
      </c>
      <c r="P1292" s="386">
        <v>1.060411</v>
      </c>
      <c r="Q1292" s="386" t="s">
        <v>335</v>
      </c>
    </row>
    <row r="1293" spans="1:17">
      <c r="A1293" s="386" t="s">
        <v>348</v>
      </c>
      <c r="B1293" s="386" t="s">
        <v>335</v>
      </c>
      <c r="C1293" s="386" t="s">
        <v>188</v>
      </c>
      <c r="D1293" s="389">
        <v>44012</v>
      </c>
      <c r="E1293" s="394">
        <v>0.47960648148148149</v>
      </c>
      <c r="F1293" s="386" t="s">
        <v>428</v>
      </c>
      <c r="G1293" s="386">
        <v>106.39700000000001</v>
      </c>
      <c r="H1293" s="386">
        <v>1.163173</v>
      </c>
      <c r="J1293" s="320">
        <f t="shared" si="100"/>
        <v>2020</v>
      </c>
      <c r="K1293" s="320">
        <f t="shared" si="101"/>
        <v>6</v>
      </c>
      <c r="L1293" s="320">
        <f t="shared" si="102"/>
        <v>30</v>
      </c>
      <c r="M1293" s="91">
        <f t="shared" si="103"/>
        <v>44012</v>
      </c>
      <c r="N1293" s="90">
        <f t="shared" si="104"/>
        <v>44012.47960648148</v>
      </c>
      <c r="O1293" s="386">
        <v>106.39700000000001</v>
      </c>
      <c r="P1293" s="386">
        <v>1.163173</v>
      </c>
      <c r="Q1293" s="386" t="s">
        <v>335</v>
      </c>
    </row>
    <row r="1294" spans="1:17">
      <c r="A1294" s="386" t="s">
        <v>348</v>
      </c>
      <c r="B1294" s="386" t="s">
        <v>335</v>
      </c>
      <c r="C1294" s="386" t="s">
        <v>188</v>
      </c>
      <c r="D1294" s="389">
        <v>44012</v>
      </c>
      <c r="E1294" s="394">
        <v>0.47961805555555553</v>
      </c>
      <c r="F1294" s="386" t="s">
        <v>428</v>
      </c>
      <c r="G1294" s="386">
        <v>106.697</v>
      </c>
      <c r="H1294" s="386">
        <v>1.051085</v>
      </c>
      <c r="J1294" s="320">
        <f t="shared" si="100"/>
        <v>2020</v>
      </c>
      <c r="K1294" s="320">
        <f t="shared" si="101"/>
        <v>6</v>
      </c>
      <c r="L1294" s="320">
        <f t="shared" si="102"/>
        <v>30</v>
      </c>
      <c r="M1294" s="91">
        <f t="shared" si="103"/>
        <v>44012</v>
      </c>
      <c r="N1294" s="90">
        <f t="shared" si="104"/>
        <v>44012.479618055557</v>
      </c>
      <c r="O1294" s="386">
        <v>106.697</v>
      </c>
      <c r="P1294" s="386">
        <v>1.051085</v>
      </c>
      <c r="Q1294" s="386" t="s">
        <v>335</v>
      </c>
    </row>
    <row r="1295" spans="1:17">
      <c r="A1295" s="386" t="s">
        <v>348</v>
      </c>
      <c r="B1295" s="386" t="s">
        <v>335</v>
      </c>
      <c r="C1295" s="386" t="s">
        <v>188</v>
      </c>
      <c r="D1295" s="389">
        <v>44012</v>
      </c>
      <c r="E1295" s="394">
        <v>0.58579861111111109</v>
      </c>
      <c r="F1295" s="386" t="s">
        <v>413</v>
      </c>
      <c r="G1295" s="386">
        <v>106.68899999999999</v>
      </c>
      <c r="H1295" s="386">
        <v>1.0540700000000001</v>
      </c>
      <c r="J1295" s="320">
        <f t="shared" si="100"/>
        <v>2020</v>
      </c>
      <c r="K1295" s="320">
        <f t="shared" si="101"/>
        <v>6</v>
      </c>
      <c r="L1295" s="320">
        <f t="shared" si="102"/>
        <v>30</v>
      </c>
      <c r="M1295" s="91">
        <f t="shared" si="103"/>
        <v>44012</v>
      </c>
      <c r="N1295" s="90">
        <f t="shared" si="104"/>
        <v>44012.585798611108</v>
      </c>
      <c r="O1295" s="386">
        <v>106.68899999999999</v>
      </c>
      <c r="P1295" s="386">
        <v>1.0540700000000001</v>
      </c>
      <c r="Q1295" s="386" t="s">
        <v>335</v>
      </c>
    </row>
    <row r="1296" spans="1:17">
      <c r="A1296" s="386" t="s">
        <v>348</v>
      </c>
      <c r="B1296" s="386" t="s">
        <v>335</v>
      </c>
      <c r="C1296" s="386" t="s">
        <v>188</v>
      </c>
      <c r="D1296" s="389">
        <v>44013</v>
      </c>
      <c r="E1296" s="394">
        <v>0.44657407407407412</v>
      </c>
      <c r="F1296" s="386" t="s">
        <v>434</v>
      </c>
      <c r="G1296" s="386">
        <v>107.057</v>
      </c>
      <c r="H1296" s="386">
        <v>0.90605999999999998</v>
      </c>
      <c r="J1296" s="320">
        <f t="shared" si="100"/>
        <v>2020</v>
      </c>
      <c r="K1296" s="320">
        <f t="shared" si="101"/>
        <v>7</v>
      </c>
      <c r="L1296" s="320">
        <f t="shared" si="102"/>
        <v>1</v>
      </c>
      <c r="M1296" s="91">
        <f t="shared" si="103"/>
        <v>44013</v>
      </c>
      <c r="N1296" s="90">
        <f t="shared" si="104"/>
        <v>44013.446574074071</v>
      </c>
      <c r="O1296" s="386">
        <v>107.057</v>
      </c>
      <c r="P1296" s="386">
        <v>0.90605999999999998</v>
      </c>
      <c r="Q1296" s="386" t="s">
        <v>335</v>
      </c>
    </row>
    <row r="1297" spans="1:17">
      <c r="A1297" s="386" t="s">
        <v>348</v>
      </c>
      <c r="B1297" s="386" t="s">
        <v>335</v>
      </c>
      <c r="C1297" s="386" t="s">
        <v>188</v>
      </c>
      <c r="D1297" s="389">
        <v>44013</v>
      </c>
      <c r="E1297" s="394">
        <v>0.47135416666666669</v>
      </c>
      <c r="F1297" s="386" t="s">
        <v>434</v>
      </c>
      <c r="G1297" s="386">
        <v>107.15900000000001</v>
      </c>
      <c r="H1297" s="386">
        <v>0.86804099999999995</v>
      </c>
      <c r="J1297" s="320">
        <f t="shared" si="100"/>
        <v>2020</v>
      </c>
      <c r="K1297" s="320">
        <f t="shared" si="101"/>
        <v>7</v>
      </c>
      <c r="L1297" s="320">
        <f t="shared" si="102"/>
        <v>1</v>
      </c>
      <c r="M1297" s="91">
        <f t="shared" si="103"/>
        <v>44013</v>
      </c>
      <c r="N1297" s="90">
        <f t="shared" si="104"/>
        <v>44013.471354166664</v>
      </c>
      <c r="O1297" s="386">
        <v>107.15900000000001</v>
      </c>
      <c r="P1297" s="386">
        <v>0.86804099999999995</v>
      </c>
      <c r="Q1297" s="386" t="s">
        <v>335</v>
      </c>
    </row>
    <row r="1298" spans="1:17">
      <c r="A1298" s="386" t="s">
        <v>348</v>
      </c>
      <c r="B1298" s="386" t="s">
        <v>335</v>
      </c>
      <c r="C1298" s="386" t="s">
        <v>188</v>
      </c>
      <c r="D1298" s="389">
        <v>44013</v>
      </c>
      <c r="E1298" s="394">
        <v>0.47142361111111114</v>
      </c>
      <c r="F1298" s="386" t="s">
        <v>519</v>
      </c>
      <c r="G1298" s="386">
        <v>107.02500000000001</v>
      </c>
      <c r="H1298" s="386">
        <v>0.91799600000000003</v>
      </c>
      <c r="J1298" s="320">
        <f t="shared" si="100"/>
        <v>2020</v>
      </c>
      <c r="K1298" s="320">
        <f t="shared" si="101"/>
        <v>7</v>
      </c>
      <c r="L1298" s="320">
        <f t="shared" si="102"/>
        <v>1</v>
      </c>
      <c r="M1298" s="91">
        <f t="shared" si="103"/>
        <v>44013</v>
      </c>
      <c r="N1298" s="90">
        <f t="shared" si="104"/>
        <v>44013.47142361111</v>
      </c>
      <c r="O1298" s="386">
        <v>107.02500000000001</v>
      </c>
      <c r="P1298" s="386">
        <v>0.91799600000000003</v>
      </c>
      <c r="Q1298" s="386" t="s">
        <v>335</v>
      </c>
    </row>
    <row r="1299" spans="1:17">
      <c r="A1299" s="386" t="s">
        <v>348</v>
      </c>
      <c r="B1299" s="386" t="s">
        <v>335</v>
      </c>
      <c r="C1299" s="386" t="s">
        <v>188</v>
      </c>
      <c r="D1299" s="389">
        <v>44013</v>
      </c>
      <c r="E1299" s="394">
        <v>0.47142361111111114</v>
      </c>
      <c r="F1299" s="386" t="s">
        <v>519</v>
      </c>
      <c r="G1299" s="386">
        <v>107.02500000000001</v>
      </c>
      <c r="H1299" s="386">
        <v>0.91799600000000003</v>
      </c>
      <c r="J1299" s="320">
        <f t="shared" si="100"/>
        <v>2020</v>
      </c>
      <c r="K1299" s="320">
        <f t="shared" si="101"/>
        <v>7</v>
      </c>
      <c r="L1299" s="320">
        <f t="shared" si="102"/>
        <v>1</v>
      </c>
      <c r="M1299" s="91">
        <f t="shared" si="103"/>
        <v>44013</v>
      </c>
      <c r="N1299" s="90">
        <f t="shared" si="104"/>
        <v>44013.47142361111</v>
      </c>
      <c r="O1299" s="386">
        <v>107.02500000000001</v>
      </c>
      <c r="P1299" s="386">
        <v>0.91799600000000003</v>
      </c>
      <c r="Q1299" s="386" t="s">
        <v>335</v>
      </c>
    </row>
    <row r="1300" spans="1:17">
      <c r="A1300" s="386" t="s">
        <v>348</v>
      </c>
      <c r="B1300" s="386" t="s">
        <v>335</v>
      </c>
      <c r="C1300" s="386" t="s">
        <v>188</v>
      </c>
      <c r="D1300" s="389">
        <v>44013</v>
      </c>
      <c r="E1300" s="394">
        <v>0.55052083333333335</v>
      </c>
      <c r="F1300" s="386" t="s">
        <v>545</v>
      </c>
      <c r="G1300" s="386">
        <v>107.057</v>
      </c>
      <c r="H1300" s="386">
        <v>0.90605999999999998</v>
      </c>
      <c r="J1300" s="320">
        <f t="shared" si="100"/>
        <v>2020</v>
      </c>
      <c r="K1300" s="320">
        <f t="shared" si="101"/>
        <v>7</v>
      </c>
      <c r="L1300" s="320">
        <f t="shared" si="102"/>
        <v>1</v>
      </c>
      <c r="M1300" s="91">
        <f t="shared" si="103"/>
        <v>44013</v>
      </c>
      <c r="N1300" s="90">
        <f t="shared" si="104"/>
        <v>44013.550520833334</v>
      </c>
      <c r="O1300" s="386">
        <v>107.057</v>
      </c>
      <c r="P1300" s="386">
        <v>0.90605999999999998</v>
      </c>
      <c r="Q1300" s="386" t="s">
        <v>335</v>
      </c>
    </row>
    <row r="1301" spans="1:17">
      <c r="A1301" s="386" t="s">
        <v>348</v>
      </c>
      <c r="B1301" s="386" t="s">
        <v>335</v>
      </c>
      <c r="C1301" s="386" t="s">
        <v>188</v>
      </c>
      <c r="D1301" s="389">
        <v>44014</v>
      </c>
      <c r="E1301" s="394">
        <v>0.38722222222222225</v>
      </c>
      <c r="F1301" s="386" t="s">
        <v>422</v>
      </c>
      <c r="G1301" s="386">
        <v>107.14100000000001</v>
      </c>
      <c r="H1301" s="386">
        <v>0.87474700000000005</v>
      </c>
      <c r="J1301" s="320">
        <f t="shared" si="100"/>
        <v>2020</v>
      </c>
      <c r="K1301" s="320">
        <f t="shared" si="101"/>
        <v>7</v>
      </c>
      <c r="L1301" s="320">
        <f t="shared" si="102"/>
        <v>2</v>
      </c>
      <c r="M1301" s="91">
        <f t="shared" si="103"/>
        <v>44014</v>
      </c>
      <c r="N1301" s="90">
        <f t="shared" si="104"/>
        <v>44014.38722222222</v>
      </c>
      <c r="O1301" s="386">
        <v>107.14100000000001</v>
      </c>
      <c r="P1301" s="386">
        <v>0.87474700000000005</v>
      </c>
      <c r="Q1301" s="386" t="s">
        <v>335</v>
      </c>
    </row>
    <row r="1302" spans="1:17">
      <c r="A1302" s="386" t="s">
        <v>348</v>
      </c>
      <c r="B1302" s="386" t="s">
        <v>335</v>
      </c>
      <c r="C1302" s="386" t="s">
        <v>188</v>
      </c>
      <c r="D1302" s="389">
        <v>44018</v>
      </c>
      <c r="E1302" s="394">
        <v>0.5287384259259259</v>
      </c>
      <c r="F1302" s="386" t="s">
        <v>423</v>
      </c>
      <c r="G1302" s="386">
        <v>107.27</v>
      </c>
      <c r="H1302" s="386">
        <v>0.82100899999999999</v>
      </c>
      <c r="J1302" s="320">
        <f t="shared" si="100"/>
        <v>2020</v>
      </c>
      <c r="K1302" s="320">
        <f t="shared" si="101"/>
        <v>7</v>
      </c>
      <c r="L1302" s="320">
        <f t="shared" si="102"/>
        <v>6</v>
      </c>
      <c r="M1302" s="91">
        <f t="shared" si="103"/>
        <v>44018</v>
      </c>
      <c r="N1302" s="90">
        <f t="shared" si="104"/>
        <v>44018.528738425928</v>
      </c>
      <c r="O1302" s="386">
        <v>107.27</v>
      </c>
      <c r="P1302" s="386">
        <v>0.82100899999999999</v>
      </c>
      <c r="Q1302" s="386" t="s">
        <v>335</v>
      </c>
    </row>
    <row r="1303" spans="1:17">
      <c r="A1303" s="386" t="s">
        <v>348</v>
      </c>
      <c r="B1303" s="386" t="s">
        <v>335</v>
      </c>
      <c r="C1303" s="386" t="s">
        <v>188</v>
      </c>
      <c r="D1303" s="389">
        <v>44018</v>
      </c>
      <c r="E1303" s="394">
        <v>0.57837962962962963</v>
      </c>
      <c r="F1303" s="386" t="s">
        <v>436</v>
      </c>
      <c r="G1303" s="386">
        <v>107.045</v>
      </c>
      <c r="H1303" s="386">
        <v>0.90499600000000002</v>
      </c>
      <c r="J1303" s="320">
        <f t="shared" si="100"/>
        <v>2020</v>
      </c>
      <c r="K1303" s="320">
        <f t="shared" si="101"/>
        <v>7</v>
      </c>
      <c r="L1303" s="320">
        <f t="shared" si="102"/>
        <v>6</v>
      </c>
      <c r="M1303" s="91">
        <f t="shared" si="103"/>
        <v>44018</v>
      </c>
      <c r="N1303" s="90">
        <f t="shared" si="104"/>
        <v>44018.578379629631</v>
      </c>
      <c r="O1303" s="386">
        <v>107.045</v>
      </c>
      <c r="P1303" s="386">
        <v>0.90499600000000002</v>
      </c>
      <c r="Q1303" s="386" t="s">
        <v>335</v>
      </c>
    </row>
    <row r="1304" spans="1:17">
      <c r="A1304" s="386" t="s">
        <v>348</v>
      </c>
      <c r="B1304" s="386" t="s">
        <v>335</v>
      </c>
      <c r="C1304" s="386" t="s">
        <v>188</v>
      </c>
      <c r="D1304" s="389">
        <v>44018</v>
      </c>
      <c r="E1304" s="394">
        <v>0.57837962962962963</v>
      </c>
      <c r="F1304" s="386" t="s">
        <v>436</v>
      </c>
      <c r="G1304" s="386">
        <v>107.045</v>
      </c>
      <c r="H1304" s="386">
        <v>0.90499600000000002</v>
      </c>
      <c r="J1304" s="320">
        <f t="shared" si="100"/>
        <v>2020</v>
      </c>
      <c r="K1304" s="320">
        <f t="shared" si="101"/>
        <v>7</v>
      </c>
      <c r="L1304" s="320">
        <f t="shared" si="102"/>
        <v>6</v>
      </c>
      <c r="M1304" s="91">
        <f t="shared" si="103"/>
        <v>44018</v>
      </c>
      <c r="N1304" s="90">
        <f t="shared" si="104"/>
        <v>44018.578379629631</v>
      </c>
      <c r="O1304" s="386">
        <v>107.045</v>
      </c>
      <c r="P1304" s="386">
        <v>0.90499600000000002</v>
      </c>
      <c r="Q1304" s="386" t="s">
        <v>335</v>
      </c>
    </row>
    <row r="1305" spans="1:17">
      <c r="A1305" s="386" t="s">
        <v>348</v>
      </c>
      <c r="B1305" s="386" t="s">
        <v>335</v>
      </c>
      <c r="C1305" s="386" t="s">
        <v>188</v>
      </c>
      <c r="D1305" s="389">
        <v>44019</v>
      </c>
      <c r="E1305" s="394">
        <v>0.42069444444444443</v>
      </c>
      <c r="F1305" s="386" t="s">
        <v>475</v>
      </c>
      <c r="G1305" s="386">
        <v>106.956</v>
      </c>
      <c r="H1305" s="386">
        <v>0.93553299999999995</v>
      </c>
      <c r="J1305" s="320">
        <f t="shared" si="100"/>
        <v>2020</v>
      </c>
      <c r="K1305" s="320">
        <f t="shared" si="101"/>
        <v>7</v>
      </c>
      <c r="L1305" s="320">
        <f t="shared" si="102"/>
        <v>7</v>
      </c>
      <c r="M1305" s="91">
        <f t="shared" si="103"/>
        <v>44019</v>
      </c>
      <c r="N1305" s="90">
        <f t="shared" si="104"/>
        <v>44019.420694444445</v>
      </c>
      <c r="O1305" s="386">
        <v>106.956</v>
      </c>
      <c r="P1305" s="386">
        <v>0.93553299999999995</v>
      </c>
      <c r="Q1305" s="386" t="s">
        <v>335</v>
      </c>
    </row>
    <row r="1306" spans="1:17">
      <c r="A1306" s="386" t="s">
        <v>348</v>
      </c>
      <c r="B1306" s="386" t="s">
        <v>335</v>
      </c>
      <c r="C1306" s="386" t="s">
        <v>188</v>
      </c>
      <c r="D1306" s="389">
        <v>44019</v>
      </c>
      <c r="E1306" s="394">
        <v>0.42069444444444443</v>
      </c>
      <c r="F1306" s="386" t="s">
        <v>475</v>
      </c>
      <c r="G1306" s="386">
        <v>106.55503</v>
      </c>
      <c r="H1306" s="386">
        <v>1.0860449999999999</v>
      </c>
      <c r="J1306" s="320">
        <f t="shared" si="100"/>
        <v>2020</v>
      </c>
      <c r="K1306" s="320">
        <f t="shared" si="101"/>
        <v>7</v>
      </c>
      <c r="L1306" s="320">
        <f t="shared" si="102"/>
        <v>7</v>
      </c>
      <c r="M1306" s="91">
        <f t="shared" si="103"/>
        <v>44019</v>
      </c>
      <c r="N1306" s="90">
        <f t="shared" si="104"/>
        <v>44019.420694444445</v>
      </c>
      <c r="O1306" s="386">
        <v>106.55503</v>
      </c>
      <c r="P1306" s="386">
        <v>1.0860449999999999</v>
      </c>
      <c r="Q1306" s="386" t="s">
        <v>335</v>
      </c>
    </row>
    <row r="1307" spans="1:17">
      <c r="A1307" s="386" t="s">
        <v>348</v>
      </c>
      <c r="B1307" s="386" t="s">
        <v>335</v>
      </c>
      <c r="C1307" s="386" t="s">
        <v>188</v>
      </c>
      <c r="D1307" s="389">
        <v>44019</v>
      </c>
      <c r="E1307" s="394">
        <v>0.56912037037037033</v>
      </c>
      <c r="F1307" s="386" t="s">
        <v>447</v>
      </c>
      <c r="G1307" s="386">
        <v>107.099</v>
      </c>
      <c r="H1307" s="386">
        <v>0.88202100000000005</v>
      </c>
      <c r="J1307" s="320">
        <f t="shared" si="100"/>
        <v>2020</v>
      </c>
      <c r="K1307" s="320">
        <f t="shared" si="101"/>
        <v>7</v>
      </c>
      <c r="L1307" s="320">
        <f t="shared" si="102"/>
        <v>7</v>
      </c>
      <c r="M1307" s="91">
        <f t="shared" si="103"/>
        <v>44019</v>
      </c>
      <c r="N1307" s="90">
        <f t="shared" si="104"/>
        <v>44019.569120370368</v>
      </c>
      <c r="O1307" s="386">
        <v>107.099</v>
      </c>
      <c r="P1307" s="386">
        <v>0.88202100000000005</v>
      </c>
      <c r="Q1307" s="386" t="s">
        <v>335</v>
      </c>
    </row>
    <row r="1308" spans="1:17">
      <c r="A1308" s="386" t="s">
        <v>348</v>
      </c>
      <c r="B1308" s="386" t="s">
        <v>335</v>
      </c>
      <c r="C1308" s="386" t="s">
        <v>188</v>
      </c>
      <c r="D1308" s="389">
        <v>44019</v>
      </c>
      <c r="E1308" s="394">
        <v>0.5784259259259259</v>
      </c>
      <c r="F1308" s="386" t="s">
        <v>546</v>
      </c>
      <c r="G1308" s="386">
        <v>107.01</v>
      </c>
      <c r="H1308" s="386">
        <v>0.91531600000000002</v>
      </c>
      <c r="J1308" s="320">
        <f t="shared" si="100"/>
        <v>2020</v>
      </c>
      <c r="K1308" s="320">
        <f t="shared" si="101"/>
        <v>7</v>
      </c>
      <c r="L1308" s="320">
        <f t="shared" si="102"/>
        <v>7</v>
      </c>
      <c r="M1308" s="91">
        <f t="shared" si="103"/>
        <v>44019</v>
      </c>
      <c r="N1308" s="90">
        <f t="shared" si="104"/>
        <v>44019.578425925924</v>
      </c>
      <c r="O1308" s="386">
        <v>107.01</v>
      </c>
      <c r="P1308" s="386">
        <v>0.91531600000000002</v>
      </c>
      <c r="Q1308" s="386" t="s">
        <v>335</v>
      </c>
    </row>
    <row r="1309" spans="1:17">
      <c r="A1309" s="386" t="s">
        <v>348</v>
      </c>
      <c r="B1309" s="386" t="s">
        <v>335</v>
      </c>
      <c r="C1309" s="386" t="s">
        <v>188</v>
      </c>
      <c r="D1309" s="389">
        <v>44019</v>
      </c>
      <c r="E1309" s="394">
        <v>0.60046296296296298</v>
      </c>
      <c r="F1309" s="386" t="s">
        <v>458</v>
      </c>
      <c r="G1309" s="386">
        <v>107.446</v>
      </c>
      <c r="H1309" s="386">
        <v>0.75253300000000001</v>
      </c>
      <c r="J1309" s="320">
        <f t="shared" si="100"/>
        <v>2020</v>
      </c>
      <c r="K1309" s="320">
        <f t="shared" si="101"/>
        <v>7</v>
      </c>
      <c r="L1309" s="320">
        <f t="shared" si="102"/>
        <v>7</v>
      </c>
      <c r="M1309" s="91">
        <f t="shared" si="103"/>
        <v>44019</v>
      </c>
      <c r="N1309" s="90">
        <f t="shared" si="104"/>
        <v>44019.600462962961</v>
      </c>
      <c r="O1309" s="386">
        <v>107.446</v>
      </c>
      <c r="P1309" s="386">
        <v>0.75253300000000001</v>
      </c>
      <c r="Q1309" s="386" t="s">
        <v>335</v>
      </c>
    </row>
    <row r="1310" spans="1:17">
      <c r="A1310" s="386" t="s">
        <v>348</v>
      </c>
      <c r="B1310" s="386" t="s">
        <v>335</v>
      </c>
      <c r="C1310" s="386" t="s">
        <v>188</v>
      </c>
      <c r="D1310" s="389">
        <v>44019</v>
      </c>
      <c r="E1310" s="394">
        <v>0.60046296296296298</v>
      </c>
      <c r="F1310" s="386" t="s">
        <v>458</v>
      </c>
      <c r="G1310" s="386">
        <v>107.48399999999999</v>
      </c>
      <c r="H1310" s="386">
        <v>0.73838400000000004</v>
      </c>
      <c r="J1310" s="320">
        <f t="shared" si="100"/>
        <v>2020</v>
      </c>
      <c r="K1310" s="320">
        <f t="shared" si="101"/>
        <v>7</v>
      </c>
      <c r="L1310" s="320">
        <f t="shared" si="102"/>
        <v>7</v>
      </c>
      <c r="M1310" s="91">
        <f t="shared" si="103"/>
        <v>44019</v>
      </c>
      <c r="N1310" s="90">
        <f t="shared" si="104"/>
        <v>44019.600462962961</v>
      </c>
      <c r="O1310" s="386">
        <v>107.48399999999999</v>
      </c>
      <c r="P1310" s="386">
        <v>0.73838400000000004</v>
      </c>
      <c r="Q1310" s="386" t="s">
        <v>335</v>
      </c>
    </row>
    <row r="1311" spans="1:17">
      <c r="A1311" s="386" t="s">
        <v>348</v>
      </c>
      <c r="B1311" s="386" t="s">
        <v>335</v>
      </c>
      <c r="C1311" s="386" t="s">
        <v>188</v>
      </c>
      <c r="D1311" s="389">
        <v>44019</v>
      </c>
      <c r="E1311" s="394">
        <v>0.60081018518518514</v>
      </c>
      <c r="F1311" s="386" t="s">
        <v>458</v>
      </c>
      <c r="G1311" s="386">
        <v>107.584</v>
      </c>
      <c r="H1311" s="386">
        <v>0.70117799999999997</v>
      </c>
      <c r="J1311" s="320">
        <f t="shared" si="100"/>
        <v>2020</v>
      </c>
      <c r="K1311" s="320">
        <f t="shared" si="101"/>
        <v>7</v>
      </c>
      <c r="L1311" s="320">
        <f t="shared" si="102"/>
        <v>7</v>
      </c>
      <c r="M1311" s="91">
        <f t="shared" si="103"/>
        <v>44019</v>
      </c>
      <c r="N1311" s="90">
        <f t="shared" si="104"/>
        <v>44019.600810185184</v>
      </c>
      <c r="O1311" s="386">
        <v>107.584</v>
      </c>
      <c r="P1311" s="386">
        <v>0.70117799999999997</v>
      </c>
      <c r="Q1311" s="386" t="s">
        <v>335</v>
      </c>
    </row>
    <row r="1312" spans="1:17">
      <c r="A1312" s="386" t="s">
        <v>348</v>
      </c>
      <c r="B1312" s="386" t="s">
        <v>335</v>
      </c>
      <c r="C1312" s="386" t="s">
        <v>188</v>
      </c>
      <c r="D1312" s="389">
        <v>44019</v>
      </c>
      <c r="E1312" s="394">
        <v>0.62412037037037038</v>
      </c>
      <c r="F1312" s="386" t="s">
        <v>421</v>
      </c>
      <c r="G1312" s="386">
        <v>107.179</v>
      </c>
      <c r="H1312" s="386">
        <v>0.85212299999999996</v>
      </c>
      <c r="J1312" s="320">
        <f t="shared" si="100"/>
        <v>2020</v>
      </c>
      <c r="K1312" s="320">
        <f t="shared" si="101"/>
        <v>7</v>
      </c>
      <c r="L1312" s="320">
        <f t="shared" si="102"/>
        <v>7</v>
      </c>
      <c r="M1312" s="91">
        <f t="shared" si="103"/>
        <v>44019</v>
      </c>
      <c r="N1312" s="90">
        <f t="shared" si="104"/>
        <v>44019.624120370368</v>
      </c>
      <c r="O1312" s="386">
        <v>107.179</v>
      </c>
      <c r="P1312" s="386">
        <v>0.85212299999999996</v>
      </c>
      <c r="Q1312" s="386" t="s">
        <v>335</v>
      </c>
    </row>
    <row r="1313" spans="1:17">
      <c r="A1313" s="386" t="s">
        <v>348</v>
      </c>
      <c r="B1313" s="386" t="s">
        <v>335</v>
      </c>
      <c r="C1313" s="386" t="s">
        <v>188</v>
      </c>
      <c r="D1313" s="389">
        <v>44019</v>
      </c>
      <c r="E1313" s="394">
        <v>0.62412037037037038</v>
      </c>
      <c r="F1313" s="386" t="s">
        <v>421</v>
      </c>
      <c r="G1313" s="386">
        <v>107.179</v>
      </c>
      <c r="H1313" s="386">
        <v>0.85212299999999996</v>
      </c>
      <c r="J1313" s="320">
        <f t="shared" si="100"/>
        <v>2020</v>
      </c>
      <c r="K1313" s="320">
        <f t="shared" si="101"/>
        <v>7</v>
      </c>
      <c r="L1313" s="320">
        <f t="shared" si="102"/>
        <v>7</v>
      </c>
      <c r="M1313" s="91">
        <f t="shared" si="103"/>
        <v>44019</v>
      </c>
      <c r="N1313" s="90">
        <f t="shared" si="104"/>
        <v>44019.624120370368</v>
      </c>
      <c r="O1313" s="386">
        <v>107.179</v>
      </c>
      <c r="P1313" s="386">
        <v>0.85212299999999996</v>
      </c>
      <c r="Q1313" s="386" t="s">
        <v>335</v>
      </c>
    </row>
    <row r="1314" spans="1:17">
      <c r="A1314" s="386" t="s">
        <v>348</v>
      </c>
      <c r="B1314" s="386" t="s">
        <v>335</v>
      </c>
      <c r="C1314" s="386" t="s">
        <v>188</v>
      </c>
      <c r="D1314" s="389">
        <v>44019</v>
      </c>
      <c r="E1314" s="394">
        <v>0.62428240740740748</v>
      </c>
      <c r="F1314" s="386" t="s">
        <v>421</v>
      </c>
      <c r="G1314" s="386">
        <v>107.179</v>
      </c>
      <c r="H1314" s="386">
        <v>0.85212299999999996</v>
      </c>
      <c r="J1314" s="320">
        <f t="shared" si="100"/>
        <v>2020</v>
      </c>
      <c r="K1314" s="320">
        <f t="shared" si="101"/>
        <v>7</v>
      </c>
      <c r="L1314" s="320">
        <f t="shared" si="102"/>
        <v>7</v>
      </c>
      <c r="M1314" s="91">
        <f t="shared" si="103"/>
        <v>44019</v>
      </c>
      <c r="N1314" s="90">
        <f t="shared" si="104"/>
        <v>44019.624282407407</v>
      </c>
      <c r="O1314" s="386">
        <v>107.179</v>
      </c>
      <c r="P1314" s="386">
        <v>0.85212299999999996</v>
      </c>
      <c r="Q1314" s="386" t="s">
        <v>335</v>
      </c>
    </row>
    <row r="1315" spans="1:17">
      <c r="A1315" s="386" t="s">
        <v>348</v>
      </c>
      <c r="B1315" s="386" t="s">
        <v>335</v>
      </c>
      <c r="C1315" s="386" t="s">
        <v>188</v>
      </c>
      <c r="D1315" s="389">
        <v>44019</v>
      </c>
      <c r="E1315" s="394">
        <v>0.6489583333333333</v>
      </c>
      <c r="F1315" s="386" t="s">
        <v>433</v>
      </c>
      <c r="G1315" s="386">
        <v>107.184</v>
      </c>
      <c r="H1315" s="386">
        <v>0.85025499999999998</v>
      </c>
      <c r="J1315" s="320">
        <f t="shared" si="100"/>
        <v>2020</v>
      </c>
      <c r="K1315" s="320">
        <f t="shared" si="101"/>
        <v>7</v>
      </c>
      <c r="L1315" s="320">
        <f t="shared" si="102"/>
        <v>7</v>
      </c>
      <c r="M1315" s="91">
        <f t="shared" si="103"/>
        <v>44019</v>
      </c>
      <c r="N1315" s="90">
        <f t="shared" si="104"/>
        <v>44019.648958333331</v>
      </c>
      <c r="O1315" s="386">
        <v>107.184</v>
      </c>
      <c r="P1315" s="386">
        <v>0.85025499999999998</v>
      </c>
      <c r="Q1315" s="386" t="s">
        <v>335</v>
      </c>
    </row>
    <row r="1316" spans="1:17">
      <c r="A1316" s="386" t="s">
        <v>348</v>
      </c>
      <c r="B1316" s="386" t="s">
        <v>335</v>
      </c>
      <c r="C1316" s="386" t="s">
        <v>188</v>
      </c>
      <c r="D1316" s="389">
        <v>44019</v>
      </c>
      <c r="E1316" s="394">
        <v>0.64906249999999999</v>
      </c>
      <c r="F1316" s="386" t="s">
        <v>433</v>
      </c>
      <c r="G1316" s="386">
        <v>107.184</v>
      </c>
      <c r="H1316" s="386">
        <v>0.85025499999999998</v>
      </c>
      <c r="J1316" s="320">
        <f t="shared" si="100"/>
        <v>2020</v>
      </c>
      <c r="K1316" s="320">
        <f t="shared" si="101"/>
        <v>7</v>
      </c>
      <c r="L1316" s="320">
        <f t="shared" si="102"/>
        <v>7</v>
      </c>
      <c r="M1316" s="91">
        <f t="shared" si="103"/>
        <v>44019</v>
      </c>
      <c r="N1316" s="90">
        <f t="shared" si="104"/>
        <v>44019.649062500001</v>
      </c>
      <c r="O1316" s="386">
        <v>107.184</v>
      </c>
      <c r="P1316" s="386">
        <v>0.85025499999999998</v>
      </c>
      <c r="Q1316" s="386" t="s">
        <v>335</v>
      </c>
    </row>
    <row r="1317" spans="1:17">
      <c r="A1317" s="386" t="s">
        <v>348</v>
      </c>
      <c r="B1317" s="386" t="s">
        <v>335</v>
      </c>
      <c r="C1317" s="386" t="s">
        <v>188</v>
      </c>
      <c r="D1317" s="389">
        <v>44020</v>
      </c>
      <c r="E1317" s="394">
        <v>0.43070601851851853</v>
      </c>
      <c r="F1317" s="386" t="s">
        <v>468</v>
      </c>
      <c r="G1317" s="386">
        <v>107.182</v>
      </c>
      <c r="H1317" s="386">
        <v>0.848167</v>
      </c>
      <c r="J1317" s="320">
        <f t="shared" si="100"/>
        <v>2020</v>
      </c>
      <c r="K1317" s="320">
        <f t="shared" si="101"/>
        <v>7</v>
      </c>
      <c r="L1317" s="320">
        <f t="shared" si="102"/>
        <v>8</v>
      </c>
      <c r="M1317" s="91">
        <f t="shared" si="103"/>
        <v>44020</v>
      </c>
      <c r="N1317" s="90">
        <f t="shared" si="104"/>
        <v>44020.430706018517</v>
      </c>
      <c r="O1317" s="386">
        <v>107.182</v>
      </c>
      <c r="P1317" s="386">
        <v>0.848167</v>
      </c>
      <c r="Q1317" s="386" t="s">
        <v>335</v>
      </c>
    </row>
    <row r="1318" spans="1:17">
      <c r="A1318" s="386" t="s">
        <v>348</v>
      </c>
      <c r="B1318" s="386" t="s">
        <v>335</v>
      </c>
      <c r="C1318" s="386" t="s">
        <v>188</v>
      </c>
      <c r="D1318" s="389">
        <v>44020</v>
      </c>
      <c r="E1318" s="394">
        <v>0.43078703703703708</v>
      </c>
      <c r="F1318" s="386" t="s">
        <v>468</v>
      </c>
      <c r="G1318" s="386">
        <v>107.182</v>
      </c>
      <c r="H1318" s="386">
        <v>0.848167</v>
      </c>
      <c r="J1318" s="320">
        <f t="shared" si="100"/>
        <v>2020</v>
      </c>
      <c r="K1318" s="320">
        <f t="shared" si="101"/>
        <v>7</v>
      </c>
      <c r="L1318" s="320">
        <f t="shared" si="102"/>
        <v>8</v>
      </c>
      <c r="M1318" s="91">
        <f t="shared" si="103"/>
        <v>44020</v>
      </c>
      <c r="N1318" s="90">
        <f t="shared" si="104"/>
        <v>44020.430787037039</v>
      </c>
      <c r="O1318" s="386">
        <v>107.182</v>
      </c>
      <c r="P1318" s="386">
        <v>0.848167</v>
      </c>
      <c r="Q1318" s="386" t="s">
        <v>335</v>
      </c>
    </row>
    <row r="1319" spans="1:17">
      <c r="A1319" s="386" t="s">
        <v>348</v>
      </c>
      <c r="B1319" s="386" t="s">
        <v>335</v>
      </c>
      <c r="C1319" s="386" t="s">
        <v>188</v>
      </c>
      <c r="D1319" s="389">
        <v>44020</v>
      </c>
      <c r="E1319" s="394">
        <v>0.57725694444444442</v>
      </c>
      <c r="F1319" s="386" t="s">
        <v>547</v>
      </c>
      <c r="G1319" s="386">
        <v>107.17157</v>
      </c>
      <c r="H1319" s="386">
        <v>0.85206700000000002</v>
      </c>
      <c r="J1319" s="320">
        <f t="shared" si="100"/>
        <v>2020</v>
      </c>
      <c r="K1319" s="320">
        <f t="shared" si="101"/>
        <v>7</v>
      </c>
      <c r="L1319" s="320">
        <f t="shared" si="102"/>
        <v>8</v>
      </c>
      <c r="M1319" s="91">
        <f t="shared" si="103"/>
        <v>44020</v>
      </c>
      <c r="N1319" s="90">
        <f t="shared" si="104"/>
        <v>44020.577256944445</v>
      </c>
      <c r="O1319" s="386">
        <v>107.17157</v>
      </c>
      <c r="P1319" s="386">
        <v>0.85206700000000002</v>
      </c>
      <c r="Q1319" s="386" t="s">
        <v>335</v>
      </c>
    </row>
    <row r="1320" spans="1:17">
      <c r="A1320" s="386" t="s">
        <v>348</v>
      </c>
      <c r="B1320" s="386" t="s">
        <v>335</v>
      </c>
      <c r="C1320" s="386" t="s">
        <v>188</v>
      </c>
      <c r="D1320" s="389">
        <v>44020</v>
      </c>
      <c r="E1320" s="394">
        <v>0.57725694444444442</v>
      </c>
      <c r="F1320" s="386" t="s">
        <v>547</v>
      </c>
      <c r="G1320" s="386">
        <v>107.18719</v>
      </c>
      <c r="H1320" s="386">
        <v>0.84622600000000003</v>
      </c>
      <c r="J1320" s="320">
        <f t="shared" si="100"/>
        <v>2020</v>
      </c>
      <c r="K1320" s="320">
        <f t="shared" si="101"/>
        <v>7</v>
      </c>
      <c r="L1320" s="320">
        <f t="shared" si="102"/>
        <v>8</v>
      </c>
      <c r="M1320" s="91">
        <f t="shared" si="103"/>
        <v>44020</v>
      </c>
      <c r="N1320" s="90">
        <f t="shared" si="104"/>
        <v>44020.577256944445</v>
      </c>
      <c r="O1320" s="386">
        <v>107.18719</v>
      </c>
      <c r="P1320" s="386">
        <v>0.84622600000000003</v>
      </c>
      <c r="Q1320" s="386" t="s">
        <v>335</v>
      </c>
    </row>
    <row r="1321" spans="1:17">
      <c r="A1321" s="386" t="s">
        <v>348</v>
      </c>
      <c r="B1321" s="386" t="s">
        <v>335</v>
      </c>
      <c r="C1321" s="386" t="s">
        <v>188</v>
      </c>
      <c r="D1321" s="389">
        <v>44020</v>
      </c>
      <c r="E1321" s="394">
        <v>0.57732638888888888</v>
      </c>
      <c r="F1321" s="386" t="s">
        <v>547</v>
      </c>
      <c r="G1321" s="386">
        <v>106.61499999999999</v>
      </c>
      <c r="H1321" s="386">
        <v>1.06087</v>
      </c>
      <c r="J1321" s="320">
        <f t="shared" si="100"/>
        <v>2020</v>
      </c>
      <c r="K1321" s="320">
        <f t="shared" si="101"/>
        <v>7</v>
      </c>
      <c r="L1321" s="320">
        <f t="shared" si="102"/>
        <v>8</v>
      </c>
      <c r="M1321" s="91">
        <f t="shared" si="103"/>
        <v>44020</v>
      </c>
      <c r="N1321" s="90">
        <f t="shared" si="104"/>
        <v>44020.577326388891</v>
      </c>
      <c r="O1321" s="386">
        <v>106.61499999999999</v>
      </c>
      <c r="P1321" s="386">
        <v>1.06087</v>
      </c>
      <c r="Q1321" s="386" t="s">
        <v>335</v>
      </c>
    </row>
    <row r="1322" spans="1:17">
      <c r="A1322" s="386" t="s">
        <v>348</v>
      </c>
      <c r="B1322" s="386" t="s">
        <v>335</v>
      </c>
      <c r="C1322" s="386" t="s">
        <v>188</v>
      </c>
      <c r="D1322" s="389">
        <v>44020</v>
      </c>
      <c r="E1322" s="394">
        <v>0.57732638888888888</v>
      </c>
      <c r="F1322" s="386" t="s">
        <v>547</v>
      </c>
      <c r="G1322" s="386">
        <v>107.15</v>
      </c>
      <c r="H1322" s="386">
        <v>0.86013399999999995</v>
      </c>
      <c r="J1322" s="320">
        <f t="shared" si="100"/>
        <v>2020</v>
      </c>
      <c r="K1322" s="320">
        <f t="shared" si="101"/>
        <v>7</v>
      </c>
      <c r="L1322" s="320">
        <f t="shared" si="102"/>
        <v>8</v>
      </c>
      <c r="M1322" s="91">
        <f t="shared" si="103"/>
        <v>44020</v>
      </c>
      <c r="N1322" s="90">
        <f t="shared" si="104"/>
        <v>44020.577326388891</v>
      </c>
      <c r="O1322" s="386">
        <v>107.15</v>
      </c>
      <c r="P1322" s="386">
        <v>0.86013399999999995</v>
      </c>
      <c r="Q1322" s="386" t="s">
        <v>335</v>
      </c>
    </row>
    <row r="1323" spans="1:17">
      <c r="A1323" s="386" t="s">
        <v>348</v>
      </c>
      <c r="B1323" s="386" t="s">
        <v>335</v>
      </c>
      <c r="C1323" s="386" t="s">
        <v>188</v>
      </c>
      <c r="D1323" s="389">
        <v>44020</v>
      </c>
      <c r="E1323" s="394">
        <v>0.57890046296296294</v>
      </c>
      <c r="F1323" s="386" t="s">
        <v>415</v>
      </c>
      <c r="G1323" s="386">
        <v>106.61</v>
      </c>
      <c r="H1323" s="386">
        <v>1.062751</v>
      </c>
      <c r="J1323" s="320">
        <f t="shared" si="100"/>
        <v>2020</v>
      </c>
      <c r="K1323" s="320">
        <f t="shared" si="101"/>
        <v>7</v>
      </c>
      <c r="L1323" s="320">
        <f t="shared" si="102"/>
        <v>8</v>
      </c>
      <c r="M1323" s="91">
        <f t="shared" si="103"/>
        <v>44020</v>
      </c>
      <c r="N1323" s="90">
        <f t="shared" si="104"/>
        <v>44020.578900462962</v>
      </c>
      <c r="O1323" s="386">
        <v>106.61</v>
      </c>
      <c r="P1323" s="386">
        <v>1.062751</v>
      </c>
      <c r="Q1323" s="386" t="s">
        <v>335</v>
      </c>
    </row>
    <row r="1324" spans="1:17">
      <c r="A1324" s="386" t="s">
        <v>348</v>
      </c>
      <c r="B1324" s="386" t="s">
        <v>335</v>
      </c>
      <c r="C1324" s="386" t="s">
        <v>188</v>
      </c>
      <c r="D1324" s="389">
        <v>44020</v>
      </c>
      <c r="E1324" s="394">
        <v>0.57890046296296294</v>
      </c>
      <c r="F1324" s="386" t="s">
        <v>415</v>
      </c>
      <c r="G1324" s="386">
        <v>107.145</v>
      </c>
      <c r="H1324" s="386">
        <v>0.86200500000000002</v>
      </c>
      <c r="J1324" s="320">
        <f t="shared" si="100"/>
        <v>2020</v>
      </c>
      <c r="K1324" s="320">
        <f t="shared" si="101"/>
        <v>7</v>
      </c>
      <c r="L1324" s="320">
        <f t="shared" si="102"/>
        <v>8</v>
      </c>
      <c r="M1324" s="91">
        <f t="shared" si="103"/>
        <v>44020</v>
      </c>
      <c r="N1324" s="90">
        <f t="shared" si="104"/>
        <v>44020.578900462962</v>
      </c>
      <c r="O1324" s="386">
        <v>107.145</v>
      </c>
      <c r="P1324" s="386">
        <v>0.86200500000000002</v>
      </c>
      <c r="Q1324" s="386" t="s">
        <v>335</v>
      </c>
    </row>
    <row r="1325" spans="1:17">
      <c r="A1325" s="386" t="s">
        <v>348</v>
      </c>
      <c r="B1325" s="386" t="s">
        <v>335</v>
      </c>
      <c r="C1325" s="386" t="s">
        <v>188</v>
      </c>
      <c r="D1325" s="389">
        <v>44020</v>
      </c>
      <c r="E1325" s="394">
        <v>0.57982638888888893</v>
      </c>
      <c r="F1325" s="386" t="s">
        <v>415</v>
      </c>
      <c r="G1325" s="386">
        <v>106.559</v>
      </c>
      <c r="H1325" s="386">
        <v>1.081952</v>
      </c>
      <c r="J1325" s="320">
        <f t="shared" si="100"/>
        <v>2020</v>
      </c>
      <c r="K1325" s="320">
        <f t="shared" si="101"/>
        <v>7</v>
      </c>
      <c r="L1325" s="320">
        <f t="shared" si="102"/>
        <v>8</v>
      </c>
      <c r="M1325" s="91">
        <f t="shared" si="103"/>
        <v>44020</v>
      </c>
      <c r="N1325" s="90">
        <f t="shared" si="104"/>
        <v>44020.579826388886</v>
      </c>
      <c r="O1325" s="386">
        <v>106.559</v>
      </c>
      <c r="P1325" s="386">
        <v>1.081952</v>
      </c>
      <c r="Q1325" s="386" t="s">
        <v>335</v>
      </c>
    </row>
    <row r="1326" spans="1:17">
      <c r="A1326" s="386" t="s">
        <v>348</v>
      </c>
      <c r="B1326" s="386" t="s">
        <v>335</v>
      </c>
      <c r="C1326" s="386" t="s">
        <v>188</v>
      </c>
      <c r="D1326" s="389">
        <v>44020</v>
      </c>
      <c r="E1326" s="394">
        <v>0.57983796296296297</v>
      </c>
      <c r="F1326" s="386" t="s">
        <v>415</v>
      </c>
      <c r="G1326" s="386">
        <v>107.09399999999999</v>
      </c>
      <c r="H1326" s="386">
        <v>0.88108799999999998</v>
      </c>
      <c r="J1326" s="320">
        <f t="shared" si="100"/>
        <v>2020</v>
      </c>
      <c r="K1326" s="320">
        <f t="shared" si="101"/>
        <v>7</v>
      </c>
      <c r="L1326" s="320">
        <f t="shared" si="102"/>
        <v>8</v>
      </c>
      <c r="M1326" s="91">
        <f t="shared" si="103"/>
        <v>44020</v>
      </c>
      <c r="N1326" s="90">
        <f t="shared" si="104"/>
        <v>44020.579837962963</v>
      </c>
      <c r="O1326" s="386">
        <v>107.09399999999999</v>
      </c>
      <c r="P1326" s="386">
        <v>0.88108799999999998</v>
      </c>
      <c r="Q1326" s="386" t="s">
        <v>335</v>
      </c>
    </row>
    <row r="1327" spans="1:17">
      <c r="A1327" s="386" t="s">
        <v>348</v>
      </c>
      <c r="B1327" s="386" t="s">
        <v>335</v>
      </c>
      <c r="C1327" s="386" t="s">
        <v>188</v>
      </c>
      <c r="D1327" s="389">
        <v>44020</v>
      </c>
      <c r="E1327" s="394">
        <v>0.58125000000000004</v>
      </c>
      <c r="F1327" s="386" t="s">
        <v>548</v>
      </c>
      <c r="G1327" s="386">
        <v>106.58</v>
      </c>
      <c r="H1327" s="386">
        <v>1.0740449999999999</v>
      </c>
      <c r="J1327" s="320">
        <f t="shared" si="100"/>
        <v>2020</v>
      </c>
      <c r="K1327" s="320">
        <f t="shared" si="101"/>
        <v>7</v>
      </c>
      <c r="L1327" s="320">
        <f t="shared" si="102"/>
        <v>8</v>
      </c>
      <c r="M1327" s="91">
        <f t="shared" si="103"/>
        <v>44020</v>
      </c>
      <c r="N1327" s="90">
        <f t="shared" si="104"/>
        <v>44020.581250000003</v>
      </c>
      <c r="O1327" s="386">
        <v>106.58</v>
      </c>
      <c r="P1327" s="386">
        <v>1.0740449999999999</v>
      </c>
      <c r="Q1327" s="386" t="s">
        <v>335</v>
      </c>
    </row>
    <row r="1328" spans="1:17">
      <c r="A1328" s="386" t="s">
        <v>348</v>
      </c>
      <c r="B1328" s="386" t="s">
        <v>335</v>
      </c>
      <c r="C1328" s="386" t="s">
        <v>188</v>
      </c>
      <c r="D1328" s="389">
        <v>44020</v>
      </c>
      <c r="E1328" s="394">
        <v>0.58125000000000004</v>
      </c>
      <c r="F1328" s="386" t="s">
        <v>548</v>
      </c>
      <c r="G1328" s="386">
        <v>107.11499999999999</v>
      </c>
      <c r="H1328" s="386">
        <v>0.87322900000000003</v>
      </c>
      <c r="J1328" s="320">
        <f t="shared" si="100"/>
        <v>2020</v>
      </c>
      <c r="K1328" s="320">
        <f t="shared" si="101"/>
        <v>7</v>
      </c>
      <c r="L1328" s="320">
        <f t="shared" si="102"/>
        <v>8</v>
      </c>
      <c r="M1328" s="91">
        <f t="shared" si="103"/>
        <v>44020</v>
      </c>
      <c r="N1328" s="90">
        <f t="shared" si="104"/>
        <v>44020.581250000003</v>
      </c>
      <c r="O1328" s="386">
        <v>107.11499999999999</v>
      </c>
      <c r="P1328" s="386">
        <v>0.87322900000000003</v>
      </c>
      <c r="Q1328" s="386" t="s">
        <v>335</v>
      </c>
    </row>
    <row r="1329" spans="1:17">
      <c r="A1329" s="386" t="s">
        <v>348</v>
      </c>
      <c r="B1329" s="386" t="s">
        <v>335</v>
      </c>
      <c r="C1329" s="386" t="s">
        <v>188</v>
      </c>
      <c r="D1329" s="389">
        <v>44021</v>
      </c>
      <c r="E1329" s="394">
        <v>0.44063657407407408</v>
      </c>
      <c r="F1329" s="386" t="s">
        <v>413</v>
      </c>
      <c r="G1329" s="386">
        <v>107.041</v>
      </c>
      <c r="H1329" s="386">
        <v>0.89254999999999995</v>
      </c>
      <c r="J1329" s="320">
        <f t="shared" si="100"/>
        <v>2020</v>
      </c>
      <c r="K1329" s="320">
        <f t="shared" si="101"/>
        <v>7</v>
      </c>
      <c r="L1329" s="320">
        <f t="shared" si="102"/>
        <v>9</v>
      </c>
      <c r="M1329" s="91">
        <f t="shared" si="103"/>
        <v>44021</v>
      </c>
      <c r="N1329" s="90">
        <f t="shared" si="104"/>
        <v>44021.440636574072</v>
      </c>
      <c r="O1329" s="386">
        <v>107.041</v>
      </c>
      <c r="P1329" s="386">
        <v>0.89254999999999995</v>
      </c>
      <c r="Q1329" s="386" t="s">
        <v>335</v>
      </c>
    </row>
    <row r="1330" spans="1:17">
      <c r="A1330" s="386" t="s">
        <v>348</v>
      </c>
      <c r="B1330" s="386" t="s">
        <v>335</v>
      </c>
      <c r="C1330" s="386" t="s">
        <v>188</v>
      </c>
      <c r="D1330" s="389">
        <v>44021</v>
      </c>
      <c r="E1330" s="394">
        <v>0.44299768518518517</v>
      </c>
      <c r="F1330" s="386" t="s">
        <v>423</v>
      </c>
      <c r="G1330" s="386">
        <v>106.59099999999999</v>
      </c>
      <c r="H1330" s="386">
        <v>1.0620350000000001</v>
      </c>
      <c r="J1330" s="320">
        <f t="shared" si="100"/>
        <v>2020</v>
      </c>
      <c r="K1330" s="320">
        <f t="shared" si="101"/>
        <v>7</v>
      </c>
      <c r="L1330" s="320">
        <f t="shared" si="102"/>
        <v>9</v>
      </c>
      <c r="M1330" s="91">
        <f t="shared" si="103"/>
        <v>44021</v>
      </c>
      <c r="N1330" s="90">
        <f t="shared" si="104"/>
        <v>44021.442997685182</v>
      </c>
      <c r="O1330" s="386">
        <v>106.59099999999999</v>
      </c>
      <c r="P1330" s="386">
        <v>1.0620350000000001</v>
      </c>
      <c r="Q1330" s="386" t="s">
        <v>335</v>
      </c>
    </row>
    <row r="1331" spans="1:17">
      <c r="A1331" s="386" t="s">
        <v>348</v>
      </c>
      <c r="B1331" s="386" t="s">
        <v>335</v>
      </c>
      <c r="C1331" s="386" t="s">
        <v>188</v>
      </c>
      <c r="D1331" s="389">
        <v>44021</v>
      </c>
      <c r="E1331" s="394">
        <v>0.44300925925925921</v>
      </c>
      <c r="F1331" s="386" t="s">
        <v>423</v>
      </c>
      <c r="G1331" s="386">
        <v>106.59099999999999</v>
      </c>
      <c r="H1331" s="386">
        <v>1.0620350000000001</v>
      </c>
      <c r="J1331" s="320">
        <f t="shared" si="100"/>
        <v>2020</v>
      </c>
      <c r="K1331" s="320">
        <f t="shared" si="101"/>
        <v>7</v>
      </c>
      <c r="L1331" s="320">
        <f t="shared" si="102"/>
        <v>9</v>
      </c>
      <c r="M1331" s="91">
        <f t="shared" si="103"/>
        <v>44021</v>
      </c>
      <c r="N1331" s="90">
        <f t="shared" si="104"/>
        <v>44021.443009259259</v>
      </c>
      <c r="O1331" s="386">
        <v>106.59099999999999</v>
      </c>
      <c r="P1331" s="386">
        <v>1.0620350000000001</v>
      </c>
      <c r="Q1331" s="386" t="s">
        <v>335</v>
      </c>
    </row>
    <row r="1332" spans="1:17">
      <c r="A1332" s="386" t="s">
        <v>348</v>
      </c>
      <c r="B1332" s="386" t="s">
        <v>335</v>
      </c>
      <c r="C1332" s="386" t="s">
        <v>188</v>
      </c>
      <c r="D1332" s="389">
        <v>44021</v>
      </c>
      <c r="E1332" s="394">
        <v>0.4430439814814815</v>
      </c>
      <c r="F1332" s="386" t="s">
        <v>423</v>
      </c>
      <c r="G1332" s="386">
        <v>106.59099999999999</v>
      </c>
      <c r="H1332" s="386">
        <v>1.0620350000000001</v>
      </c>
      <c r="J1332" s="320">
        <f t="shared" si="100"/>
        <v>2020</v>
      </c>
      <c r="K1332" s="320">
        <f t="shared" si="101"/>
        <v>7</v>
      </c>
      <c r="L1332" s="320">
        <f t="shared" si="102"/>
        <v>9</v>
      </c>
      <c r="M1332" s="91">
        <f t="shared" si="103"/>
        <v>44021</v>
      </c>
      <c r="N1332" s="90">
        <f t="shared" si="104"/>
        <v>44021.443043981482</v>
      </c>
      <c r="O1332" s="386">
        <v>106.59099999999999</v>
      </c>
      <c r="P1332" s="386">
        <v>1.0620350000000001</v>
      </c>
      <c r="Q1332" s="386" t="s">
        <v>335</v>
      </c>
    </row>
    <row r="1333" spans="1:17">
      <c r="A1333" s="386" t="s">
        <v>348</v>
      </c>
      <c r="B1333" s="386" t="s">
        <v>335</v>
      </c>
      <c r="C1333" s="386" t="s">
        <v>188</v>
      </c>
      <c r="D1333" s="389">
        <v>44021</v>
      </c>
      <c r="E1333" s="394">
        <v>0.45991898148148147</v>
      </c>
      <c r="F1333" s="386" t="s">
        <v>431</v>
      </c>
      <c r="G1333" s="386">
        <v>107.104</v>
      </c>
      <c r="H1333" s="386">
        <v>0.86889099999999997</v>
      </c>
      <c r="J1333" s="320">
        <f t="shared" si="100"/>
        <v>2020</v>
      </c>
      <c r="K1333" s="320">
        <f t="shared" si="101"/>
        <v>7</v>
      </c>
      <c r="L1333" s="320">
        <f t="shared" si="102"/>
        <v>9</v>
      </c>
      <c r="M1333" s="91">
        <f t="shared" si="103"/>
        <v>44021</v>
      </c>
      <c r="N1333" s="90">
        <f t="shared" si="104"/>
        <v>44021.459918981483</v>
      </c>
      <c r="O1333" s="386">
        <v>107.104</v>
      </c>
      <c r="P1333" s="386">
        <v>0.86889099999999997</v>
      </c>
      <c r="Q1333" s="386" t="s">
        <v>335</v>
      </c>
    </row>
    <row r="1334" spans="1:17">
      <c r="A1334" s="386" t="s">
        <v>348</v>
      </c>
      <c r="B1334" s="386" t="s">
        <v>335</v>
      </c>
      <c r="C1334" s="386" t="s">
        <v>188</v>
      </c>
      <c r="D1334" s="389">
        <v>44022</v>
      </c>
      <c r="E1334" s="394">
        <v>0.47924768518518518</v>
      </c>
      <c r="F1334" s="386" t="s">
        <v>549</v>
      </c>
      <c r="G1334" s="386">
        <v>106.96</v>
      </c>
      <c r="H1334" s="386">
        <v>0.92021799999999998</v>
      </c>
      <c r="J1334" s="320">
        <f t="shared" si="100"/>
        <v>2020</v>
      </c>
      <c r="K1334" s="320">
        <f t="shared" si="101"/>
        <v>7</v>
      </c>
      <c r="L1334" s="320">
        <f t="shared" si="102"/>
        <v>10</v>
      </c>
      <c r="M1334" s="91">
        <f t="shared" si="103"/>
        <v>44022</v>
      </c>
      <c r="N1334" s="90">
        <f t="shared" si="104"/>
        <v>44022.479247685187</v>
      </c>
      <c r="O1334" s="386">
        <v>106.96</v>
      </c>
      <c r="P1334" s="386">
        <v>0.92021799999999998</v>
      </c>
      <c r="Q1334" s="386" t="s">
        <v>335</v>
      </c>
    </row>
    <row r="1335" spans="1:17">
      <c r="A1335" s="386" t="s">
        <v>348</v>
      </c>
      <c r="B1335" s="386" t="s">
        <v>335</v>
      </c>
      <c r="C1335" s="386" t="s">
        <v>188</v>
      </c>
      <c r="D1335" s="389">
        <v>44022</v>
      </c>
      <c r="E1335" s="394">
        <v>0.47924768518518518</v>
      </c>
      <c r="F1335" s="386" t="s">
        <v>549</v>
      </c>
      <c r="G1335" s="386">
        <v>106.848889</v>
      </c>
      <c r="H1335" s="386">
        <v>0.96206599999999998</v>
      </c>
      <c r="J1335" s="320">
        <f t="shared" si="100"/>
        <v>2020</v>
      </c>
      <c r="K1335" s="320">
        <f t="shared" si="101"/>
        <v>7</v>
      </c>
      <c r="L1335" s="320">
        <f t="shared" si="102"/>
        <v>10</v>
      </c>
      <c r="M1335" s="91">
        <f t="shared" si="103"/>
        <v>44022</v>
      </c>
      <c r="N1335" s="90">
        <f t="shared" si="104"/>
        <v>44022.479247685187</v>
      </c>
      <c r="O1335" s="386">
        <v>106.848889</v>
      </c>
      <c r="P1335" s="386">
        <v>0.96206599999999998</v>
      </c>
      <c r="Q1335" s="386" t="s">
        <v>335</v>
      </c>
    </row>
    <row r="1336" spans="1:17">
      <c r="A1336" s="386" t="s">
        <v>348</v>
      </c>
      <c r="B1336" s="386" t="s">
        <v>335</v>
      </c>
      <c r="C1336" s="386" t="s">
        <v>188</v>
      </c>
      <c r="D1336" s="389">
        <v>44022</v>
      </c>
      <c r="E1336" s="394">
        <v>0.47924768518518518</v>
      </c>
      <c r="F1336" s="386" t="s">
        <v>549</v>
      </c>
      <c r="G1336" s="386">
        <v>106.96</v>
      </c>
      <c r="H1336" s="386">
        <v>0.92021799999999998</v>
      </c>
      <c r="J1336" s="320">
        <f t="shared" si="100"/>
        <v>2020</v>
      </c>
      <c r="K1336" s="320">
        <f t="shared" si="101"/>
        <v>7</v>
      </c>
      <c r="L1336" s="320">
        <f t="shared" si="102"/>
        <v>10</v>
      </c>
      <c r="M1336" s="91">
        <f t="shared" si="103"/>
        <v>44022</v>
      </c>
      <c r="N1336" s="90">
        <f t="shared" si="104"/>
        <v>44022.479247685187</v>
      </c>
      <c r="O1336" s="386">
        <v>106.96</v>
      </c>
      <c r="P1336" s="386">
        <v>0.92021799999999998</v>
      </c>
      <c r="Q1336" s="386" t="s">
        <v>335</v>
      </c>
    </row>
    <row r="1337" spans="1:17">
      <c r="A1337" s="386" t="s">
        <v>348</v>
      </c>
      <c r="B1337" s="386" t="s">
        <v>335</v>
      </c>
      <c r="C1337" s="386" t="s">
        <v>188</v>
      </c>
      <c r="D1337" s="389">
        <v>44022</v>
      </c>
      <c r="E1337" s="394">
        <v>0.6660300925925926</v>
      </c>
      <c r="F1337" s="386" t="s">
        <v>426</v>
      </c>
      <c r="G1337" s="386">
        <v>107.06699999999999</v>
      </c>
      <c r="H1337" s="386">
        <v>0.87996799999999997</v>
      </c>
      <c r="J1337" s="320">
        <f t="shared" si="100"/>
        <v>2020</v>
      </c>
      <c r="K1337" s="320">
        <f t="shared" si="101"/>
        <v>7</v>
      </c>
      <c r="L1337" s="320">
        <f t="shared" si="102"/>
        <v>10</v>
      </c>
      <c r="M1337" s="91">
        <f t="shared" si="103"/>
        <v>44022</v>
      </c>
      <c r="N1337" s="90">
        <f t="shared" si="104"/>
        <v>44022.666030092594</v>
      </c>
      <c r="O1337" s="386">
        <v>107.06699999999999</v>
      </c>
      <c r="P1337" s="386">
        <v>0.87996799999999997</v>
      </c>
      <c r="Q1337" s="386" t="s">
        <v>335</v>
      </c>
    </row>
    <row r="1338" spans="1:17">
      <c r="A1338" s="386" t="s">
        <v>348</v>
      </c>
      <c r="B1338" s="386" t="s">
        <v>335</v>
      </c>
      <c r="C1338" s="386" t="s">
        <v>188</v>
      </c>
      <c r="D1338" s="389">
        <v>44025</v>
      </c>
      <c r="E1338" s="394">
        <v>0.50127314814814816</v>
      </c>
      <c r="F1338" s="386" t="s">
        <v>421</v>
      </c>
      <c r="G1338" s="386">
        <v>107.14100000000001</v>
      </c>
      <c r="H1338" s="386">
        <v>0.84931100000000004</v>
      </c>
      <c r="J1338" s="320">
        <f t="shared" si="100"/>
        <v>2020</v>
      </c>
      <c r="K1338" s="320">
        <f t="shared" si="101"/>
        <v>7</v>
      </c>
      <c r="L1338" s="320">
        <f t="shared" si="102"/>
        <v>13</v>
      </c>
      <c r="M1338" s="91">
        <f t="shared" si="103"/>
        <v>44025</v>
      </c>
      <c r="N1338" s="90">
        <f t="shared" si="104"/>
        <v>44025.501273148147</v>
      </c>
      <c r="O1338" s="386">
        <v>107.14100000000001</v>
      </c>
      <c r="P1338" s="386">
        <v>0.84931100000000004</v>
      </c>
      <c r="Q1338" s="386" t="s">
        <v>335</v>
      </c>
    </row>
    <row r="1339" spans="1:17">
      <c r="A1339" s="386" t="s">
        <v>348</v>
      </c>
      <c r="B1339" s="386" t="s">
        <v>335</v>
      </c>
      <c r="C1339" s="386" t="s">
        <v>188</v>
      </c>
      <c r="D1339" s="389">
        <v>44025</v>
      </c>
      <c r="E1339" s="394">
        <v>0.50127314814814816</v>
      </c>
      <c r="F1339" s="386" t="s">
        <v>421</v>
      </c>
      <c r="G1339" s="386">
        <v>107.14100000000001</v>
      </c>
      <c r="H1339" s="386">
        <v>0.84931100000000004</v>
      </c>
      <c r="J1339" s="320">
        <f t="shared" si="100"/>
        <v>2020</v>
      </c>
      <c r="K1339" s="320">
        <f t="shared" si="101"/>
        <v>7</v>
      </c>
      <c r="L1339" s="320">
        <f t="shared" si="102"/>
        <v>13</v>
      </c>
      <c r="M1339" s="91">
        <f t="shared" si="103"/>
        <v>44025</v>
      </c>
      <c r="N1339" s="90">
        <f t="shared" si="104"/>
        <v>44025.501273148147</v>
      </c>
      <c r="O1339" s="386">
        <v>107.14100000000001</v>
      </c>
      <c r="P1339" s="386">
        <v>0.84931100000000004</v>
      </c>
      <c r="Q1339" s="386" t="s">
        <v>335</v>
      </c>
    </row>
    <row r="1340" spans="1:17">
      <c r="A1340" s="386" t="s">
        <v>348</v>
      </c>
      <c r="B1340" s="386" t="s">
        <v>335</v>
      </c>
      <c r="C1340" s="386" t="s">
        <v>188</v>
      </c>
      <c r="D1340" s="389">
        <v>44025</v>
      </c>
      <c r="E1340" s="394">
        <v>0.5012847222222222</v>
      </c>
      <c r="F1340" s="386" t="s">
        <v>421</v>
      </c>
      <c r="G1340" s="386">
        <v>107.14100000000001</v>
      </c>
      <c r="H1340" s="386">
        <v>0.84931100000000004</v>
      </c>
      <c r="J1340" s="320">
        <f t="shared" si="100"/>
        <v>2020</v>
      </c>
      <c r="K1340" s="320">
        <f t="shared" si="101"/>
        <v>7</v>
      </c>
      <c r="L1340" s="320">
        <f t="shared" si="102"/>
        <v>13</v>
      </c>
      <c r="M1340" s="91">
        <f t="shared" si="103"/>
        <v>44025</v>
      </c>
      <c r="N1340" s="90">
        <f t="shared" si="104"/>
        <v>44025.501284722224</v>
      </c>
      <c r="O1340" s="386">
        <v>107.14100000000001</v>
      </c>
      <c r="P1340" s="386">
        <v>0.84931100000000004</v>
      </c>
      <c r="Q1340" s="386" t="s">
        <v>335</v>
      </c>
    </row>
    <row r="1341" spans="1:17">
      <c r="A1341" s="386" t="s">
        <v>348</v>
      </c>
      <c r="B1341" s="386" t="s">
        <v>335</v>
      </c>
      <c r="C1341" s="386" t="s">
        <v>188</v>
      </c>
      <c r="D1341" s="389">
        <v>44025</v>
      </c>
      <c r="E1341" s="394">
        <v>0.55163194444444441</v>
      </c>
      <c r="F1341" s="386" t="s">
        <v>419</v>
      </c>
      <c r="G1341" s="386">
        <v>107.11499999999999</v>
      </c>
      <c r="H1341" s="386">
        <v>0.85908799999999996</v>
      </c>
      <c r="J1341" s="320">
        <f t="shared" si="100"/>
        <v>2020</v>
      </c>
      <c r="K1341" s="320">
        <f t="shared" si="101"/>
        <v>7</v>
      </c>
      <c r="L1341" s="320">
        <f t="shared" si="102"/>
        <v>13</v>
      </c>
      <c r="M1341" s="91">
        <f t="shared" si="103"/>
        <v>44025</v>
      </c>
      <c r="N1341" s="90">
        <f t="shared" si="104"/>
        <v>44025.551631944443</v>
      </c>
      <c r="O1341" s="386">
        <v>107.11499999999999</v>
      </c>
      <c r="P1341" s="386">
        <v>0.85908799999999996</v>
      </c>
      <c r="Q1341" s="386" t="s">
        <v>335</v>
      </c>
    </row>
    <row r="1342" spans="1:17">
      <c r="A1342" s="386" t="s">
        <v>348</v>
      </c>
      <c r="B1342" s="386" t="s">
        <v>335</v>
      </c>
      <c r="C1342" s="386" t="s">
        <v>188</v>
      </c>
      <c r="D1342" s="389">
        <v>44025</v>
      </c>
      <c r="E1342" s="394">
        <v>0.55164351851851856</v>
      </c>
      <c r="F1342" s="386" t="s">
        <v>419</v>
      </c>
      <c r="G1342" s="386">
        <v>107.11499999999999</v>
      </c>
      <c r="H1342" s="386">
        <v>0.85908799999999996</v>
      </c>
      <c r="J1342" s="320">
        <f t="shared" si="100"/>
        <v>2020</v>
      </c>
      <c r="K1342" s="320">
        <f t="shared" si="101"/>
        <v>7</v>
      </c>
      <c r="L1342" s="320">
        <f t="shared" si="102"/>
        <v>13</v>
      </c>
      <c r="M1342" s="91">
        <f t="shared" si="103"/>
        <v>44025</v>
      </c>
      <c r="N1342" s="90">
        <f t="shared" si="104"/>
        <v>44025.55164351852</v>
      </c>
      <c r="O1342" s="386">
        <v>107.11499999999999</v>
      </c>
      <c r="P1342" s="386">
        <v>0.85908799999999996</v>
      </c>
      <c r="Q1342" s="386" t="s">
        <v>335</v>
      </c>
    </row>
    <row r="1343" spans="1:17">
      <c r="A1343" s="386" t="s">
        <v>348</v>
      </c>
      <c r="B1343" s="386" t="s">
        <v>335</v>
      </c>
      <c r="C1343" s="386" t="s">
        <v>188</v>
      </c>
      <c r="D1343" s="389">
        <v>44025</v>
      </c>
      <c r="E1343" s="394">
        <v>0.55164351851851856</v>
      </c>
      <c r="F1343" s="386" t="s">
        <v>419</v>
      </c>
      <c r="G1343" s="386">
        <v>107.11499999999999</v>
      </c>
      <c r="H1343" s="386">
        <v>0.85908799999999996</v>
      </c>
      <c r="J1343" s="320">
        <f t="shared" si="100"/>
        <v>2020</v>
      </c>
      <c r="K1343" s="320">
        <f t="shared" si="101"/>
        <v>7</v>
      </c>
      <c r="L1343" s="320">
        <f t="shared" si="102"/>
        <v>13</v>
      </c>
      <c r="M1343" s="91">
        <f t="shared" si="103"/>
        <v>44025</v>
      </c>
      <c r="N1343" s="90">
        <f t="shared" si="104"/>
        <v>44025.55164351852</v>
      </c>
      <c r="O1343" s="386">
        <v>107.11499999999999</v>
      </c>
      <c r="P1343" s="386">
        <v>0.85908799999999996</v>
      </c>
      <c r="Q1343" s="386" t="s">
        <v>335</v>
      </c>
    </row>
    <row r="1344" spans="1:17">
      <c r="A1344" s="386" t="s">
        <v>348</v>
      </c>
      <c r="B1344" s="386" t="s">
        <v>335</v>
      </c>
      <c r="C1344" s="386" t="s">
        <v>188</v>
      </c>
      <c r="D1344" s="389">
        <v>44025</v>
      </c>
      <c r="E1344" s="394">
        <v>0.56055555555555558</v>
      </c>
      <c r="F1344" s="386" t="s">
        <v>492</v>
      </c>
      <c r="G1344" s="386">
        <v>107.11</v>
      </c>
      <c r="H1344" s="386">
        <v>0.86096899999999998</v>
      </c>
      <c r="J1344" s="320">
        <f t="shared" si="100"/>
        <v>2020</v>
      </c>
      <c r="K1344" s="320">
        <f t="shared" si="101"/>
        <v>7</v>
      </c>
      <c r="L1344" s="320">
        <f t="shared" si="102"/>
        <v>13</v>
      </c>
      <c r="M1344" s="91">
        <f t="shared" si="103"/>
        <v>44025</v>
      </c>
      <c r="N1344" s="90">
        <f t="shared" si="104"/>
        <v>44025.560555555552</v>
      </c>
      <c r="O1344" s="386">
        <v>107.11</v>
      </c>
      <c r="P1344" s="386">
        <v>0.86096899999999998</v>
      </c>
      <c r="Q1344" s="386" t="s">
        <v>335</v>
      </c>
    </row>
    <row r="1345" spans="1:17">
      <c r="A1345" s="386" t="s">
        <v>348</v>
      </c>
      <c r="B1345" s="386" t="s">
        <v>335</v>
      </c>
      <c r="C1345" s="386" t="s">
        <v>188</v>
      </c>
      <c r="D1345" s="389">
        <v>44025</v>
      </c>
      <c r="E1345" s="394">
        <v>0.56055555555555558</v>
      </c>
      <c r="F1345" s="386" t="s">
        <v>492</v>
      </c>
      <c r="G1345" s="386">
        <v>107.11</v>
      </c>
      <c r="H1345" s="386">
        <v>0.86096899999999998</v>
      </c>
      <c r="J1345" s="320">
        <f t="shared" si="100"/>
        <v>2020</v>
      </c>
      <c r="K1345" s="320">
        <f t="shared" si="101"/>
        <v>7</v>
      </c>
      <c r="L1345" s="320">
        <f t="shared" si="102"/>
        <v>13</v>
      </c>
      <c r="M1345" s="91">
        <f t="shared" si="103"/>
        <v>44025</v>
      </c>
      <c r="N1345" s="90">
        <f t="shared" si="104"/>
        <v>44025.560555555552</v>
      </c>
      <c r="O1345" s="386">
        <v>107.11</v>
      </c>
      <c r="P1345" s="386">
        <v>0.86096899999999998</v>
      </c>
      <c r="Q1345" s="386" t="s">
        <v>335</v>
      </c>
    </row>
    <row r="1346" spans="1:17">
      <c r="A1346" s="386" t="s">
        <v>348</v>
      </c>
      <c r="B1346" s="386" t="s">
        <v>335</v>
      </c>
      <c r="C1346" s="386" t="s">
        <v>188</v>
      </c>
      <c r="D1346" s="389">
        <v>44025</v>
      </c>
      <c r="E1346" s="394">
        <v>0.71006944444444442</v>
      </c>
      <c r="F1346" s="386" t="s">
        <v>550</v>
      </c>
      <c r="G1346" s="386">
        <v>107.051</v>
      </c>
      <c r="H1346" s="386">
        <v>0.88316799999999995</v>
      </c>
      <c r="J1346" s="320">
        <f t="shared" si="100"/>
        <v>2020</v>
      </c>
      <c r="K1346" s="320">
        <f t="shared" si="101"/>
        <v>7</v>
      </c>
      <c r="L1346" s="320">
        <f t="shared" si="102"/>
        <v>13</v>
      </c>
      <c r="M1346" s="91">
        <f t="shared" si="103"/>
        <v>44025</v>
      </c>
      <c r="N1346" s="90">
        <f t="shared" si="104"/>
        <v>44025.710069444445</v>
      </c>
      <c r="O1346" s="386">
        <v>107.051</v>
      </c>
      <c r="P1346" s="386">
        <v>0.88316799999999995</v>
      </c>
      <c r="Q1346" s="386" t="s">
        <v>335</v>
      </c>
    </row>
    <row r="1347" spans="1:17">
      <c r="A1347" s="386" t="s">
        <v>348</v>
      </c>
      <c r="B1347" s="386" t="s">
        <v>335</v>
      </c>
      <c r="C1347" s="386" t="s">
        <v>188</v>
      </c>
      <c r="D1347" s="389">
        <v>44026</v>
      </c>
      <c r="E1347" s="394">
        <v>0.60002314814814817</v>
      </c>
      <c r="F1347" s="386" t="s">
        <v>449</v>
      </c>
      <c r="G1347" s="386">
        <v>107.19499999999999</v>
      </c>
      <c r="H1347" s="386">
        <v>0.82613599999999998</v>
      </c>
      <c r="J1347" s="320">
        <f t="shared" ref="J1347:J1410" si="105">YEAR(D1347)</f>
        <v>2020</v>
      </c>
      <c r="K1347" s="320">
        <f t="shared" ref="K1347:K1410" si="106">MONTH(D1347)</f>
        <v>7</v>
      </c>
      <c r="L1347" s="320">
        <f t="shared" ref="L1347:L1410" si="107">DAY(D1347)</f>
        <v>14</v>
      </c>
      <c r="M1347" s="91">
        <f t="shared" ref="M1347:M1410" si="108">DATE(J1347,K1347,L1347)</f>
        <v>44026</v>
      </c>
      <c r="N1347" s="90">
        <f t="shared" ref="N1347:N1410" si="109">M1347+E1347</f>
        <v>44026.600023148145</v>
      </c>
      <c r="O1347" s="386">
        <v>107.19499999999999</v>
      </c>
      <c r="P1347" s="386">
        <v>0.82613599999999998</v>
      </c>
      <c r="Q1347" s="386" t="s">
        <v>335</v>
      </c>
    </row>
    <row r="1348" spans="1:17">
      <c r="A1348" s="386" t="s">
        <v>348</v>
      </c>
      <c r="B1348" s="386" t="s">
        <v>335</v>
      </c>
      <c r="C1348" s="386" t="s">
        <v>188</v>
      </c>
      <c r="D1348" s="389">
        <v>44027</v>
      </c>
      <c r="E1348" s="394">
        <v>0.45555555555555555</v>
      </c>
      <c r="F1348" s="386" t="s">
        <v>423</v>
      </c>
      <c r="G1348" s="386">
        <v>106.35899999999999</v>
      </c>
      <c r="H1348" s="386">
        <v>1.1395459999999999</v>
      </c>
      <c r="J1348" s="320">
        <f t="shared" si="105"/>
        <v>2020</v>
      </c>
      <c r="K1348" s="320">
        <f t="shared" si="106"/>
        <v>7</v>
      </c>
      <c r="L1348" s="320">
        <f t="shared" si="107"/>
        <v>15</v>
      </c>
      <c r="M1348" s="91">
        <f t="shared" si="108"/>
        <v>44027</v>
      </c>
      <c r="N1348" s="90">
        <f t="shared" si="109"/>
        <v>44027.455555555556</v>
      </c>
      <c r="O1348" s="386">
        <v>106.35899999999999</v>
      </c>
      <c r="P1348" s="386">
        <v>1.1395459999999999</v>
      </c>
      <c r="Q1348" s="386" t="s">
        <v>335</v>
      </c>
    </row>
    <row r="1349" spans="1:17">
      <c r="A1349" s="386" t="s">
        <v>348</v>
      </c>
      <c r="B1349" s="386" t="s">
        <v>335</v>
      </c>
      <c r="C1349" s="386" t="s">
        <v>188</v>
      </c>
      <c r="D1349" s="389">
        <v>44027</v>
      </c>
      <c r="E1349" s="394">
        <v>0.45555555555555555</v>
      </c>
      <c r="F1349" s="386" t="s">
        <v>423</v>
      </c>
      <c r="G1349" s="386">
        <v>107.16</v>
      </c>
      <c r="H1349" s="386">
        <v>0.83643500000000004</v>
      </c>
      <c r="J1349" s="320">
        <f t="shared" si="105"/>
        <v>2020</v>
      </c>
      <c r="K1349" s="320">
        <f t="shared" si="106"/>
        <v>7</v>
      </c>
      <c r="L1349" s="320">
        <f t="shared" si="107"/>
        <v>15</v>
      </c>
      <c r="M1349" s="91">
        <f t="shared" si="108"/>
        <v>44027</v>
      </c>
      <c r="N1349" s="90">
        <f t="shared" si="109"/>
        <v>44027.455555555556</v>
      </c>
      <c r="O1349" s="386">
        <v>107.16</v>
      </c>
      <c r="P1349" s="386">
        <v>0.83643500000000004</v>
      </c>
      <c r="Q1349" s="386" t="s">
        <v>335</v>
      </c>
    </row>
    <row r="1350" spans="1:17">
      <c r="A1350" s="386" t="s">
        <v>348</v>
      </c>
      <c r="B1350" s="386" t="s">
        <v>335</v>
      </c>
      <c r="C1350" s="386" t="s">
        <v>188</v>
      </c>
      <c r="D1350" s="389">
        <v>44027</v>
      </c>
      <c r="E1350" s="394">
        <v>0.45555555555555555</v>
      </c>
      <c r="F1350" s="386" t="s">
        <v>423</v>
      </c>
      <c r="G1350" s="386">
        <v>107.16</v>
      </c>
      <c r="H1350" s="386">
        <v>0.83643500000000004</v>
      </c>
      <c r="J1350" s="320">
        <f t="shared" si="105"/>
        <v>2020</v>
      </c>
      <c r="K1350" s="320">
        <f t="shared" si="106"/>
        <v>7</v>
      </c>
      <c r="L1350" s="320">
        <f t="shared" si="107"/>
        <v>15</v>
      </c>
      <c r="M1350" s="91">
        <f t="shared" si="108"/>
        <v>44027</v>
      </c>
      <c r="N1350" s="90">
        <f t="shared" si="109"/>
        <v>44027.455555555556</v>
      </c>
      <c r="O1350" s="386">
        <v>107.16</v>
      </c>
      <c r="P1350" s="386">
        <v>0.83643500000000004</v>
      </c>
      <c r="Q1350" s="386" t="s">
        <v>335</v>
      </c>
    </row>
    <row r="1351" spans="1:17">
      <c r="A1351" s="386" t="s">
        <v>348</v>
      </c>
      <c r="B1351" s="386" t="s">
        <v>335</v>
      </c>
      <c r="C1351" s="386" t="s">
        <v>188</v>
      </c>
      <c r="D1351" s="389">
        <v>44027</v>
      </c>
      <c r="E1351" s="394">
        <v>0.45555555555555555</v>
      </c>
      <c r="F1351" s="386" t="s">
        <v>423</v>
      </c>
      <c r="G1351" s="386">
        <v>107.14</v>
      </c>
      <c r="H1351" s="386">
        <v>0.84396899999999997</v>
      </c>
      <c r="J1351" s="320">
        <f t="shared" si="105"/>
        <v>2020</v>
      </c>
      <c r="K1351" s="320">
        <f t="shared" si="106"/>
        <v>7</v>
      </c>
      <c r="L1351" s="320">
        <f t="shared" si="107"/>
        <v>15</v>
      </c>
      <c r="M1351" s="91">
        <f t="shared" si="108"/>
        <v>44027</v>
      </c>
      <c r="N1351" s="90">
        <f t="shared" si="109"/>
        <v>44027.455555555556</v>
      </c>
      <c r="O1351" s="386">
        <v>107.14</v>
      </c>
      <c r="P1351" s="386">
        <v>0.84396899999999997</v>
      </c>
      <c r="Q1351" s="386" t="s">
        <v>335</v>
      </c>
    </row>
    <row r="1352" spans="1:17">
      <c r="A1352" s="386" t="s">
        <v>348</v>
      </c>
      <c r="B1352" s="386" t="s">
        <v>335</v>
      </c>
      <c r="C1352" s="386" t="s">
        <v>188</v>
      </c>
      <c r="D1352" s="389">
        <v>44027</v>
      </c>
      <c r="E1352" s="394">
        <v>0.46527777777777779</v>
      </c>
      <c r="F1352" s="386" t="s">
        <v>421</v>
      </c>
      <c r="G1352" s="386">
        <v>107.069</v>
      </c>
      <c r="H1352" s="386">
        <v>0.87073100000000003</v>
      </c>
      <c r="J1352" s="320">
        <f t="shared" si="105"/>
        <v>2020</v>
      </c>
      <c r="K1352" s="320">
        <f t="shared" si="106"/>
        <v>7</v>
      </c>
      <c r="L1352" s="320">
        <f t="shared" si="107"/>
        <v>15</v>
      </c>
      <c r="M1352" s="91">
        <f t="shared" si="108"/>
        <v>44027</v>
      </c>
      <c r="N1352" s="90">
        <f t="shared" si="109"/>
        <v>44027.465277777781</v>
      </c>
      <c r="O1352" s="386">
        <v>107.069</v>
      </c>
      <c r="P1352" s="386">
        <v>0.87073100000000003</v>
      </c>
      <c r="Q1352" s="386" t="s">
        <v>335</v>
      </c>
    </row>
    <row r="1353" spans="1:17">
      <c r="A1353" s="386" t="s">
        <v>348</v>
      </c>
      <c r="B1353" s="386" t="s">
        <v>335</v>
      </c>
      <c r="C1353" s="386" t="s">
        <v>188</v>
      </c>
      <c r="D1353" s="389">
        <v>44027</v>
      </c>
      <c r="E1353" s="394">
        <v>0.46527777777777779</v>
      </c>
      <c r="F1353" s="386" t="s">
        <v>421</v>
      </c>
      <c r="G1353" s="386">
        <v>107.069</v>
      </c>
      <c r="H1353" s="386">
        <v>0.87073100000000003</v>
      </c>
      <c r="J1353" s="320">
        <f t="shared" si="105"/>
        <v>2020</v>
      </c>
      <c r="K1353" s="320">
        <f t="shared" si="106"/>
        <v>7</v>
      </c>
      <c r="L1353" s="320">
        <f t="shared" si="107"/>
        <v>15</v>
      </c>
      <c r="M1353" s="91">
        <f t="shared" si="108"/>
        <v>44027</v>
      </c>
      <c r="N1353" s="90">
        <f t="shared" si="109"/>
        <v>44027.465277777781</v>
      </c>
      <c r="O1353" s="386">
        <v>107.069</v>
      </c>
      <c r="P1353" s="386">
        <v>0.87073100000000003</v>
      </c>
      <c r="Q1353" s="386" t="s">
        <v>335</v>
      </c>
    </row>
    <row r="1354" spans="1:17">
      <c r="A1354" s="386" t="s">
        <v>348</v>
      </c>
      <c r="B1354" s="386" t="s">
        <v>335</v>
      </c>
      <c r="C1354" s="386" t="s">
        <v>188</v>
      </c>
      <c r="D1354" s="389">
        <v>44027</v>
      </c>
      <c r="E1354" s="394">
        <v>0.46538194444444442</v>
      </c>
      <c r="F1354" s="386" t="s">
        <v>421</v>
      </c>
      <c r="G1354" s="386">
        <v>107.2</v>
      </c>
      <c r="H1354" s="386">
        <v>0.82137099999999996</v>
      </c>
      <c r="J1354" s="320">
        <f t="shared" si="105"/>
        <v>2020</v>
      </c>
      <c r="K1354" s="320">
        <f t="shared" si="106"/>
        <v>7</v>
      </c>
      <c r="L1354" s="320">
        <f t="shared" si="107"/>
        <v>15</v>
      </c>
      <c r="M1354" s="91">
        <f t="shared" si="108"/>
        <v>44027</v>
      </c>
      <c r="N1354" s="90">
        <f t="shared" si="109"/>
        <v>44027.465381944443</v>
      </c>
      <c r="O1354" s="386">
        <v>107.2</v>
      </c>
      <c r="P1354" s="386">
        <v>0.82137099999999996</v>
      </c>
      <c r="Q1354" s="386" t="s">
        <v>335</v>
      </c>
    </row>
    <row r="1355" spans="1:17">
      <c r="A1355" s="386" t="s">
        <v>348</v>
      </c>
      <c r="B1355" s="386" t="s">
        <v>335</v>
      </c>
      <c r="C1355" s="386" t="s">
        <v>188</v>
      </c>
      <c r="D1355" s="389">
        <v>44027</v>
      </c>
      <c r="E1355" s="394">
        <v>0.46538194444444442</v>
      </c>
      <c r="F1355" s="386" t="s">
        <v>421</v>
      </c>
      <c r="G1355" s="386">
        <v>107.2</v>
      </c>
      <c r="H1355" s="386">
        <v>0.82137099999999996</v>
      </c>
      <c r="J1355" s="320">
        <f t="shared" si="105"/>
        <v>2020</v>
      </c>
      <c r="K1355" s="320">
        <f t="shared" si="106"/>
        <v>7</v>
      </c>
      <c r="L1355" s="320">
        <f t="shared" si="107"/>
        <v>15</v>
      </c>
      <c r="M1355" s="91">
        <f t="shared" si="108"/>
        <v>44027</v>
      </c>
      <c r="N1355" s="90">
        <f t="shared" si="109"/>
        <v>44027.465381944443</v>
      </c>
      <c r="O1355" s="386">
        <v>107.2</v>
      </c>
      <c r="P1355" s="386">
        <v>0.82137099999999996</v>
      </c>
      <c r="Q1355" s="386" t="s">
        <v>335</v>
      </c>
    </row>
    <row r="1356" spans="1:17">
      <c r="A1356" s="386" t="s">
        <v>348</v>
      </c>
      <c r="B1356" s="386" t="s">
        <v>335</v>
      </c>
      <c r="C1356" s="386" t="s">
        <v>188</v>
      </c>
      <c r="D1356" s="389">
        <v>44027</v>
      </c>
      <c r="E1356" s="394">
        <v>0.46973379629629625</v>
      </c>
      <c r="F1356" s="386" t="s">
        <v>436</v>
      </c>
      <c r="G1356" s="386">
        <v>107.05</v>
      </c>
      <c r="H1356" s="386">
        <v>0.87789600000000001</v>
      </c>
      <c r="J1356" s="320">
        <f t="shared" si="105"/>
        <v>2020</v>
      </c>
      <c r="K1356" s="320">
        <f t="shared" si="106"/>
        <v>7</v>
      </c>
      <c r="L1356" s="320">
        <f t="shared" si="107"/>
        <v>15</v>
      </c>
      <c r="M1356" s="91">
        <f t="shared" si="108"/>
        <v>44027</v>
      </c>
      <c r="N1356" s="90">
        <f t="shared" si="109"/>
        <v>44027.469733796293</v>
      </c>
      <c r="O1356" s="386">
        <v>107.05</v>
      </c>
      <c r="P1356" s="386">
        <v>0.87789600000000001</v>
      </c>
      <c r="Q1356" s="386" t="s">
        <v>335</v>
      </c>
    </row>
    <row r="1357" spans="1:17">
      <c r="A1357" s="386" t="s">
        <v>348</v>
      </c>
      <c r="B1357" s="386" t="s">
        <v>335</v>
      </c>
      <c r="C1357" s="386" t="s">
        <v>188</v>
      </c>
      <c r="D1357" s="389">
        <v>44027</v>
      </c>
      <c r="E1357" s="394">
        <v>0.46973379629629625</v>
      </c>
      <c r="F1357" s="386" t="s">
        <v>436</v>
      </c>
      <c r="G1357" s="386">
        <v>107.15</v>
      </c>
      <c r="H1357" s="386">
        <v>0.840202</v>
      </c>
      <c r="J1357" s="320">
        <f t="shared" si="105"/>
        <v>2020</v>
      </c>
      <c r="K1357" s="320">
        <f t="shared" si="106"/>
        <v>7</v>
      </c>
      <c r="L1357" s="320">
        <f t="shared" si="107"/>
        <v>15</v>
      </c>
      <c r="M1357" s="91">
        <f t="shared" si="108"/>
        <v>44027</v>
      </c>
      <c r="N1357" s="90">
        <f t="shared" si="109"/>
        <v>44027.469733796293</v>
      </c>
      <c r="O1357" s="386">
        <v>107.15</v>
      </c>
      <c r="P1357" s="386">
        <v>0.840202</v>
      </c>
      <c r="Q1357" s="386" t="s">
        <v>335</v>
      </c>
    </row>
    <row r="1358" spans="1:17">
      <c r="A1358" s="386" t="s">
        <v>348</v>
      </c>
      <c r="B1358" s="386" t="s">
        <v>335</v>
      </c>
      <c r="C1358" s="386" t="s">
        <v>188</v>
      </c>
      <c r="D1358" s="389">
        <v>44027</v>
      </c>
      <c r="E1358" s="394">
        <v>0.46973379629629625</v>
      </c>
      <c r="F1358" s="386" t="s">
        <v>436</v>
      </c>
      <c r="G1358" s="386">
        <v>107.15</v>
      </c>
      <c r="H1358" s="386">
        <v>0.840202</v>
      </c>
      <c r="J1358" s="320">
        <f t="shared" si="105"/>
        <v>2020</v>
      </c>
      <c r="K1358" s="320">
        <f t="shared" si="106"/>
        <v>7</v>
      </c>
      <c r="L1358" s="320">
        <f t="shared" si="107"/>
        <v>15</v>
      </c>
      <c r="M1358" s="91">
        <f t="shared" si="108"/>
        <v>44027</v>
      </c>
      <c r="N1358" s="90">
        <f t="shared" si="109"/>
        <v>44027.469733796293</v>
      </c>
      <c r="O1358" s="386">
        <v>107.15</v>
      </c>
      <c r="P1358" s="386">
        <v>0.840202</v>
      </c>
      <c r="Q1358" s="386" t="s">
        <v>335</v>
      </c>
    </row>
    <row r="1359" spans="1:17">
      <c r="A1359" s="386" t="s">
        <v>348</v>
      </c>
      <c r="B1359" s="386" t="s">
        <v>335</v>
      </c>
      <c r="C1359" s="386" t="s">
        <v>188</v>
      </c>
      <c r="D1359" s="389">
        <v>44027</v>
      </c>
      <c r="E1359" s="394">
        <v>0.46973379629629625</v>
      </c>
      <c r="F1359" s="386" t="s">
        <v>436</v>
      </c>
      <c r="G1359" s="386">
        <v>107.15</v>
      </c>
      <c r="H1359" s="386">
        <v>0.840202</v>
      </c>
      <c r="J1359" s="320">
        <f t="shared" si="105"/>
        <v>2020</v>
      </c>
      <c r="K1359" s="320">
        <f t="shared" si="106"/>
        <v>7</v>
      </c>
      <c r="L1359" s="320">
        <f t="shared" si="107"/>
        <v>15</v>
      </c>
      <c r="M1359" s="91">
        <f t="shared" si="108"/>
        <v>44027</v>
      </c>
      <c r="N1359" s="90">
        <f t="shared" si="109"/>
        <v>44027.469733796293</v>
      </c>
      <c r="O1359" s="386">
        <v>107.15</v>
      </c>
      <c r="P1359" s="386">
        <v>0.840202</v>
      </c>
      <c r="Q1359" s="386" t="s">
        <v>335</v>
      </c>
    </row>
    <row r="1360" spans="1:17">
      <c r="A1360" s="386" t="s">
        <v>348</v>
      </c>
      <c r="B1360" s="386" t="s">
        <v>335</v>
      </c>
      <c r="C1360" s="386" t="s">
        <v>188</v>
      </c>
      <c r="D1360" s="389">
        <v>44027</v>
      </c>
      <c r="E1360" s="394">
        <v>0.58299768518518513</v>
      </c>
      <c r="F1360" s="386" t="s">
        <v>441</v>
      </c>
      <c r="G1360" s="386">
        <v>107.291</v>
      </c>
      <c r="H1360" s="386">
        <v>0.77832900000000005</v>
      </c>
      <c r="J1360" s="320">
        <f t="shared" si="105"/>
        <v>2020</v>
      </c>
      <c r="K1360" s="320">
        <f t="shared" si="106"/>
        <v>7</v>
      </c>
      <c r="L1360" s="320">
        <f t="shared" si="107"/>
        <v>15</v>
      </c>
      <c r="M1360" s="91">
        <f t="shared" si="108"/>
        <v>44027</v>
      </c>
      <c r="N1360" s="90">
        <f t="shared" si="109"/>
        <v>44027.582997685182</v>
      </c>
      <c r="O1360" s="386">
        <v>107.291</v>
      </c>
      <c r="P1360" s="386">
        <v>0.77832900000000005</v>
      </c>
      <c r="Q1360" s="386" t="s">
        <v>335</v>
      </c>
    </row>
    <row r="1361" spans="1:17">
      <c r="A1361" s="386" t="s">
        <v>348</v>
      </c>
      <c r="B1361" s="386" t="s">
        <v>335</v>
      </c>
      <c r="C1361" s="386" t="s">
        <v>188</v>
      </c>
      <c r="D1361" s="389">
        <v>44027</v>
      </c>
      <c r="E1361" s="394">
        <v>0.62824074074074077</v>
      </c>
      <c r="F1361" s="386" t="s">
        <v>551</v>
      </c>
      <c r="G1361" s="386">
        <v>107.238</v>
      </c>
      <c r="H1361" s="386">
        <v>0.80706599999999995</v>
      </c>
      <c r="J1361" s="320">
        <f t="shared" si="105"/>
        <v>2020</v>
      </c>
      <c r="K1361" s="320">
        <f t="shared" si="106"/>
        <v>7</v>
      </c>
      <c r="L1361" s="320">
        <f t="shared" si="107"/>
        <v>15</v>
      </c>
      <c r="M1361" s="91">
        <f t="shared" si="108"/>
        <v>44027</v>
      </c>
      <c r="N1361" s="90">
        <f t="shared" si="109"/>
        <v>44027.628240740742</v>
      </c>
      <c r="O1361" s="386">
        <v>107.238</v>
      </c>
      <c r="P1361" s="386">
        <v>0.80706599999999995</v>
      </c>
      <c r="Q1361" s="386" t="s">
        <v>335</v>
      </c>
    </row>
    <row r="1362" spans="1:17">
      <c r="A1362" s="386" t="s">
        <v>348</v>
      </c>
      <c r="B1362" s="386" t="s">
        <v>335</v>
      </c>
      <c r="C1362" s="386" t="s">
        <v>188</v>
      </c>
      <c r="D1362" s="389">
        <v>44027</v>
      </c>
      <c r="E1362" s="394">
        <v>0.62824074074074077</v>
      </c>
      <c r="F1362" s="386" t="s">
        <v>551</v>
      </c>
      <c r="G1362" s="386">
        <v>107.238</v>
      </c>
      <c r="H1362" s="386">
        <v>0.80706599999999995</v>
      </c>
      <c r="J1362" s="320">
        <f t="shared" si="105"/>
        <v>2020</v>
      </c>
      <c r="K1362" s="320">
        <f t="shared" si="106"/>
        <v>7</v>
      </c>
      <c r="L1362" s="320">
        <f t="shared" si="107"/>
        <v>15</v>
      </c>
      <c r="M1362" s="91">
        <f t="shared" si="108"/>
        <v>44027</v>
      </c>
      <c r="N1362" s="90">
        <f t="shared" si="109"/>
        <v>44027.628240740742</v>
      </c>
      <c r="O1362" s="386">
        <v>107.238</v>
      </c>
      <c r="P1362" s="386">
        <v>0.80706599999999995</v>
      </c>
      <c r="Q1362" s="386" t="s">
        <v>335</v>
      </c>
    </row>
    <row r="1363" spans="1:17">
      <c r="A1363" s="386" t="s">
        <v>348</v>
      </c>
      <c r="B1363" s="386" t="s">
        <v>335</v>
      </c>
      <c r="C1363" s="386" t="s">
        <v>188</v>
      </c>
      <c r="D1363" s="389">
        <v>44027</v>
      </c>
      <c r="E1363" s="394">
        <v>0.65827546296296291</v>
      </c>
      <c r="F1363" s="386" t="s">
        <v>421</v>
      </c>
      <c r="G1363" s="386">
        <v>107.23</v>
      </c>
      <c r="H1363" s="386">
        <v>0.81007700000000005</v>
      </c>
      <c r="J1363" s="320">
        <f t="shared" si="105"/>
        <v>2020</v>
      </c>
      <c r="K1363" s="320">
        <f t="shared" si="106"/>
        <v>7</v>
      </c>
      <c r="L1363" s="320">
        <f t="shared" si="107"/>
        <v>15</v>
      </c>
      <c r="M1363" s="91">
        <f t="shared" si="108"/>
        <v>44027</v>
      </c>
      <c r="N1363" s="90">
        <f t="shared" si="109"/>
        <v>44027.658275462964</v>
      </c>
      <c r="O1363" s="386">
        <v>107.23</v>
      </c>
      <c r="P1363" s="386">
        <v>0.81007700000000005</v>
      </c>
      <c r="Q1363" s="386" t="s">
        <v>335</v>
      </c>
    </row>
    <row r="1364" spans="1:17">
      <c r="A1364" s="386" t="s">
        <v>348</v>
      </c>
      <c r="B1364" s="386" t="s">
        <v>335</v>
      </c>
      <c r="C1364" s="386" t="s">
        <v>188</v>
      </c>
      <c r="D1364" s="389">
        <v>44027</v>
      </c>
      <c r="E1364" s="394">
        <v>0.65827546296296291</v>
      </c>
      <c r="F1364" s="386" t="s">
        <v>421</v>
      </c>
      <c r="G1364" s="386">
        <v>107.23</v>
      </c>
      <c r="H1364" s="386">
        <v>0.81007700000000005</v>
      </c>
      <c r="J1364" s="320">
        <f t="shared" si="105"/>
        <v>2020</v>
      </c>
      <c r="K1364" s="320">
        <f t="shared" si="106"/>
        <v>7</v>
      </c>
      <c r="L1364" s="320">
        <f t="shared" si="107"/>
        <v>15</v>
      </c>
      <c r="M1364" s="91">
        <f t="shared" si="108"/>
        <v>44027</v>
      </c>
      <c r="N1364" s="90">
        <f t="shared" si="109"/>
        <v>44027.658275462964</v>
      </c>
      <c r="O1364" s="386">
        <v>107.23</v>
      </c>
      <c r="P1364" s="386">
        <v>0.81007700000000005</v>
      </c>
      <c r="Q1364" s="386" t="s">
        <v>335</v>
      </c>
    </row>
    <row r="1365" spans="1:17">
      <c r="A1365" s="386" t="s">
        <v>348</v>
      </c>
      <c r="B1365" s="386" t="s">
        <v>335</v>
      </c>
      <c r="C1365" s="386" t="s">
        <v>188</v>
      </c>
      <c r="D1365" s="389">
        <v>44027</v>
      </c>
      <c r="E1365" s="394">
        <v>0.65828703703703695</v>
      </c>
      <c r="F1365" s="386" t="s">
        <v>421</v>
      </c>
      <c r="G1365" s="386">
        <v>107.23</v>
      </c>
      <c r="H1365" s="386">
        <v>0.81007700000000005</v>
      </c>
      <c r="J1365" s="320">
        <f t="shared" si="105"/>
        <v>2020</v>
      </c>
      <c r="K1365" s="320">
        <f t="shared" si="106"/>
        <v>7</v>
      </c>
      <c r="L1365" s="320">
        <f t="shared" si="107"/>
        <v>15</v>
      </c>
      <c r="M1365" s="91">
        <f t="shared" si="108"/>
        <v>44027</v>
      </c>
      <c r="N1365" s="90">
        <f t="shared" si="109"/>
        <v>44027.65828703704</v>
      </c>
      <c r="O1365" s="386">
        <v>107.23</v>
      </c>
      <c r="P1365" s="386">
        <v>0.81007700000000005</v>
      </c>
      <c r="Q1365" s="386" t="s">
        <v>335</v>
      </c>
    </row>
    <row r="1366" spans="1:17">
      <c r="A1366" s="386" t="s">
        <v>348</v>
      </c>
      <c r="B1366" s="386" t="s">
        <v>335</v>
      </c>
      <c r="C1366" s="386" t="s">
        <v>188</v>
      </c>
      <c r="D1366" s="389">
        <v>44027</v>
      </c>
      <c r="E1366" s="394">
        <v>0.6582986111111111</v>
      </c>
      <c r="F1366" s="386" t="s">
        <v>421</v>
      </c>
      <c r="G1366" s="386">
        <v>107.23</v>
      </c>
      <c r="H1366" s="386">
        <v>0.81007700000000005</v>
      </c>
      <c r="J1366" s="320">
        <f t="shared" si="105"/>
        <v>2020</v>
      </c>
      <c r="K1366" s="320">
        <f t="shared" si="106"/>
        <v>7</v>
      </c>
      <c r="L1366" s="320">
        <f t="shared" si="107"/>
        <v>15</v>
      </c>
      <c r="M1366" s="91">
        <f t="shared" si="108"/>
        <v>44027</v>
      </c>
      <c r="N1366" s="90">
        <f t="shared" si="109"/>
        <v>44027.65829861111</v>
      </c>
      <c r="O1366" s="386">
        <v>107.23</v>
      </c>
      <c r="P1366" s="386">
        <v>0.81007700000000005</v>
      </c>
      <c r="Q1366" s="386" t="s">
        <v>335</v>
      </c>
    </row>
    <row r="1367" spans="1:17">
      <c r="A1367" s="386" t="s">
        <v>348</v>
      </c>
      <c r="B1367" s="386" t="s">
        <v>335</v>
      </c>
      <c r="C1367" s="386" t="s">
        <v>188</v>
      </c>
      <c r="D1367" s="389">
        <v>44028</v>
      </c>
      <c r="E1367" s="394">
        <v>0.41059027777777779</v>
      </c>
      <c r="F1367" s="386" t="s">
        <v>421</v>
      </c>
      <c r="G1367" s="386">
        <v>107.15</v>
      </c>
      <c r="H1367" s="386">
        <v>0.83156799999999997</v>
      </c>
      <c r="J1367" s="320">
        <f t="shared" si="105"/>
        <v>2020</v>
      </c>
      <c r="K1367" s="320">
        <f t="shared" si="106"/>
        <v>7</v>
      </c>
      <c r="L1367" s="320">
        <f t="shared" si="107"/>
        <v>16</v>
      </c>
      <c r="M1367" s="91">
        <f t="shared" si="108"/>
        <v>44028</v>
      </c>
      <c r="N1367" s="90">
        <f t="shared" si="109"/>
        <v>44028.410590277781</v>
      </c>
      <c r="O1367" s="386">
        <v>107.15</v>
      </c>
      <c r="P1367" s="386">
        <v>0.83156799999999997</v>
      </c>
      <c r="Q1367" s="386" t="s">
        <v>335</v>
      </c>
    </row>
    <row r="1368" spans="1:17">
      <c r="A1368" s="386" t="s">
        <v>348</v>
      </c>
      <c r="B1368" s="386" t="s">
        <v>335</v>
      </c>
      <c r="C1368" s="386" t="s">
        <v>188</v>
      </c>
      <c r="D1368" s="389">
        <v>44028</v>
      </c>
      <c r="E1368" s="394">
        <v>0.41061342592592592</v>
      </c>
      <c r="F1368" s="386" t="s">
        <v>421</v>
      </c>
      <c r="G1368" s="386">
        <v>107.15</v>
      </c>
      <c r="H1368" s="386">
        <v>0.83156799999999997</v>
      </c>
      <c r="J1368" s="320">
        <f t="shared" si="105"/>
        <v>2020</v>
      </c>
      <c r="K1368" s="320">
        <f t="shared" si="106"/>
        <v>7</v>
      </c>
      <c r="L1368" s="320">
        <f t="shared" si="107"/>
        <v>16</v>
      </c>
      <c r="M1368" s="91">
        <f t="shared" si="108"/>
        <v>44028</v>
      </c>
      <c r="N1368" s="90">
        <f t="shared" si="109"/>
        <v>44028.410613425927</v>
      </c>
      <c r="O1368" s="386">
        <v>107.15</v>
      </c>
      <c r="P1368" s="386">
        <v>0.83156799999999997</v>
      </c>
      <c r="Q1368" s="386" t="s">
        <v>335</v>
      </c>
    </row>
    <row r="1369" spans="1:17">
      <c r="A1369" s="386" t="s">
        <v>348</v>
      </c>
      <c r="B1369" s="386" t="s">
        <v>335</v>
      </c>
      <c r="C1369" s="386" t="s">
        <v>188</v>
      </c>
      <c r="D1369" s="389">
        <v>44028</v>
      </c>
      <c r="E1369" s="394">
        <v>0.41061342592592592</v>
      </c>
      <c r="F1369" s="386" t="s">
        <v>421</v>
      </c>
      <c r="G1369" s="386">
        <v>107.15</v>
      </c>
      <c r="H1369" s="386">
        <v>0.83156799999999997</v>
      </c>
      <c r="J1369" s="320">
        <f t="shared" si="105"/>
        <v>2020</v>
      </c>
      <c r="K1369" s="320">
        <f t="shared" si="106"/>
        <v>7</v>
      </c>
      <c r="L1369" s="320">
        <f t="shared" si="107"/>
        <v>16</v>
      </c>
      <c r="M1369" s="91">
        <f t="shared" si="108"/>
        <v>44028</v>
      </c>
      <c r="N1369" s="90">
        <f t="shared" si="109"/>
        <v>44028.410613425927</v>
      </c>
      <c r="O1369" s="386">
        <v>107.15</v>
      </c>
      <c r="P1369" s="386">
        <v>0.83156799999999997</v>
      </c>
      <c r="Q1369" s="386" t="s">
        <v>335</v>
      </c>
    </row>
    <row r="1370" spans="1:17">
      <c r="A1370" s="386" t="s">
        <v>348</v>
      </c>
      <c r="B1370" s="386" t="s">
        <v>335</v>
      </c>
      <c r="C1370" s="386" t="s">
        <v>188</v>
      </c>
      <c r="D1370" s="389">
        <v>44028</v>
      </c>
      <c r="E1370" s="394">
        <v>0.5180555555555556</v>
      </c>
      <c r="F1370" s="386" t="s">
        <v>431</v>
      </c>
      <c r="G1370" s="386">
        <v>107.191</v>
      </c>
      <c r="H1370" s="386">
        <v>0.816079</v>
      </c>
      <c r="J1370" s="320">
        <f t="shared" si="105"/>
        <v>2020</v>
      </c>
      <c r="K1370" s="320">
        <f t="shared" si="106"/>
        <v>7</v>
      </c>
      <c r="L1370" s="320">
        <f t="shared" si="107"/>
        <v>16</v>
      </c>
      <c r="M1370" s="91">
        <f t="shared" si="108"/>
        <v>44028</v>
      </c>
      <c r="N1370" s="90">
        <f t="shared" si="109"/>
        <v>44028.518055555556</v>
      </c>
      <c r="O1370" s="386">
        <v>107.191</v>
      </c>
      <c r="P1370" s="386">
        <v>0.816079</v>
      </c>
      <c r="Q1370" s="386" t="s">
        <v>335</v>
      </c>
    </row>
    <row r="1371" spans="1:17">
      <c r="A1371" s="386" t="s">
        <v>348</v>
      </c>
      <c r="B1371" s="386" t="s">
        <v>335</v>
      </c>
      <c r="C1371" s="386" t="s">
        <v>188</v>
      </c>
      <c r="D1371" s="389">
        <v>44028</v>
      </c>
      <c r="E1371" s="394">
        <v>0.5180555555555556</v>
      </c>
      <c r="F1371" s="386" t="s">
        <v>431</v>
      </c>
      <c r="G1371" s="386">
        <v>107.191</v>
      </c>
      <c r="H1371" s="386">
        <v>0.816079</v>
      </c>
      <c r="J1371" s="320">
        <f t="shared" si="105"/>
        <v>2020</v>
      </c>
      <c r="K1371" s="320">
        <f t="shared" si="106"/>
        <v>7</v>
      </c>
      <c r="L1371" s="320">
        <f t="shared" si="107"/>
        <v>16</v>
      </c>
      <c r="M1371" s="91">
        <f t="shared" si="108"/>
        <v>44028</v>
      </c>
      <c r="N1371" s="90">
        <f t="shared" si="109"/>
        <v>44028.518055555556</v>
      </c>
      <c r="O1371" s="386">
        <v>107.191</v>
      </c>
      <c r="P1371" s="386">
        <v>0.816079</v>
      </c>
      <c r="Q1371" s="386" t="s">
        <v>335</v>
      </c>
    </row>
    <row r="1372" spans="1:17">
      <c r="A1372" s="386" t="s">
        <v>348</v>
      </c>
      <c r="B1372" s="386" t="s">
        <v>335</v>
      </c>
      <c r="C1372" s="386" t="s">
        <v>188</v>
      </c>
      <c r="D1372" s="389">
        <v>44028</v>
      </c>
      <c r="E1372" s="394">
        <v>0.58135416666666662</v>
      </c>
      <c r="F1372" s="386" t="s">
        <v>423</v>
      </c>
      <c r="G1372" s="386">
        <v>107.15</v>
      </c>
      <c r="H1372" s="386">
        <v>0.83156799999999997</v>
      </c>
      <c r="J1372" s="320">
        <f t="shared" si="105"/>
        <v>2020</v>
      </c>
      <c r="K1372" s="320">
        <f t="shared" si="106"/>
        <v>7</v>
      </c>
      <c r="L1372" s="320">
        <f t="shared" si="107"/>
        <v>16</v>
      </c>
      <c r="M1372" s="91">
        <f t="shared" si="108"/>
        <v>44028</v>
      </c>
      <c r="N1372" s="90">
        <f t="shared" si="109"/>
        <v>44028.581354166665</v>
      </c>
      <c r="O1372" s="386">
        <v>107.15</v>
      </c>
      <c r="P1372" s="386">
        <v>0.83156799999999997</v>
      </c>
      <c r="Q1372" s="386" t="s">
        <v>335</v>
      </c>
    </row>
    <row r="1373" spans="1:17">
      <c r="A1373" s="386" t="s">
        <v>348</v>
      </c>
      <c r="B1373" s="386" t="s">
        <v>335</v>
      </c>
      <c r="C1373" s="386" t="s">
        <v>188</v>
      </c>
      <c r="D1373" s="389">
        <v>44028</v>
      </c>
      <c r="E1373" s="394">
        <v>0.58135416666666662</v>
      </c>
      <c r="F1373" s="386" t="s">
        <v>423</v>
      </c>
      <c r="G1373" s="386">
        <v>107.15</v>
      </c>
      <c r="H1373" s="386">
        <v>0.83156799999999997</v>
      </c>
      <c r="J1373" s="320">
        <f t="shared" si="105"/>
        <v>2020</v>
      </c>
      <c r="K1373" s="320">
        <f t="shared" si="106"/>
        <v>7</v>
      </c>
      <c r="L1373" s="320">
        <f t="shared" si="107"/>
        <v>16</v>
      </c>
      <c r="M1373" s="91">
        <f t="shared" si="108"/>
        <v>44028</v>
      </c>
      <c r="N1373" s="90">
        <f t="shared" si="109"/>
        <v>44028.581354166665</v>
      </c>
      <c r="O1373" s="386">
        <v>107.15</v>
      </c>
      <c r="P1373" s="386">
        <v>0.83156799999999997</v>
      </c>
      <c r="Q1373" s="386" t="s">
        <v>335</v>
      </c>
    </row>
    <row r="1374" spans="1:17">
      <c r="A1374" s="386" t="s">
        <v>348</v>
      </c>
      <c r="B1374" s="386" t="s">
        <v>335</v>
      </c>
      <c r="C1374" s="386" t="s">
        <v>188</v>
      </c>
      <c r="D1374" s="389">
        <v>44028</v>
      </c>
      <c r="E1374" s="394">
        <v>0.58920138888888896</v>
      </c>
      <c r="F1374" s="386" t="s">
        <v>423</v>
      </c>
      <c r="G1374" s="386">
        <v>107.15</v>
      </c>
      <c r="H1374" s="386">
        <v>0.83156799999999997</v>
      </c>
      <c r="J1374" s="320">
        <f t="shared" si="105"/>
        <v>2020</v>
      </c>
      <c r="K1374" s="320">
        <f t="shared" si="106"/>
        <v>7</v>
      </c>
      <c r="L1374" s="320">
        <f t="shared" si="107"/>
        <v>16</v>
      </c>
      <c r="M1374" s="91">
        <f t="shared" si="108"/>
        <v>44028</v>
      </c>
      <c r="N1374" s="90">
        <f t="shared" si="109"/>
        <v>44028.589201388888</v>
      </c>
      <c r="O1374" s="386">
        <v>107.15</v>
      </c>
      <c r="P1374" s="386">
        <v>0.83156799999999997</v>
      </c>
      <c r="Q1374" s="386" t="s">
        <v>335</v>
      </c>
    </row>
    <row r="1375" spans="1:17">
      <c r="A1375" s="386" t="s">
        <v>348</v>
      </c>
      <c r="B1375" s="386" t="s">
        <v>335</v>
      </c>
      <c r="C1375" s="386" t="s">
        <v>188</v>
      </c>
      <c r="D1375" s="389">
        <v>44028</v>
      </c>
      <c r="E1375" s="394">
        <v>0.66099537037037037</v>
      </c>
      <c r="F1375" s="386" t="s">
        <v>552</v>
      </c>
      <c r="G1375" s="386">
        <v>107.247</v>
      </c>
      <c r="H1375" s="386">
        <v>0.79493400000000003</v>
      </c>
      <c r="J1375" s="320">
        <f t="shared" si="105"/>
        <v>2020</v>
      </c>
      <c r="K1375" s="320">
        <f t="shared" si="106"/>
        <v>7</v>
      </c>
      <c r="L1375" s="320">
        <f t="shared" si="107"/>
        <v>16</v>
      </c>
      <c r="M1375" s="91">
        <f t="shared" si="108"/>
        <v>44028</v>
      </c>
      <c r="N1375" s="90">
        <f t="shared" si="109"/>
        <v>44028.660995370374</v>
      </c>
      <c r="O1375" s="386">
        <v>107.247</v>
      </c>
      <c r="P1375" s="386">
        <v>0.79493400000000003</v>
      </c>
      <c r="Q1375" s="386" t="s">
        <v>335</v>
      </c>
    </row>
    <row r="1376" spans="1:17">
      <c r="A1376" s="386" t="s">
        <v>348</v>
      </c>
      <c r="B1376" s="386" t="s">
        <v>335</v>
      </c>
      <c r="C1376" s="386" t="s">
        <v>188</v>
      </c>
      <c r="D1376" s="389">
        <v>44028</v>
      </c>
      <c r="E1376" s="394">
        <v>0.66099537037037037</v>
      </c>
      <c r="F1376" s="386" t="s">
        <v>552</v>
      </c>
      <c r="G1376" s="386">
        <v>107.247</v>
      </c>
      <c r="H1376" s="386">
        <v>0.79493400000000003</v>
      </c>
      <c r="J1376" s="320">
        <f t="shared" si="105"/>
        <v>2020</v>
      </c>
      <c r="K1376" s="320">
        <f t="shared" si="106"/>
        <v>7</v>
      </c>
      <c r="L1376" s="320">
        <f t="shared" si="107"/>
        <v>16</v>
      </c>
      <c r="M1376" s="91">
        <f t="shared" si="108"/>
        <v>44028</v>
      </c>
      <c r="N1376" s="90">
        <f t="shared" si="109"/>
        <v>44028.660995370374</v>
      </c>
      <c r="O1376" s="386">
        <v>107.247</v>
      </c>
      <c r="P1376" s="386">
        <v>0.79493400000000003</v>
      </c>
      <c r="Q1376" s="386" t="s">
        <v>335</v>
      </c>
    </row>
    <row r="1377" spans="1:17">
      <c r="A1377" s="386" t="s">
        <v>348</v>
      </c>
      <c r="B1377" s="386" t="s">
        <v>335</v>
      </c>
      <c r="C1377" s="386" t="s">
        <v>188</v>
      </c>
      <c r="D1377" s="389">
        <v>44029</v>
      </c>
      <c r="E1377" s="394">
        <v>0.45462962962962961</v>
      </c>
      <c r="F1377" s="386" t="s">
        <v>422</v>
      </c>
      <c r="G1377" s="386">
        <v>106.5</v>
      </c>
      <c r="H1377" s="386">
        <v>1.0754710000000001</v>
      </c>
      <c r="J1377" s="320">
        <f t="shared" si="105"/>
        <v>2020</v>
      </c>
      <c r="K1377" s="320">
        <f t="shared" si="106"/>
        <v>7</v>
      </c>
      <c r="L1377" s="320">
        <f t="shared" si="107"/>
        <v>17</v>
      </c>
      <c r="M1377" s="91">
        <f t="shared" si="108"/>
        <v>44029</v>
      </c>
      <c r="N1377" s="90">
        <f t="shared" si="109"/>
        <v>44029.454629629632</v>
      </c>
      <c r="O1377" s="386">
        <v>106.5</v>
      </c>
      <c r="P1377" s="386">
        <v>1.0754710000000001</v>
      </c>
      <c r="Q1377" s="386" t="s">
        <v>335</v>
      </c>
    </row>
    <row r="1378" spans="1:17">
      <c r="A1378" s="386" t="s">
        <v>348</v>
      </c>
      <c r="B1378" s="386" t="s">
        <v>335</v>
      </c>
      <c r="C1378" s="386" t="s">
        <v>188</v>
      </c>
      <c r="D1378" s="389">
        <v>44029</v>
      </c>
      <c r="E1378" s="394">
        <v>0.67270833333333335</v>
      </c>
      <c r="F1378" s="386" t="s">
        <v>553</v>
      </c>
      <c r="G1378" s="386">
        <v>107.005588</v>
      </c>
      <c r="H1378" s="386">
        <v>0.886185</v>
      </c>
      <c r="J1378" s="320">
        <f t="shared" si="105"/>
        <v>2020</v>
      </c>
      <c r="K1378" s="320">
        <f t="shared" si="106"/>
        <v>7</v>
      </c>
      <c r="L1378" s="320">
        <f t="shared" si="107"/>
        <v>17</v>
      </c>
      <c r="M1378" s="91">
        <f t="shared" si="108"/>
        <v>44029</v>
      </c>
      <c r="N1378" s="90">
        <f t="shared" si="109"/>
        <v>44029.672708333332</v>
      </c>
      <c r="O1378" s="386">
        <v>107.005588</v>
      </c>
      <c r="P1378" s="386">
        <v>0.886185</v>
      </c>
      <c r="Q1378" s="386" t="s">
        <v>335</v>
      </c>
    </row>
    <row r="1379" spans="1:17">
      <c r="A1379" s="386" t="s">
        <v>348</v>
      </c>
      <c r="B1379" s="386" t="s">
        <v>335</v>
      </c>
      <c r="C1379" s="386" t="s">
        <v>188</v>
      </c>
      <c r="D1379" s="389">
        <v>44032</v>
      </c>
      <c r="E1379" s="394">
        <v>0.34049768518518519</v>
      </c>
      <c r="F1379" s="386" t="s">
        <v>507</v>
      </c>
      <c r="G1379" s="386">
        <v>107.054</v>
      </c>
      <c r="H1379" s="386">
        <v>0.86215299999999995</v>
      </c>
      <c r="J1379" s="320">
        <f t="shared" si="105"/>
        <v>2020</v>
      </c>
      <c r="K1379" s="320">
        <f t="shared" si="106"/>
        <v>7</v>
      </c>
      <c r="L1379" s="320">
        <f t="shared" si="107"/>
        <v>20</v>
      </c>
      <c r="M1379" s="91">
        <f t="shared" si="108"/>
        <v>44032</v>
      </c>
      <c r="N1379" s="90">
        <f t="shared" si="109"/>
        <v>44032.340497685182</v>
      </c>
      <c r="O1379" s="386">
        <v>107.054</v>
      </c>
      <c r="P1379" s="386">
        <v>0.86215299999999995</v>
      </c>
      <c r="Q1379" s="386" t="s">
        <v>335</v>
      </c>
    </row>
    <row r="1380" spans="1:17">
      <c r="A1380" s="386" t="s">
        <v>348</v>
      </c>
      <c r="B1380" s="386" t="s">
        <v>335</v>
      </c>
      <c r="C1380" s="386" t="s">
        <v>188</v>
      </c>
      <c r="D1380" s="389">
        <v>44032</v>
      </c>
      <c r="E1380" s="394">
        <v>0.71078703703703705</v>
      </c>
      <c r="F1380" s="386" t="s">
        <v>507</v>
      </c>
      <c r="G1380" s="386">
        <v>107.152</v>
      </c>
      <c r="H1380" s="386">
        <v>0.82502500000000001</v>
      </c>
      <c r="J1380" s="320">
        <f t="shared" si="105"/>
        <v>2020</v>
      </c>
      <c r="K1380" s="320">
        <f t="shared" si="106"/>
        <v>7</v>
      </c>
      <c r="L1380" s="320">
        <f t="shared" si="107"/>
        <v>20</v>
      </c>
      <c r="M1380" s="91">
        <f t="shared" si="108"/>
        <v>44032</v>
      </c>
      <c r="N1380" s="90">
        <f t="shared" si="109"/>
        <v>44032.710787037038</v>
      </c>
      <c r="O1380" s="386">
        <v>107.152</v>
      </c>
      <c r="P1380" s="386">
        <v>0.82502500000000001</v>
      </c>
      <c r="Q1380" s="386" t="s">
        <v>335</v>
      </c>
    </row>
    <row r="1381" spans="1:17">
      <c r="A1381" s="386" t="s">
        <v>348</v>
      </c>
      <c r="B1381" s="386" t="s">
        <v>335</v>
      </c>
      <c r="C1381" s="386" t="s">
        <v>188</v>
      </c>
      <c r="D1381" s="389">
        <v>44033</v>
      </c>
      <c r="E1381" s="394">
        <v>0.45667824074074076</v>
      </c>
      <c r="F1381" s="386" t="s">
        <v>499</v>
      </c>
      <c r="G1381" s="386">
        <v>107.374</v>
      </c>
      <c r="H1381" s="386">
        <v>0.73808099999999999</v>
      </c>
      <c r="J1381" s="320">
        <f t="shared" si="105"/>
        <v>2020</v>
      </c>
      <c r="K1381" s="320">
        <f t="shared" si="106"/>
        <v>7</v>
      </c>
      <c r="L1381" s="320">
        <f t="shared" si="107"/>
        <v>21</v>
      </c>
      <c r="M1381" s="91">
        <f t="shared" si="108"/>
        <v>44033</v>
      </c>
      <c r="N1381" s="90">
        <f t="shared" si="109"/>
        <v>44033.456678240742</v>
      </c>
      <c r="O1381" s="386">
        <v>107.374</v>
      </c>
      <c r="P1381" s="386">
        <v>0.73808099999999999</v>
      </c>
      <c r="Q1381" s="386" t="s">
        <v>335</v>
      </c>
    </row>
    <row r="1382" spans="1:17">
      <c r="A1382" s="386" t="s">
        <v>348</v>
      </c>
      <c r="B1382" s="386" t="s">
        <v>335</v>
      </c>
      <c r="C1382" s="386" t="s">
        <v>188</v>
      </c>
      <c r="D1382" s="389">
        <v>44033</v>
      </c>
      <c r="E1382" s="394">
        <v>0.59957175925925921</v>
      </c>
      <c r="F1382" s="386" t="s">
        <v>554</v>
      </c>
      <c r="G1382" s="386">
        <v>107.12569000000001</v>
      </c>
      <c r="H1382" s="386">
        <v>0.83209599999999995</v>
      </c>
      <c r="J1382" s="320">
        <f t="shared" si="105"/>
        <v>2020</v>
      </c>
      <c r="K1382" s="320">
        <f t="shared" si="106"/>
        <v>7</v>
      </c>
      <c r="L1382" s="320">
        <f t="shared" si="107"/>
        <v>21</v>
      </c>
      <c r="M1382" s="91">
        <f t="shared" si="108"/>
        <v>44033</v>
      </c>
      <c r="N1382" s="90">
        <f t="shared" si="109"/>
        <v>44033.59957175926</v>
      </c>
      <c r="O1382" s="386">
        <v>107.12569000000001</v>
      </c>
      <c r="P1382" s="386">
        <v>0.83209599999999995</v>
      </c>
      <c r="Q1382" s="386" t="s">
        <v>335</v>
      </c>
    </row>
    <row r="1383" spans="1:17">
      <c r="A1383" s="386" t="s">
        <v>348</v>
      </c>
      <c r="B1383" s="386" t="s">
        <v>335</v>
      </c>
      <c r="C1383" s="386" t="s">
        <v>188</v>
      </c>
      <c r="D1383" s="389">
        <v>44033</v>
      </c>
      <c r="E1383" s="394">
        <v>0.59957175925925921</v>
      </c>
      <c r="F1383" s="386" t="s">
        <v>554</v>
      </c>
      <c r="G1383" s="386">
        <v>107.152</v>
      </c>
      <c r="H1383" s="386">
        <v>0.82212200000000002</v>
      </c>
      <c r="J1383" s="320">
        <f t="shared" si="105"/>
        <v>2020</v>
      </c>
      <c r="K1383" s="320">
        <f t="shared" si="106"/>
        <v>7</v>
      </c>
      <c r="L1383" s="320">
        <f t="shared" si="107"/>
        <v>21</v>
      </c>
      <c r="M1383" s="91">
        <f t="shared" si="108"/>
        <v>44033</v>
      </c>
      <c r="N1383" s="90">
        <f t="shared" si="109"/>
        <v>44033.59957175926</v>
      </c>
      <c r="O1383" s="386">
        <v>107.152</v>
      </c>
      <c r="P1383" s="386">
        <v>0.82212200000000002</v>
      </c>
      <c r="Q1383" s="386" t="s">
        <v>335</v>
      </c>
    </row>
    <row r="1384" spans="1:17">
      <c r="A1384" s="386" t="s">
        <v>348</v>
      </c>
      <c r="B1384" s="386" t="s">
        <v>335</v>
      </c>
      <c r="C1384" s="386" t="s">
        <v>188</v>
      </c>
      <c r="D1384" s="389">
        <v>44033</v>
      </c>
      <c r="E1384" s="394">
        <v>0.68892361111111111</v>
      </c>
      <c r="F1384" s="386" t="s">
        <v>465</v>
      </c>
      <c r="G1384" s="386">
        <v>107.279</v>
      </c>
      <c r="H1384" s="386">
        <v>0.77401799999999998</v>
      </c>
      <c r="J1384" s="320">
        <f t="shared" si="105"/>
        <v>2020</v>
      </c>
      <c r="K1384" s="320">
        <f t="shared" si="106"/>
        <v>7</v>
      </c>
      <c r="L1384" s="320">
        <f t="shared" si="107"/>
        <v>21</v>
      </c>
      <c r="M1384" s="91">
        <f t="shared" si="108"/>
        <v>44033</v>
      </c>
      <c r="N1384" s="90">
        <f t="shared" si="109"/>
        <v>44033.688923611109</v>
      </c>
      <c r="O1384" s="386">
        <v>107.279</v>
      </c>
      <c r="P1384" s="386">
        <v>0.77401799999999998</v>
      </c>
      <c r="Q1384" s="386" t="s">
        <v>335</v>
      </c>
    </row>
    <row r="1385" spans="1:17">
      <c r="A1385" s="386" t="s">
        <v>348</v>
      </c>
      <c r="B1385" s="386" t="s">
        <v>335</v>
      </c>
      <c r="C1385" s="386" t="s">
        <v>188</v>
      </c>
      <c r="D1385" s="389">
        <v>44034</v>
      </c>
      <c r="E1385" s="394">
        <v>0.57392361111111112</v>
      </c>
      <c r="F1385" s="386" t="s">
        <v>555</v>
      </c>
      <c r="G1385" s="386">
        <v>107.116</v>
      </c>
      <c r="H1385" s="386">
        <v>0.83287500000000003</v>
      </c>
      <c r="J1385" s="320">
        <f t="shared" si="105"/>
        <v>2020</v>
      </c>
      <c r="K1385" s="320">
        <f t="shared" si="106"/>
        <v>7</v>
      </c>
      <c r="L1385" s="320">
        <f t="shared" si="107"/>
        <v>22</v>
      </c>
      <c r="M1385" s="91">
        <f t="shared" si="108"/>
        <v>44034</v>
      </c>
      <c r="N1385" s="90">
        <f t="shared" si="109"/>
        <v>44034.573923611111</v>
      </c>
      <c r="O1385" s="386">
        <v>107.116</v>
      </c>
      <c r="P1385" s="386">
        <v>0.83287500000000003</v>
      </c>
      <c r="Q1385" s="386" t="s">
        <v>335</v>
      </c>
    </row>
    <row r="1386" spans="1:17">
      <c r="A1386" s="386" t="s">
        <v>348</v>
      </c>
      <c r="B1386" s="386" t="s">
        <v>335</v>
      </c>
      <c r="C1386" s="386" t="s">
        <v>188</v>
      </c>
      <c r="D1386" s="389">
        <v>44035</v>
      </c>
      <c r="E1386" s="394">
        <v>0.5532407407407407</v>
      </c>
      <c r="F1386" s="386" t="s">
        <v>415</v>
      </c>
      <c r="G1386" s="386">
        <v>107.15600000000001</v>
      </c>
      <c r="H1386" s="386">
        <v>0.80892500000000001</v>
      </c>
      <c r="J1386" s="320">
        <f t="shared" si="105"/>
        <v>2020</v>
      </c>
      <c r="K1386" s="320">
        <f t="shared" si="106"/>
        <v>7</v>
      </c>
      <c r="L1386" s="320">
        <f t="shared" si="107"/>
        <v>23</v>
      </c>
      <c r="M1386" s="91">
        <f t="shared" si="108"/>
        <v>44035</v>
      </c>
      <c r="N1386" s="90">
        <f t="shared" si="109"/>
        <v>44035.553240740737</v>
      </c>
      <c r="O1386" s="386">
        <v>107.15600000000001</v>
      </c>
      <c r="P1386" s="386">
        <v>0.80892500000000001</v>
      </c>
      <c r="Q1386" s="386" t="s">
        <v>335</v>
      </c>
    </row>
    <row r="1387" spans="1:17">
      <c r="A1387" s="386" t="s">
        <v>348</v>
      </c>
      <c r="B1387" s="386" t="s">
        <v>335</v>
      </c>
      <c r="C1387" s="386" t="s">
        <v>188</v>
      </c>
      <c r="D1387" s="389">
        <v>44035</v>
      </c>
      <c r="E1387" s="394">
        <v>0.5532407407407407</v>
      </c>
      <c r="F1387" s="386" t="s">
        <v>415</v>
      </c>
      <c r="G1387" s="386">
        <v>107.31699999999999</v>
      </c>
      <c r="H1387" s="386">
        <v>0.74770599999999998</v>
      </c>
      <c r="J1387" s="320">
        <f t="shared" si="105"/>
        <v>2020</v>
      </c>
      <c r="K1387" s="320">
        <f t="shared" si="106"/>
        <v>7</v>
      </c>
      <c r="L1387" s="320">
        <f t="shared" si="107"/>
        <v>23</v>
      </c>
      <c r="M1387" s="91">
        <f t="shared" si="108"/>
        <v>44035</v>
      </c>
      <c r="N1387" s="90">
        <f t="shared" si="109"/>
        <v>44035.553240740737</v>
      </c>
      <c r="O1387" s="386">
        <v>107.31699999999999</v>
      </c>
      <c r="P1387" s="386">
        <v>0.74770599999999998</v>
      </c>
      <c r="Q1387" s="386" t="s">
        <v>335</v>
      </c>
    </row>
    <row r="1388" spans="1:17">
      <c r="A1388" s="386" t="s">
        <v>348</v>
      </c>
      <c r="B1388" s="386" t="s">
        <v>335</v>
      </c>
      <c r="C1388" s="386" t="s">
        <v>188</v>
      </c>
      <c r="D1388" s="389">
        <v>44035</v>
      </c>
      <c r="E1388" s="394">
        <v>0.5532407407407407</v>
      </c>
      <c r="F1388" s="386" t="s">
        <v>415</v>
      </c>
      <c r="G1388" s="386">
        <v>108.117</v>
      </c>
      <c r="H1388" s="386">
        <v>0.44517299999999999</v>
      </c>
      <c r="J1388" s="320">
        <f t="shared" si="105"/>
        <v>2020</v>
      </c>
      <c r="K1388" s="320">
        <f t="shared" si="106"/>
        <v>7</v>
      </c>
      <c r="L1388" s="320">
        <f t="shared" si="107"/>
        <v>23</v>
      </c>
      <c r="M1388" s="91">
        <f t="shared" si="108"/>
        <v>44035</v>
      </c>
      <c r="N1388" s="90">
        <f t="shared" si="109"/>
        <v>44035.553240740737</v>
      </c>
      <c r="O1388" s="386">
        <v>108.117</v>
      </c>
      <c r="P1388" s="386">
        <v>0.44517299999999999</v>
      </c>
      <c r="Q1388" s="386" t="s">
        <v>335</v>
      </c>
    </row>
    <row r="1389" spans="1:17">
      <c r="A1389" s="386" t="s">
        <v>348</v>
      </c>
      <c r="B1389" s="386" t="s">
        <v>335</v>
      </c>
      <c r="C1389" s="386" t="s">
        <v>188</v>
      </c>
      <c r="D1389" s="389">
        <v>44035</v>
      </c>
      <c r="E1389" s="394">
        <v>0.55325231481481474</v>
      </c>
      <c r="F1389" s="386" t="s">
        <v>415</v>
      </c>
      <c r="G1389" s="386">
        <v>107.15600000000001</v>
      </c>
      <c r="H1389" s="386">
        <v>0.80892500000000001</v>
      </c>
      <c r="J1389" s="320">
        <f t="shared" si="105"/>
        <v>2020</v>
      </c>
      <c r="K1389" s="320">
        <f t="shared" si="106"/>
        <v>7</v>
      </c>
      <c r="L1389" s="320">
        <f t="shared" si="107"/>
        <v>23</v>
      </c>
      <c r="M1389" s="91">
        <f t="shared" si="108"/>
        <v>44035</v>
      </c>
      <c r="N1389" s="90">
        <f t="shared" si="109"/>
        <v>44035.553252314814</v>
      </c>
      <c r="O1389" s="386">
        <v>107.15600000000001</v>
      </c>
      <c r="P1389" s="386">
        <v>0.80892500000000001</v>
      </c>
      <c r="Q1389" s="386" t="s">
        <v>335</v>
      </c>
    </row>
    <row r="1390" spans="1:17">
      <c r="A1390" s="386" t="s">
        <v>348</v>
      </c>
      <c r="B1390" s="386" t="s">
        <v>335</v>
      </c>
      <c r="C1390" s="386" t="s">
        <v>188</v>
      </c>
      <c r="D1390" s="389">
        <v>44035</v>
      </c>
      <c r="E1390" s="394">
        <v>0.55325231481481474</v>
      </c>
      <c r="F1390" s="386" t="s">
        <v>415</v>
      </c>
      <c r="G1390" s="386">
        <v>107.15600000000001</v>
      </c>
      <c r="H1390" s="386">
        <v>0.80892500000000001</v>
      </c>
      <c r="J1390" s="320">
        <f t="shared" si="105"/>
        <v>2020</v>
      </c>
      <c r="K1390" s="320">
        <f t="shared" si="106"/>
        <v>7</v>
      </c>
      <c r="L1390" s="320">
        <f t="shared" si="107"/>
        <v>23</v>
      </c>
      <c r="M1390" s="91">
        <f t="shared" si="108"/>
        <v>44035</v>
      </c>
      <c r="N1390" s="90">
        <f t="shared" si="109"/>
        <v>44035.553252314814</v>
      </c>
      <c r="O1390" s="386">
        <v>107.15600000000001</v>
      </c>
      <c r="P1390" s="386">
        <v>0.80892500000000001</v>
      </c>
      <c r="Q1390" s="386" t="s">
        <v>335</v>
      </c>
    </row>
    <row r="1391" spans="1:17">
      <c r="A1391" s="386" t="s">
        <v>348</v>
      </c>
      <c r="B1391" s="386" t="s">
        <v>335</v>
      </c>
      <c r="C1391" s="386" t="s">
        <v>188</v>
      </c>
      <c r="D1391" s="389">
        <v>44035</v>
      </c>
      <c r="E1391" s="394">
        <v>0.57361111111111107</v>
      </c>
      <c r="F1391" s="386" t="s">
        <v>422</v>
      </c>
      <c r="G1391" s="386">
        <v>105.964</v>
      </c>
      <c r="H1391" s="386">
        <v>1.265698</v>
      </c>
      <c r="J1391" s="320">
        <f t="shared" si="105"/>
        <v>2020</v>
      </c>
      <c r="K1391" s="320">
        <f t="shared" si="106"/>
        <v>7</v>
      </c>
      <c r="L1391" s="320">
        <f t="shared" si="107"/>
        <v>23</v>
      </c>
      <c r="M1391" s="91">
        <f t="shared" si="108"/>
        <v>44035</v>
      </c>
      <c r="N1391" s="90">
        <f t="shared" si="109"/>
        <v>44035.573611111111</v>
      </c>
      <c r="O1391" s="386">
        <v>105.964</v>
      </c>
      <c r="P1391" s="386">
        <v>1.265698</v>
      </c>
      <c r="Q1391" s="386" t="s">
        <v>335</v>
      </c>
    </row>
    <row r="1392" spans="1:17">
      <c r="A1392" s="386" t="s">
        <v>348</v>
      </c>
      <c r="B1392" s="386" t="s">
        <v>335</v>
      </c>
      <c r="C1392" s="386" t="s">
        <v>188</v>
      </c>
      <c r="D1392" s="389">
        <v>44035</v>
      </c>
      <c r="E1392" s="394">
        <v>0.57361111111111107</v>
      </c>
      <c r="F1392" s="386" t="s">
        <v>422</v>
      </c>
      <c r="G1392" s="386">
        <v>106.964</v>
      </c>
      <c r="H1392" s="386">
        <v>0.882077</v>
      </c>
      <c r="J1392" s="320">
        <f t="shared" si="105"/>
        <v>2020</v>
      </c>
      <c r="K1392" s="320">
        <f t="shared" si="106"/>
        <v>7</v>
      </c>
      <c r="L1392" s="320">
        <f t="shared" si="107"/>
        <v>23</v>
      </c>
      <c r="M1392" s="91">
        <f t="shared" si="108"/>
        <v>44035</v>
      </c>
      <c r="N1392" s="90">
        <f t="shared" si="109"/>
        <v>44035.573611111111</v>
      </c>
      <c r="O1392" s="386">
        <v>106.964</v>
      </c>
      <c r="P1392" s="386">
        <v>0.882077</v>
      </c>
      <c r="Q1392" s="386" t="s">
        <v>335</v>
      </c>
    </row>
    <row r="1393" spans="1:17">
      <c r="A1393" s="386" t="s">
        <v>348</v>
      </c>
      <c r="B1393" s="386" t="s">
        <v>335</v>
      </c>
      <c r="C1393" s="386" t="s">
        <v>188</v>
      </c>
      <c r="D1393" s="389">
        <v>44035</v>
      </c>
      <c r="E1393" s="394">
        <v>0.64495370370370375</v>
      </c>
      <c r="F1393" s="386" t="s">
        <v>437</v>
      </c>
      <c r="G1393" s="386">
        <v>107.005</v>
      </c>
      <c r="H1393" s="386">
        <v>0.86644299999999996</v>
      </c>
      <c r="J1393" s="320">
        <f t="shared" si="105"/>
        <v>2020</v>
      </c>
      <c r="K1393" s="320">
        <f t="shared" si="106"/>
        <v>7</v>
      </c>
      <c r="L1393" s="320">
        <f t="shared" si="107"/>
        <v>23</v>
      </c>
      <c r="M1393" s="91">
        <f t="shared" si="108"/>
        <v>44035</v>
      </c>
      <c r="N1393" s="90">
        <f t="shared" si="109"/>
        <v>44035.644953703704</v>
      </c>
      <c r="O1393" s="386">
        <v>107.005</v>
      </c>
      <c r="P1393" s="386">
        <v>0.86644299999999996</v>
      </c>
      <c r="Q1393" s="386" t="s">
        <v>335</v>
      </c>
    </row>
    <row r="1394" spans="1:17">
      <c r="A1394" s="386" t="s">
        <v>348</v>
      </c>
      <c r="B1394" s="386" t="s">
        <v>335</v>
      </c>
      <c r="C1394" s="386" t="s">
        <v>188</v>
      </c>
      <c r="D1394" s="389">
        <v>44035</v>
      </c>
      <c r="E1394" s="394">
        <v>0.64495370370370375</v>
      </c>
      <c r="F1394" s="386" t="s">
        <v>437</v>
      </c>
      <c r="G1394" s="386">
        <v>107.005</v>
      </c>
      <c r="H1394" s="386">
        <v>0.86644299999999996</v>
      </c>
      <c r="J1394" s="320">
        <f t="shared" si="105"/>
        <v>2020</v>
      </c>
      <c r="K1394" s="320">
        <f t="shared" si="106"/>
        <v>7</v>
      </c>
      <c r="L1394" s="320">
        <f t="shared" si="107"/>
        <v>23</v>
      </c>
      <c r="M1394" s="91">
        <f t="shared" si="108"/>
        <v>44035</v>
      </c>
      <c r="N1394" s="90">
        <f t="shared" si="109"/>
        <v>44035.644953703704</v>
      </c>
      <c r="O1394" s="386">
        <v>107.005</v>
      </c>
      <c r="P1394" s="386">
        <v>0.86644299999999996</v>
      </c>
      <c r="Q1394" s="386" t="s">
        <v>335</v>
      </c>
    </row>
    <row r="1395" spans="1:17">
      <c r="A1395" s="386" t="s">
        <v>348</v>
      </c>
      <c r="B1395" s="386" t="s">
        <v>335</v>
      </c>
      <c r="C1395" s="386" t="s">
        <v>188</v>
      </c>
      <c r="D1395" s="389">
        <v>44035</v>
      </c>
      <c r="E1395" s="394">
        <v>0.64495370370370375</v>
      </c>
      <c r="F1395" s="386" t="s">
        <v>437</v>
      </c>
      <c r="G1395" s="386">
        <v>107.005</v>
      </c>
      <c r="H1395" s="386">
        <v>0.86644299999999996</v>
      </c>
      <c r="J1395" s="320">
        <f t="shared" si="105"/>
        <v>2020</v>
      </c>
      <c r="K1395" s="320">
        <f t="shared" si="106"/>
        <v>7</v>
      </c>
      <c r="L1395" s="320">
        <f t="shared" si="107"/>
        <v>23</v>
      </c>
      <c r="M1395" s="91">
        <f t="shared" si="108"/>
        <v>44035</v>
      </c>
      <c r="N1395" s="90">
        <f t="shared" si="109"/>
        <v>44035.644953703704</v>
      </c>
      <c r="O1395" s="386">
        <v>107.005</v>
      </c>
      <c r="P1395" s="386">
        <v>0.86644299999999996</v>
      </c>
      <c r="Q1395" s="386" t="s">
        <v>335</v>
      </c>
    </row>
    <row r="1396" spans="1:17">
      <c r="A1396" s="386" t="s">
        <v>348</v>
      </c>
      <c r="B1396" s="386" t="s">
        <v>335</v>
      </c>
      <c r="C1396" s="386" t="s">
        <v>188</v>
      </c>
      <c r="D1396" s="389">
        <v>44035</v>
      </c>
      <c r="E1396" s="394">
        <v>0.64545138888888887</v>
      </c>
      <c r="F1396" s="386" t="s">
        <v>430</v>
      </c>
      <c r="G1396" s="386">
        <v>107.169</v>
      </c>
      <c r="H1396" s="386">
        <v>0.80397700000000005</v>
      </c>
      <c r="J1396" s="320">
        <f t="shared" si="105"/>
        <v>2020</v>
      </c>
      <c r="K1396" s="320">
        <f t="shared" si="106"/>
        <v>7</v>
      </c>
      <c r="L1396" s="320">
        <f t="shared" si="107"/>
        <v>23</v>
      </c>
      <c r="M1396" s="91">
        <f t="shared" si="108"/>
        <v>44035</v>
      </c>
      <c r="N1396" s="90">
        <f t="shared" si="109"/>
        <v>44035.645451388889</v>
      </c>
      <c r="O1396" s="386">
        <v>107.169</v>
      </c>
      <c r="P1396" s="386">
        <v>0.80397700000000005</v>
      </c>
      <c r="Q1396" s="386" t="s">
        <v>335</v>
      </c>
    </row>
    <row r="1397" spans="1:17">
      <c r="A1397" s="386" t="s">
        <v>348</v>
      </c>
      <c r="B1397" s="386" t="s">
        <v>335</v>
      </c>
      <c r="C1397" s="386" t="s">
        <v>188</v>
      </c>
      <c r="D1397" s="389">
        <v>44035</v>
      </c>
      <c r="E1397" s="394">
        <v>0.64548611111111109</v>
      </c>
      <c r="F1397" s="386" t="s">
        <v>430</v>
      </c>
      <c r="G1397" s="386">
        <v>107.203</v>
      </c>
      <c r="H1397" s="386">
        <v>0.79104200000000002</v>
      </c>
      <c r="J1397" s="320">
        <f t="shared" si="105"/>
        <v>2020</v>
      </c>
      <c r="K1397" s="320">
        <f t="shared" si="106"/>
        <v>7</v>
      </c>
      <c r="L1397" s="320">
        <f t="shared" si="107"/>
        <v>23</v>
      </c>
      <c r="M1397" s="91">
        <f t="shared" si="108"/>
        <v>44035</v>
      </c>
      <c r="N1397" s="90">
        <f t="shared" si="109"/>
        <v>44035.645486111112</v>
      </c>
      <c r="O1397" s="386">
        <v>107.203</v>
      </c>
      <c r="P1397" s="386">
        <v>0.79104200000000002</v>
      </c>
      <c r="Q1397" s="386" t="s">
        <v>335</v>
      </c>
    </row>
    <row r="1398" spans="1:17">
      <c r="A1398" s="386" t="s">
        <v>348</v>
      </c>
      <c r="B1398" s="386" t="s">
        <v>335</v>
      </c>
      <c r="C1398" s="386" t="s">
        <v>188</v>
      </c>
      <c r="D1398" s="389">
        <v>44035</v>
      </c>
      <c r="E1398" s="394">
        <v>0.68722222222222229</v>
      </c>
      <c r="F1398" s="386" t="s">
        <v>422</v>
      </c>
      <c r="G1398" s="386">
        <v>107.044</v>
      </c>
      <c r="H1398" s="386">
        <v>0.85157799999999995</v>
      </c>
      <c r="J1398" s="320">
        <f t="shared" si="105"/>
        <v>2020</v>
      </c>
      <c r="K1398" s="320">
        <f t="shared" si="106"/>
        <v>7</v>
      </c>
      <c r="L1398" s="320">
        <f t="shared" si="107"/>
        <v>23</v>
      </c>
      <c r="M1398" s="91">
        <f t="shared" si="108"/>
        <v>44035</v>
      </c>
      <c r="N1398" s="90">
        <f t="shared" si="109"/>
        <v>44035.687222222223</v>
      </c>
      <c r="O1398" s="386">
        <v>107.044</v>
      </c>
      <c r="P1398" s="386">
        <v>0.85157799999999995</v>
      </c>
      <c r="Q1398" s="386" t="s">
        <v>335</v>
      </c>
    </row>
    <row r="1399" spans="1:17">
      <c r="A1399" s="386" t="s">
        <v>348</v>
      </c>
      <c r="B1399" s="386" t="s">
        <v>335</v>
      </c>
      <c r="C1399" s="386" t="s">
        <v>188</v>
      </c>
      <c r="D1399" s="389">
        <v>44035</v>
      </c>
      <c r="E1399" s="394">
        <v>0.68722222222222229</v>
      </c>
      <c r="F1399" s="386" t="s">
        <v>422</v>
      </c>
      <c r="G1399" s="386">
        <v>107.044</v>
      </c>
      <c r="H1399" s="386">
        <v>0.85157799999999995</v>
      </c>
      <c r="J1399" s="320">
        <f t="shared" si="105"/>
        <v>2020</v>
      </c>
      <c r="K1399" s="320">
        <f t="shared" si="106"/>
        <v>7</v>
      </c>
      <c r="L1399" s="320">
        <f t="shared" si="107"/>
        <v>23</v>
      </c>
      <c r="M1399" s="91">
        <f t="shared" si="108"/>
        <v>44035</v>
      </c>
      <c r="N1399" s="90">
        <f t="shared" si="109"/>
        <v>44035.687222222223</v>
      </c>
      <c r="O1399" s="386">
        <v>107.044</v>
      </c>
      <c r="P1399" s="386">
        <v>0.85157799999999995</v>
      </c>
      <c r="Q1399" s="386" t="s">
        <v>335</v>
      </c>
    </row>
    <row r="1400" spans="1:17">
      <c r="A1400" s="386" t="s">
        <v>348</v>
      </c>
      <c r="B1400" s="386" t="s">
        <v>335</v>
      </c>
      <c r="C1400" s="386" t="s">
        <v>188</v>
      </c>
      <c r="D1400" s="389">
        <v>44036</v>
      </c>
      <c r="E1400" s="394">
        <v>0.45225694444444442</v>
      </c>
      <c r="F1400" s="386" t="s">
        <v>556</v>
      </c>
      <c r="G1400" s="386">
        <v>107.04768</v>
      </c>
      <c r="H1400" s="386">
        <v>0.84728199999999998</v>
      </c>
      <c r="J1400" s="320">
        <f t="shared" si="105"/>
        <v>2020</v>
      </c>
      <c r="K1400" s="320">
        <f t="shared" si="106"/>
        <v>7</v>
      </c>
      <c r="L1400" s="320">
        <f t="shared" si="107"/>
        <v>24</v>
      </c>
      <c r="M1400" s="91">
        <f t="shared" si="108"/>
        <v>44036</v>
      </c>
      <c r="N1400" s="90">
        <f t="shared" si="109"/>
        <v>44036.452256944445</v>
      </c>
      <c r="O1400" s="386">
        <v>107.04768</v>
      </c>
      <c r="P1400" s="386">
        <v>0.84728199999999998</v>
      </c>
      <c r="Q1400" s="386" t="s">
        <v>335</v>
      </c>
    </row>
    <row r="1401" spans="1:17">
      <c r="A1401" s="386" t="s">
        <v>348</v>
      </c>
      <c r="B1401" s="386" t="s">
        <v>335</v>
      </c>
      <c r="C1401" s="386" t="s">
        <v>188</v>
      </c>
      <c r="D1401" s="389">
        <v>44036</v>
      </c>
      <c r="E1401" s="394">
        <v>0.45225694444444442</v>
      </c>
      <c r="F1401" s="386" t="s">
        <v>524</v>
      </c>
      <c r="G1401" s="386">
        <v>107.0633</v>
      </c>
      <c r="H1401" s="386">
        <v>0.84132399999999996</v>
      </c>
      <c r="J1401" s="320">
        <f t="shared" si="105"/>
        <v>2020</v>
      </c>
      <c r="K1401" s="320">
        <f t="shared" si="106"/>
        <v>7</v>
      </c>
      <c r="L1401" s="320">
        <f t="shared" si="107"/>
        <v>24</v>
      </c>
      <c r="M1401" s="91">
        <f t="shared" si="108"/>
        <v>44036</v>
      </c>
      <c r="N1401" s="90">
        <f t="shared" si="109"/>
        <v>44036.452256944445</v>
      </c>
      <c r="O1401" s="386">
        <v>107.0633</v>
      </c>
      <c r="P1401" s="386">
        <v>0.84132399999999996</v>
      </c>
      <c r="Q1401" s="386" t="s">
        <v>335</v>
      </c>
    </row>
    <row r="1402" spans="1:17">
      <c r="A1402" s="386" t="s">
        <v>348</v>
      </c>
      <c r="B1402" s="386" t="s">
        <v>335</v>
      </c>
      <c r="C1402" s="386" t="s">
        <v>188</v>
      </c>
      <c r="D1402" s="389">
        <v>44036</v>
      </c>
      <c r="E1402" s="394">
        <v>0.45225694444444442</v>
      </c>
      <c r="F1402" s="386" t="s">
        <v>422</v>
      </c>
      <c r="G1402" s="386">
        <v>107.03206</v>
      </c>
      <c r="H1402" s="386">
        <v>0.85324100000000003</v>
      </c>
      <c r="J1402" s="320">
        <f t="shared" si="105"/>
        <v>2020</v>
      </c>
      <c r="K1402" s="320">
        <f t="shared" si="106"/>
        <v>7</v>
      </c>
      <c r="L1402" s="320">
        <f t="shared" si="107"/>
        <v>24</v>
      </c>
      <c r="M1402" s="91">
        <f t="shared" si="108"/>
        <v>44036</v>
      </c>
      <c r="N1402" s="90">
        <f t="shared" si="109"/>
        <v>44036.452256944445</v>
      </c>
      <c r="O1402" s="386">
        <v>107.03206</v>
      </c>
      <c r="P1402" s="386">
        <v>0.85324100000000003</v>
      </c>
      <c r="Q1402" s="386" t="s">
        <v>335</v>
      </c>
    </row>
    <row r="1403" spans="1:17">
      <c r="A1403" s="386" t="s">
        <v>348</v>
      </c>
      <c r="B1403" s="386" t="s">
        <v>335</v>
      </c>
      <c r="C1403" s="386" t="s">
        <v>188</v>
      </c>
      <c r="D1403" s="389">
        <v>44039</v>
      </c>
      <c r="E1403" s="394">
        <v>0.46605324074074073</v>
      </c>
      <c r="F1403" s="386" t="s">
        <v>421</v>
      </c>
      <c r="G1403" s="386">
        <v>106.917</v>
      </c>
      <c r="H1403" s="386">
        <v>0.89432</v>
      </c>
      <c r="J1403" s="320">
        <f t="shared" si="105"/>
        <v>2020</v>
      </c>
      <c r="K1403" s="320">
        <f t="shared" si="106"/>
        <v>7</v>
      </c>
      <c r="L1403" s="320">
        <f t="shared" si="107"/>
        <v>27</v>
      </c>
      <c r="M1403" s="91">
        <f t="shared" si="108"/>
        <v>44039</v>
      </c>
      <c r="N1403" s="90">
        <f t="shared" si="109"/>
        <v>44039.466053240743</v>
      </c>
      <c r="O1403" s="386">
        <v>106.917</v>
      </c>
      <c r="P1403" s="386">
        <v>0.89432</v>
      </c>
      <c r="Q1403" s="386" t="s">
        <v>335</v>
      </c>
    </row>
    <row r="1404" spans="1:17">
      <c r="A1404" s="386" t="s">
        <v>348</v>
      </c>
      <c r="B1404" s="386" t="s">
        <v>335</v>
      </c>
      <c r="C1404" s="386" t="s">
        <v>188</v>
      </c>
      <c r="D1404" s="389">
        <v>44039</v>
      </c>
      <c r="E1404" s="394">
        <v>0.46605324074074073</v>
      </c>
      <c r="F1404" s="386" t="s">
        <v>421</v>
      </c>
      <c r="G1404" s="386">
        <v>106.917</v>
      </c>
      <c r="H1404" s="386">
        <v>0.89432</v>
      </c>
      <c r="J1404" s="320">
        <f t="shared" si="105"/>
        <v>2020</v>
      </c>
      <c r="K1404" s="320">
        <f t="shared" si="106"/>
        <v>7</v>
      </c>
      <c r="L1404" s="320">
        <f t="shared" si="107"/>
        <v>27</v>
      </c>
      <c r="M1404" s="91">
        <f t="shared" si="108"/>
        <v>44039</v>
      </c>
      <c r="N1404" s="90">
        <f t="shared" si="109"/>
        <v>44039.466053240743</v>
      </c>
      <c r="O1404" s="386">
        <v>106.917</v>
      </c>
      <c r="P1404" s="386">
        <v>0.89432</v>
      </c>
      <c r="Q1404" s="386" t="s">
        <v>335</v>
      </c>
    </row>
    <row r="1405" spans="1:17">
      <c r="A1405" s="386" t="s">
        <v>348</v>
      </c>
      <c r="B1405" s="386" t="s">
        <v>335</v>
      </c>
      <c r="C1405" s="386" t="s">
        <v>188</v>
      </c>
      <c r="D1405" s="389">
        <v>44039</v>
      </c>
      <c r="E1405" s="394">
        <v>0.46606481481481482</v>
      </c>
      <c r="F1405" s="386" t="s">
        <v>421</v>
      </c>
      <c r="G1405" s="386">
        <v>106.917</v>
      </c>
      <c r="H1405" s="386">
        <v>0.89432</v>
      </c>
      <c r="J1405" s="320">
        <f t="shared" si="105"/>
        <v>2020</v>
      </c>
      <c r="K1405" s="320">
        <f t="shared" si="106"/>
        <v>7</v>
      </c>
      <c r="L1405" s="320">
        <f t="shared" si="107"/>
        <v>27</v>
      </c>
      <c r="M1405" s="91">
        <f t="shared" si="108"/>
        <v>44039</v>
      </c>
      <c r="N1405" s="90">
        <f t="shared" si="109"/>
        <v>44039.466064814813</v>
      </c>
      <c r="O1405" s="386">
        <v>106.917</v>
      </c>
      <c r="P1405" s="386">
        <v>0.89432</v>
      </c>
      <c r="Q1405" s="386" t="s">
        <v>335</v>
      </c>
    </row>
    <row r="1406" spans="1:17">
      <c r="A1406" s="386" t="s">
        <v>348</v>
      </c>
      <c r="B1406" s="386" t="s">
        <v>335</v>
      </c>
      <c r="C1406" s="386" t="s">
        <v>188</v>
      </c>
      <c r="D1406" s="389">
        <v>44039</v>
      </c>
      <c r="E1406" s="394">
        <v>0.46607638888888886</v>
      </c>
      <c r="F1406" s="386" t="s">
        <v>421</v>
      </c>
      <c r="G1406" s="386">
        <v>106.917</v>
      </c>
      <c r="H1406" s="386">
        <v>0.89432</v>
      </c>
      <c r="J1406" s="320">
        <f t="shared" si="105"/>
        <v>2020</v>
      </c>
      <c r="K1406" s="320">
        <f t="shared" si="106"/>
        <v>7</v>
      </c>
      <c r="L1406" s="320">
        <f t="shared" si="107"/>
        <v>27</v>
      </c>
      <c r="M1406" s="91">
        <f t="shared" si="108"/>
        <v>44039</v>
      </c>
      <c r="N1406" s="90">
        <f t="shared" si="109"/>
        <v>44039.46607638889</v>
      </c>
      <c r="O1406" s="386">
        <v>106.917</v>
      </c>
      <c r="P1406" s="386">
        <v>0.89432</v>
      </c>
      <c r="Q1406" s="386" t="s">
        <v>335</v>
      </c>
    </row>
    <row r="1407" spans="1:17">
      <c r="A1407" s="386" t="s">
        <v>348</v>
      </c>
      <c r="B1407" s="386" t="s">
        <v>335</v>
      </c>
      <c r="C1407" s="386" t="s">
        <v>188</v>
      </c>
      <c r="D1407" s="389">
        <v>44039</v>
      </c>
      <c r="E1407" s="394">
        <v>0.51525462962962965</v>
      </c>
      <c r="F1407" s="386" t="s">
        <v>428</v>
      </c>
      <c r="G1407" s="386">
        <v>106.75879999999999</v>
      </c>
      <c r="H1407" s="386">
        <v>0.95487299999999997</v>
      </c>
      <c r="J1407" s="320">
        <f t="shared" si="105"/>
        <v>2020</v>
      </c>
      <c r="K1407" s="320">
        <f t="shared" si="106"/>
        <v>7</v>
      </c>
      <c r="L1407" s="320">
        <f t="shared" si="107"/>
        <v>27</v>
      </c>
      <c r="M1407" s="91">
        <f t="shared" si="108"/>
        <v>44039</v>
      </c>
      <c r="N1407" s="90">
        <f t="shared" si="109"/>
        <v>44039.51525462963</v>
      </c>
      <c r="O1407" s="386">
        <v>106.75879999999999</v>
      </c>
      <c r="P1407" s="386">
        <v>0.95487299999999997</v>
      </c>
      <c r="Q1407" s="386" t="s">
        <v>335</v>
      </c>
    </row>
    <row r="1408" spans="1:17">
      <c r="A1408" s="386" t="s">
        <v>348</v>
      </c>
      <c r="B1408" s="386" t="s">
        <v>335</v>
      </c>
      <c r="C1408" s="386" t="s">
        <v>188</v>
      </c>
      <c r="D1408" s="389">
        <v>44039</v>
      </c>
      <c r="E1408" s="394">
        <v>0.51525462962962965</v>
      </c>
      <c r="F1408" s="386" t="s">
        <v>428</v>
      </c>
      <c r="G1408" s="386">
        <v>106.8588</v>
      </c>
      <c r="H1408" s="386">
        <v>0.91658399999999995</v>
      </c>
      <c r="J1408" s="320">
        <f t="shared" si="105"/>
        <v>2020</v>
      </c>
      <c r="K1408" s="320">
        <f t="shared" si="106"/>
        <v>7</v>
      </c>
      <c r="L1408" s="320">
        <f t="shared" si="107"/>
        <v>27</v>
      </c>
      <c r="M1408" s="91">
        <f t="shared" si="108"/>
        <v>44039</v>
      </c>
      <c r="N1408" s="90">
        <f t="shared" si="109"/>
        <v>44039.51525462963</v>
      </c>
      <c r="O1408" s="386">
        <v>106.8588</v>
      </c>
      <c r="P1408" s="386">
        <v>0.91658399999999995</v>
      </c>
      <c r="Q1408" s="386" t="s">
        <v>335</v>
      </c>
    </row>
    <row r="1409" spans="1:17">
      <c r="A1409" s="386" t="s">
        <v>348</v>
      </c>
      <c r="B1409" s="386" t="s">
        <v>335</v>
      </c>
      <c r="C1409" s="386" t="s">
        <v>188</v>
      </c>
      <c r="D1409" s="389">
        <v>44039</v>
      </c>
      <c r="E1409" s="394">
        <v>0.51525462962962965</v>
      </c>
      <c r="F1409" s="386" t="s">
        <v>428</v>
      </c>
      <c r="G1409" s="386">
        <v>106.75879999999999</v>
      </c>
      <c r="H1409" s="386">
        <v>0.95487299999999997</v>
      </c>
      <c r="J1409" s="320">
        <f t="shared" si="105"/>
        <v>2020</v>
      </c>
      <c r="K1409" s="320">
        <f t="shared" si="106"/>
        <v>7</v>
      </c>
      <c r="L1409" s="320">
        <f t="shared" si="107"/>
        <v>27</v>
      </c>
      <c r="M1409" s="91">
        <f t="shared" si="108"/>
        <v>44039</v>
      </c>
      <c r="N1409" s="90">
        <f t="shared" si="109"/>
        <v>44039.51525462963</v>
      </c>
      <c r="O1409" s="386">
        <v>106.75879999999999</v>
      </c>
      <c r="P1409" s="386">
        <v>0.95487299999999997</v>
      </c>
      <c r="Q1409" s="386" t="s">
        <v>335</v>
      </c>
    </row>
    <row r="1410" spans="1:17">
      <c r="A1410" s="386" t="s">
        <v>348</v>
      </c>
      <c r="B1410" s="386" t="s">
        <v>335</v>
      </c>
      <c r="C1410" s="386" t="s">
        <v>188</v>
      </c>
      <c r="D1410" s="389">
        <v>44039</v>
      </c>
      <c r="E1410" s="394">
        <v>0.69354166666666672</v>
      </c>
      <c r="F1410" s="386" t="s">
        <v>557</v>
      </c>
      <c r="G1410" s="386">
        <v>106.928</v>
      </c>
      <c r="H1410" s="386">
        <v>0.89011300000000004</v>
      </c>
      <c r="J1410" s="320">
        <f t="shared" si="105"/>
        <v>2020</v>
      </c>
      <c r="K1410" s="320">
        <f t="shared" si="106"/>
        <v>7</v>
      </c>
      <c r="L1410" s="320">
        <f t="shared" si="107"/>
        <v>27</v>
      </c>
      <c r="M1410" s="91">
        <f t="shared" si="108"/>
        <v>44039</v>
      </c>
      <c r="N1410" s="90">
        <f t="shared" si="109"/>
        <v>44039.693541666667</v>
      </c>
      <c r="O1410" s="386">
        <v>106.928</v>
      </c>
      <c r="P1410" s="386">
        <v>0.89011300000000004</v>
      </c>
      <c r="Q1410" s="386" t="s">
        <v>335</v>
      </c>
    </row>
    <row r="1411" spans="1:17">
      <c r="A1411" s="386" t="s">
        <v>348</v>
      </c>
      <c r="B1411" s="386" t="s">
        <v>335</v>
      </c>
      <c r="C1411" s="386" t="s">
        <v>188</v>
      </c>
      <c r="D1411" s="389">
        <v>44040</v>
      </c>
      <c r="E1411" s="394">
        <v>0.50083333333333335</v>
      </c>
      <c r="F1411" s="386" t="s">
        <v>421</v>
      </c>
      <c r="G1411" s="386">
        <v>106.95699999999999</v>
      </c>
      <c r="H1411" s="386">
        <v>0.87615600000000005</v>
      </c>
      <c r="J1411" s="320">
        <f t="shared" ref="J1411:J1474" si="110">YEAR(D1411)</f>
        <v>2020</v>
      </c>
      <c r="K1411" s="320">
        <f t="shared" ref="K1411:K1474" si="111">MONTH(D1411)</f>
        <v>7</v>
      </c>
      <c r="L1411" s="320">
        <f t="shared" ref="L1411:L1474" si="112">DAY(D1411)</f>
        <v>28</v>
      </c>
      <c r="M1411" s="91">
        <f t="shared" ref="M1411:M1474" si="113">DATE(J1411,K1411,L1411)</f>
        <v>44040</v>
      </c>
      <c r="N1411" s="90">
        <f t="shared" ref="N1411:N1474" si="114">M1411+E1411</f>
        <v>44040.500833333332</v>
      </c>
      <c r="O1411" s="386">
        <v>106.95699999999999</v>
      </c>
      <c r="P1411" s="386">
        <v>0.87615600000000005</v>
      </c>
      <c r="Q1411" s="386" t="s">
        <v>335</v>
      </c>
    </row>
    <row r="1412" spans="1:17">
      <c r="A1412" s="386" t="s">
        <v>348</v>
      </c>
      <c r="B1412" s="386" t="s">
        <v>335</v>
      </c>
      <c r="C1412" s="386" t="s">
        <v>188</v>
      </c>
      <c r="D1412" s="389">
        <v>44040</v>
      </c>
      <c r="E1412" s="394">
        <v>0.68508101851851855</v>
      </c>
      <c r="F1412" s="386" t="s">
        <v>558</v>
      </c>
      <c r="G1412" s="386">
        <v>107.042692</v>
      </c>
      <c r="H1412" s="386">
        <v>0.84628700000000001</v>
      </c>
      <c r="J1412" s="320">
        <f t="shared" si="110"/>
        <v>2020</v>
      </c>
      <c r="K1412" s="320">
        <f t="shared" si="111"/>
        <v>7</v>
      </c>
      <c r="L1412" s="320">
        <f t="shared" si="112"/>
        <v>28</v>
      </c>
      <c r="M1412" s="91">
        <f t="shared" si="113"/>
        <v>44040</v>
      </c>
      <c r="N1412" s="90">
        <f t="shared" si="114"/>
        <v>44040.685081018521</v>
      </c>
      <c r="O1412" s="386">
        <v>107.042692</v>
      </c>
      <c r="P1412" s="386">
        <v>0.84628700000000001</v>
      </c>
      <c r="Q1412" s="386" t="s">
        <v>335</v>
      </c>
    </row>
    <row r="1413" spans="1:17">
      <c r="A1413" s="386" t="s">
        <v>348</v>
      </c>
      <c r="B1413" s="386" t="s">
        <v>335</v>
      </c>
      <c r="C1413" s="386" t="s">
        <v>188</v>
      </c>
      <c r="D1413" s="389">
        <v>44040</v>
      </c>
      <c r="E1413" s="394">
        <v>0.69074074074074077</v>
      </c>
      <c r="F1413" s="386" t="s">
        <v>422</v>
      </c>
      <c r="G1413" s="386">
        <v>107.25</v>
      </c>
      <c r="H1413" s="386">
        <v>0.76423099999999999</v>
      </c>
      <c r="J1413" s="320">
        <f t="shared" si="110"/>
        <v>2020</v>
      </c>
      <c r="K1413" s="320">
        <f t="shared" si="111"/>
        <v>7</v>
      </c>
      <c r="L1413" s="320">
        <f t="shared" si="112"/>
        <v>28</v>
      </c>
      <c r="M1413" s="91">
        <f t="shared" si="113"/>
        <v>44040</v>
      </c>
      <c r="N1413" s="90">
        <f t="shared" si="114"/>
        <v>44040.690740740742</v>
      </c>
      <c r="O1413" s="386">
        <v>107.25</v>
      </c>
      <c r="P1413" s="386">
        <v>0.76423099999999999</v>
      </c>
      <c r="Q1413" s="386" t="s">
        <v>335</v>
      </c>
    </row>
    <row r="1414" spans="1:17">
      <c r="A1414" s="386" t="s">
        <v>348</v>
      </c>
      <c r="B1414" s="386" t="s">
        <v>335</v>
      </c>
      <c r="C1414" s="386" t="s">
        <v>188</v>
      </c>
      <c r="D1414" s="389">
        <v>44040</v>
      </c>
      <c r="E1414" s="394">
        <v>0.69075231481481481</v>
      </c>
      <c r="F1414" s="386" t="s">
        <v>422</v>
      </c>
      <c r="G1414" s="386">
        <v>107.25</v>
      </c>
      <c r="H1414" s="386">
        <v>0.76423099999999999</v>
      </c>
      <c r="J1414" s="320">
        <f t="shared" si="110"/>
        <v>2020</v>
      </c>
      <c r="K1414" s="320">
        <f t="shared" si="111"/>
        <v>7</v>
      </c>
      <c r="L1414" s="320">
        <f t="shared" si="112"/>
        <v>28</v>
      </c>
      <c r="M1414" s="91">
        <f t="shared" si="113"/>
        <v>44040</v>
      </c>
      <c r="N1414" s="90">
        <f t="shared" si="114"/>
        <v>44040.690752314818</v>
      </c>
      <c r="O1414" s="386">
        <v>107.25</v>
      </c>
      <c r="P1414" s="386">
        <v>0.76423099999999999</v>
      </c>
      <c r="Q1414" s="386" t="s">
        <v>335</v>
      </c>
    </row>
    <row r="1415" spans="1:17">
      <c r="A1415" s="386" t="s">
        <v>348</v>
      </c>
      <c r="B1415" s="386" t="s">
        <v>335</v>
      </c>
      <c r="C1415" s="386" t="s">
        <v>188</v>
      </c>
      <c r="D1415" s="389">
        <v>44040</v>
      </c>
      <c r="E1415" s="394">
        <v>0.69075231481481481</v>
      </c>
      <c r="F1415" s="386" t="s">
        <v>422</v>
      </c>
      <c r="G1415" s="386">
        <v>107.25</v>
      </c>
      <c r="H1415" s="386">
        <v>0.76423099999999999</v>
      </c>
      <c r="J1415" s="320">
        <f t="shared" si="110"/>
        <v>2020</v>
      </c>
      <c r="K1415" s="320">
        <f t="shared" si="111"/>
        <v>7</v>
      </c>
      <c r="L1415" s="320">
        <f t="shared" si="112"/>
        <v>28</v>
      </c>
      <c r="M1415" s="91">
        <f t="shared" si="113"/>
        <v>44040</v>
      </c>
      <c r="N1415" s="90">
        <f t="shared" si="114"/>
        <v>44040.690752314818</v>
      </c>
      <c r="O1415" s="386">
        <v>107.25</v>
      </c>
      <c r="P1415" s="386">
        <v>0.76423099999999999</v>
      </c>
      <c r="Q1415" s="386" t="s">
        <v>335</v>
      </c>
    </row>
    <row r="1416" spans="1:17">
      <c r="A1416" s="386" t="s">
        <v>348</v>
      </c>
      <c r="B1416" s="386" t="s">
        <v>335</v>
      </c>
      <c r="C1416" s="386" t="s">
        <v>188</v>
      </c>
      <c r="D1416" s="389">
        <v>44040</v>
      </c>
      <c r="E1416" s="394">
        <v>0.69075231481481481</v>
      </c>
      <c r="F1416" s="386" t="s">
        <v>422</v>
      </c>
      <c r="G1416" s="386">
        <v>108.188</v>
      </c>
      <c r="H1416" s="386">
        <v>0.40841699999999997</v>
      </c>
      <c r="J1416" s="320">
        <f t="shared" si="110"/>
        <v>2020</v>
      </c>
      <c r="K1416" s="320">
        <f t="shared" si="111"/>
        <v>7</v>
      </c>
      <c r="L1416" s="320">
        <f t="shared" si="112"/>
        <v>28</v>
      </c>
      <c r="M1416" s="91">
        <f t="shared" si="113"/>
        <v>44040</v>
      </c>
      <c r="N1416" s="90">
        <f t="shared" si="114"/>
        <v>44040.690752314818</v>
      </c>
      <c r="O1416" s="386">
        <v>108.188</v>
      </c>
      <c r="P1416" s="386">
        <v>0.40841699999999997</v>
      </c>
      <c r="Q1416" s="386" t="s">
        <v>335</v>
      </c>
    </row>
    <row r="1417" spans="1:17">
      <c r="A1417" s="386" t="s">
        <v>348</v>
      </c>
      <c r="B1417" s="386" t="s">
        <v>335</v>
      </c>
      <c r="C1417" s="386" t="s">
        <v>188</v>
      </c>
      <c r="D1417" s="389">
        <v>44040</v>
      </c>
      <c r="E1417" s="394">
        <v>0.70356481481481481</v>
      </c>
      <c r="F1417" s="386" t="s">
        <v>559</v>
      </c>
      <c r="G1417" s="386">
        <v>107.01600000000001</v>
      </c>
      <c r="H1417" s="386">
        <v>0.85358800000000001</v>
      </c>
      <c r="J1417" s="320">
        <f t="shared" si="110"/>
        <v>2020</v>
      </c>
      <c r="K1417" s="320">
        <f t="shared" si="111"/>
        <v>7</v>
      </c>
      <c r="L1417" s="320">
        <f t="shared" si="112"/>
        <v>28</v>
      </c>
      <c r="M1417" s="91">
        <f t="shared" si="113"/>
        <v>44040</v>
      </c>
      <c r="N1417" s="90">
        <f t="shared" si="114"/>
        <v>44040.703564814816</v>
      </c>
      <c r="O1417" s="386">
        <v>107.01600000000001</v>
      </c>
      <c r="P1417" s="386">
        <v>0.85358800000000001</v>
      </c>
      <c r="Q1417" s="386" t="s">
        <v>335</v>
      </c>
    </row>
    <row r="1418" spans="1:17">
      <c r="A1418" s="386" t="s">
        <v>348</v>
      </c>
      <c r="B1418" s="386" t="s">
        <v>335</v>
      </c>
      <c r="C1418" s="386" t="s">
        <v>188</v>
      </c>
      <c r="D1418" s="389">
        <v>44041</v>
      </c>
      <c r="E1418" s="394">
        <v>0.51174768518518521</v>
      </c>
      <c r="F1418" s="386" t="s">
        <v>428</v>
      </c>
      <c r="G1418" s="386">
        <v>107</v>
      </c>
      <c r="H1418" s="386">
        <v>0.85681399999999996</v>
      </c>
      <c r="J1418" s="320">
        <f t="shared" si="110"/>
        <v>2020</v>
      </c>
      <c r="K1418" s="320">
        <f t="shared" si="111"/>
        <v>7</v>
      </c>
      <c r="L1418" s="320">
        <f t="shared" si="112"/>
        <v>29</v>
      </c>
      <c r="M1418" s="91">
        <f t="shared" si="113"/>
        <v>44041</v>
      </c>
      <c r="N1418" s="90">
        <f t="shared" si="114"/>
        <v>44041.511747685188</v>
      </c>
      <c r="O1418" s="386">
        <v>107</v>
      </c>
      <c r="P1418" s="386">
        <v>0.85681399999999996</v>
      </c>
      <c r="Q1418" s="386" t="s">
        <v>335</v>
      </c>
    </row>
    <row r="1419" spans="1:17">
      <c r="A1419" s="386" t="s">
        <v>348</v>
      </c>
      <c r="B1419" s="386" t="s">
        <v>335</v>
      </c>
      <c r="C1419" s="386" t="s">
        <v>188</v>
      </c>
      <c r="D1419" s="389">
        <v>44041</v>
      </c>
      <c r="E1419" s="394">
        <v>0.51174768518518521</v>
      </c>
      <c r="F1419" s="386" t="s">
        <v>428</v>
      </c>
      <c r="G1419" s="386">
        <v>107</v>
      </c>
      <c r="H1419" s="386">
        <v>0.85681399999999996</v>
      </c>
      <c r="J1419" s="320">
        <f t="shared" si="110"/>
        <v>2020</v>
      </c>
      <c r="K1419" s="320">
        <f t="shared" si="111"/>
        <v>7</v>
      </c>
      <c r="L1419" s="320">
        <f t="shared" si="112"/>
        <v>29</v>
      </c>
      <c r="M1419" s="91">
        <f t="shared" si="113"/>
        <v>44041</v>
      </c>
      <c r="N1419" s="90">
        <f t="shared" si="114"/>
        <v>44041.511747685188</v>
      </c>
      <c r="O1419" s="386">
        <v>107</v>
      </c>
      <c r="P1419" s="386">
        <v>0.85681399999999996</v>
      </c>
      <c r="Q1419" s="386" t="s">
        <v>335</v>
      </c>
    </row>
    <row r="1420" spans="1:17">
      <c r="A1420" s="386" t="s">
        <v>348</v>
      </c>
      <c r="B1420" s="386" t="s">
        <v>335</v>
      </c>
      <c r="C1420" s="386" t="s">
        <v>188</v>
      </c>
      <c r="D1420" s="389">
        <v>44042</v>
      </c>
      <c r="E1420" s="394">
        <v>0.46190972222222221</v>
      </c>
      <c r="F1420" s="386" t="s">
        <v>458</v>
      </c>
      <c r="G1420" s="386">
        <v>107.325</v>
      </c>
      <c r="H1420" s="386">
        <v>0.72655599999999998</v>
      </c>
      <c r="J1420" s="320">
        <f t="shared" si="110"/>
        <v>2020</v>
      </c>
      <c r="K1420" s="320">
        <f t="shared" si="111"/>
        <v>7</v>
      </c>
      <c r="L1420" s="320">
        <f t="shared" si="112"/>
        <v>30</v>
      </c>
      <c r="M1420" s="91">
        <f t="shared" si="113"/>
        <v>44042</v>
      </c>
      <c r="N1420" s="90">
        <f t="shared" si="114"/>
        <v>44042.461909722224</v>
      </c>
      <c r="O1420" s="386">
        <v>107.325</v>
      </c>
      <c r="P1420" s="386">
        <v>0.72655599999999998</v>
      </c>
      <c r="Q1420" s="386" t="s">
        <v>335</v>
      </c>
    </row>
    <row r="1421" spans="1:17">
      <c r="A1421" s="386" t="s">
        <v>348</v>
      </c>
      <c r="B1421" s="386" t="s">
        <v>335</v>
      </c>
      <c r="C1421" s="386" t="s">
        <v>188</v>
      </c>
      <c r="D1421" s="389">
        <v>44042</v>
      </c>
      <c r="E1421" s="394">
        <v>0.46192129629629625</v>
      </c>
      <c r="F1421" s="386" t="s">
        <v>458</v>
      </c>
      <c r="G1421" s="386">
        <v>107.425</v>
      </c>
      <c r="H1421" s="386">
        <v>0.68835599999999997</v>
      </c>
      <c r="J1421" s="320">
        <f t="shared" si="110"/>
        <v>2020</v>
      </c>
      <c r="K1421" s="320">
        <f t="shared" si="111"/>
        <v>7</v>
      </c>
      <c r="L1421" s="320">
        <f t="shared" si="112"/>
        <v>30</v>
      </c>
      <c r="M1421" s="91">
        <f t="shared" si="113"/>
        <v>44042</v>
      </c>
      <c r="N1421" s="90">
        <f t="shared" si="114"/>
        <v>44042.461921296293</v>
      </c>
      <c r="O1421" s="386">
        <v>107.425</v>
      </c>
      <c r="P1421" s="386">
        <v>0.68835599999999997</v>
      </c>
      <c r="Q1421" s="386" t="s">
        <v>335</v>
      </c>
    </row>
    <row r="1422" spans="1:17">
      <c r="A1422" s="386" t="s">
        <v>348</v>
      </c>
      <c r="B1422" s="386" t="s">
        <v>335</v>
      </c>
      <c r="C1422" s="386" t="s">
        <v>188</v>
      </c>
      <c r="D1422" s="389">
        <v>44042</v>
      </c>
      <c r="E1422" s="394">
        <v>0.47903935185185187</v>
      </c>
      <c r="F1422" s="386" t="s">
        <v>413</v>
      </c>
      <c r="G1422" s="386">
        <v>107.34399999999999</v>
      </c>
      <c r="H1422" s="386">
        <v>0.71929500000000002</v>
      </c>
      <c r="J1422" s="320">
        <f t="shared" si="110"/>
        <v>2020</v>
      </c>
      <c r="K1422" s="320">
        <f t="shared" si="111"/>
        <v>7</v>
      </c>
      <c r="L1422" s="320">
        <f t="shared" si="112"/>
        <v>30</v>
      </c>
      <c r="M1422" s="91">
        <f t="shared" si="113"/>
        <v>44042</v>
      </c>
      <c r="N1422" s="90">
        <f t="shared" si="114"/>
        <v>44042.479039351849</v>
      </c>
      <c r="O1422" s="386">
        <v>107.34399999999999</v>
      </c>
      <c r="P1422" s="386">
        <v>0.71929500000000002</v>
      </c>
      <c r="Q1422" s="386" t="s">
        <v>335</v>
      </c>
    </row>
    <row r="1423" spans="1:17">
      <c r="A1423" s="386" t="s">
        <v>348</v>
      </c>
      <c r="B1423" s="386" t="s">
        <v>335</v>
      </c>
      <c r="C1423" s="386" t="s">
        <v>188</v>
      </c>
      <c r="D1423" s="389">
        <v>44042</v>
      </c>
      <c r="E1423" s="394">
        <v>0.47903935185185187</v>
      </c>
      <c r="F1423" s="386" t="s">
        <v>413</v>
      </c>
      <c r="G1423" s="386">
        <v>107.34399999999999</v>
      </c>
      <c r="H1423" s="386">
        <v>0.71929500000000002</v>
      </c>
      <c r="J1423" s="320">
        <f t="shared" si="110"/>
        <v>2020</v>
      </c>
      <c r="K1423" s="320">
        <f t="shared" si="111"/>
        <v>7</v>
      </c>
      <c r="L1423" s="320">
        <f t="shared" si="112"/>
        <v>30</v>
      </c>
      <c r="M1423" s="91">
        <f t="shared" si="113"/>
        <v>44042</v>
      </c>
      <c r="N1423" s="90">
        <f t="shared" si="114"/>
        <v>44042.479039351849</v>
      </c>
      <c r="O1423" s="386">
        <v>107.34399999999999</v>
      </c>
      <c r="P1423" s="386">
        <v>0.71929500000000002</v>
      </c>
      <c r="Q1423" s="386" t="s">
        <v>335</v>
      </c>
    </row>
    <row r="1424" spans="1:17">
      <c r="A1424" s="386" t="s">
        <v>348</v>
      </c>
      <c r="B1424" s="386" t="s">
        <v>335</v>
      </c>
      <c r="C1424" s="386" t="s">
        <v>188</v>
      </c>
      <c r="D1424" s="389">
        <v>44042</v>
      </c>
      <c r="E1424" s="394">
        <v>0.47903935185185187</v>
      </c>
      <c r="F1424" s="386" t="s">
        <v>413</v>
      </c>
      <c r="G1424" s="386">
        <v>107.34399999999999</v>
      </c>
      <c r="H1424" s="386">
        <v>0.71929500000000002</v>
      </c>
      <c r="J1424" s="320">
        <f t="shared" si="110"/>
        <v>2020</v>
      </c>
      <c r="K1424" s="320">
        <f t="shared" si="111"/>
        <v>7</v>
      </c>
      <c r="L1424" s="320">
        <f t="shared" si="112"/>
        <v>30</v>
      </c>
      <c r="M1424" s="91">
        <f t="shared" si="113"/>
        <v>44042</v>
      </c>
      <c r="N1424" s="90">
        <f t="shared" si="114"/>
        <v>44042.479039351849</v>
      </c>
      <c r="O1424" s="386">
        <v>107.34399999999999</v>
      </c>
      <c r="P1424" s="386">
        <v>0.71929500000000002</v>
      </c>
      <c r="Q1424" s="386" t="s">
        <v>335</v>
      </c>
    </row>
    <row r="1425" spans="1:17">
      <c r="A1425" s="386" t="s">
        <v>348</v>
      </c>
      <c r="B1425" s="386" t="s">
        <v>335</v>
      </c>
      <c r="C1425" s="386" t="s">
        <v>188</v>
      </c>
      <c r="D1425" s="389">
        <v>44042</v>
      </c>
      <c r="E1425" s="394">
        <v>0.47913194444444446</v>
      </c>
      <c r="F1425" s="386" t="s">
        <v>413</v>
      </c>
      <c r="G1425" s="386">
        <v>107.34399999999999</v>
      </c>
      <c r="H1425" s="386">
        <v>0.71929500000000002</v>
      </c>
      <c r="J1425" s="320">
        <f t="shared" si="110"/>
        <v>2020</v>
      </c>
      <c r="K1425" s="320">
        <f t="shared" si="111"/>
        <v>7</v>
      </c>
      <c r="L1425" s="320">
        <f t="shared" si="112"/>
        <v>30</v>
      </c>
      <c r="M1425" s="91">
        <f t="shared" si="113"/>
        <v>44042</v>
      </c>
      <c r="N1425" s="90">
        <f t="shared" si="114"/>
        <v>44042.479131944441</v>
      </c>
      <c r="O1425" s="386">
        <v>107.34399999999999</v>
      </c>
      <c r="P1425" s="386">
        <v>0.71929500000000002</v>
      </c>
      <c r="Q1425" s="386" t="s">
        <v>335</v>
      </c>
    </row>
    <row r="1426" spans="1:17">
      <c r="A1426" s="386" t="s">
        <v>348</v>
      </c>
      <c r="B1426" s="386" t="s">
        <v>335</v>
      </c>
      <c r="C1426" s="386" t="s">
        <v>188</v>
      </c>
      <c r="D1426" s="389">
        <v>44042</v>
      </c>
      <c r="E1426" s="394">
        <v>0.47913194444444446</v>
      </c>
      <c r="F1426" s="386" t="s">
        <v>413</v>
      </c>
      <c r="G1426" s="386">
        <v>107.726</v>
      </c>
      <c r="H1426" s="386">
        <v>0.57363500000000001</v>
      </c>
      <c r="J1426" s="320">
        <f t="shared" si="110"/>
        <v>2020</v>
      </c>
      <c r="K1426" s="320">
        <f t="shared" si="111"/>
        <v>7</v>
      </c>
      <c r="L1426" s="320">
        <f t="shared" si="112"/>
        <v>30</v>
      </c>
      <c r="M1426" s="91">
        <f t="shared" si="113"/>
        <v>44042</v>
      </c>
      <c r="N1426" s="90">
        <f t="shared" si="114"/>
        <v>44042.479131944441</v>
      </c>
      <c r="O1426" s="386">
        <v>107.726</v>
      </c>
      <c r="P1426" s="386">
        <v>0.57363500000000001</v>
      </c>
      <c r="Q1426" s="386" t="s">
        <v>335</v>
      </c>
    </row>
    <row r="1427" spans="1:17">
      <c r="A1427" s="386" t="s">
        <v>348</v>
      </c>
      <c r="B1427" s="386" t="s">
        <v>335</v>
      </c>
      <c r="C1427" s="386" t="s">
        <v>188</v>
      </c>
      <c r="D1427" s="389">
        <v>44042</v>
      </c>
      <c r="E1427" s="394">
        <v>0.56255787037037042</v>
      </c>
      <c r="F1427" s="386" t="s">
        <v>431</v>
      </c>
      <c r="G1427" s="386">
        <v>107.20399999999999</v>
      </c>
      <c r="H1427" s="386">
        <v>0.772837</v>
      </c>
      <c r="J1427" s="320">
        <f t="shared" si="110"/>
        <v>2020</v>
      </c>
      <c r="K1427" s="320">
        <f t="shared" si="111"/>
        <v>7</v>
      </c>
      <c r="L1427" s="320">
        <f t="shared" si="112"/>
        <v>30</v>
      </c>
      <c r="M1427" s="91">
        <f t="shared" si="113"/>
        <v>44042</v>
      </c>
      <c r="N1427" s="90">
        <f t="shared" si="114"/>
        <v>44042.562557870369</v>
      </c>
      <c r="O1427" s="386">
        <v>107.20399999999999</v>
      </c>
      <c r="P1427" s="386">
        <v>0.772837</v>
      </c>
      <c r="Q1427" s="386" t="s">
        <v>335</v>
      </c>
    </row>
    <row r="1428" spans="1:17">
      <c r="A1428" s="386" t="s">
        <v>348</v>
      </c>
      <c r="B1428" s="386" t="s">
        <v>335</v>
      </c>
      <c r="C1428" s="386" t="s">
        <v>188</v>
      </c>
      <c r="D1428" s="389">
        <v>44043</v>
      </c>
      <c r="E1428" s="394">
        <v>0.44822916666666668</v>
      </c>
      <c r="F1428" s="386" t="s">
        <v>465</v>
      </c>
      <c r="G1428" s="386">
        <v>107.15</v>
      </c>
      <c r="H1428" s="386">
        <v>0.79054000000000002</v>
      </c>
      <c r="J1428" s="320">
        <f t="shared" si="110"/>
        <v>2020</v>
      </c>
      <c r="K1428" s="320">
        <f t="shared" si="111"/>
        <v>7</v>
      </c>
      <c r="L1428" s="320">
        <f t="shared" si="112"/>
        <v>31</v>
      </c>
      <c r="M1428" s="91">
        <f t="shared" si="113"/>
        <v>44043</v>
      </c>
      <c r="N1428" s="90">
        <f t="shared" si="114"/>
        <v>44043.448229166665</v>
      </c>
      <c r="O1428" s="386">
        <v>107.15</v>
      </c>
      <c r="P1428" s="386">
        <v>0.79054000000000002</v>
      </c>
      <c r="Q1428" s="386" t="s">
        <v>335</v>
      </c>
    </row>
    <row r="1429" spans="1:17">
      <c r="A1429" s="386" t="s">
        <v>348</v>
      </c>
      <c r="B1429" s="386" t="s">
        <v>335</v>
      </c>
      <c r="C1429" s="386" t="s">
        <v>188</v>
      </c>
      <c r="D1429" s="389">
        <v>44043</v>
      </c>
      <c r="E1429" s="394">
        <v>0.44822916666666668</v>
      </c>
      <c r="F1429" s="386" t="s">
        <v>465</v>
      </c>
      <c r="G1429" s="386">
        <v>107.15</v>
      </c>
      <c r="H1429" s="386">
        <v>0.79054000000000002</v>
      </c>
      <c r="J1429" s="320">
        <f t="shared" si="110"/>
        <v>2020</v>
      </c>
      <c r="K1429" s="320">
        <f t="shared" si="111"/>
        <v>7</v>
      </c>
      <c r="L1429" s="320">
        <f t="shared" si="112"/>
        <v>31</v>
      </c>
      <c r="M1429" s="91">
        <f t="shared" si="113"/>
        <v>44043</v>
      </c>
      <c r="N1429" s="90">
        <f t="shared" si="114"/>
        <v>44043.448229166665</v>
      </c>
      <c r="O1429" s="386">
        <v>107.15</v>
      </c>
      <c r="P1429" s="386">
        <v>0.79054000000000002</v>
      </c>
      <c r="Q1429" s="386" t="s">
        <v>335</v>
      </c>
    </row>
    <row r="1430" spans="1:17">
      <c r="A1430" s="386" t="s">
        <v>348</v>
      </c>
      <c r="B1430" s="386" t="s">
        <v>335</v>
      </c>
      <c r="C1430" s="386" t="s">
        <v>188</v>
      </c>
      <c r="D1430" s="389">
        <v>44043</v>
      </c>
      <c r="E1430" s="394">
        <v>0.44822916666666668</v>
      </c>
      <c r="F1430" s="386" t="s">
        <v>465</v>
      </c>
      <c r="G1430" s="386">
        <v>107.15</v>
      </c>
      <c r="H1430" s="386">
        <v>0.79054000000000002</v>
      </c>
      <c r="J1430" s="320">
        <f t="shared" si="110"/>
        <v>2020</v>
      </c>
      <c r="K1430" s="320">
        <f t="shared" si="111"/>
        <v>7</v>
      </c>
      <c r="L1430" s="320">
        <f t="shared" si="112"/>
        <v>31</v>
      </c>
      <c r="M1430" s="91">
        <f t="shared" si="113"/>
        <v>44043</v>
      </c>
      <c r="N1430" s="90">
        <f t="shared" si="114"/>
        <v>44043.448229166665</v>
      </c>
      <c r="O1430" s="386">
        <v>107.15</v>
      </c>
      <c r="P1430" s="386">
        <v>0.79054000000000002</v>
      </c>
      <c r="Q1430" s="386" t="s">
        <v>335</v>
      </c>
    </row>
    <row r="1431" spans="1:17">
      <c r="A1431" s="386" t="s">
        <v>348</v>
      </c>
      <c r="B1431" s="386" t="s">
        <v>335</v>
      </c>
      <c r="C1431" s="386" t="s">
        <v>188</v>
      </c>
      <c r="D1431" s="389">
        <v>44043</v>
      </c>
      <c r="E1431" s="394">
        <v>0.44822916666666668</v>
      </c>
      <c r="F1431" s="386" t="s">
        <v>465</v>
      </c>
      <c r="G1431" s="386">
        <v>107.15</v>
      </c>
      <c r="H1431" s="386">
        <v>0.79054000000000002</v>
      </c>
      <c r="J1431" s="320">
        <f t="shared" si="110"/>
        <v>2020</v>
      </c>
      <c r="K1431" s="320">
        <f t="shared" si="111"/>
        <v>7</v>
      </c>
      <c r="L1431" s="320">
        <f t="shared" si="112"/>
        <v>31</v>
      </c>
      <c r="M1431" s="91">
        <f t="shared" si="113"/>
        <v>44043</v>
      </c>
      <c r="N1431" s="90">
        <f t="shared" si="114"/>
        <v>44043.448229166665</v>
      </c>
      <c r="O1431" s="386">
        <v>107.15</v>
      </c>
      <c r="P1431" s="386">
        <v>0.79054000000000002</v>
      </c>
      <c r="Q1431" s="386" t="s">
        <v>335</v>
      </c>
    </row>
    <row r="1432" spans="1:17">
      <c r="A1432" s="386" t="s">
        <v>348</v>
      </c>
      <c r="B1432" s="386" t="s">
        <v>335</v>
      </c>
      <c r="C1432" s="386" t="s">
        <v>188</v>
      </c>
      <c r="D1432" s="389">
        <v>44043</v>
      </c>
      <c r="E1432" s="394">
        <v>0.59244212962962961</v>
      </c>
      <c r="F1432" s="386" t="s">
        <v>451</v>
      </c>
      <c r="G1432" s="386">
        <v>107.17</v>
      </c>
      <c r="H1432" s="386">
        <v>0.78287300000000004</v>
      </c>
      <c r="J1432" s="320">
        <f t="shared" si="110"/>
        <v>2020</v>
      </c>
      <c r="K1432" s="320">
        <f t="shared" si="111"/>
        <v>7</v>
      </c>
      <c r="L1432" s="320">
        <f t="shared" si="112"/>
        <v>31</v>
      </c>
      <c r="M1432" s="91">
        <f t="shared" si="113"/>
        <v>44043</v>
      </c>
      <c r="N1432" s="90">
        <f t="shared" si="114"/>
        <v>44043.592442129629</v>
      </c>
      <c r="O1432" s="386">
        <v>107.17</v>
      </c>
      <c r="P1432" s="386">
        <v>0.78287300000000004</v>
      </c>
      <c r="Q1432" s="386" t="s">
        <v>335</v>
      </c>
    </row>
    <row r="1433" spans="1:17">
      <c r="A1433" s="386" t="s">
        <v>348</v>
      </c>
      <c r="B1433" s="386" t="s">
        <v>335</v>
      </c>
      <c r="C1433" s="386" t="s">
        <v>188</v>
      </c>
      <c r="D1433" s="389">
        <v>44043</v>
      </c>
      <c r="E1433" s="394">
        <v>0.62649305555555557</v>
      </c>
      <c r="F1433" s="386" t="s">
        <v>426</v>
      </c>
      <c r="G1433" s="386">
        <v>107.285</v>
      </c>
      <c r="H1433" s="386">
        <v>0.73882300000000001</v>
      </c>
      <c r="J1433" s="320">
        <f t="shared" si="110"/>
        <v>2020</v>
      </c>
      <c r="K1433" s="320">
        <f t="shared" si="111"/>
        <v>7</v>
      </c>
      <c r="L1433" s="320">
        <f t="shared" si="112"/>
        <v>31</v>
      </c>
      <c r="M1433" s="91">
        <f t="shared" si="113"/>
        <v>44043</v>
      </c>
      <c r="N1433" s="90">
        <f t="shared" si="114"/>
        <v>44043.626493055555</v>
      </c>
      <c r="O1433" s="386">
        <v>107.285</v>
      </c>
      <c r="P1433" s="386">
        <v>0.73882300000000001</v>
      </c>
      <c r="Q1433" s="386" t="s">
        <v>335</v>
      </c>
    </row>
    <row r="1434" spans="1:17">
      <c r="A1434" s="386" t="s">
        <v>348</v>
      </c>
      <c r="B1434" s="386" t="s">
        <v>335</v>
      </c>
      <c r="C1434" s="386" t="s">
        <v>188</v>
      </c>
      <c r="D1434" s="389">
        <v>44043</v>
      </c>
      <c r="E1434" s="394">
        <v>0.65489583333333334</v>
      </c>
      <c r="F1434" s="386" t="s">
        <v>459</v>
      </c>
      <c r="G1434" s="386">
        <v>107.078</v>
      </c>
      <c r="H1434" s="386">
        <v>0.81815499999999997</v>
      </c>
      <c r="J1434" s="320">
        <f t="shared" si="110"/>
        <v>2020</v>
      </c>
      <c r="K1434" s="320">
        <f t="shared" si="111"/>
        <v>7</v>
      </c>
      <c r="L1434" s="320">
        <f t="shared" si="112"/>
        <v>31</v>
      </c>
      <c r="M1434" s="91">
        <f t="shared" si="113"/>
        <v>44043</v>
      </c>
      <c r="N1434" s="90">
        <f t="shared" si="114"/>
        <v>44043.654895833337</v>
      </c>
      <c r="O1434" s="386">
        <v>107.078</v>
      </c>
      <c r="P1434" s="386">
        <v>0.81815499999999997</v>
      </c>
      <c r="Q1434" s="386" t="s">
        <v>335</v>
      </c>
    </row>
    <row r="1435" spans="1:17">
      <c r="A1435" s="386" t="s">
        <v>348</v>
      </c>
      <c r="B1435" s="386" t="s">
        <v>335</v>
      </c>
      <c r="C1435" s="386" t="s">
        <v>188</v>
      </c>
      <c r="D1435" s="389">
        <v>44043</v>
      </c>
      <c r="E1435" s="394">
        <v>0.65489583333333334</v>
      </c>
      <c r="F1435" s="386" t="s">
        <v>459</v>
      </c>
      <c r="G1435" s="386">
        <v>107.078</v>
      </c>
      <c r="H1435" s="386">
        <v>0.81815499999999997</v>
      </c>
      <c r="J1435" s="320">
        <f t="shared" si="110"/>
        <v>2020</v>
      </c>
      <c r="K1435" s="320">
        <f t="shared" si="111"/>
        <v>7</v>
      </c>
      <c r="L1435" s="320">
        <f t="shared" si="112"/>
        <v>31</v>
      </c>
      <c r="M1435" s="91">
        <f t="shared" si="113"/>
        <v>44043</v>
      </c>
      <c r="N1435" s="90">
        <f t="shared" si="114"/>
        <v>44043.654895833337</v>
      </c>
      <c r="O1435" s="386">
        <v>107.078</v>
      </c>
      <c r="P1435" s="386">
        <v>0.81815499999999997</v>
      </c>
      <c r="Q1435" s="386" t="s">
        <v>335</v>
      </c>
    </row>
    <row r="1436" spans="1:17">
      <c r="A1436" s="386" t="s">
        <v>348</v>
      </c>
      <c r="B1436" s="386" t="s">
        <v>335</v>
      </c>
      <c r="C1436" s="386" t="s">
        <v>188</v>
      </c>
      <c r="D1436" s="389">
        <v>44046</v>
      </c>
      <c r="E1436" s="394">
        <v>0.39081018518518518</v>
      </c>
      <c r="F1436" s="386" t="s">
        <v>433</v>
      </c>
      <c r="G1436" s="386">
        <v>107.346</v>
      </c>
      <c r="H1436" s="386">
        <v>0.71242399999999995</v>
      </c>
      <c r="J1436" s="320">
        <f t="shared" si="110"/>
        <v>2020</v>
      </c>
      <c r="K1436" s="320">
        <f t="shared" si="111"/>
        <v>8</v>
      </c>
      <c r="L1436" s="320">
        <f t="shared" si="112"/>
        <v>3</v>
      </c>
      <c r="M1436" s="91">
        <f t="shared" si="113"/>
        <v>44046</v>
      </c>
      <c r="N1436" s="90">
        <f t="shared" si="114"/>
        <v>44046.390810185185</v>
      </c>
      <c r="O1436" s="386">
        <v>107.346</v>
      </c>
      <c r="P1436" s="386">
        <v>0.71242399999999995</v>
      </c>
      <c r="Q1436" s="386" t="s">
        <v>335</v>
      </c>
    </row>
    <row r="1437" spans="1:17">
      <c r="A1437" s="386" t="s">
        <v>348</v>
      </c>
      <c r="B1437" s="386" t="s">
        <v>335</v>
      </c>
      <c r="C1437" s="386" t="s">
        <v>188</v>
      </c>
      <c r="D1437" s="389">
        <v>44046</v>
      </c>
      <c r="E1437" s="394">
        <v>0.48791666666666667</v>
      </c>
      <c r="F1437" s="386" t="s">
        <v>430</v>
      </c>
      <c r="G1437" s="386">
        <v>107.35</v>
      </c>
      <c r="H1437" s="386">
        <v>0.710893</v>
      </c>
      <c r="J1437" s="320">
        <f t="shared" si="110"/>
        <v>2020</v>
      </c>
      <c r="K1437" s="320">
        <f t="shared" si="111"/>
        <v>8</v>
      </c>
      <c r="L1437" s="320">
        <f t="shared" si="112"/>
        <v>3</v>
      </c>
      <c r="M1437" s="91">
        <f t="shared" si="113"/>
        <v>44046</v>
      </c>
      <c r="N1437" s="90">
        <f t="shared" si="114"/>
        <v>44046.487916666665</v>
      </c>
      <c r="O1437" s="386">
        <v>107.35</v>
      </c>
      <c r="P1437" s="386">
        <v>0.710893</v>
      </c>
      <c r="Q1437" s="386" t="s">
        <v>335</v>
      </c>
    </row>
    <row r="1438" spans="1:17">
      <c r="A1438" s="386" t="s">
        <v>348</v>
      </c>
      <c r="B1438" s="386" t="s">
        <v>335</v>
      </c>
      <c r="C1438" s="386" t="s">
        <v>188</v>
      </c>
      <c r="D1438" s="389">
        <v>44046</v>
      </c>
      <c r="E1438" s="394">
        <v>0.48792824074074076</v>
      </c>
      <c r="F1438" s="386" t="s">
        <v>430</v>
      </c>
      <c r="G1438" s="386">
        <v>107.35</v>
      </c>
      <c r="H1438" s="386">
        <v>0.710893</v>
      </c>
      <c r="J1438" s="320">
        <f t="shared" si="110"/>
        <v>2020</v>
      </c>
      <c r="K1438" s="320">
        <f t="shared" si="111"/>
        <v>8</v>
      </c>
      <c r="L1438" s="320">
        <f t="shared" si="112"/>
        <v>3</v>
      </c>
      <c r="M1438" s="91">
        <f t="shared" si="113"/>
        <v>44046</v>
      </c>
      <c r="N1438" s="90">
        <f t="shared" si="114"/>
        <v>44046.487928240742</v>
      </c>
      <c r="O1438" s="386">
        <v>107.35</v>
      </c>
      <c r="P1438" s="386">
        <v>0.710893</v>
      </c>
      <c r="Q1438" s="386" t="s">
        <v>335</v>
      </c>
    </row>
    <row r="1439" spans="1:17">
      <c r="A1439" s="386" t="s">
        <v>348</v>
      </c>
      <c r="B1439" s="386" t="s">
        <v>335</v>
      </c>
      <c r="C1439" s="386" t="s">
        <v>188</v>
      </c>
      <c r="D1439" s="389">
        <v>44046</v>
      </c>
      <c r="E1439" s="394">
        <v>0.52341435185185192</v>
      </c>
      <c r="F1439" s="386" t="s">
        <v>541</v>
      </c>
      <c r="G1439" s="386">
        <v>107.375</v>
      </c>
      <c r="H1439" s="386">
        <v>0.70132099999999997</v>
      </c>
      <c r="J1439" s="320">
        <f t="shared" si="110"/>
        <v>2020</v>
      </c>
      <c r="K1439" s="320">
        <f t="shared" si="111"/>
        <v>8</v>
      </c>
      <c r="L1439" s="320">
        <f t="shared" si="112"/>
        <v>3</v>
      </c>
      <c r="M1439" s="91">
        <f t="shared" si="113"/>
        <v>44046</v>
      </c>
      <c r="N1439" s="90">
        <f t="shared" si="114"/>
        <v>44046.523414351854</v>
      </c>
      <c r="O1439" s="386">
        <v>107.375</v>
      </c>
      <c r="P1439" s="386">
        <v>0.70132099999999997</v>
      </c>
      <c r="Q1439" s="386" t="s">
        <v>335</v>
      </c>
    </row>
    <row r="1440" spans="1:17">
      <c r="A1440" s="386" t="s">
        <v>348</v>
      </c>
      <c r="B1440" s="386" t="s">
        <v>335</v>
      </c>
      <c r="C1440" s="386" t="s">
        <v>188</v>
      </c>
      <c r="D1440" s="389">
        <v>44046</v>
      </c>
      <c r="E1440" s="394">
        <v>0.52341435185185192</v>
      </c>
      <c r="F1440" s="386" t="s">
        <v>541</v>
      </c>
      <c r="G1440" s="386">
        <v>107.375</v>
      </c>
      <c r="H1440" s="386">
        <v>0.70132099999999997</v>
      </c>
      <c r="J1440" s="320">
        <f t="shared" si="110"/>
        <v>2020</v>
      </c>
      <c r="K1440" s="320">
        <f t="shared" si="111"/>
        <v>8</v>
      </c>
      <c r="L1440" s="320">
        <f t="shared" si="112"/>
        <v>3</v>
      </c>
      <c r="M1440" s="91">
        <f t="shared" si="113"/>
        <v>44046</v>
      </c>
      <c r="N1440" s="90">
        <f t="shared" si="114"/>
        <v>44046.523414351854</v>
      </c>
      <c r="O1440" s="386">
        <v>107.375</v>
      </c>
      <c r="P1440" s="386">
        <v>0.70132099999999997</v>
      </c>
      <c r="Q1440" s="386" t="s">
        <v>335</v>
      </c>
    </row>
    <row r="1441" spans="1:17">
      <c r="A1441" s="386" t="s">
        <v>348</v>
      </c>
      <c r="B1441" s="386" t="s">
        <v>335</v>
      </c>
      <c r="C1441" s="386" t="s">
        <v>188</v>
      </c>
      <c r="D1441" s="389">
        <v>44047</v>
      </c>
      <c r="E1441" s="394">
        <v>0.47335648148148146</v>
      </c>
      <c r="F1441" s="386" t="s">
        <v>465</v>
      </c>
      <c r="G1441" s="386">
        <v>106.992</v>
      </c>
      <c r="H1441" s="386">
        <v>0.845333</v>
      </c>
      <c r="J1441" s="320">
        <f t="shared" si="110"/>
        <v>2020</v>
      </c>
      <c r="K1441" s="320">
        <f t="shared" si="111"/>
        <v>8</v>
      </c>
      <c r="L1441" s="320">
        <f t="shared" si="112"/>
        <v>4</v>
      </c>
      <c r="M1441" s="91">
        <f t="shared" si="113"/>
        <v>44047</v>
      </c>
      <c r="N1441" s="90">
        <f t="shared" si="114"/>
        <v>44047.473356481481</v>
      </c>
      <c r="O1441" s="386">
        <v>106.992</v>
      </c>
      <c r="P1441" s="386">
        <v>0.845333</v>
      </c>
      <c r="Q1441" s="386" t="s">
        <v>335</v>
      </c>
    </row>
    <row r="1442" spans="1:17">
      <c r="A1442" s="386" t="s">
        <v>348</v>
      </c>
      <c r="B1442" s="386" t="s">
        <v>335</v>
      </c>
      <c r="C1442" s="386" t="s">
        <v>188</v>
      </c>
      <c r="D1442" s="389">
        <v>44047</v>
      </c>
      <c r="E1442" s="394">
        <v>0.47335648148148146</v>
      </c>
      <c r="F1442" s="386" t="s">
        <v>465</v>
      </c>
      <c r="G1442" s="386">
        <v>107.092</v>
      </c>
      <c r="H1442" s="386">
        <v>0.806867</v>
      </c>
      <c r="J1442" s="320">
        <f t="shared" si="110"/>
        <v>2020</v>
      </c>
      <c r="K1442" s="320">
        <f t="shared" si="111"/>
        <v>8</v>
      </c>
      <c r="L1442" s="320">
        <f t="shared" si="112"/>
        <v>4</v>
      </c>
      <c r="M1442" s="91">
        <f t="shared" si="113"/>
        <v>44047</v>
      </c>
      <c r="N1442" s="90">
        <f t="shared" si="114"/>
        <v>44047.473356481481</v>
      </c>
      <c r="O1442" s="386">
        <v>107.092</v>
      </c>
      <c r="P1442" s="386">
        <v>0.806867</v>
      </c>
      <c r="Q1442" s="386" t="s">
        <v>335</v>
      </c>
    </row>
    <row r="1443" spans="1:17">
      <c r="A1443" s="386" t="s">
        <v>348</v>
      </c>
      <c r="B1443" s="386" t="s">
        <v>335</v>
      </c>
      <c r="C1443" s="386" t="s">
        <v>188</v>
      </c>
      <c r="D1443" s="389">
        <v>44047</v>
      </c>
      <c r="E1443" s="394">
        <v>0.62509259259259253</v>
      </c>
      <c r="F1443" s="386" t="s">
        <v>556</v>
      </c>
      <c r="G1443" s="386">
        <v>107.279</v>
      </c>
      <c r="H1443" s="386">
        <v>0.73505399999999999</v>
      </c>
      <c r="J1443" s="320">
        <f t="shared" si="110"/>
        <v>2020</v>
      </c>
      <c r="K1443" s="320">
        <f t="shared" si="111"/>
        <v>8</v>
      </c>
      <c r="L1443" s="320">
        <f t="shared" si="112"/>
        <v>4</v>
      </c>
      <c r="M1443" s="91">
        <f t="shared" si="113"/>
        <v>44047</v>
      </c>
      <c r="N1443" s="90">
        <f t="shared" si="114"/>
        <v>44047.625092592592</v>
      </c>
      <c r="O1443" s="386">
        <v>107.279</v>
      </c>
      <c r="P1443" s="386">
        <v>0.73505399999999999</v>
      </c>
      <c r="Q1443" s="386" t="s">
        <v>335</v>
      </c>
    </row>
    <row r="1444" spans="1:17">
      <c r="A1444" s="386" t="s">
        <v>348</v>
      </c>
      <c r="B1444" s="386" t="s">
        <v>335</v>
      </c>
      <c r="C1444" s="386" t="s">
        <v>188</v>
      </c>
      <c r="D1444" s="389">
        <v>44048</v>
      </c>
      <c r="E1444" s="394">
        <v>0.5092592592592593</v>
      </c>
      <c r="F1444" s="386" t="s">
        <v>415</v>
      </c>
      <c r="G1444" s="386">
        <v>107.62</v>
      </c>
      <c r="H1444" s="386">
        <v>0.60131500000000004</v>
      </c>
      <c r="J1444" s="320">
        <f t="shared" si="110"/>
        <v>2020</v>
      </c>
      <c r="K1444" s="320">
        <f t="shared" si="111"/>
        <v>8</v>
      </c>
      <c r="L1444" s="320">
        <f t="shared" si="112"/>
        <v>5</v>
      </c>
      <c r="M1444" s="91">
        <f t="shared" si="113"/>
        <v>44048</v>
      </c>
      <c r="N1444" s="90">
        <f t="shared" si="114"/>
        <v>44048.509259259263</v>
      </c>
      <c r="O1444" s="386">
        <v>107.62</v>
      </c>
      <c r="P1444" s="386">
        <v>0.60131500000000004</v>
      </c>
      <c r="Q1444" s="386" t="s">
        <v>335</v>
      </c>
    </row>
    <row r="1445" spans="1:17">
      <c r="A1445" s="386" t="s">
        <v>348</v>
      </c>
      <c r="B1445" s="386" t="s">
        <v>335</v>
      </c>
      <c r="C1445" s="386" t="s">
        <v>188</v>
      </c>
      <c r="D1445" s="389">
        <v>44048</v>
      </c>
      <c r="E1445" s="394">
        <v>0.50943287037037044</v>
      </c>
      <c r="F1445" s="386" t="s">
        <v>415</v>
      </c>
      <c r="G1445" s="386">
        <v>107.745</v>
      </c>
      <c r="H1445" s="386">
        <v>0.55353300000000005</v>
      </c>
      <c r="J1445" s="320">
        <f t="shared" si="110"/>
        <v>2020</v>
      </c>
      <c r="K1445" s="320">
        <f t="shared" si="111"/>
        <v>8</v>
      </c>
      <c r="L1445" s="320">
        <f t="shared" si="112"/>
        <v>5</v>
      </c>
      <c r="M1445" s="91">
        <f t="shared" si="113"/>
        <v>44048</v>
      </c>
      <c r="N1445" s="90">
        <f t="shared" si="114"/>
        <v>44048.509432870371</v>
      </c>
      <c r="O1445" s="386">
        <v>107.745</v>
      </c>
      <c r="P1445" s="386">
        <v>0.55353300000000005</v>
      </c>
      <c r="Q1445" s="386" t="s">
        <v>335</v>
      </c>
    </row>
    <row r="1446" spans="1:17">
      <c r="A1446" s="386" t="s">
        <v>348</v>
      </c>
      <c r="B1446" s="386" t="s">
        <v>335</v>
      </c>
      <c r="C1446" s="386" t="s">
        <v>188</v>
      </c>
      <c r="D1446" s="389">
        <v>44048</v>
      </c>
      <c r="E1446" s="394">
        <v>0.50943287037037044</v>
      </c>
      <c r="F1446" s="386" t="s">
        <v>415</v>
      </c>
      <c r="G1446" s="386">
        <v>107.62</v>
      </c>
      <c r="H1446" s="386">
        <v>0.60131500000000004</v>
      </c>
      <c r="J1446" s="320">
        <f t="shared" si="110"/>
        <v>2020</v>
      </c>
      <c r="K1446" s="320">
        <f t="shared" si="111"/>
        <v>8</v>
      </c>
      <c r="L1446" s="320">
        <f t="shared" si="112"/>
        <v>5</v>
      </c>
      <c r="M1446" s="91">
        <f t="shared" si="113"/>
        <v>44048</v>
      </c>
      <c r="N1446" s="90">
        <f t="shared" si="114"/>
        <v>44048.509432870371</v>
      </c>
      <c r="O1446" s="386">
        <v>107.62</v>
      </c>
      <c r="P1446" s="386">
        <v>0.60131500000000004</v>
      </c>
      <c r="Q1446" s="386" t="s">
        <v>335</v>
      </c>
    </row>
    <row r="1447" spans="1:17">
      <c r="A1447" s="386" t="s">
        <v>348</v>
      </c>
      <c r="B1447" s="386" t="s">
        <v>335</v>
      </c>
      <c r="C1447" s="386" t="s">
        <v>188</v>
      </c>
      <c r="D1447" s="389">
        <v>44049</v>
      </c>
      <c r="E1447" s="394">
        <v>0.51944444444444449</v>
      </c>
      <c r="F1447" s="386" t="s">
        <v>428</v>
      </c>
      <c r="G1447" s="386">
        <v>107.206</v>
      </c>
      <c r="H1447" s="386">
        <v>0.75097599999999998</v>
      </c>
      <c r="J1447" s="320">
        <f t="shared" si="110"/>
        <v>2020</v>
      </c>
      <c r="K1447" s="320">
        <f t="shared" si="111"/>
        <v>8</v>
      </c>
      <c r="L1447" s="320">
        <f t="shared" si="112"/>
        <v>6</v>
      </c>
      <c r="M1447" s="91">
        <f t="shared" si="113"/>
        <v>44049</v>
      </c>
      <c r="N1447" s="90">
        <f t="shared" si="114"/>
        <v>44049.519444444442</v>
      </c>
      <c r="O1447" s="386">
        <v>107.206</v>
      </c>
      <c r="P1447" s="386">
        <v>0.75097599999999998</v>
      </c>
      <c r="Q1447" s="386" t="s">
        <v>335</v>
      </c>
    </row>
    <row r="1448" spans="1:17">
      <c r="A1448" s="386" t="s">
        <v>348</v>
      </c>
      <c r="B1448" s="386" t="s">
        <v>335</v>
      </c>
      <c r="C1448" s="386" t="s">
        <v>188</v>
      </c>
      <c r="D1448" s="389">
        <v>44049</v>
      </c>
      <c r="E1448" s="394">
        <v>0.51974537037037039</v>
      </c>
      <c r="F1448" s="386" t="s">
        <v>428</v>
      </c>
      <c r="G1448" s="386">
        <v>105.464</v>
      </c>
      <c r="H1448" s="386">
        <v>1.4363239999999999</v>
      </c>
      <c r="J1448" s="320">
        <f t="shared" si="110"/>
        <v>2020</v>
      </c>
      <c r="K1448" s="320">
        <f t="shared" si="111"/>
        <v>8</v>
      </c>
      <c r="L1448" s="320">
        <f t="shared" si="112"/>
        <v>6</v>
      </c>
      <c r="M1448" s="91">
        <f t="shared" si="113"/>
        <v>44049</v>
      </c>
      <c r="N1448" s="90">
        <f t="shared" si="114"/>
        <v>44049.519745370373</v>
      </c>
      <c r="O1448" s="386">
        <v>105.464</v>
      </c>
      <c r="P1448" s="386">
        <v>1.4363239999999999</v>
      </c>
      <c r="Q1448" s="386" t="s">
        <v>335</v>
      </c>
    </row>
    <row r="1449" spans="1:17">
      <c r="A1449" s="386" t="s">
        <v>348</v>
      </c>
      <c r="B1449" s="386" t="s">
        <v>335</v>
      </c>
      <c r="C1449" s="386" t="s">
        <v>188</v>
      </c>
      <c r="D1449" s="389">
        <v>44049</v>
      </c>
      <c r="E1449" s="394">
        <v>0.61340277777777774</v>
      </c>
      <c r="F1449" s="386" t="s">
        <v>423</v>
      </c>
      <c r="G1449" s="386">
        <v>107.50700000000001</v>
      </c>
      <c r="H1449" s="386">
        <v>0.63512500000000005</v>
      </c>
      <c r="J1449" s="320">
        <f t="shared" si="110"/>
        <v>2020</v>
      </c>
      <c r="K1449" s="320">
        <f t="shared" si="111"/>
        <v>8</v>
      </c>
      <c r="L1449" s="320">
        <f t="shared" si="112"/>
        <v>6</v>
      </c>
      <c r="M1449" s="91">
        <f t="shared" si="113"/>
        <v>44049</v>
      </c>
      <c r="N1449" s="90">
        <f t="shared" si="114"/>
        <v>44049.613402777781</v>
      </c>
      <c r="O1449" s="386">
        <v>107.50700000000001</v>
      </c>
      <c r="P1449" s="386">
        <v>0.63512500000000005</v>
      </c>
      <c r="Q1449" s="386" t="s">
        <v>335</v>
      </c>
    </row>
    <row r="1450" spans="1:17">
      <c r="A1450" s="386" t="s">
        <v>348</v>
      </c>
      <c r="B1450" s="386" t="s">
        <v>335</v>
      </c>
      <c r="C1450" s="386" t="s">
        <v>188</v>
      </c>
      <c r="D1450" s="389">
        <v>44049</v>
      </c>
      <c r="E1450" s="394">
        <v>0.61340277777777774</v>
      </c>
      <c r="F1450" s="386" t="s">
        <v>423</v>
      </c>
      <c r="G1450" s="386">
        <v>107.468</v>
      </c>
      <c r="H1450" s="386">
        <v>0.65011300000000005</v>
      </c>
      <c r="J1450" s="320">
        <f t="shared" si="110"/>
        <v>2020</v>
      </c>
      <c r="K1450" s="320">
        <f t="shared" si="111"/>
        <v>8</v>
      </c>
      <c r="L1450" s="320">
        <f t="shared" si="112"/>
        <v>6</v>
      </c>
      <c r="M1450" s="91">
        <f t="shared" si="113"/>
        <v>44049</v>
      </c>
      <c r="N1450" s="90">
        <f t="shared" si="114"/>
        <v>44049.613402777781</v>
      </c>
      <c r="O1450" s="386">
        <v>107.468</v>
      </c>
      <c r="P1450" s="386">
        <v>0.65011300000000005</v>
      </c>
      <c r="Q1450" s="386" t="s">
        <v>335</v>
      </c>
    </row>
    <row r="1451" spans="1:17">
      <c r="A1451" s="386" t="s">
        <v>348</v>
      </c>
      <c r="B1451" s="386" t="s">
        <v>335</v>
      </c>
      <c r="C1451" s="386" t="s">
        <v>188</v>
      </c>
      <c r="D1451" s="389">
        <v>44050</v>
      </c>
      <c r="E1451" s="394">
        <v>0.48168981481481482</v>
      </c>
      <c r="F1451" s="386" t="s">
        <v>431</v>
      </c>
      <c r="G1451" s="386">
        <v>107.312</v>
      </c>
      <c r="H1451" s="386">
        <v>0.70704999999999996</v>
      </c>
      <c r="J1451" s="320">
        <f t="shared" si="110"/>
        <v>2020</v>
      </c>
      <c r="K1451" s="320">
        <f t="shared" si="111"/>
        <v>8</v>
      </c>
      <c r="L1451" s="320">
        <f t="shared" si="112"/>
        <v>7</v>
      </c>
      <c r="M1451" s="91">
        <f t="shared" si="113"/>
        <v>44050</v>
      </c>
      <c r="N1451" s="90">
        <f t="shared" si="114"/>
        <v>44050.481689814813</v>
      </c>
      <c r="O1451" s="386">
        <v>107.312</v>
      </c>
      <c r="P1451" s="386">
        <v>0.70704999999999996</v>
      </c>
      <c r="Q1451" s="386" t="s">
        <v>335</v>
      </c>
    </row>
    <row r="1452" spans="1:17">
      <c r="A1452" s="386" t="s">
        <v>348</v>
      </c>
      <c r="B1452" s="386" t="s">
        <v>335</v>
      </c>
      <c r="C1452" s="386" t="s">
        <v>188</v>
      </c>
      <c r="D1452" s="389">
        <v>44050</v>
      </c>
      <c r="E1452" s="394">
        <v>0.48168981481481482</v>
      </c>
      <c r="F1452" s="386" t="s">
        <v>431</v>
      </c>
      <c r="G1452" s="386">
        <v>107.294</v>
      </c>
      <c r="H1452" s="386">
        <v>0.71398899999999998</v>
      </c>
      <c r="J1452" s="320">
        <f t="shared" si="110"/>
        <v>2020</v>
      </c>
      <c r="K1452" s="320">
        <f t="shared" si="111"/>
        <v>8</v>
      </c>
      <c r="L1452" s="320">
        <f t="shared" si="112"/>
        <v>7</v>
      </c>
      <c r="M1452" s="91">
        <f t="shared" si="113"/>
        <v>44050</v>
      </c>
      <c r="N1452" s="90">
        <f t="shared" si="114"/>
        <v>44050.481689814813</v>
      </c>
      <c r="O1452" s="386">
        <v>107.294</v>
      </c>
      <c r="P1452" s="386">
        <v>0.71398899999999998</v>
      </c>
      <c r="Q1452" s="386" t="s">
        <v>335</v>
      </c>
    </row>
    <row r="1453" spans="1:17">
      <c r="A1453" s="386" t="s">
        <v>348</v>
      </c>
      <c r="B1453" s="386" t="s">
        <v>335</v>
      </c>
      <c r="C1453" s="386" t="s">
        <v>188</v>
      </c>
      <c r="D1453" s="389">
        <v>44050</v>
      </c>
      <c r="E1453" s="394">
        <v>0.50710648148148152</v>
      </c>
      <c r="F1453" s="386" t="s">
        <v>414</v>
      </c>
      <c r="G1453" s="386">
        <v>107.434</v>
      </c>
      <c r="H1453" s="386">
        <v>0.660053</v>
      </c>
      <c r="J1453" s="320">
        <f t="shared" si="110"/>
        <v>2020</v>
      </c>
      <c r="K1453" s="320">
        <f t="shared" si="111"/>
        <v>8</v>
      </c>
      <c r="L1453" s="320">
        <f t="shared" si="112"/>
        <v>7</v>
      </c>
      <c r="M1453" s="91">
        <f t="shared" si="113"/>
        <v>44050</v>
      </c>
      <c r="N1453" s="90">
        <f t="shared" si="114"/>
        <v>44050.507106481484</v>
      </c>
      <c r="O1453" s="386">
        <v>107.434</v>
      </c>
      <c r="P1453" s="386">
        <v>0.660053</v>
      </c>
      <c r="Q1453" s="386" t="s">
        <v>335</v>
      </c>
    </row>
    <row r="1454" spans="1:17">
      <c r="A1454" s="386" t="s">
        <v>348</v>
      </c>
      <c r="B1454" s="386" t="s">
        <v>335</v>
      </c>
      <c r="C1454" s="386" t="s">
        <v>188</v>
      </c>
      <c r="D1454" s="389">
        <v>44050</v>
      </c>
      <c r="E1454" s="394">
        <v>0.64406249999999998</v>
      </c>
      <c r="F1454" s="386" t="s">
        <v>560</v>
      </c>
      <c r="G1454" s="386">
        <v>107.22</v>
      </c>
      <c r="H1454" s="386">
        <v>0.74557899999999999</v>
      </c>
      <c r="J1454" s="320">
        <f t="shared" si="110"/>
        <v>2020</v>
      </c>
      <c r="K1454" s="320">
        <f t="shared" si="111"/>
        <v>8</v>
      </c>
      <c r="L1454" s="320">
        <f t="shared" si="112"/>
        <v>7</v>
      </c>
      <c r="M1454" s="91">
        <f t="shared" si="113"/>
        <v>44050</v>
      </c>
      <c r="N1454" s="90">
        <f t="shared" si="114"/>
        <v>44050.644062500003</v>
      </c>
      <c r="O1454" s="386">
        <v>107.22</v>
      </c>
      <c r="P1454" s="386">
        <v>0.74557899999999999</v>
      </c>
      <c r="Q1454" s="386" t="s">
        <v>335</v>
      </c>
    </row>
    <row r="1455" spans="1:17">
      <c r="A1455" s="386" t="s">
        <v>348</v>
      </c>
      <c r="B1455" s="386" t="s">
        <v>335</v>
      </c>
      <c r="C1455" s="386" t="s">
        <v>188</v>
      </c>
      <c r="D1455" s="389">
        <v>44053</v>
      </c>
      <c r="E1455" s="394">
        <v>0.52063657407407404</v>
      </c>
      <c r="F1455" s="386" t="s">
        <v>421</v>
      </c>
      <c r="G1455" s="386">
        <v>106.53400000000001</v>
      </c>
      <c r="H1455" s="386">
        <v>1.0055259999999999</v>
      </c>
      <c r="J1455" s="320">
        <f t="shared" si="110"/>
        <v>2020</v>
      </c>
      <c r="K1455" s="320">
        <f t="shared" si="111"/>
        <v>8</v>
      </c>
      <c r="L1455" s="320">
        <f t="shared" si="112"/>
        <v>10</v>
      </c>
      <c r="M1455" s="91">
        <f t="shared" si="113"/>
        <v>44053</v>
      </c>
      <c r="N1455" s="90">
        <f t="shared" si="114"/>
        <v>44053.520636574074</v>
      </c>
      <c r="O1455" s="386">
        <v>106.53400000000001</v>
      </c>
      <c r="P1455" s="386">
        <v>1.0055259999999999</v>
      </c>
      <c r="Q1455" s="386" t="s">
        <v>335</v>
      </c>
    </row>
    <row r="1456" spans="1:17">
      <c r="A1456" s="386" t="s">
        <v>348</v>
      </c>
      <c r="B1456" s="386" t="s">
        <v>335</v>
      </c>
      <c r="C1456" s="386" t="s">
        <v>188</v>
      </c>
      <c r="D1456" s="389">
        <v>44053</v>
      </c>
      <c r="E1456" s="394">
        <v>0.52063657407407404</v>
      </c>
      <c r="F1456" s="386" t="s">
        <v>421</v>
      </c>
      <c r="G1456" s="386">
        <v>107.28400000000001</v>
      </c>
      <c r="H1456" s="386">
        <v>0.71476700000000004</v>
      </c>
      <c r="J1456" s="320">
        <f t="shared" si="110"/>
        <v>2020</v>
      </c>
      <c r="K1456" s="320">
        <f t="shared" si="111"/>
        <v>8</v>
      </c>
      <c r="L1456" s="320">
        <f t="shared" si="112"/>
        <v>10</v>
      </c>
      <c r="M1456" s="91">
        <f t="shared" si="113"/>
        <v>44053</v>
      </c>
      <c r="N1456" s="90">
        <f t="shared" si="114"/>
        <v>44053.520636574074</v>
      </c>
      <c r="O1456" s="386">
        <v>107.28400000000001</v>
      </c>
      <c r="P1456" s="386">
        <v>0.71476700000000004</v>
      </c>
      <c r="Q1456" s="386" t="s">
        <v>335</v>
      </c>
    </row>
    <row r="1457" spans="1:17">
      <c r="A1457" s="386" t="s">
        <v>348</v>
      </c>
      <c r="B1457" s="386" t="s">
        <v>335</v>
      </c>
      <c r="C1457" s="386" t="s">
        <v>188</v>
      </c>
      <c r="D1457" s="389">
        <v>44054</v>
      </c>
      <c r="E1457" s="394">
        <v>0.34098379629629627</v>
      </c>
      <c r="F1457" s="386" t="s">
        <v>561</v>
      </c>
      <c r="G1457" s="386">
        <v>107.26</v>
      </c>
      <c r="H1457" s="386">
        <v>0.72095699999999996</v>
      </c>
      <c r="J1457" s="320">
        <f t="shared" si="110"/>
        <v>2020</v>
      </c>
      <c r="K1457" s="320">
        <f t="shared" si="111"/>
        <v>8</v>
      </c>
      <c r="L1457" s="320">
        <f t="shared" si="112"/>
        <v>11</v>
      </c>
      <c r="M1457" s="91">
        <f t="shared" si="113"/>
        <v>44054</v>
      </c>
      <c r="N1457" s="90">
        <f t="shared" si="114"/>
        <v>44054.340983796297</v>
      </c>
      <c r="O1457" s="386">
        <v>107.26</v>
      </c>
      <c r="P1457" s="386">
        <v>0.72095699999999996</v>
      </c>
      <c r="Q1457" s="386" t="s">
        <v>335</v>
      </c>
    </row>
    <row r="1458" spans="1:17">
      <c r="A1458" s="386" t="s">
        <v>348</v>
      </c>
      <c r="B1458" s="386" t="s">
        <v>335</v>
      </c>
      <c r="C1458" s="386" t="s">
        <v>188</v>
      </c>
      <c r="D1458" s="389">
        <v>44054</v>
      </c>
      <c r="E1458" s="394">
        <v>0.47104166666666664</v>
      </c>
      <c r="F1458" s="386" t="s">
        <v>541</v>
      </c>
      <c r="G1458" s="386">
        <v>107.175</v>
      </c>
      <c r="H1458" s="386">
        <v>0.75382800000000005</v>
      </c>
      <c r="J1458" s="320">
        <f t="shared" si="110"/>
        <v>2020</v>
      </c>
      <c r="K1458" s="320">
        <f t="shared" si="111"/>
        <v>8</v>
      </c>
      <c r="L1458" s="320">
        <f t="shared" si="112"/>
        <v>11</v>
      </c>
      <c r="M1458" s="91">
        <f t="shared" si="113"/>
        <v>44054</v>
      </c>
      <c r="N1458" s="90">
        <f t="shared" si="114"/>
        <v>44054.471041666664</v>
      </c>
      <c r="O1458" s="386">
        <v>107.175</v>
      </c>
      <c r="P1458" s="386">
        <v>0.75382800000000005</v>
      </c>
      <c r="Q1458" s="386" t="s">
        <v>335</v>
      </c>
    </row>
    <row r="1459" spans="1:17">
      <c r="A1459" s="386" t="s">
        <v>348</v>
      </c>
      <c r="B1459" s="386" t="s">
        <v>335</v>
      </c>
      <c r="C1459" s="386" t="s">
        <v>188</v>
      </c>
      <c r="D1459" s="389">
        <v>44054</v>
      </c>
      <c r="E1459" s="394">
        <v>0.57805555555555554</v>
      </c>
      <c r="F1459" s="386" t="s">
        <v>428</v>
      </c>
      <c r="G1459" s="386">
        <v>107.136</v>
      </c>
      <c r="H1459" s="386">
        <v>0.76892099999999997</v>
      </c>
      <c r="J1459" s="320">
        <f t="shared" si="110"/>
        <v>2020</v>
      </c>
      <c r="K1459" s="320">
        <f t="shared" si="111"/>
        <v>8</v>
      </c>
      <c r="L1459" s="320">
        <f t="shared" si="112"/>
        <v>11</v>
      </c>
      <c r="M1459" s="91">
        <f t="shared" si="113"/>
        <v>44054</v>
      </c>
      <c r="N1459" s="90">
        <f t="shared" si="114"/>
        <v>44054.578055555554</v>
      </c>
      <c r="O1459" s="386">
        <v>107.136</v>
      </c>
      <c r="P1459" s="386">
        <v>0.76892099999999997</v>
      </c>
      <c r="Q1459" s="386" t="s">
        <v>335</v>
      </c>
    </row>
    <row r="1460" spans="1:17">
      <c r="A1460" s="386" t="s">
        <v>348</v>
      </c>
      <c r="B1460" s="386" t="s">
        <v>335</v>
      </c>
      <c r="C1460" s="386" t="s">
        <v>188</v>
      </c>
      <c r="D1460" s="389">
        <v>44054</v>
      </c>
      <c r="E1460" s="394">
        <v>0.57805555555555554</v>
      </c>
      <c r="F1460" s="386" t="s">
        <v>428</v>
      </c>
      <c r="G1460" s="386">
        <v>107.136</v>
      </c>
      <c r="H1460" s="386">
        <v>0.76892099999999997</v>
      </c>
      <c r="J1460" s="320">
        <f t="shared" si="110"/>
        <v>2020</v>
      </c>
      <c r="K1460" s="320">
        <f t="shared" si="111"/>
        <v>8</v>
      </c>
      <c r="L1460" s="320">
        <f t="shared" si="112"/>
        <v>11</v>
      </c>
      <c r="M1460" s="91">
        <f t="shared" si="113"/>
        <v>44054</v>
      </c>
      <c r="N1460" s="90">
        <f t="shared" si="114"/>
        <v>44054.578055555554</v>
      </c>
      <c r="O1460" s="386">
        <v>107.136</v>
      </c>
      <c r="P1460" s="386">
        <v>0.76892099999999997</v>
      </c>
      <c r="Q1460" s="386" t="s">
        <v>335</v>
      </c>
    </row>
    <row r="1461" spans="1:17">
      <c r="A1461" s="386" t="s">
        <v>348</v>
      </c>
      <c r="B1461" s="386" t="s">
        <v>335</v>
      </c>
      <c r="C1461" s="386" t="s">
        <v>188</v>
      </c>
      <c r="D1461" s="389">
        <v>44054</v>
      </c>
      <c r="E1461" s="394">
        <v>0.57805555555555554</v>
      </c>
      <c r="F1461" s="386" t="s">
        <v>428</v>
      </c>
      <c r="G1461" s="386">
        <v>107.116</v>
      </c>
      <c r="H1461" s="386">
        <v>0.77666299999999999</v>
      </c>
      <c r="J1461" s="320">
        <f t="shared" si="110"/>
        <v>2020</v>
      </c>
      <c r="K1461" s="320">
        <f t="shared" si="111"/>
        <v>8</v>
      </c>
      <c r="L1461" s="320">
        <f t="shared" si="112"/>
        <v>11</v>
      </c>
      <c r="M1461" s="91">
        <f t="shared" si="113"/>
        <v>44054</v>
      </c>
      <c r="N1461" s="90">
        <f t="shared" si="114"/>
        <v>44054.578055555554</v>
      </c>
      <c r="O1461" s="386">
        <v>107.116</v>
      </c>
      <c r="P1461" s="386">
        <v>0.77666299999999999</v>
      </c>
      <c r="Q1461" s="386" t="s">
        <v>335</v>
      </c>
    </row>
    <row r="1462" spans="1:17">
      <c r="A1462" s="386" t="s">
        <v>348</v>
      </c>
      <c r="B1462" s="386" t="s">
        <v>335</v>
      </c>
      <c r="C1462" s="386" t="s">
        <v>188</v>
      </c>
      <c r="D1462" s="389">
        <v>44054</v>
      </c>
      <c r="E1462" s="394">
        <v>0.57805555555555554</v>
      </c>
      <c r="F1462" s="386" t="s">
        <v>428</v>
      </c>
      <c r="G1462" s="386">
        <v>107.116</v>
      </c>
      <c r="H1462" s="386">
        <v>0.77666299999999999</v>
      </c>
      <c r="J1462" s="320">
        <f t="shared" si="110"/>
        <v>2020</v>
      </c>
      <c r="K1462" s="320">
        <f t="shared" si="111"/>
        <v>8</v>
      </c>
      <c r="L1462" s="320">
        <f t="shared" si="112"/>
        <v>11</v>
      </c>
      <c r="M1462" s="91">
        <f t="shared" si="113"/>
        <v>44054</v>
      </c>
      <c r="N1462" s="90">
        <f t="shared" si="114"/>
        <v>44054.578055555554</v>
      </c>
      <c r="O1462" s="386">
        <v>107.116</v>
      </c>
      <c r="P1462" s="386">
        <v>0.77666299999999999</v>
      </c>
      <c r="Q1462" s="386" t="s">
        <v>335</v>
      </c>
    </row>
    <row r="1463" spans="1:17">
      <c r="A1463" s="386" t="s">
        <v>348</v>
      </c>
      <c r="B1463" s="386" t="s">
        <v>335</v>
      </c>
      <c r="C1463" s="386" t="s">
        <v>188</v>
      </c>
      <c r="D1463" s="389">
        <v>44055</v>
      </c>
      <c r="E1463" s="394">
        <v>0.19946759259259261</v>
      </c>
      <c r="F1463" s="386" t="s">
        <v>413</v>
      </c>
      <c r="G1463" s="386">
        <v>107.02200000000001</v>
      </c>
      <c r="H1463" s="386">
        <v>0.81009100000000001</v>
      </c>
      <c r="J1463" s="320">
        <f t="shared" si="110"/>
        <v>2020</v>
      </c>
      <c r="K1463" s="320">
        <f t="shared" si="111"/>
        <v>8</v>
      </c>
      <c r="L1463" s="320">
        <f t="shared" si="112"/>
        <v>12</v>
      </c>
      <c r="M1463" s="91">
        <f t="shared" si="113"/>
        <v>44055</v>
      </c>
      <c r="N1463" s="90">
        <f t="shared" si="114"/>
        <v>44055.199467592596</v>
      </c>
      <c r="O1463" s="386">
        <v>107.02200000000001</v>
      </c>
      <c r="P1463" s="386">
        <v>0.81009100000000001</v>
      </c>
      <c r="Q1463" s="386" t="s">
        <v>335</v>
      </c>
    </row>
    <row r="1464" spans="1:17">
      <c r="A1464" s="386" t="s">
        <v>348</v>
      </c>
      <c r="B1464" s="386" t="s">
        <v>335</v>
      </c>
      <c r="C1464" s="386" t="s">
        <v>188</v>
      </c>
      <c r="D1464" s="389">
        <v>44055</v>
      </c>
      <c r="E1464" s="394">
        <v>0.19946759259259261</v>
      </c>
      <c r="F1464" s="386" t="s">
        <v>413</v>
      </c>
      <c r="G1464" s="386">
        <v>107.02200000000001</v>
      </c>
      <c r="H1464" s="386">
        <v>0.81009100000000001</v>
      </c>
      <c r="J1464" s="320">
        <f t="shared" si="110"/>
        <v>2020</v>
      </c>
      <c r="K1464" s="320">
        <f t="shared" si="111"/>
        <v>8</v>
      </c>
      <c r="L1464" s="320">
        <f t="shared" si="112"/>
        <v>12</v>
      </c>
      <c r="M1464" s="91">
        <f t="shared" si="113"/>
        <v>44055</v>
      </c>
      <c r="N1464" s="90">
        <f t="shared" si="114"/>
        <v>44055.199467592596</v>
      </c>
      <c r="O1464" s="386">
        <v>107.02200000000001</v>
      </c>
      <c r="P1464" s="386">
        <v>0.81009100000000001</v>
      </c>
      <c r="Q1464" s="386" t="s">
        <v>335</v>
      </c>
    </row>
    <row r="1465" spans="1:17">
      <c r="A1465" s="386" t="s">
        <v>348</v>
      </c>
      <c r="B1465" s="386" t="s">
        <v>335</v>
      </c>
      <c r="C1465" s="386" t="s">
        <v>188</v>
      </c>
      <c r="D1465" s="389">
        <v>44055</v>
      </c>
      <c r="E1465" s="394">
        <v>0.19946759259259261</v>
      </c>
      <c r="F1465" s="386" t="s">
        <v>413</v>
      </c>
      <c r="G1465" s="386">
        <v>107.02200000000001</v>
      </c>
      <c r="H1465" s="386">
        <v>0.81009100000000001</v>
      </c>
      <c r="J1465" s="320">
        <f t="shared" si="110"/>
        <v>2020</v>
      </c>
      <c r="K1465" s="320">
        <f t="shared" si="111"/>
        <v>8</v>
      </c>
      <c r="L1465" s="320">
        <f t="shared" si="112"/>
        <v>12</v>
      </c>
      <c r="M1465" s="91">
        <f t="shared" si="113"/>
        <v>44055</v>
      </c>
      <c r="N1465" s="90">
        <f t="shared" si="114"/>
        <v>44055.199467592596</v>
      </c>
      <c r="O1465" s="386">
        <v>107.02200000000001</v>
      </c>
      <c r="P1465" s="386">
        <v>0.81009100000000001</v>
      </c>
      <c r="Q1465" s="386" t="s">
        <v>335</v>
      </c>
    </row>
    <row r="1466" spans="1:17">
      <c r="A1466" s="386" t="s">
        <v>348</v>
      </c>
      <c r="B1466" s="386" t="s">
        <v>335</v>
      </c>
      <c r="C1466" s="386" t="s">
        <v>188</v>
      </c>
      <c r="D1466" s="389">
        <v>44055</v>
      </c>
      <c r="E1466" s="394">
        <v>0.47913194444444446</v>
      </c>
      <c r="F1466" s="386" t="s">
        <v>562</v>
      </c>
      <c r="G1466" s="386">
        <v>107.239</v>
      </c>
      <c r="H1466" s="386">
        <v>0.72600200000000004</v>
      </c>
      <c r="J1466" s="320">
        <f t="shared" si="110"/>
        <v>2020</v>
      </c>
      <c r="K1466" s="320">
        <f t="shared" si="111"/>
        <v>8</v>
      </c>
      <c r="L1466" s="320">
        <f t="shared" si="112"/>
        <v>12</v>
      </c>
      <c r="M1466" s="91">
        <f t="shared" si="113"/>
        <v>44055</v>
      </c>
      <c r="N1466" s="90">
        <f t="shared" si="114"/>
        <v>44055.479131944441</v>
      </c>
      <c r="O1466" s="386">
        <v>107.239</v>
      </c>
      <c r="P1466" s="386">
        <v>0.72600200000000004</v>
      </c>
      <c r="Q1466" s="386" t="s">
        <v>335</v>
      </c>
    </row>
    <row r="1467" spans="1:17">
      <c r="A1467" s="386" t="s">
        <v>348</v>
      </c>
      <c r="B1467" s="386" t="s">
        <v>335</v>
      </c>
      <c r="C1467" s="386" t="s">
        <v>188</v>
      </c>
      <c r="D1467" s="389">
        <v>44055</v>
      </c>
      <c r="E1467" s="394">
        <v>0.50769675925925928</v>
      </c>
      <c r="F1467" s="386" t="s">
        <v>519</v>
      </c>
      <c r="G1467" s="386">
        <v>107.18</v>
      </c>
      <c r="H1467" s="386">
        <v>0.74884399999999995</v>
      </c>
      <c r="J1467" s="320">
        <f t="shared" si="110"/>
        <v>2020</v>
      </c>
      <c r="K1467" s="320">
        <f t="shared" si="111"/>
        <v>8</v>
      </c>
      <c r="L1467" s="320">
        <f t="shared" si="112"/>
        <v>12</v>
      </c>
      <c r="M1467" s="91">
        <f t="shared" si="113"/>
        <v>44055</v>
      </c>
      <c r="N1467" s="90">
        <f t="shared" si="114"/>
        <v>44055.507696759261</v>
      </c>
      <c r="O1467" s="386">
        <v>107.18</v>
      </c>
      <c r="P1467" s="386">
        <v>0.74884399999999995</v>
      </c>
      <c r="Q1467" s="386" t="s">
        <v>335</v>
      </c>
    </row>
    <row r="1468" spans="1:17">
      <c r="A1468" s="386" t="s">
        <v>348</v>
      </c>
      <c r="B1468" s="386" t="s">
        <v>335</v>
      </c>
      <c r="C1468" s="386" t="s">
        <v>188</v>
      </c>
      <c r="D1468" s="389">
        <v>44055</v>
      </c>
      <c r="E1468" s="394">
        <v>0.50780092592592596</v>
      </c>
      <c r="F1468" s="386" t="s">
        <v>421</v>
      </c>
      <c r="G1468" s="386">
        <v>107.06100000000001</v>
      </c>
      <c r="H1468" s="386">
        <v>0.79496299999999998</v>
      </c>
      <c r="J1468" s="320">
        <f t="shared" si="110"/>
        <v>2020</v>
      </c>
      <c r="K1468" s="320">
        <f t="shared" si="111"/>
        <v>8</v>
      </c>
      <c r="L1468" s="320">
        <f t="shared" si="112"/>
        <v>12</v>
      </c>
      <c r="M1468" s="91">
        <f t="shared" si="113"/>
        <v>44055</v>
      </c>
      <c r="N1468" s="90">
        <f t="shared" si="114"/>
        <v>44055.507800925923</v>
      </c>
      <c r="O1468" s="386">
        <v>107.06100000000001</v>
      </c>
      <c r="P1468" s="386">
        <v>0.79496299999999998</v>
      </c>
      <c r="Q1468" s="386" t="s">
        <v>335</v>
      </c>
    </row>
    <row r="1469" spans="1:17">
      <c r="A1469" s="386" t="s">
        <v>348</v>
      </c>
      <c r="B1469" s="386" t="s">
        <v>335</v>
      </c>
      <c r="C1469" s="386" t="s">
        <v>188</v>
      </c>
      <c r="D1469" s="389">
        <v>44055</v>
      </c>
      <c r="E1469" s="394">
        <v>0.50793981481481476</v>
      </c>
      <c r="F1469" s="386" t="s">
        <v>543</v>
      </c>
      <c r="G1469" s="386">
        <v>107.08</v>
      </c>
      <c r="H1469" s="386">
        <v>0.78759500000000005</v>
      </c>
      <c r="J1469" s="320">
        <f t="shared" si="110"/>
        <v>2020</v>
      </c>
      <c r="K1469" s="320">
        <f t="shared" si="111"/>
        <v>8</v>
      </c>
      <c r="L1469" s="320">
        <f t="shared" si="112"/>
        <v>12</v>
      </c>
      <c r="M1469" s="91">
        <f t="shared" si="113"/>
        <v>44055</v>
      </c>
      <c r="N1469" s="90">
        <f t="shared" si="114"/>
        <v>44055.507939814815</v>
      </c>
      <c r="O1469" s="386">
        <v>107.08</v>
      </c>
      <c r="P1469" s="386">
        <v>0.78759500000000005</v>
      </c>
      <c r="Q1469" s="386" t="s">
        <v>335</v>
      </c>
    </row>
    <row r="1470" spans="1:17">
      <c r="A1470" s="386" t="s">
        <v>348</v>
      </c>
      <c r="B1470" s="386" t="s">
        <v>335</v>
      </c>
      <c r="C1470" s="386" t="s">
        <v>188</v>
      </c>
      <c r="D1470" s="389">
        <v>44055</v>
      </c>
      <c r="E1470" s="394">
        <v>0.58829861111111115</v>
      </c>
      <c r="F1470" s="386" t="s">
        <v>563</v>
      </c>
      <c r="G1470" s="386">
        <v>107.167</v>
      </c>
      <c r="H1470" s="386">
        <v>0.75387899999999997</v>
      </c>
      <c r="J1470" s="320">
        <f t="shared" si="110"/>
        <v>2020</v>
      </c>
      <c r="K1470" s="320">
        <f t="shared" si="111"/>
        <v>8</v>
      </c>
      <c r="L1470" s="320">
        <f t="shared" si="112"/>
        <v>12</v>
      </c>
      <c r="M1470" s="91">
        <f t="shared" si="113"/>
        <v>44055</v>
      </c>
      <c r="N1470" s="90">
        <f t="shared" si="114"/>
        <v>44055.58829861111</v>
      </c>
      <c r="O1470" s="386">
        <v>107.167</v>
      </c>
      <c r="P1470" s="386">
        <v>0.75387899999999997</v>
      </c>
      <c r="Q1470" s="386" t="s">
        <v>335</v>
      </c>
    </row>
    <row r="1471" spans="1:17">
      <c r="A1471" s="386" t="s">
        <v>348</v>
      </c>
      <c r="B1471" s="386" t="s">
        <v>335</v>
      </c>
      <c r="C1471" s="386" t="s">
        <v>188</v>
      </c>
      <c r="D1471" s="389">
        <v>44056</v>
      </c>
      <c r="E1471" s="394">
        <v>0.38828703703703704</v>
      </c>
      <c r="F1471" s="386" t="s">
        <v>415</v>
      </c>
      <c r="G1471" s="386">
        <v>107.28700000000001</v>
      </c>
      <c r="H1471" s="386">
        <v>0.69811000000000001</v>
      </c>
      <c r="J1471" s="320">
        <f t="shared" si="110"/>
        <v>2020</v>
      </c>
      <c r="K1471" s="320">
        <f t="shared" si="111"/>
        <v>8</v>
      </c>
      <c r="L1471" s="320">
        <f t="shared" si="112"/>
        <v>13</v>
      </c>
      <c r="M1471" s="91">
        <f t="shared" si="113"/>
        <v>44056</v>
      </c>
      <c r="N1471" s="90">
        <f t="shared" si="114"/>
        <v>44056.388287037036</v>
      </c>
      <c r="O1471" s="386">
        <v>107.28700000000001</v>
      </c>
      <c r="P1471" s="386">
        <v>0.69811000000000001</v>
      </c>
      <c r="Q1471" s="386" t="s">
        <v>335</v>
      </c>
    </row>
    <row r="1472" spans="1:17">
      <c r="A1472" s="386" t="s">
        <v>348</v>
      </c>
      <c r="B1472" s="386" t="s">
        <v>335</v>
      </c>
      <c r="C1472" s="386" t="s">
        <v>188</v>
      </c>
      <c r="D1472" s="389">
        <v>44056</v>
      </c>
      <c r="E1472" s="394">
        <v>0.42310185185185184</v>
      </c>
      <c r="F1472" s="386" t="s">
        <v>446</v>
      </c>
      <c r="G1472" s="386">
        <v>106.943</v>
      </c>
      <c r="H1472" s="386">
        <v>0.83186000000000004</v>
      </c>
      <c r="J1472" s="320">
        <f t="shared" si="110"/>
        <v>2020</v>
      </c>
      <c r="K1472" s="320">
        <f t="shared" si="111"/>
        <v>8</v>
      </c>
      <c r="L1472" s="320">
        <f t="shared" si="112"/>
        <v>13</v>
      </c>
      <c r="M1472" s="91">
        <f t="shared" si="113"/>
        <v>44056</v>
      </c>
      <c r="N1472" s="90">
        <f t="shared" si="114"/>
        <v>44056.423101851855</v>
      </c>
      <c r="O1472" s="386">
        <v>106.943</v>
      </c>
      <c r="P1472" s="386">
        <v>0.83186000000000004</v>
      </c>
      <c r="Q1472" s="386" t="s">
        <v>335</v>
      </c>
    </row>
    <row r="1473" spans="1:17">
      <c r="A1473" s="386" t="s">
        <v>348</v>
      </c>
      <c r="B1473" s="386" t="s">
        <v>335</v>
      </c>
      <c r="C1473" s="386" t="s">
        <v>188</v>
      </c>
      <c r="D1473" s="389">
        <v>44056</v>
      </c>
      <c r="E1473" s="394">
        <v>0.42310185185185184</v>
      </c>
      <c r="F1473" s="386" t="s">
        <v>446</v>
      </c>
      <c r="G1473" s="386">
        <v>106.943</v>
      </c>
      <c r="H1473" s="386">
        <v>0.83186000000000004</v>
      </c>
      <c r="J1473" s="320">
        <f t="shared" si="110"/>
        <v>2020</v>
      </c>
      <c r="K1473" s="320">
        <f t="shared" si="111"/>
        <v>8</v>
      </c>
      <c r="L1473" s="320">
        <f t="shared" si="112"/>
        <v>13</v>
      </c>
      <c r="M1473" s="91">
        <f t="shared" si="113"/>
        <v>44056</v>
      </c>
      <c r="N1473" s="90">
        <f t="shared" si="114"/>
        <v>44056.423101851855</v>
      </c>
      <c r="O1473" s="386">
        <v>106.943</v>
      </c>
      <c r="P1473" s="386">
        <v>0.83186000000000004</v>
      </c>
      <c r="Q1473" s="386" t="s">
        <v>335</v>
      </c>
    </row>
    <row r="1474" spans="1:17">
      <c r="A1474" s="386" t="s">
        <v>348</v>
      </c>
      <c r="B1474" s="386" t="s">
        <v>335</v>
      </c>
      <c r="C1474" s="386" t="s">
        <v>188</v>
      </c>
      <c r="D1474" s="389">
        <v>44056</v>
      </c>
      <c r="E1474" s="394">
        <v>0.5108449074074074</v>
      </c>
      <c r="F1474" s="386" t="s">
        <v>421</v>
      </c>
      <c r="G1474" s="386">
        <v>107.354</v>
      </c>
      <c r="H1474" s="386">
        <v>0.67212099999999997</v>
      </c>
      <c r="J1474" s="320">
        <f t="shared" si="110"/>
        <v>2020</v>
      </c>
      <c r="K1474" s="320">
        <f t="shared" si="111"/>
        <v>8</v>
      </c>
      <c r="L1474" s="320">
        <f t="shared" si="112"/>
        <v>13</v>
      </c>
      <c r="M1474" s="91">
        <f t="shared" si="113"/>
        <v>44056</v>
      </c>
      <c r="N1474" s="90">
        <f t="shared" si="114"/>
        <v>44056.510844907411</v>
      </c>
      <c r="O1474" s="386">
        <v>107.354</v>
      </c>
      <c r="P1474" s="386">
        <v>0.67212099999999997</v>
      </c>
      <c r="Q1474" s="386" t="s">
        <v>335</v>
      </c>
    </row>
    <row r="1475" spans="1:17">
      <c r="A1475" s="386" t="s">
        <v>348</v>
      </c>
      <c r="B1475" s="386" t="s">
        <v>335</v>
      </c>
      <c r="C1475" s="386" t="s">
        <v>188</v>
      </c>
      <c r="D1475" s="389">
        <v>44056</v>
      </c>
      <c r="E1475" s="394">
        <v>0.51145833333333335</v>
      </c>
      <c r="F1475" s="386" t="s">
        <v>421</v>
      </c>
      <c r="G1475" s="386">
        <v>108.104</v>
      </c>
      <c r="H1475" s="386">
        <v>0.38255299999999998</v>
      </c>
      <c r="J1475" s="320">
        <f t="shared" ref="J1475:J1538" si="115">YEAR(D1475)</f>
        <v>2020</v>
      </c>
      <c r="K1475" s="320">
        <f t="shared" ref="K1475:K1538" si="116">MONTH(D1475)</f>
        <v>8</v>
      </c>
      <c r="L1475" s="320">
        <f t="shared" ref="L1475:L1538" si="117">DAY(D1475)</f>
        <v>13</v>
      </c>
      <c r="M1475" s="91">
        <f t="shared" ref="M1475:M1538" si="118">DATE(J1475,K1475,L1475)</f>
        <v>44056</v>
      </c>
      <c r="N1475" s="90">
        <f t="shared" ref="N1475:N1538" si="119">M1475+E1475</f>
        <v>44056.511458333334</v>
      </c>
      <c r="O1475" s="386">
        <v>108.104</v>
      </c>
      <c r="P1475" s="386">
        <v>0.38255299999999998</v>
      </c>
      <c r="Q1475" s="386" t="s">
        <v>335</v>
      </c>
    </row>
    <row r="1476" spans="1:17">
      <c r="A1476" s="386" t="s">
        <v>348</v>
      </c>
      <c r="B1476" s="386" t="s">
        <v>335</v>
      </c>
      <c r="C1476" s="386" t="s">
        <v>188</v>
      </c>
      <c r="D1476" s="389">
        <v>44060</v>
      </c>
      <c r="E1476" s="394">
        <v>0.49222222222222217</v>
      </c>
      <c r="F1476" s="386" t="s">
        <v>423</v>
      </c>
      <c r="G1476" s="386">
        <v>107.325</v>
      </c>
      <c r="H1476" s="386">
        <v>0.67708900000000005</v>
      </c>
      <c r="J1476" s="320">
        <f t="shared" si="115"/>
        <v>2020</v>
      </c>
      <c r="K1476" s="320">
        <f t="shared" si="116"/>
        <v>8</v>
      </c>
      <c r="L1476" s="320">
        <f t="shared" si="117"/>
        <v>17</v>
      </c>
      <c r="M1476" s="91">
        <f t="shared" si="118"/>
        <v>44060</v>
      </c>
      <c r="N1476" s="90">
        <f t="shared" si="119"/>
        <v>44060.492222222223</v>
      </c>
      <c r="O1476" s="386">
        <v>107.325</v>
      </c>
      <c r="P1476" s="386">
        <v>0.67708900000000005</v>
      </c>
      <c r="Q1476" s="386" t="s">
        <v>335</v>
      </c>
    </row>
    <row r="1477" spans="1:17">
      <c r="A1477" s="386" t="s">
        <v>348</v>
      </c>
      <c r="B1477" s="386" t="s">
        <v>335</v>
      </c>
      <c r="C1477" s="386" t="s">
        <v>188</v>
      </c>
      <c r="D1477" s="389">
        <v>44060</v>
      </c>
      <c r="E1477" s="394">
        <v>0.49222222222222217</v>
      </c>
      <c r="F1477" s="386" t="s">
        <v>423</v>
      </c>
      <c r="G1477" s="386">
        <v>107.675</v>
      </c>
      <c r="H1477" s="386">
        <v>0.54131700000000005</v>
      </c>
      <c r="J1477" s="320">
        <f t="shared" si="115"/>
        <v>2020</v>
      </c>
      <c r="K1477" s="320">
        <f t="shared" si="116"/>
        <v>8</v>
      </c>
      <c r="L1477" s="320">
        <f t="shared" si="117"/>
        <v>17</v>
      </c>
      <c r="M1477" s="91">
        <f t="shared" si="118"/>
        <v>44060</v>
      </c>
      <c r="N1477" s="90">
        <f t="shared" si="119"/>
        <v>44060.492222222223</v>
      </c>
      <c r="O1477" s="386">
        <v>107.675</v>
      </c>
      <c r="P1477" s="386">
        <v>0.54131700000000005</v>
      </c>
      <c r="Q1477" s="386" t="s">
        <v>335</v>
      </c>
    </row>
    <row r="1478" spans="1:17">
      <c r="A1478" s="386" t="s">
        <v>348</v>
      </c>
      <c r="B1478" s="386" t="s">
        <v>335</v>
      </c>
      <c r="C1478" s="386" t="s">
        <v>188</v>
      </c>
      <c r="D1478" s="389">
        <v>44061</v>
      </c>
      <c r="E1478" s="394">
        <v>0.53850694444444447</v>
      </c>
      <c r="F1478" s="386" t="s">
        <v>423</v>
      </c>
      <c r="G1478" s="386">
        <v>107.3</v>
      </c>
      <c r="H1478" s="386">
        <v>0.68366800000000005</v>
      </c>
      <c r="J1478" s="320">
        <f t="shared" si="115"/>
        <v>2020</v>
      </c>
      <c r="K1478" s="320">
        <f t="shared" si="116"/>
        <v>8</v>
      </c>
      <c r="L1478" s="320">
        <f t="shared" si="117"/>
        <v>18</v>
      </c>
      <c r="M1478" s="91">
        <f t="shared" si="118"/>
        <v>44061</v>
      </c>
      <c r="N1478" s="90">
        <f t="shared" si="119"/>
        <v>44061.538506944446</v>
      </c>
      <c r="O1478" s="386">
        <v>107.3</v>
      </c>
      <c r="P1478" s="386">
        <v>0.68366800000000005</v>
      </c>
      <c r="Q1478" s="386" t="s">
        <v>335</v>
      </c>
    </row>
    <row r="1479" spans="1:17">
      <c r="A1479" s="386" t="s">
        <v>348</v>
      </c>
      <c r="B1479" s="386" t="s">
        <v>335</v>
      </c>
      <c r="C1479" s="386" t="s">
        <v>188</v>
      </c>
      <c r="D1479" s="389">
        <v>44061</v>
      </c>
      <c r="E1479" s="394">
        <v>0.53850694444444447</v>
      </c>
      <c r="F1479" s="386" t="s">
        <v>423</v>
      </c>
      <c r="G1479" s="386">
        <v>107.3</v>
      </c>
      <c r="H1479" s="386">
        <v>0.68366800000000005</v>
      </c>
      <c r="J1479" s="320">
        <f t="shared" si="115"/>
        <v>2020</v>
      </c>
      <c r="K1479" s="320">
        <f t="shared" si="116"/>
        <v>8</v>
      </c>
      <c r="L1479" s="320">
        <f t="shared" si="117"/>
        <v>18</v>
      </c>
      <c r="M1479" s="91">
        <f t="shared" si="118"/>
        <v>44061</v>
      </c>
      <c r="N1479" s="90">
        <f t="shared" si="119"/>
        <v>44061.538506944446</v>
      </c>
      <c r="O1479" s="386">
        <v>107.3</v>
      </c>
      <c r="P1479" s="386">
        <v>0.68366800000000005</v>
      </c>
      <c r="Q1479" s="386" t="s">
        <v>335</v>
      </c>
    </row>
    <row r="1480" spans="1:17">
      <c r="A1480" s="386" t="s">
        <v>348</v>
      </c>
      <c r="B1480" s="386" t="s">
        <v>335</v>
      </c>
      <c r="C1480" s="386" t="s">
        <v>188</v>
      </c>
      <c r="D1480" s="389">
        <v>44061</v>
      </c>
      <c r="E1480" s="394">
        <v>0.53850694444444447</v>
      </c>
      <c r="F1480" s="386" t="s">
        <v>423</v>
      </c>
      <c r="G1480" s="386">
        <v>107.3</v>
      </c>
      <c r="H1480" s="386">
        <v>0.68366800000000005</v>
      </c>
      <c r="J1480" s="320">
        <f t="shared" si="115"/>
        <v>2020</v>
      </c>
      <c r="K1480" s="320">
        <f t="shared" si="116"/>
        <v>8</v>
      </c>
      <c r="L1480" s="320">
        <f t="shared" si="117"/>
        <v>18</v>
      </c>
      <c r="M1480" s="91">
        <f t="shared" si="118"/>
        <v>44061</v>
      </c>
      <c r="N1480" s="90">
        <f t="shared" si="119"/>
        <v>44061.538506944446</v>
      </c>
      <c r="O1480" s="386">
        <v>107.3</v>
      </c>
      <c r="P1480" s="386">
        <v>0.68366800000000005</v>
      </c>
      <c r="Q1480" s="386" t="s">
        <v>335</v>
      </c>
    </row>
    <row r="1481" spans="1:17">
      <c r="A1481" s="386" t="s">
        <v>348</v>
      </c>
      <c r="B1481" s="386" t="s">
        <v>335</v>
      </c>
      <c r="C1481" s="386" t="s">
        <v>188</v>
      </c>
      <c r="D1481" s="389">
        <v>44061</v>
      </c>
      <c r="E1481" s="394">
        <v>0.65377314814814813</v>
      </c>
      <c r="F1481" s="386" t="s">
        <v>533</v>
      </c>
      <c r="G1481" s="386">
        <v>107.166</v>
      </c>
      <c r="H1481" s="386">
        <v>0.73586399999999996</v>
      </c>
      <c r="J1481" s="320">
        <f t="shared" si="115"/>
        <v>2020</v>
      </c>
      <c r="K1481" s="320">
        <f t="shared" si="116"/>
        <v>8</v>
      </c>
      <c r="L1481" s="320">
        <f t="shared" si="117"/>
        <v>18</v>
      </c>
      <c r="M1481" s="91">
        <f t="shared" si="118"/>
        <v>44061</v>
      </c>
      <c r="N1481" s="90">
        <f t="shared" si="119"/>
        <v>44061.653773148151</v>
      </c>
      <c r="O1481" s="386">
        <v>107.166</v>
      </c>
      <c r="P1481" s="386">
        <v>0.73586399999999996</v>
      </c>
      <c r="Q1481" s="386" t="s">
        <v>335</v>
      </c>
    </row>
    <row r="1482" spans="1:17">
      <c r="A1482" s="386" t="s">
        <v>348</v>
      </c>
      <c r="B1482" s="386" t="s">
        <v>335</v>
      </c>
      <c r="C1482" s="386" t="s">
        <v>188</v>
      </c>
      <c r="D1482" s="389">
        <v>44062</v>
      </c>
      <c r="E1482" s="394">
        <v>0.40940972222222222</v>
      </c>
      <c r="F1482" s="386" t="s">
        <v>423</v>
      </c>
      <c r="G1482" s="386">
        <v>107.07599999999999</v>
      </c>
      <c r="H1482" s="386">
        <v>0.76791200000000004</v>
      </c>
      <c r="J1482" s="320">
        <f t="shared" si="115"/>
        <v>2020</v>
      </c>
      <c r="K1482" s="320">
        <f t="shared" si="116"/>
        <v>8</v>
      </c>
      <c r="L1482" s="320">
        <f t="shared" si="117"/>
        <v>19</v>
      </c>
      <c r="M1482" s="91">
        <f t="shared" si="118"/>
        <v>44062</v>
      </c>
      <c r="N1482" s="90">
        <f t="shared" si="119"/>
        <v>44062.409409722219</v>
      </c>
      <c r="O1482" s="386">
        <v>107.07599999999999</v>
      </c>
      <c r="P1482" s="386">
        <v>0.76791200000000004</v>
      </c>
      <c r="Q1482" s="386" t="s">
        <v>335</v>
      </c>
    </row>
    <row r="1483" spans="1:17">
      <c r="A1483" s="386" t="s">
        <v>348</v>
      </c>
      <c r="B1483" s="386" t="s">
        <v>335</v>
      </c>
      <c r="C1483" s="386" t="s">
        <v>188</v>
      </c>
      <c r="D1483" s="389">
        <v>44062</v>
      </c>
      <c r="E1483" s="394">
        <v>0.41115740740740747</v>
      </c>
      <c r="F1483" s="386" t="s">
        <v>423</v>
      </c>
      <c r="G1483" s="386">
        <v>106.8</v>
      </c>
      <c r="H1483" s="386">
        <v>0.87589799999999995</v>
      </c>
      <c r="J1483" s="320">
        <f t="shared" si="115"/>
        <v>2020</v>
      </c>
      <c r="K1483" s="320">
        <f t="shared" si="116"/>
        <v>8</v>
      </c>
      <c r="L1483" s="320">
        <f t="shared" si="117"/>
        <v>19</v>
      </c>
      <c r="M1483" s="91">
        <f t="shared" si="118"/>
        <v>44062</v>
      </c>
      <c r="N1483" s="90">
        <f t="shared" si="119"/>
        <v>44062.411157407405</v>
      </c>
      <c r="O1483" s="386">
        <v>106.8</v>
      </c>
      <c r="P1483" s="386">
        <v>0.87589799999999995</v>
      </c>
      <c r="Q1483" s="386" t="s">
        <v>335</v>
      </c>
    </row>
    <row r="1484" spans="1:17">
      <c r="A1484" s="386" t="s">
        <v>348</v>
      </c>
      <c r="B1484" s="386" t="s">
        <v>335</v>
      </c>
      <c r="C1484" s="386" t="s">
        <v>188</v>
      </c>
      <c r="D1484" s="389">
        <v>44062</v>
      </c>
      <c r="E1484" s="394">
        <v>0.54706018518518518</v>
      </c>
      <c r="F1484" s="386" t="s">
        <v>422</v>
      </c>
      <c r="G1484" s="386">
        <v>107.31</v>
      </c>
      <c r="H1484" s="386">
        <v>0.67662599999999995</v>
      </c>
      <c r="J1484" s="320">
        <f t="shared" si="115"/>
        <v>2020</v>
      </c>
      <c r="K1484" s="320">
        <f t="shared" si="116"/>
        <v>8</v>
      </c>
      <c r="L1484" s="320">
        <f t="shared" si="117"/>
        <v>19</v>
      </c>
      <c r="M1484" s="91">
        <f t="shared" si="118"/>
        <v>44062</v>
      </c>
      <c r="N1484" s="90">
        <f t="shared" si="119"/>
        <v>44062.547060185185</v>
      </c>
      <c r="O1484" s="386">
        <v>107.31</v>
      </c>
      <c r="P1484" s="386">
        <v>0.67662599999999995</v>
      </c>
      <c r="Q1484" s="386" t="s">
        <v>335</v>
      </c>
    </row>
    <row r="1485" spans="1:17">
      <c r="A1485" s="386" t="s">
        <v>348</v>
      </c>
      <c r="B1485" s="386" t="s">
        <v>335</v>
      </c>
      <c r="C1485" s="386" t="s">
        <v>188</v>
      </c>
      <c r="D1485" s="389">
        <v>44062</v>
      </c>
      <c r="E1485" s="394">
        <v>0.54706018518518518</v>
      </c>
      <c r="F1485" s="386" t="s">
        <v>422</v>
      </c>
      <c r="G1485" s="386">
        <v>107.31</v>
      </c>
      <c r="H1485" s="386">
        <v>0.67662599999999995</v>
      </c>
      <c r="J1485" s="320">
        <f t="shared" si="115"/>
        <v>2020</v>
      </c>
      <c r="K1485" s="320">
        <f t="shared" si="116"/>
        <v>8</v>
      </c>
      <c r="L1485" s="320">
        <f t="shared" si="117"/>
        <v>19</v>
      </c>
      <c r="M1485" s="91">
        <f t="shared" si="118"/>
        <v>44062</v>
      </c>
      <c r="N1485" s="90">
        <f t="shared" si="119"/>
        <v>44062.547060185185</v>
      </c>
      <c r="O1485" s="386">
        <v>107.31</v>
      </c>
      <c r="P1485" s="386">
        <v>0.67662599999999995</v>
      </c>
      <c r="Q1485" s="386" t="s">
        <v>335</v>
      </c>
    </row>
    <row r="1486" spans="1:17">
      <c r="A1486" s="386" t="s">
        <v>348</v>
      </c>
      <c r="B1486" s="386" t="s">
        <v>335</v>
      </c>
      <c r="C1486" s="386" t="s">
        <v>188</v>
      </c>
      <c r="D1486" s="389">
        <v>44062</v>
      </c>
      <c r="E1486" s="394">
        <v>0.54706018518518518</v>
      </c>
      <c r="F1486" s="386" t="s">
        <v>422</v>
      </c>
      <c r="G1486" s="386">
        <v>107.31</v>
      </c>
      <c r="H1486" s="386">
        <v>0.67662599999999995</v>
      </c>
      <c r="J1486" s="320">
        <f t="shared" si="115"/>
        <v>2020</v>
      </c>
      <c r="K1486" s="320">
        <f t="shared" si="116"/>
        <v>8</v>
      </c>
      <c r="L1486" s="320">
        <f t="shared" si="117"/>
        <v>19</v>
      </c>
      <c r="M1486" s="91">
        <f t="shared" si="118"/>
        <v>44062</v>
      </c>
      <c r="N1486" s="90">
        <f t="shared" si="119"/>
        <v>44062.547060185185</v>
      </c>
      <c r="O1486" s="386">
        <v>107.31</v>
      </c>
      <c r="P1486" s="386">
        <v>0.67662599999999995</v>
      </c>
      <c r="Q1486" s="386" t="s">
        <v>335</v>
      </c>
    </row>
    <row r="1487" spans="1:17">
      <c r="A1487" s="386" t="s">
        <v>348</v>
      </c>
      <c r="B1487" s="386" t="s">
        <v>335</v>
      </c>
      <c r="C1487" s="386" t="s">
        <v>188</v>
      </c>
      <c r="D1487" s="389">
        <v>44063</v>
      </c>
      <c r="E1487" s="394">
        <v>0.41516203703703708</v>
      </c>
      <c r="F1487" s="386" t="s">
        <v>527</v>
      </c>
      <c r="G1487" s="386">
        <v>107.114</v>
      </c>
      <c r="H1487" s="386">
        <v>0.74382199999999998</v>
      </c>
      <c r="J1487" s="320">
        <f t="shared" si="115"/>
        <v>2020</v>
      </c>
      <c r="K1487" s="320">
        <f t="shared" si="116"/>
        <v>8</v>
      </c>
      <c r="L1487" s="320">
        <f t="shared" si="117"/>
        <v>20</v>
      </c>
      <c r="M1487" s="91">
        <f t="shared" si="118"/>
        <v>44063</v>
      </c>
      <c r="N1487" s="90">
        <f t="shared" si="119"/>
        <v>44063.415162037039</v>
      </c>
      <c r="O1487" s="386">
        <v>107.114</v>
      </c>
      <c r="P1487" s="386">
        <v>0.74382199999999998</v>
      </c>
      <c r="Q1487" s="386" t="s">
        <v>335</v>
      </c>
    </row>
    <row r="1488" spans="1:17">
      <c r="A1488" s="386" t="s">
        <v>348</v>
      </c>
      <c r="B1488" s="386" t="s">
        <v>335</v>
      </c>
      <c r="C1488" s="386" t="s">
        <v>188</v>
      </c>
      <c r="D1488" s="389">
        <v>44063</v>
      </c>
      <c r="E1488" s="394">
        <v>0.58061342592592591</v>
      </c>
      <c r="F1488" s="386" t="s">
        <v>564</v>
      </c>
      <c r="G1488" s="386">
        <v>107.203</v>
      </c>
      <c r="H1488" s="386">
        <v>0.70897699999999997</v>
      </c>
      <c r="J1488" s="320">
        <f t="shared" si="115"/>
        <v>2020</v>
      </c>
      <c r="K1488" s="320">
        <f t="shared" si="116"/>
        <v>8</v>
      </c>
      <c r="L1488" s="320">
        <f t="shared" si="117"/>
        <v>20</v>
      </c>
      <c r="M1488" s="91">
        <f t="shared" si="118"/>
        <v>44063</v>
      </c>
      <c r="N1488" s="90">
        <f t="shared" si="119"/>
        <v>44063.580613425926</v>
      </c>
      <c r="O1488" s="386">
        <v>107.203</v>
      </c>
      <c r="P1488" s="386">
        <v>0.70897699999999997</v>
      </c>
      <c r="Q1488" s="386" t="s">
        <v>335</v>
      </c>
    </row>
    <row r="1489" spans="1:17">
      <c r="A1489" s="386" t="s">
        <v>348</v>
      </c>
      <c r="B1489" s="386" t="s">
        <v>335</v>
      </c>
      <c r="C1489" s="386" t="s">
        <v>188</v>
      </c>
      <c r="D1489" s="389">
        <v>44063</v>
      </c>
      <c r="E1489" s="394">
        <v>0.62475694444444441</v>
      </c>
      <c r="F1489" s="386" t="s">
        <v>565</v>
      </c>
      <c r="G1489" s="386">
        <v>107.175</v>
      </c>
      <c r="H1489" s="386">
        <v>0.71993600000000002</v>
      </c>
      <c r="J1489" s="320">
        <f t="shared" si="115"/>
        <v>2020</v>
      </c>
      <c r="K1489" s="320">
        <f t="shared" si="116"/>
        <v>8</v>
      </c>
      <c r="L1489" s="320">
        <f t="shared" si="117"/>
        <v>20</v>
      </c>
      <c r="M1489" s="91">
        <f t="shared" si="118"/>
        <v>44063</v>
      </c>
      <c r="N1489" s="90">
        <f t="shared" si="119"/>
        <v>44063.624756944446</v>
      </c>
      <c r="O1489" s="386">
        <v>107.175</v>
      </c>
      <c r="P1489" s="386">
        <v>0.71993600000000002</v>
      </c>
      <c r="Q1489" s="386" t="s">
        <v>335</v>
      </c>
    </row>
    <row r="1490" spans="1:17">
      <c r="A1490" s="386" t="s">
        <v>348</v>
      </c>
      <c r="B1490" s="386" t="s">
        <v>335</v>
      </c>
      <c r="C1490" s="386" t="s">
        <v>188</v>
      </c>
      <c r="D1490" s="389">
        <v>44064</v>
      </c>
      <c r="E1490" s="394">
        <v>0.43596064814814811</v>
      </c>
      <c r="F1490" s="386" t="s">
        <v>566</v>
      </c>
      <c r="G1490" s="386">
        <v>107.208</v>
      </c>
      <c r="H1490" s="386">
        <v>0.70388499999999998</v>
      </c>
      <c r="J1490" s="320">
        <f t="shared" si="115"/>
        <v>2020</v>
      </c>
      <c r="K1490" s="320">
        <f t="shared" si="116"/>
        <v>8</v>
      </c>
      <c r="L1490" s="320">
        <f t="shared" si="117"/>
        <v>21</v>
      </c>
      <c r="M1490" s="91">
        <f t="shared" si="118"/>
        <v>44064</v>
      </c>
      <c r="N1490" s="90">
        <f t="shared" si="119"/>
        <v>44064.435960648145</v>
      </c>
      <c r="O1490" s="386">
        <v>107.208</v>
      </c>
      <c r="P1490" s="386">
        <v>0.70388499999999998</v>
      </c>
      <c r="Q1490" s="386" t="s">
        <v>335</v>
      </c>
    </row>
    <row r="1491" spans="1:17">
      <c r="A1491" s="386" t="s">
        <v>348</v>
      </c>
      <c r="B1491" s="386" t="s">
        <v>335</v>
      </c>
      <c r="C1491" s="386" t="s">
        <v>188</v>
      </c>
      <c r="D1491" s="389">
        <v>44067</v>
      </c>
      <c r="E1491" s="394">
        <v>0.53940972222222228</v>
      </c>
      <c r="F1491" s="386" t="s">
        <v>567</v>
      </c>
      <c r="G1491" s="386">
        <v>107.01600000000001</v>
      </c>
      <c r="H1491" s="386">
        <v>0.77611399999999997</v>
      </c>
      <c r="J1491" s="320">
        <f t="shared" si="115"/>
        <v>2020</v>
      </c>
      <c r="K1491" s="320">
        <f t="shared" si="116"/>
        <v>8</v>
      </c>
      <c r="L1491" s="320">
        <f t="shared" si="117"/>
        <v>24</v>
      </c>
      <c r="M1491" s="91">
        <f t="shared" si="118"/>
        <v>44067</v>
      </c>
      <c r="N1491" s="90">
        <f t="shared" si="119"/>
        <v>44067.539409722223</v>
      </c>
      <c r="O1491" s="386">
        <v>107.01600000000001</v>
      </c>
      <c r="P1491" s="386">
        <v>0.77611399999999997</v>
      </c>
      <c r="Q1491" s="386" t="s">
        <v>335</v>
      </c>
    </row>
    <row r="1492" spans="1:17">
      <c r="A1492" s="386" t="s">
        <v>348</v>
      </c>
      <c r="B1492" s="386" t="s">
        <v>335</v>
      </c>
      <c r="C1492" s="386" t="s">
        <v>188</v>
      </c>
      <c r="D1492" s="389">
        <v>44067</v>
      </c>
      <c r="E1492" s="394">
        <v>0.53991898148148154</v>
      </c>
      <c r="F1492" s="386" t="s">
        <v>567</v>
      </c>
      <c r="G1492" s="386">
        <v>106.566</v>
      </c>
      <c r="H1492" s="386">
        <v>0.95342000000000005</v>
      </c>
      <c r="J1492" s="320">
        <f t="shared" si="115"/>
        <v>2020</v>
      </c>
      <c r="K1492" s="320">
        <f t="shared" si="116"/>
        <v>8</v>
      </c>
      <c r="L1492" s="320">
        <f t="shared" si="117"/>
        <v>24</v>
      </c>
      <c r="M1492" s="91">
        <f t="shared" si="118"/>
        <v>44067</v>
      </c>
      <c r="N1492" s="90">
        <f t="shared" si="119"/>
        <v>44067.539918981478</v>
      </c>
      <c r="O1492" s="386">
        <v>106.566</v>
      </c>
      <c r="P1492" s="386">
        <v>0.95342000000000005</v>
      </c>
      <c r="Q1492" s="386" t="s">
        <v>335</v>
      </c>
    </row>
    <row r="1493" spans="1:17">
      <c r="A1493" s="386" t="s">
        <v>348</v>
      </c>
      <c r="B1493" s="386" t="s">
        <v>335</v>
      </c>
      <c r="C1493" s="386" t="s">
        <v>188</v>
      </c>
      <c r="D1493" s="389">
        <v>44067</v>
      </c>
      <c r="E1493" s="394">
        <v>0.53991898148148154</v>
      </c>
      <c r="F1493" s="386" t="s">
        <v>567</v>
      </c>
      <c r="G1493" s="386">
        <v>106.566</v>
      </c>
      <c r="H1493" s="386">
        <v>0.95342000000000005</v>
      </c>
      <c r="J1493" s="320">
        <f t="shared" si="115"/>
        <v>2020</v>
      </c>
      <c r="K1493" s="320">
        <f t="shared" si="116"/>
        <v>8</v>
      </c>
      <c r="L1493" s="320">
        <f t="shared" si="117"/>
        <v>24</v>
      </c>
      <c r="M1493" s="91">
        <f t="shared" si="118"/>
        <v>44067</v>
      </c>
      <c r="N1493" s="90">
        <f t="shared" si="119"/>
        <v>44067.539918981478</v>
      </c>
      <c r="O1493" s="386">
        <v>106.566</v>
      </c>
      <c r="P1493" s="386">
        <v>0.95342000000000005</v>
      </c>
      <c r="Q1493" s="386" t="s">
        <v>335</v>
      </c>
    </row>
    <row r="1494" spans="1:17">
      <c r="A1494" s="386" t="s">
        <v>348</v>
      </c>
      <c r="B1494" s="386" t="s">
        <v>335</v>
      </c>
      <c r="C1494" s="386" t="s">
        <v>188</v>
      </c>
      <c r="D1494" s="389">
        <v>44068</v>
      </c>
      <c r="E1494" s="394">
        <v>0.62187499999999996</v>
      </c>
      <c r="F1494" s="386" t="s">
        <v>414</v>
      </c>
      <c r="G1494" s="386">
        <v>106.931</v>
      </c>
      <c r="H1494" s="386">
        <v>0.80650100000000002</v>
      </c>
      <c r="J1494" s="320">
        <f t="shared" si="115"/>
        <v>2020</v>
      </c>
      <c r="K1494" s="320">
        <f t="shared" si="116"/>
        <v>8</v>
      </c>
      <c r="L1494" s="320">
        <f t="shared" si="117"/>
        <v>25</v>
      </c>
      <c r="M1494" s="91">
        <f t="shared" si="118"/>
        <v>44068</v>
      </c>
      <c r="N1494" s="90">
        <f t="shared" si="119"/>
        <v>44068.621874999997</v>
      </c>
      <c r="O1494" s="386">
        <v>106.931</v>
      </c>
      <c r="P1494" s="386">
        <v>0.80650100000000002</v>
      </c>
      <c r="Q1494" s="386" t="s">
        <v>335</v>
      </c>
    </row>
    <row r="1495" spans="1:17">
      <c r="A1495" s="386" t="s">
        <v>348</v>
      </c>
      <c r="B1495" s="386" t="s">
        <v>335</v>
      </c>
      <c r="C1495" s="386" t="s">
        <v>188</v>
      </c>
      <c r="D1495" s="389">
        <v>44068</v>
      </c>
      <c r="E1495" s="394">
        <v>0.62187499999999996</v>
      </c>
      <c r="F1495" s="386" t="s">
        <v>414</v>
      </c>
      <c r="G1495" s="386">
        <v>106.931</v>
      </c>
      <c r="H1495" s="386">
        <v>0.80650100000000002</v>
      </c>
      <c r="J1495" s="320">
        <f t="shared" si="115"/>
        <v>2020</v>
      </c>
      <c r="K1495" s="320">
        <f t="shared" si="116"/>
        <v>8</v>
      </c>
      <c r="L1495" s="320">
        <f t="shared" si="117"/>
        <v>25</v>
      </c>
      <c r="M1495" s="91">
        <f t="shared" si="118"/>
        <v>44068</v>
      </c>
      <c r="N1495" s="90">
        <f t="shared" si="119"/>
        <v>44068.621874999997</v>
      </c>
      <c r="O1495" s="386">
        <v>106.931</v>
      </c>
      <c r="P1495" s="386">
        <v>0.80650100000000002</v>
      </c>
      <c r="Q1495" s="386" t="s">
        <v>335</v>
      </c>
    </row>
    <row r="1496" spans="1:17">
      <c r="A1496" s="386" t="s">
        <v>348</v>
      </c>
      <c r="B1496" s="386" t="s">
        <v>335</v>
      </c>
      <c r="C1496" s="386" t="s">
        <v>188</v>
      </c>
      <c r="D1496" s="389">
        <v>44069</v>
      </c>
      <c r="E1496" s="394">
        <v>0.34930555555555554</v>
      </c>
      <c r="F1496" s="386" t="s">
        <v>421</v>
      </c>
      <c r="G1496" s="386">
        <v>103.48099999999999</v>
      </c>
      <c r="H1496" s="386">
        <v>2.1911809999999998</v>
      </c>
      <c r="J1496" s="320">
        <f t="shared" si="115"/>
        <v>2020</v>
      </c>
      <c r="K1496" s="320">
        <f t="shared" si="116"/>
        <v>8</v>
      </c>
      <c r="L1496" s="320">
        <f t="shared" si="117"/>
        <v>26</v>
      </c>
      <c r="M1496" s="91">
        <f t="shared" si="118"/>
        <v>44069</v>
      </c>
      <c r="N1496" s="90">
        <f t="shared" si="119"/>
        <v>44069.349305555559</v>
      </c>
      <c r="O1496" s="386">
        <v>103.48099999999999</v>
      </c>
      <c r="P1496" s="386">
        <v>2.1911809999999998</v>
      </c>
      <c r="Q1496" s="386" t="s">
        <v>335</v>
      </c>
    </row>
    <row r="1497" spans="1:17">
      <c r="A1497" s="386" t="s">
        <v>348</v>
      </c>
      <c r="B1497" s="386" t="s">
        <v>335</v>
      </c>
      <c r="C1497" s="386" t="s">
        <v>188</v>
      </c>
      <c r="D1497" s="389">
        <v>44069</v>
      </c>
      <c r="E1497" s="394">
        <v>0.34930555555555554</v>
      </c>
      <c r="F1497" s="386" t="s">
        <v>421</v>
      </c>
      <c r="G1497" s="386">
        <v>103.581</v>
      </c>
      <c r="H1497" s="386">
        <v>2.1501600000000001</v>
      </c>
      <c r="J1497" s="320">
        <f t="shared" si="115"/>
        <v>2020</v>
      </c>
      <c r="K1497" s="320">
        <f t="shared" si="116"/>
        <v>8</v>
      </c>
      <c r="L1497" s="320">
        <f t="shared" si="117"/>
        <v>26</v>
      </c>
      <c r="M1497" s="91">
        <f t="shared" si="118"/>
        <v>44069</v>
      </c>
      <c r="N1497" s="90">
        <f t="shared" si="119"/>
        <v>44069.349305555559</v>
      </c>
      <c r="O1497" s="386">
        <v>103.581</v>
      </c>
      <c r="P1497" s="386">
        <v>2.1501600000000001</v>
      </c>
      <c r="Q1497" s="386" t="s">
        <v>335</v>
      </c>
    </row>
    <row r="1498" spans="1:17">
      <c r="A1498" s="386" t="s">
        <v>348</v>
      </c>
      <c r="B1498" s="386" t="s">
        <v>335</v>
      </c>
      <c r="C1498" s="386" t="s">
        <v>188</v>
      </c>
      <c r="D1498" s="389">
        <v>44069</v>
      </c>
      <c r="E1498" s="394">
        <v>0.34996527777777775</v>
      </c>
      <c r="F1498" s="386" t="s">
        <v>421</v>
      </c>
      <c r="G1498" s="386">
        <v>103.479</v>
      </c>
      <c r="H1498" s="386">
        <v>2.192002</v>
      </c>
      <c r="J1498" s="320">
        <f t="shared" si="115"/>
        <v>2020</v>
      </c>
      <c r="K1498" s="320">
        <f t="shared" si="116"/>
        <v>8</v>
      </c>
      <c r="L1498" s="320">
        <f t="shared" si="117"/>
        <v>26</v>
      </c>
      <c r="M1498" s="91">
        <f t="shared" si="118"/>
        <v>44069</v>
      </c>
      <c r="N1498" s="90">
        <f t="shared" si="119"/>
        <v>44069.349965277775</v>
      </c>
      <c r="O1498" s="386">
        <v>103.479</v>
      </c>
      <c r="P1498" s="386">
        <v>2.192002</v>
      </c>
      <c r="Q1498" s="386" t="s">
        <v>335</v>
      </c>
    </row>
    <row r="1499" spans="1:17">
      <c r="A1499" s="386" t="s">
        <v>348</v>
      </c>
      <c r="B1499" s="386" t="s">
        <v>335</v>
      </c>
      <c r="C1499" s="386" t="s">
        <v>188</v>
      </c>
      <c r="D1499" s="389">
        <v>44069</v>
      </c>
      <c r="E1499" s="394">
        <v>0.34996527777777775</v>
      </c>
      <c r="F1499" s="386" t="s">
        <v>421</v>
      </c>
      <c r="G1499" s="386">
        <v>103.57899999999999</v>
      </c>
      <c r="H1499" s="386">
        <v>2.1509800000000001</v>
      </c>
      <c r="J1499" s="320">
        <f t="shared" si="115"/>
        <v>2020</v>
      </c>
      <c r="K1499" s="320">
        <f t="shared" si="116"/>
        <v>8</v>
      </c>
      <c r="L1499" s="320">
        <f t="shared" si="117"/>
        <v>26</v>
      </c>
      <c r="M1499" s="91">
        <f t="shared" si="118"/>
        <v>44069</v>
      </c>
      <c r="N1499" s="90">
        <f t="shared" si="119"/>
        <v>44069.349965277775</v>
      </c>
      <c r="O1499" s="386">
        <v>103.57899999999999</v>
      </c>
      <c r="P1499" s="386">
        <v>2.1509800000000001</v>
      </c>
      <c r="Q1499" s="386" t="s">
        <v>335</v>
      </c>
    </row>
    <row r="1500" spans="1:17">
      <c r="A1500" s="386" t="s">
        <v>348</v>
      </c>
      <c r="B1500" s="386" t="s">
        <v>335</v>
      </c>
      <c r="C1500" s="386" t="s">
        <v>188</v>
      </c>
      <c r="D1500" s="389">
        <v>44069</v>
      </c>
      <c r="E1500" s="394">
        <v>0.34996527777777775</v>
      </c>
      <c r="F1500" s="386" t="s">
        <v>421</v>
      </c>
      <c r="G1500" s="386">
        <v>103.479</v>
      </c>
      <c r="H1500" s="386">
        <v>2.192002</v>
      </c>
      <c r="J1500" s="320">
        <f t="shared" si="115"/>
        <v>2020</v>
      </c>
      <c r="K1500" s="320">
        <f t="shared" si="116"/>
        <v>8</v>
      </c>
      <c r="L1500" s="320">
        <f t="shared" si="117"/>
        <v>26</v>
      </c>
      <c r="M1500" s="91">
        <f t="shared" si="118"/>
        <v>44069</v>
      </c>
      <c r="N1500" s="90">
        <f t="shared" si="119"/>
        <v>44069.349965277775</v>
      </c>
      <c r="O1500" s="386">
        <v>103.479</v>
      </c>
      <c r="P1500" s="386">
        <v>2.192002</v>
      </c>
      <c r="Q1500" s="386" t="s">
        <v>335</v>
      </c>
    </row>
    <row r="1501" spans="1:17">
      <c r="A1501" s="386" t="s">
        <v>348</v>
      </c>
      <c r="B1501" s="386" t="s">
        <v>335</v>
      </c>
      <c r="C1501" s="386" t="s">
        <v>188</v>
      </c>
      <c r="D1501" s="389">
        <v>44069</v>
      </c>
      <c r="E1501" s="394">
        <v>0.35519675925925925</v>
      </c>
      <c r="F1501" s="386" t="s">
        <v>519</v>
      </c>
      <c r="G1501" s="386">
        <v>103.483</v>
      </c>
      <c r="H1501" s="386">
        <v>2.1903600000000001</v>
      </c>
      <c r="J1501" s="320">
        <f t="shared" si="115"/>
        <v>2020</v>
      </c>
      <c r="K1501" s="320">
        <f t="shared" si="116"/>
        <v>8</v>
      </c>
      <c r="L1501" s="320">
        <f t="shared" si="117"/>
        <v>26</v>
      </c>
      <c r="M1501" s="91">
        <f t="shared" si="118"/>
        <v>44069</v>
      </c>
      <c r="N1501" s="90">
        <f t="shared" si="119"/>
        <v>44069.355196759258</v>
      </c>
      <c r="O1501" s="386">
        <v>103.483</v>
      </c>
      <c r="P1501" s="386">
        <v>2.1903600000000001</v>
      </c>
      <c r="Q1501" s="386" t="s">
        <v>335</v>
      </c>
    </row>
    <row r="1502" spans="1:17">
      <c r="A1502" s="386" t="s">
        <v>348</v>
      </c>
      <c r="B1502" s="386" t="s">
        <v>335</v>
      </c>
      <c r="C1502" s="386" t="s">
        <v>188</v>
      </c>
      <c r="D1502" s="389">
        <v>44069</v>
      </c>
      <c r="E1502" s="394">
        <v>0.35519675925925925</v>
      </c>
      <c r="F1502" s="386" t="s">
        <v>519</v>
      </c>
      <c r="G1502" s="386">
        <v>103.583</v>
      </c>
      <c r="H1502" s="386">
        <v>2.14934</v>
      </c>
      <c r="J1502" s="320">
        <f t="shared" si="115"/>
        <v>2020</v>
      </c>
      <c r="K1502" s="320">
        <f t="shared" si="116"/>
        <v>8</v>
      </c>
      <c r="L1502" s="320">
        <f t="shared" si="117"/>
        <v>26</v>
      </c>
      <c r="M1502" s="91">
        <f t="shared" si="118"/>
        <v>44069</v>
      </c>
      <c r="N1502" s="90">
        <f t="shared" si="119"/>
        <v>44069.355196759258</v>
      </c>
      <c r="O1502" s="386">
        <v>103.583</v>
      </c>
      <c r="P1502" s="386">
        <v>2.14934</v>
      </c>
      <c r="Q1502" s="386" t="s">
        <v>335</v>
      </c>
    </row>
    <row r="1503" spans="1:17">
      <c r="A1503" s="386" t="s">
        <v>348</v>
      </c>
      <c r="B1503" s="386" t="s">
        <v>335</v>
      </c>
      <c r="C1503" s="386" t="s">
        <v>188</v>
      </c>
      <c r="D1503" s="389">
        <v>44069</v>
      </c>
      <c r="E1503" s="394">
        <v>0.35820601851851858</v>
      </c>
      <c r="F1503" s="386" t="s">
        <v>415</v>
      </c>
      <c r="G1503" s="386">
        <v>106.871</v>
      </c>
      <c r="H1503" s="386">
        <v>0.82712300000000005</v>
      </c>
      <c r="J1503" s="320">
        <f t="shared" si="115"/>
        <v>2020</v>
      </c>
      <c r="K1503" s="320">
        <f t="shared" si="116"/>
        <v>8</v>
      </c>
      <c r="L1503" s="320">
        <f t="shared" si="117"/>
        <v>26</v>
      </c>
      <c r="M1503" s="91">
        <f t="shared" si="118"/>
        <v>44069</v>
      </c>
      <c r="N1503" s="90">
        <f t="shared" si="119"/>
        <v>44069.358206018522</v>
      </c>
      <c r="O1503" s="386">
        <v>106.871</v>
      </c>
      <c r="P1503" s="386">
        <v>0.82712300000000005</v>
      </c>
      <c r="Q1503" s="386" t="s">
        <v>335</v>
      </c>
    </row>
    <row r="1504" spans="1:17">
      <c r="A1504" s="386" t="s">
        <v>348</v>
      </c>
      <c r="B1504" s="386" t="s">
        <v>335</v>
      </c>
      <c r="C1504" s="386" t="s">
        <v>188</v>
      </c>
      <c r="D1504" s="389">
        <v>44069</v>
      </c>
      <c r="E1504" s="394">
        <v>0.35824074074074075</v>
      </c>
      <c r="F1504" s="386" t="s">
        <v>415</v>
      </c>
      <c r="G1504" s="386">
        <v>106.947</v>
      </c>
      <c r="H1504" s="386">
        <v>0.79715400000000003</v>
      </c>
      <c r="J1504" s="320">
        <f t="shared" si="115"/>
        <v>2020</v>
      </c>
      <c r="K1504" s="320">
        <f t="shared" si="116"/>
        <v>8</v>
      </c>
      <c r="L1504" s="320">
        <f t="shared" si="117"/>
        <v>26</v>
      </c>
      <c r="M1504" s="91">
        <f t="shared" si="118"/>
        <v>44069</v>
      </c>
      <c r="N1504" s="90">
        <f t="shared" si="119"/>
        <v>44069.358240740738</v>
      </c>
      <c r="O1504" s="386">
        <v>106.947</v>
      </c>
      <c r="P1504" s="386">
        <v>0.79715400000000003</v>
      </c>
      <c r="Q1504" s="386" t="s">
        <v>335</v>
      </c>
    </row>
    <row r="1505" spans="1:17">
      <c r="A1505" s="386" t="s">
        <v>348</v>
      </c>
      <c r="B1505" s="386" t="s">
        <v>335</v>
      </c>
      <c r="C1505" s="386" t="s">
        <v>188</v>
      </c>
      <c r="D1505" s="389">
        <v>44069</v>
      </c>
      <c r="E1505" s="394">
        <v>0.35824074074074075</v>
      </c>
      <c r="F1505" s="386" t="s">
        <v>415</v>
      </c>
      <c r="G1505" s="386">
        <v>106.947</v>
      </c>
      <c r="H1505" s="386">
        <v>0.79715400000000003</v>
      </c>
      <c r="J1505" s="320">
        <f t="shared" si="115"/>
        <v>2020</v>
      </c>
      <c r="K1505" s="320">
        <f t="shared" si="116"/>
        <v>8</v>
      </c>
      <c r="L1505" s="320">
        <f t="shared" si="117"/>
        <v>26</v>
      </c>
      <c r="M1505" s="91">
        <f t="shared" si="118"/>
        <v>44069</v>
      </c>
      <c r="N1505" s="90">
        <f t="shared" si="119"/>
        <v>44069.358240740738</v>
      </c>
      <c r="O1505" s="386">
        <v>106.947</v>
      </c>
      <c r="P1505" s="386">
        <v>0.79715400000000003</v>
      </c>
      <c r="Q1505" s="386" t="s">
        <v>335</v>
      </c>
    </row>
    <row r="1506" spans="1:17">
      <c r="A1506" s="386" t="s">
        <v>348</v>
      </c>
      <c r="B1506" s="386" t="s">
        <v>335</v>
      </c>
      <c r="C1506" s="386" t="s">
        <v>188</v>
      </c>
      <c r="D1506" s="389">
        <v>44069</v>
      </c>
      <c r="E1506" s="394">
        <v>0.40306712962962959</v>
      </c>
      <c r="F1506" s="386" t="s">
        <v>428</v>
      </c>
      <c r="G1506" s="386">
        <v>106.97</v>
      </c>
      <c r="H1506" s="386">
        <v>0.78808999999999996</v>
      </c>
      <c r="J1506" s="320">
        <f t="shared" si="115"/>
        <v>2020</v>
      </c>
      <c r="K1506" s="320">
        <f t="shared" si="116"/>
        <v>8</v>
      </c>
      <c r="L1506" s="320">
        <f t="shared" si="117"/>
        <v>26</v>
      </c>
      <c r="M1506" s="91">
        <f t="shared" si="118"/>
        <v>44069</v>
      </c>
      <c r="N1506" s="90">
        <f t="shared" si="119"/>
        <v>44069.403067129628</v>
      </c>
      <c r="O1506" s="386">
        <v>106.97</v>
      </c>
      <c r="P1506" s="386">
        <v>0.78808999999999996</v>
      </c>
      <c r="Q1506" s="386" t="s">
        <v>335</v>
      </c>
    </row>
    <row r="1507" spans="1:17">
      <c r="A1507" s="386" t="s">
        <v>348</v>
      </c>
      <c r="B1507" s="386" t="s">
        <v>335</v>
      </c>
      <c r="C1507" s="386" t="s">
        <v>188</v>
      </c>
      <c r="D1507" s="389">
        <v>44069</v>
      </c>
      <c r="E1507" s="394">
        <v>0.41093750000000001</v>
      </c>
      <c r="F1507" s="386" t="s">
        <v>287</v>
      </c>
      <c r="G1507" s="386">
        <v>106.988</v>
      </c>
      <c r="H1507" s="386">
        <v>0.78099799999999997</v>
      </c>
      <c r="J1507" s="320">
        <f t="shared" si="115"/>
        <v>2020</v>
      </c>
      <c r="K1507" s="320">
        <f t="shared" si="116"/>
        <v>8</v>
      </c>
      <c r="L1507" s="320">
        <f t="shared" si="117"/>
        <v>26</v>
      </c>
      <c r="M1507" s="91">
        <f t="shared" si="118"/>
        <v>44069</v>
      </c>
      <c r="N1507" s="90">
        <f t="shared" si="119"/>
        <v>44069.410937499997</v>
      </c>
      <c r="O1507" s="386">
        <v>106.988</v>
      </c>
      <c r="P1507" s="386">
        <v>0.78099799999999997</v>
      </c>
      <c r="Q1507" s="386" t="s">
        <v>335</v>
      </c>
    </row>
    <row r="1508" spans="1:17">
      <c r="A1508" s="386" t="s">
        <v>348</v>
      </c>
      <c r="B1508" s="386" t="s">
        <v>335</v>
      </c>
      <c r="C1508" s="386" t="s">
        <v>188</v>
      </c>
      <c r="D1508" s="389">
        <v>44069</v>
      </c>
      <c r="E1508" s="394">
        <v>0.455162037037037</v>
      </c>
      <c r="F1508" s="386" t="s">
        <v>520</v>
      </c>
      <c r="G1508" s="386">
        <v>106.819</v>
      </c>
      <c r="H1508" s="386">
        <v>0.84764300000000004</v>
      </c>
      <c r="J1508" s="320">
        <f t="shared" si="115"/>
        <v>2020</v>
      </c>
      <c r="K1508" s="320">
        <f t="shared" si="116"/>
        <v>8</v>
      </c>
      <c r="L1508" s="320">
        <f t="shared" si="117"/>
        <v>26</v>
      </c>
      <c r="M1508" s="91">
        <f t="shared" si="118"/>
        <v>44069</v>
      </c>
      <c r="N1508" s="90">
        <f t="shared" si="119"/>
        <v>44069.45516203704</v>
      </c>
      <c r="O1508" s="386">
        <v>106.819</v>
      </c>
      <c r="P1508" s="386">
        <v>0.84764300000000004</v>
      </c>
      <c r="Q1508" s="386" t="s">
        <v>335</v>
      </c>
    </row>
    <row r="1509" spans="1:17">
      <c r="A1509" s="386" t="s">
        <v>348</v>
      </c>
      <c r="B1509" s="386" t="s">
        <v>335</v>
      </c>
      <c r="C1509" s="386" t="s">
        <v>188</v>
      </c>
      <c r="D1509" s="389">
        <v>44069</v>
      </c>
      <c r="E1509" s="394">
        <v>0.455162037037037</v>
      </c>
      <c r="F1509" s="386" t="s">
        <v>520</v>
      </c>
      <c r="G1509" s="386">
        <v>106.919</v>
      </c>
      <c r="H1509" s="386">
        <v>0.80819200000000002</v>
      </c>
      <c r="J1509" s="320">
        <f t="shared" si="115"/>
        <v>2020</v>
      </c>
      <c r="K1509" s="320">
        <f t="shared" si="116"/>
        <v>8</v>
      </c>
      <c r="L1509" s="320">
        <f t="shared" si="117"/>
        <v>26</v>
      </c>
      <c r="M1509" s="91">
        <f t="shared" si="118"/>
        <v>44069</v>
      </c>
      <c r="N1509" s="90">
        <f t="shared" si="119"/>
        <v>44069.45516203704</v>
      </c>
      <c r="O1509" s="386">
        <v>106.919</v>
      </c>
      <c r="P1509" s="386">
        <v>0.80819200000000002</v>
      </c>
      <c r="Q1509" s="386" t="s">
        <v>335</v>
      </c>
    </row>
    <row r="1510" spans="1:17">
      <c r="A1510" s="386" t="s">
        <v>348</v>
      </c>
      <c r="B1510" s="386" t="s">
        <v>335</v>
      </c>
      <c r="C1510" s="386" t="s">
        <v>188</v>
      </c>
      <c r="D1510" s="389">
        <v>44069</v>
      </c>
      <c r="E1510" s="394">
        <v>0.45747685185185183</v>
      </c>
      <c r="F1510" s="386" t="s">
        <v>423</v>
      </c>
      <c r="G1510" s="386">
        <v>106.876</v>
      </c>
      <c r="H1510" s="386">
        <v>0.82515000000000005</v>
      </c>
      <c r="J1510" s="320">
        <f t="shared" si="115"/>
        <v>2020</v>
      </c>
      <c r="K1510" s="320">
        <f t="shared" si="116"/>
        <v>8</v>
      </c>
      <c r="L1510" s="320">
        <f t="shared" si="117"/>
        <v>26</v>
      </c>
      <c r="M1510" s="91">
        <f t="shared" si="118"/>
        <v>44069</v>
      </c>
      <c r="N1510" s="90">
        <f t="shared" si="119"/>
        <v>44069.457476851851</v>
      </c>
      <c r="O1510" s="386">
        <v>106.876</v>
      </c>
      <c r="P1510" s="386">
        <v>0.82515000000000005</v>
      </c>
      <c r="Q1510" s="386" t="s">
        <v>335</v>
      </c>
    </row>
    <row r="1511" spans="1:17">
      <c r="A1511" s="386" t="s">
        <v>348</v>
      </c>
      <c r="B1511" s="386" t="s">
        <v>335</v>
      </c>
      <c r="C1511" s="386" t="s">
        <v>188</v>
      </c>
      <c r="D1511" s="389">
        <v>44069</v>
      </c>
      <c r="E1511" s="394">
        <v>0.45747685185185183</v>
      </c>
      <c r="F1511" s="386" t="s">
        <v>423</v>
      </c>
      <c r="G1511" s="386">
        <v>106.776</v>
      </c>
      <c r="H1511" s="386">
        <v>0.86462000000000006</v>
      </c>
      <c r="J1511" s="320">
        <f t="shared" si="115"/>
        <v>2020</v>
      </c>
      <c r="K1511" s="320">
        <f t="shared" si="116"/>
        <v>8</v>
      </c>
      <c r="L1511" s="320">
        <f t="shared" si="117"/>
        <v>26</v>
      </c>
      <c r="M1511" s="91">
        <f t="shared" si="118"/>
        <v>44069</v>
      </c>
      <c r="N1511" s="90">
        <f t="shared" si="119"/>
        <v>44069.457476851851</v>
      </c>
      <c r="O1511" s="386">
        <v>106.776</v>
      </c>
      <c r="P1511" s="386">
        <v>0.86462000000000006</v>
      </c>
      <c r="Q1511" s="386" t="s">
        <v>335</v>
      </c>
    </row>
    <row r="1512" spans="1:17">
      <c r="A1512" s="386" t="s">
        <v>348</v>
      </c>
      <c r="B1512" s="386" t="s">
        <v>335</v>
      </c>
      <c r="C1512" s="386" t="s">
        <v>188</v>
      </c>
      <c r="D1512" s="389">
        <v>44069</v>
      </c>
      <c r="E1512" s="394">
        <v>0.46217592592592588</v>
      </c>
      <c r="F1512" s="386" t="s">
        <v>422</v>
      </c>
      <c r="G1512" s="386">
        <v>106.779</v>
      </c>
      <c r="H1512" s="386">
        <v>0.86343599999999998</v>
      </c>
      <c r="J1512" s="320">
        <f t="shared" si="115"/>
        <v>2020</v>
      </c>
      <c r="K1512" s="320">
        <f t="shared" si="116"/>
        <v>8</v>
      </c>
      <c r="L1512" s="320">
        <f t="shared" si="117"/>
        <v>26</v>
      </c>
      <c r="M1512" s="91">
        <f t="shared" si="118"/>
        <v>44069</v>
      </c>
      <c r="N1512" s="90">
        <f t="shared" si="119"/>
        <v>44069.462175925924</v>
      </c>
      <c r="O1512" s="386">
        <v>106.779</v>
      </c>
      <c r="P1512" s="386">
        <v>0.86343599999999998</v>
      </c>
      <c r="Q1512" s="386" t="s">
        <v>335</v>
      </c>
    </row>
    <row r="1513" spans="1:17">
      <c r="A1513" s="386" t="s">
        <v>348</v>
      </c>
      <c r="B1513" s="386" t="s">
        <v>335</v>
      </c>
      <c r="C1513" s="386" t="s">
        <v>188</v>
      </c>
      <c r="D1513" s="389">
        <v>44069</v>
      </c>
      <c r="E1513" s="394">
        <v>0.46217592592592588</v>
      </c>
      <c r="F1513" s="386" t="s">
        <v>422</v>
      </c>
      <c r="G1513" s="386">
        <v>106.879</v>
      </c>
      <c r="H1513" s="386">
        <v>0.823967</v>
      </c>
      <c r="J1513" s="320">
        <f t="shared" si="115"/>
        <v>2020</v>
      </c>
      <c r="K1513" s="320">
        <f t="shared" si="116"/>
        <v>8</v>
      </c>
      <c r="L1513" s="320">
        <f t="shared" si="117"/>
        <v>26</v>
      </c>
      <c r="M1513" s="91">
        <f t="shared" si="118"/>
        <v>44069</v>
      </c>
      <c r="N1513" s="90">
        <f t="shared" si="119"/>
        <v>44069.462175925924</v>
      </c>
      <c r="O1513" s="386">
        <v>106.879</v>
      </c>
      <c r="P1513" s="386">
        <v>0.823967</v>
      </c>
      <c r="Q1513" s="386" t="s">
        <v>335</v>
      </c>
    </row>
    <row r="1514" spans="1:17">
      <c r="A1514" s="386" t="s">
        <v>348</v>
      </c>
      <c r="B1514" s="386" t="s">
        <v>335</v>
      </c>
      <c r="C1514" s="386" t="s">
        <v>188</v>
      </c>
      <c r="D1514" s="389">
        <v>44069</v>
      </c>
      <c r="E1514" s="394">
        <v>0.46217592592592588</v>
      </c>
      <c r="F1514" s="386" t="s">
        <v>422</v>
      </c>
      <c r="G1514" s="386">
        <v>106.879</v>
      </c>
      <c r="H1514" s="386">
        <v>0.823967</v>
      </c>
      <c r="J1514" s="320">
        <f t="shared" si="115"/>
        <v>2020</v>
      </c>
      <c r="K1514" s="320">
        <f t="shared" si="116"/>
        <v>8</v>
      </c>
      <c r="L1514" s="320">
        <f t="shared" si="117"/>
        <v>26</v>
      </c>
      <c r="M1514" s="91">
        <f t="shared" si="118"/>
        <v>44069</v>
      </c>
      <c r="N1514" s="90">
        <f t="shared" si="119"/>
        <v>44069.462175925924</v>
      </c>
      <c r="O1514" s="386">
        <v>106.879</v>
      </c>
      <c r="P1514" s="386">
        <v>0.823967</v>
      </c>
      <c r="Q1514" s="386" t="s">
        <v>335</v>
      </c>
    </row>
    <row r="1515" spans="1:17">
      <c r="A1515" s="386" t="s">
        <v>348</v>
      </c>
      <c r="B1515" s="386" t="s">
        <v>335</v>
      </c>
      <c r="C1515" s="386" t="s">
        <v>188</v>
      </c>
      <c r="D1515" s="389">
        <v>44069</v>
      </c>
      <c r="E1515" s="394">
        <v>0.47153935185185186</v>
      </c>
      <c r="F1515" s="386" t="s">
        <v>458</v>
      </c>
      <c r="G1515" s="386">
        <v>106.985</v>
      </c>
      <c r="H1515" s="386">
        <v>0.78217999999999999</v>
      </c>
      <c r="J1515" s="320">
        <f t="shared" si="115"/>
        <v>2020</v>
      </c>
      <c r="K1515" s="320">
        <f t="shared" si="116"/>
        <v>8</v>
      </c>
      <c r="L1515" s="320">
        <f t="shared" si="117"/>
        <v>26</v>
      </c>
      <c r="M1515" s="91">
        <f t="shared" si="118"/>
        <v>44069</v>
      </c>
      <c r="N1515" s="90">
        <f t="shared" si="119"/>
        <v>44069.471539351849</v>
      </c>
      <c r="O1515" s="386">
        <v>106.985</v>
      </c>
      <c r="P1515" s="386">
        <v>0.78217999999999999</v>
      </c>
      <c r="Q1515" s="386" t="s">
        <v>335</v>
      </c>
    </row>
    <row r="1516" spans="1:17">
      <c r="A1516" s="386" t="s">
        <v>348</v>
      </c>
      <c r="B1516" s="386" t="s">
        <v>335</v>
      </c>
      <c r="C1516" s="386" t="s">
        <v>188</v>
      </c>
      <c r="D1516" s="389">
        <v>44069</v>
      </c>
      <c r="E1516" s="394">
        <v>0.47153935185185186</v>
      </c>
      <c r="F1516" s="386" t="s">
        <v>458</v>
      </c>
      <c r="G1516" s="386">
        <v>106.985</v>
      </c>
      <c r="H1516" s="386">
        <v>0.78217999999999999</v>
      </c>
      <c r="J1516" s="320">
        <f t="shared" si="115"/>
        <v>2020</v>
      </c>
      <c r="K1516" s="320">
        <f t="shared" si="116"/>
        <v>8</v>
      </c>
      <c r="L1516" s="320">
        <f t="shared" si="117"/>
        <v>26</v>
      </c>
      <c r="M1516" s="91">
        <f t="shared" si="118"/>
        <v>44069</v>
      </c>
      <c r="N1516" s="90">
        <f t="shared" si="119"/>
        <v>44069.471539351849</v>
      </c>
      <c r="O1516" s="386">
        <v>106.985</v>
      </c>
      <c r="P1516" s="386">
        <v>0.78217999999999999</v>
      </c>
      <c r="Q1516" s="386" t="s">
        <v>335</v>
      </c>
    </row>
    <row r="1517" spans="1:17">
      <c r="A1517" s="386" t="s">
        <v>348</v>
      </c>
      <c r="B1517" s="386" t="s">
        <v>335</v>
      </c>
      <c r="C1517" s="386" t="s">
        <v>188</v>
      </c>
      <c r="D1517" s="389">
        <v>44069</v>
      </c>
      <c r="E1517" s="394">
        <v>0.57290509259259259</v>
      </c>
      <c r="F1517" s="386" t="s">
        <v>287</v>
      </c>
      <c r="G1517" s="386">
        <v>107.092</v>
      </c>
      <c r="H1517" s="386">
        <v>0.74004999999999999</v>
      </c>
      <c r="J1517" s="320">
        <f t="shared" si="115"/>
        <v>2020</v>
      </c>
      <c r="K1517" s="320">
        <f t="shared" si="116"/>
        <v>8</v>
      </c>
      <c r="L1517" s="320">
        <f t="shared" si="117"/>
        <v>26</v>
      </c>
      <c r="M1517" s="91">
        <f t="shared" si="118"/>
        <v>44069</v>
      </c>
      <c r="N1517" s="90">
        <f t="shared" si="119"/>
        <v>44069.572905092595</v>
      </c>
      <c r="O1517" s="386">
        <v>107.092</v>
      </c>
      <c r="P1517" s="386">
        <v>0.74004999999999999</v>
      </c>
      <c r="Q1517" s="386" t="s">
        <v>335</v>
      </c>
    </row>
    <row r="1518" spans="1:17">
      <c r="A1518" s="386" t="s">
        <v>348</v>
      </c>
      <c r="B1518" s="386" t="s">
        <v>335</v>
      </c>
      <c r="C1518" s="386" t="s">
        <v>188</v>
      </c>
      <c r="D1518" s="389">
        <v>44069</v>
      </c>
      <c r="E1518" s="394">
        <v>0.6085532407407408</v>
      </c>
      <c r="F1518" s="386" t="s">
        <v>415</v>
      </c>
      <c r="G1518" s="386">
        <v>106.94499999999999</v>
      </c>
      <c r="H1518" s="386">
        <v>0.79794200000000004</v>
      </c>
      <c r="J1518" s="320">
        <f t="shared" si="115"/>
        <v>2020</v>
      </c>
      <c r="K1518" s="320">
        <f t="shared" si="116"/>
        <v>8</v>
      </c>
      <c r="L1518" s="320">
        <f t="shared" si="117"/>
        <v>26</v>
      </c>
      <c r="M1518" s="91">
        <f t="shared" si="118"/>
        <v>44069</v>
      </c>
      <c r="N1518" s="90">
        <f t="shared" si="119"/>
        <v>44069.608553240738</v>
      </c>
      <c r="O1518" s="386">
        <v>106.94499999999999</v>
      </c>
      <c r="P1518" s="386">
        <v>0.79794200000000004</v>
      </c>
      <c r="Q1518" s="386" t="s">
        <v>335</v>
      </c>
    </row>
    <row r="1519" spans="1:17">
      <c r="A1519" s="386" t="s">
        <v>348</v>
      </c>
      <c r="B1519" s="386" t="s">
        <v>335</v>
      </c>
      <c r="C1519" s="386" t="s">
        <v>188</v>
      </c>
      <c r="D1519" s="389">
        <v>44069</v>
      </c>
      <c r="E1519" s="394">
        <v>0.6085532407407408</v>
      </c>
      <c r="F1519" s="386" t="s">
        <v>428</v>
      </c>
      <c r="G1519" s="386">
        <v>106.94499999999999</v>
      </c>
      <c r="H1519" s="386">
        <v>0.79794200000000004</v>
      </c>
      <c r="J1519" s="320">
        <f t="shared" si="115"/>
        <v>2020</v>
      </c>
      <c r="K1519" s="320">
        <f t="shared" si="116"/>
        <v>8</v>
      </c>
      <c r="L1519" s="320">
        <f t="shared" si="117"/>
        <v>26</v>
      </c>
      <c r="M1519" s="91">
        <f t="shared" si="118"/>
        <v>44069</v>
      </c>
      <c r="N1519" s="90">
        <f t="shared" si="119"/>
        <v>44069.608553240738</v>
      </c>
      <c r="O1519" s="386">
        <v>106.94499999999999</v>
      </c>
      <c r="P1519" s="386">
        <v>0.79794200000000004</v>
      </c>
      <c r="Q1519" s="386" t="s">
        <v>335</v>
      </c>
    </row>
    <row r="1520" spans="1:17">
      <c r="A1520" s="386" t="s">
        <v>348</v>
      </c>
      <c r="B1520" s="386" t="s">
        <v>335</v>
      </c>
      <c r="C1520" s="386" t="s">
        <v>188</v>
      </c>
      <c r="D1520" s="389">
        <v>44069</v>
      </c>
      <c r="E1520" s="394">
        <v>0.6085532407407408</v>
      </c>
      <c r="F1520" s="386" t="s">
        <v>428</v>
      </c>
      <c r="G1520" s="386">
        <v>106.94499999999999</v>
      </c>
      <c r="H1520" s="386">
        <v>0.79794200000000004</v>
      </c>
      <c r="J1520" s="320">
        <f t="shared" si="115"/>
        <v>2020</v>
      </c>
      <c r="K1520" s="320">
        <f t="shared" si="116"/>
        <v>8</v>
      </c>
      <c r="L1520" s="320">
        <f t="shared" si="117"/>
        <v>26</v>
      </c>
      <c r="M1520" s="91">
        <f t="shared" si="118"/>
        <v>44069</v>
      </c>
      <c r="N1520" s="90">
        <f t="shared" si="119"/>
        <v>44069.608553240738</v>
      </c>
      <c r="O1520" s="386">
        <v>106.94499999999999</v>
      </c>
      <c r="P1520" s="386">
        <v>0.79794200000000004</v>
      </c>
      <c r="Q1520" s="386" t="s">
        <v>335</v>
      </c>
    </row>
    <row r="1521" spans="1:17">
      <c r="A1521" s="386" t="s">
        <v>348</v>
      </c>
      <c r="B1521" s="386" t="s">
        <v>335</v>
      </c>
      <c r="C1521" s="386" t="s">
        <v>188</v>
      </c>
      <c r="D1521" s="389">
        <v>44069</v>
      </c>
      <c r="E1521" s="394">
        <v>0.6085532407407408</v>
      </c>
      <c r="F1521" s="386" t="s">
        <v>421</v>
      </c>
      <c r="G1521" s="386">
        <v>106.94499999999999</v>
      </c>
      <c r="H1521" s="386">
        <v>0.79794200000000004</v>
      </c>
      <c r="J1521" s="320">
        <f t="shared" si="115"/>
        <v>2020</v>
      </c>
      <c r="K1521" s="320">
        <f t="shared" si="116"/>
        <v>8</v>
      </c>
      <c r="L1521" s="320">
        <f t="shared" si="117"/>
        <v>26</v>
      </c>
      <c r="M1521" s="91">
        <f t="shared" si="118"/>
        <v>44069</v>
      </c>
      <c r="N1521" s="90">
        <f t="shared" si="119"/>
        <v>44069.608553240738</v>
      </c>
      <c r="O1521" s="386">
        <v>106.94499999999999</v>
      </c>
      <c r="P1521" s="386">
        <v>0.79794200000000004</v>
      </c>
      <c r="Q1521" s="386" t="s">
        <v>335</v>
      </c>
    </row>
    <row r="1522" spans="1:17">
      <c r="A1522" s="386" t="s">
        <v>348</v>
      </c>
      <c r="B1522" s="386" t="s">
        <v>335</v>
      </c>
      <c r="C1522" s="386" t="s">
        <v>188</v>
      </c>
      <c r="D1522" s="389">
        <v>44069</v>
      </c>
      <c r="E1522" s="394">
        <v>0.6085532407407408</v>
      </c>
      <c r="F1522" s="386" t="s">
        <v>422</v>
      </c>
      <c r="G1522" s="386">
        <v>106.94499999999999</v>
      </c>
      <c r="H1522" s="386">
        <v>0.79794200000000004</v>
      </c>
      <c r="J1522" s="320">
        <f t="shared" si="115"/>
        <v>2020</v>
      </c>
      <c r="K1522" s="320">
        <f t="shared" si="116"/>
        <v>8</v>
      </c>
      <c r="L1522" s="320">
        <f t="shared" si="117"/>
        <v>26</v>
      </c>
      <c r="M1522" s="91">
        <f t="shared" si="118"/>
        <v>44069</v>
      </c>
      <c r="N1522" s="90">
        <f t="shared" si="119"/>
        <v>44069.608553240738</v>
      </c>
      <c r="O1522" s="386">
        <v>106.94499999999999</v>
      </c>
      <c r="P1522" s="386">
        <v>0.79794200000000004</v>
      </c>
      <c r="Q1522" s="386" t="s">
        <v>335</v>
      </c>
    </row>
    <row r="1523" spans="1:17">
      <c r="A1523" s="386" t="s">
        <v>348</v>
      </c>
      <c r="B1523" s="386" t="s">
        <v>335</v>
      </c>
      <c r="C1523" s="386" t="s">
        <v>188</v>
      </c>
      <c r="D1523" s="389">
        <v>44069</v>
      </c>
      <c r="E1523" s="394">
        <v>0.6086111111111111</v>
      </c>
      <c r="F1523" s="386" t="s">
        <v>421</v>
      </c>
      <c r="G1523" s="386">
        <v>106.94499999999999</v>
      </c>
      <c r="H1523" s="386">
        <v>0.79794200000000004</v>
      </c>
      <c r="J1523" s="320">
        <f t="shared" si="115"/>
        <v>2020</v>
      </c>
      <c r="K1523" s="320">
        <f t="shared" si="116"/>
        <v>8</v>
      </c>
      <c r="L1523" s="320">
        <f t="shared" si="117"/>
        <v>26</v>
      </c>
      <c r="M1523" s="91">
        <f t="shared" si="118"/>
        <v>44069</v>
      </c>
      <c r="N1523" s="90">
        <f t="shared" si="119"/>
        <v>44069.608611111114</v>
      </c>
      <c r="O1523" s="386">
        <v>106.94499999999999</v>
      </c>
      <c r="P1523" s="386">
        <v>0.79794200000000004</v>
      </c>
      <c r="Q1523" s="386" t="s">
        <v>335</v>
      </c>
    </row>
    <row r="1524" spans="1:17">
      <c r="A1524" s="386" t="s">
        <v>348</v>
      </c>
      <c r="B1524" s="386" t="s">
        <v>335</v>
      </c>
      <c r="C1524" s="386" t="s">
        <v>188</v>
      </c>
      <c r="D1524" s="389">
        <v>44069</v>
      </c>
      <c r="E1524" s="394">
        <v>0.60918981481481482</v>
      </c>
      <c r="F1524" s="386" t="s">
        <v>422</v>
      </c>
      <c r="G1524" s="386">
        <v>106.94499999999999</v>
      </c>
      <c r="H1524" s="386">
        <v>0.79794200000000004</v>
      </c>
      <c r="J1524" s="320">
        <f t="shared" si="115"/>
        <v>2020</v>
      </c>
      <c r="K1524" s="320">
        <f t="shared" si="116"/>
        <v>8</v>
      </c>
      <c r="L1524" s="320">
        <f t="shared" si="117"/>
        <v>26</v>
      </c>
      <c r="M1524" s="91">
        <f t="shared" si="118"/>
        <v>44069</v>
      </c>
      <c r="N1524" s="90">
        <f t="shared" si="119"/>
        <v>44069.609189814815</v>
      </c>
      <c r="O1524" s="386">
        <v>106.94499999999999</v>
      </c>
      <c r="P1524" s="386">
        <v>0.79794200000000004</v>
      </c>
      <c r="Q1524" s="386" t="s">
        <v>335</v>
      </c>
    </row>
    <row r="1525" spans="1:17">
      <c r="A1525" s="386" t="s">
        <v>348</v>
      </c>
      <c r="B1525" s="386" t="s">
        <v>335</v>
      </c>
      <c r="C1525" s="386" t="s">
        <v>188</v>
      </c>
      <c r="D1525" s="389">
        <v>44069</v>
      </c>
      <c r="E1525" s="394">
        <v>0.65251157407407412</v>
      </c>
      <c r="F1525" s="386" t="s">
        <v>568</v>
      </c>
      <c r="G1525" s="386">
        <v>106.952</v>
      </c>
      <c r="H1525" s="386">
        <v>0.79518299999999997</v>
      </c>
      <c r="J1525" s="320">
        <f t="shared" si="115"/>
        <v>2020</v>
      </c>
      <c r="K1525" s="320">
        <f t="shared" si="116"/>
        <v>8</v>
      </c>
      <c r="L1525" s="320">
        <f t="shared" si="117"/>
        <v>26</v>
      </c>
      <c r="M1525" s="91">
        <f t="shared" si="118"/>
        <v>44069</v>
      </c>
      <c r="N1525" s="90">
        <f t="shared" si="119"/>
        <v>44069.652511574073</v>
      </c>
      <c r="O1525" s="386">
        <v>106.952</v>
      </c>
      <c r="P1525" s="386">
        <v>0.79518299999999997</v>
      </c>
      <c r="Q1525" s="386" t="s">
        <v>335</v>
      </c>
    </row>
    <row r="1526" spans="1:17">
      <c r="A1526" s="386" t="s">
        <v>348</v>
      </c>
      <c r="B1526" s="386" t="s">
        <v>335</v>
      </c>
      <c r="C1526" s="386" t="s">
        <v>188</v>
      </c>
      <c r="D1526" s="389">
        <v>44069</v>
      </c>
      <c r="E1526" s="394">
        <v>0.66765046296296293</v>
      </c>
      <c r="F1526" s="386" t="s">
        <v>569</v>
      </c>
      <c r="G1526" s="386">
        <v>106.99299999999999</v>
      </c>
      <c r="H1526" s="386">
        <v>0.77902800000000005</v>
      </c>
      <c r="J1526" s="320">
        <f t="shared" si="115"/>
        <v>2020</v>
      </c>
      <c r="K1526" s="320">
        <f t="shared" si="116"/>
        <v>8</v>
      </c>
      <c r="L1526" s="320">
        <f t="shared" si="117"/>
        <v>26</v>
      </c>
      <c r="M1526" s="91">
        <f t="shared" si="118"/>
        <v>44069</v>
      </c>
      <c r="N1526" s="90">
        <f t="shared" si="119"/>
        <v>44069.667650462965</v>
      </c>
      <c r="O1526" s="386">
        <v>106.99299999999999</v>
      </c>
      <c r="P1526" s="386">
        <v>0.77902800000000005</v>
      </c>
      <c r="Q1526" s="386" t="s">
        <v>335</v>
      </c>
    </row>
    <row r="1527" spans="1:17">
      <c r="A1527" s="386" t="s">
        <v>348</v>
      </c>
      <c r="B1527" s="386" t="s">
        <v>335</v>
      </c>
      <c r="C1527" s="386" t="s">
        <v>188</v>
      </c>
      <c r="D1527" s="389">
        <v>44069</v>
      </c>
      <c r="E1527" s="394">
        <v>0.66765046296296293</v>
      </c>
      <c r="F1527" s="386" t="s">
        <v>569</v>
      </c>
      <c r="G1527" s="386">
        <v>106.99299999999999</v>
      </c>
      <c r="H1527" s="386">
        <v>0.77902800000000005</v>
      </c>
      <c r="J1527" s="320">
        <f t="shared" si="115"/>
        <v>2020</v>
      </c>
      <c r="K1527" s="320">
        <f t="shared" si="116"/>
        <v>8</v>
      </c>
      <c r="L1527" s="320">
        <f t="shared" si="117"/>
        <v>26</v>
      </c>
      <c r="M1527" s="91">
        <f t="shared" si="118"/>
        <v>44069</v>
      </c>
      <c r="N1527" s="90">
        <f t="shared" si="119"/>
        <v>44069.667650462965</v>
      </c>
      <c r="O1527" s="386">
        <v>106.99299999999999</v>
      </c>
      <c r="P1527" s="386">
        <v>0.77902800000000005</v>
      </c>
      <c r="Q1527" s="386" t="s">
        <v>335</v>
      </c>
    </row>
    <row r="1528" spans="1:17">
      <c r="A1528" s="386" t="s">
        <v>348</v>
      </c>
      <c r="B1528" s="386" t="s">
        <v>335</v>
      </c>
      <c r="C1528" s="386" t="s">
        <v>188</v>
      </c>
      <c r="D1528" s="389">
        <v>44069</v>
      </c>
      <c r="E1528" s="394">
        <v>0.66770833333333335</v>
      </c>
      <c r="F1528" s="386" t="s">
        <v>569</v>
      </c>
      <c r="G1528" s="386">
        <v>107.01600000000001</v>
      </c>
      <c r="H1528" s="386">
        <v>0.76996900000000001</v>
      </c>
      <c r="J1528" s="320">
        <f t="shared" si="115"/>
        <v>2020</v>
      </c>
      <c r="K1528" s="320">
        <f t="shared" si="116"/>
        <v>8</v>
      </c>
      <c r="L1528" s="320">
        <f t="shared" si="117"/>
        <v>26</v>
      </c>
      <c r="M1528" s="91">
        <f t="shared" si="118"/>
        <v>44069</v>
      </c>
      <c r="N1528" s="90">
        <f t="shared" si="119"/>
        <v>44069.667708333334</v>
      </c>
      <c r="O1528" s="386">
        <v>107.01600000000001</v>
      </c>
      <c r="P1528" s="386">
        <v>0.76996900000000001</v>
      </c>
      <c r="Q1528" s="386" t="s">
        <v>335</v>
      </c>
    </row>
    <row r="1529" spans="1:17">
      <c r="A1529" s="386" t="s">
        <v>348</v>
      </c>
      <c r="B1529" s="386" t="s">
        <v>335</v>
      </c>
      <c r="C1529" s="386" t="s">
        <v>188</v>
      </c>
      <c r="D1529" s="389">
        <v>44070</v>
      </c>
      <c r="E1529" s="394">
        <v>0.43123842592592593</v>
      </c>
      <c r="F1529" s="386" t="s">
        <v>569</v>
      </c>
      <c r="G1529" s="386">
        <v>107.07299999999999</v>
      </c>
      <c r="H1529" s="386">
        <v>0.73818499999999998</v>
      </c>
      <c r="J1529" s="320">
        <f t="shared" si="115"/>
        <v>2020</v>
      </c>
      <c r="K1529" s="320">
        <f t="shared" si="116"/>
        <v>8</v>
      </c>
      <c r="L1529" s="320">
        <f t="shared" si="117"/>
        <v>27</v>
      </c>
      <c r="M1529" s="91">
        <f t="shared" si="118"/>
        <v>44070</v>
      </c>
      <c r="N1529" s="90">
        <f t="shared" si="119"/>
        <v>44070.431238425925</v>
      </c>
      <c r="O1529" s="386">
        <v>107.07299999999999</v>
      </c>
      <c r="P1529" s="386">
        <v>0.73818499999999998</v>
      </c>
      <c r="Q1529" s="386" t="s">
        <v>335</v>
      </c>
    </row>
    <row r="1530" spans="1:17">
      <c r="A1530" s="386" t="s">
        <v>348</v>
      </c>
      <c r="B1530" s="386" t="s">
        <v>335</v>
      </c>
      <c r="C1530" s="386" t="s">
        <v>188</v>
      </c>
      <c r="D1530" s="389">
        <v>44070</v>
      </c>
      <c r="E1530" s="394">
        <v>0.43123842592592593</v>
      </c>
      <c r="F1530" s="386" t="s">
        <v>569</v>
      </c>
      <c r="G1530" s="386">
        <v>107.07299999999999</v>
      </c>
      <c r="H1530" s="386">
        <v>0.73818499999999998</v>
      </c>
      <c r="J1530" s="320">
        <f t="shared" si="115"/>
        <v>2020</v>
      </c>
      <c r="K1530" s="320">
        <f t="shared" si="116"/>
        <v>8</v>
      </c>
      <c r="L1530" s="320">
        <f t="shared" si="117"/>
        <v>27</v>
      </c>
      <c r="M1530" s="91">
        <f t="shared" si="118"/>
        <v>44070</v>
      </c>
      <c r="N1530" s="90">
        <f t="shared" si="119"/>
        <v>44070.431238425925</v>
      </c>
      <c r="O1530" s="386">
        <v>107.07299999999999</v>
      </c>
      <c r="P1530" s="386">
        <v>0.73818499999999998</v>
      </c>
      <c r="Q1530" s="386" t="s">
        <v>335</v>
      </c>
    </row>
    <row r="1531" spans="1:17">
      <c r="A1531" s="386" t="s">
        <v>348</v>
      </c>
      <c r="B1531" s="386" t="s">
        <v>335</v>
      </c>
      <c r="C1531" s="386" t="s">
        <v>188</v>
      </c>
      <c r="D1531" s="389">
        <v>44070</v>
      </c>
      <c r="E1531" s="394">
        <v>0.5508912037037037</v>
      </c>
      <c r="F1531" s="386" t="s">
        <v>570</v>
      </c>
      <c r="G1531" s="386">
        <v>106.93899999999999</v>
      </c>
      <c r="H1531" s="386">
        <v>0.79113599999999995</v>
      </c>
      <c r="J1531" s="320">
        <f t="shared" si="115"/>
        <v>2020</v>
      </c>
      <c r="K1531" s="320">
        <f t="shared" si="116"/>
        <v>8</v>
      </c>
      <c r="L1531" s="320">
        <f t="shared" si="117"/>
        <v>27</v>
      </c>
      <c r="M1531" s="91">
        <f t="shared" si="118"/>
        <v>44070</v>
      </c>
      <c r="N1531" s="90">
        <f t="shared" si="119"/>
        <v>44070.550891203704</v>
      </c>
      <c r="O1531" s="386">
        <v>106.93899999999999</v>
      </c>
      <c r="P1531" s="386">
        <v>0.79113599999999995</v>
      </c>
      <c r="Q1531" s="386" t="s">
        <v>335</v>
      </c>
    </row>
    <row r="1532" spans="1:17">
      <c r="A1532" s="386" t="s">
        <v>348</v>
      </c>
      <c r="B1532" s="386" t="s">
        <v>335</v>
      </c>
      <c r="C1532" s="386" t="s">
        <v>188</v>
      </c>
      <c r="D1532" s="389">
        <v>44070</v>
      </c>
      <c r="E1532" s="394">
        <v>0.6374305555555555</v>
      </c>
      <c r="F1532" s="386" t="s">
        <v>519</v>
      </c>
      <c r="G1532" s="386">
        <v>106.914</v>
      </c>
      <c r="H1532" s="386">
        <v>0.80102399999999996</v>
      </c>
      <c r="J1532" s="320">
        <f t="shared" si="115"/>
        <v>2020</v>
      </c>
      <c r="K1532" s="320">
        <f t="shared" si="116"/>
        <v>8</v>
      </c>
      <c r="L1532" s="320">
        <f t="shared" si="117"/>
        <v>27</v>
      </c>
      <c r="M1532" s="91">
        <f t="shared" si="118"/>
        <v>44070</v>
      </c>
      <c r="N1532" s="90">
        <f t="shared" si="119"/>
        <v>44070.637430555558</v>
      </c>
      <c r="O1532" s="386">
        <v>106.914</v>
      </c>
      <c r="P1532" s="386">
        <v>0.80102399999999996</v>
      </c>
      <c r="Q1532" s="386" t="s">
        <v>335</v>
      </c>
    </row>
    <row r="1533" spans="1:17">
      <c r="A1533" s="386" t="s">
        <v>348</v>
      </c>
      <c r="B1533" s="386" t="s">
        <v>335</v>
      </c>
      <c r="C1533" s="386" t="s">
        <v>188</v>
      </c>
      <c r="D1533" s="389">
        <v>44070</v>
      </c>
      <c r="E1533" s="394">
        <v>0.6374305555555555</v>
      </c>
      <c r="F1533" s="386" t="s">
        <v>519</v>
      </c>
      <c r="G1533" s="386">
        <v>106.952</v>
      </c>
      <c r="H1533" s="386">
        <v>0.78599600000000003</v>
      </c>
      <c r="J1533" s="320">
        <f t="shared" si="115"/>
        <v>2020</v>
      </c>
      <c r="K1533" s="320">
        <f t="shared" si="116"/>
        <v>8</v>
      </c>
      <c r="L1533" s="320">
        <f t="shared" si="117"/>
        <v>27</v>
      </c>
      <c r="M1533" s="91">
        <f t="shared" si="118"/>
        <v>44070</v>
      </c>
      <c r="N1533" s="90">
        <f t="shared" si="119"/>
        <v>44070.637430555558</v>
      </c>
      <c r="O1533" s="386">
        <v>106.952</v>
      </c>
      <c r="P1533" s="386">
        <v>0.78599600000000003</v>
      </c>
      <c r="Q1533" s="386" t="s">
        <v>335</v>
      </c>
    </row>
    <row r="1534" spans="1:17">
      <c r="A1534" s="386" t="s">
        <v>348</v>
      </c>
      <c r="B1534" s="386" t="s">
        <v>335</v>
      </c>
      <c r="C1534" s="386" t="s">
        <v>188</v>
      </c>
      <c r="D1534" s="389">
        <v>44070</v>
      </c>
      <c r="E1534" s="394">
        <v>0.64614583333333342</v>
      </c>
      <c r="F1534" s="386" t="s">
        <v>415</v>
      </c>
      <c r="G1534" s="386">
        <v>106.977</v>
      </c>
      <c r="H1534" s="386">
        <v>0.77611200000000002</v>
      </c>
      <c r="J1534" s="320">
        <f t="shared" si="115"/>
        <v>2020</v>
      </c>
      <c r="K1534" s="320">
        <f t="shared" si="116"/>
        <v>8</v>
      </c>
      <c r="L1534" s="320">
        <f t="shared" si="117"/>
        <v>27</v>
      </c>
      <c r="M1534" s="91">
        <f t="shared" si="118"/>
        <v>44070</v>
      </c>
      <c r="N1534" s="90">
        <f t="shared" si="119"/>
        <v>44070.646145833336</v>
      </c>
      <c r="O1534" s="386">
        <v>106.977</v>
      </c>
      <c r="P1534" s="386">
        <v>0.77611200000000002</v>
      </c>
      <c r="Q1534" s="386" t="s">
        <v>335</v>
      </c>
    </row>
    <row r="1535" spans="1:17">
      <c r="A1535" s="386" t="s">
        <v>348</v>
      </c>
      <c r="B1535" s="386" t="s">
        <v>335</v>
      </c>
      <c r="C1535" s="386" t="s">
        <v>188</v>
      </c>
      <c r="D1535" s="389">
        <v>44070</v>
      </c>
      <c r="E1535" s="394">
        <v>0.65326388888888887</v>
      </c>
      <c r="F1535" s="386" t="s">
        <v>433</v>
      </c>
      <c r="G1535" s="386">
        <v>106.998</v>
      </c>
      <c r="H1535" s="386">
        <v>0.76781200000000005</v>
      </c>
      <c r="J1535" s="320">
        <f t="shared" si="115"/>
        <v>2020</v>
      </c>
      <c r="K1535" s="320">
        <f t="shared" si="116"/>
        <v>8</v>
      </c>
      <c r="L1535" s="320">
        <f t="shared" si="117"/>
        <v>27</v>
      </c>
      <c r="M1535" s="91">
        <f t="shared" si="118"/>
        <v>44070</v>
      </c>
      <c r="N1535" s="90">
        <f t="shared" si="119"/>
        <v>44070.653263888889</v>
      </c>
      <c r="O1535" s="386">
        <v>106.998</v>
      </c>
      <c r="P1535" s="386">
        <v>0.76781200000000005</v>
      </c>
      <c r="Q1535" s="386" t="s">
        <v>335</v>
      </c>
    </row>
    <row r="1536" spans="1:17">
      <c r="A1536" s="386" t="s">
        <v>348</v>
      </c>
      <c r="B1536" s="386" t="s">
        <v>335</v>
      </c>
      <c r="C1536" s="386" t="s">
        <v>188</v>
      </c>
      <c r="D1536" s="389">
        <v>44070</v>
      </c>
      <c r="E1536" s="394">
        <v>0.65326388888888887</v>
      </c>
      <c r="F1536" s="386" t="s">
        <v>433</v>
      </c>
      <c r="G1536" s="386">
        <v>106.998</v>
      </c>
      <c r="H1536" s="386">
        <v>0.76781200000000005</v>
      </c>
      <c r="J1536" s="320">
        <f t="shared" si="115"/>
        <v>2020</v>
      </c>
      <c r="K1536" s="320">
        <f t="shared" si="116"/>
        <v>8</v>
      </c>
      <c r="L1536" s="320">
        <f t="shared" si="117"/>
        <v>27</v>
      </c>
      <c r="M1536" s="91">
        <f t="shared" si="118"/>
        <v>44070</v>
      </c>
      <c r="N1536" s="90">
        <f t="shared" si="119"/>
        <v>44070.653263888889</v>
      </c>
      <c r="O1536" s="386">
        <v>106.998</v>
      </c>
      <c r="P1536" s="386">
        <v>0.76781200000000005</v>
      </c>
      <c r="Q1536" s="386" t="s">
        <v>335</v>
      </c>
    </row>
    <row r="1537" spans="1:17">
      <c r="A1537" s="386" t="s">
        <v>348</v>
      </c>
      <c r="B1537" s="386" t="s">
        <v>335</v>
      </c>
      <c r="C1537" s="386" t="s">
        <v>188</v>
      </c>
      <c r="D1537" s="389">
        <v>44070</v>
      </c>
      <c r="E1537" s="394">
        <v>0.65326388888888887</v>
      </c>
      <c r="F1537" s="386" t="s">
        <v>433</v>
      </c>
      <c r="G1537" s="386">
        <v>106.998</v>
      </c>
      <c r="H1537" s="386">
        <v>0.76781200000000005</v>
      </c>
      <c r="J1537" s="320">
        <f t="shared" si="115"/>
        <v>2020</v>
      </c>
      <c r="K1537" s="320">
        <f t="shared" si="116"/>
        <v>8</v>
      </c>
      <c r="L1537" s="320">
        <f t="shared" si="117"/>
        <v>27</v>
      </c>
      <c r="M1537" s="91">
        <f t="shared" si="118"/>
        <v>44070</v>
      </c>
      <c r="N1537" s="90">
        <f t="shared" si="119"/>
        <v>44070.653263888889</v>
      </c>
      <c r="O1537" s="386">
        <v>106.998</v>
      </c>
      <c r="P1537" s="386">
        <v>0.76781200000000005</v>
      </c>
      <c r="Q1537" s="386" t="s">
        <v>335</v>
      </c>
    </row>
    <row r="1538" spans="1:17">
      <c r="A1538" s="386" t="s">
        <v>348</v>
      </c>
      <c r="B1538" s="386" t="s">
        <v>335</v>
      </c>
      <c r="C1538" s="386" t="s">
        <v>188</v>
      </c>
      <c r="D1538" s="389">
        <v>44071</v>
      </c>
      <c r="E1538" s="394">
        <v>0.48871527777777779</v>
      </c>
      <c r="F1538" s="386" t="s">
        <v>571</v>
      </c>
      <c r="G1538" s="386">
        <v>107.114</v>
      </c>
      <c r="H1538" s="386">
        <v>0.72199999999999998</v>
      </c>
      <c r="J1538" s="320">
        <f t="shared" si="115"/>
        <v>2020</v>
      </c>
      <c r="K1538" s="320">
        <f t="shared" si="116"/>
        <v>8</v>
      </c>
      <c r="L1538" s="320">
        <f t="shared" si="117"/>
        <v>28</v>
      </c>
      <c r="M1538" s="91">
        <f t="shared" si="118"/>
        <v>44071</v>
      </c>
      <c r="N1538" s="90">
        <f t="shared" si="119"/>
        <v>44071.488715277781</v>
      </c>
      <c r="O1538" s="386">
        <v>107.114</v>
      </c>
      <c r="P1538" s="386">
        <v>0.72199999999999998</v>
      </c>
      <c r="Q1538" s="386" t="s">
        <v>335</v>
      </c>
    </row>
    <row r="1539" spans="1:17">
      <c r="A1539" s="386" t="s">
        <v>348</v>
      </c>
      <c r="B1539" s="386" t="s">
        <v>335</v>
      </c>
      <c r="C1539" s="386" t="s">
        <v>188</v>
      </c>
      <c r="D1539" s="389">
        <v>44071</v>
      </c>
      <c r="E1539" s="394">
        <v>0.50326388888888896</v>
      </c>
      <c r="F1539" s="386" t="s">
        <v>421</v>
      </c>
      <c r="G1539" s="386">
        <v>106.431</v>
      </c>
      <c r="H1539" s="386">
        <v>0.99261900000000003</v>
      </c>
      <c r="J1539" s="320">
        <f t="shared" ref="J1539:J1602" si="120">YEAR(D1539)</f>
        <v>2020</v>
      </c>
      <c r="K1539" s="320">
        <f t="shared" ref="K1539:K1602" si="121">MONTH(D1539)</f>
        <v>8</v>
      </c>
      <c r="L1539" s="320">
        <f t="shared" ref="L1539:L1602" si="122">DAY(D1539)</f>
        <v>28</v>
      </c>
      <c r="M1539" s="91">
        <f t="shared" ref="M1539:M1602" si="123">DATE(J1539,K1539,L1539)</f>
        <v>44071</v>
      </c>
      <c r="N1539" s="90">
        <f t="shared" ref="N1539:N1602" si="124">M1539+E1539</f>
        <v>44071.503263888888</v>
      </c>
      <c r="O1539" s="386">
        <v>106.431</v>
      </c>
      <c r="P1539" s="386">
        <v>0.99261900000000003</v>
      </c>
      <c r="Q1539" s="386" t="s">
        <v>335</v>
      </c>
    </row>
    <row r="1540" spans="1:17">
      <c r="A1540" s="386" t="s">
        <v>348</v>
      </c>
      <c r="B1540" s="386" t="s">
        <v>335</v>
      </c>
      <c r="C1540" s="386" t="s">
        <v>188</v>
      </c>
      <c r="D1540" s="389">
        <v>44071</v>
      </c>
      <c r="E1540" s="394">
        <v>0.50326388888888896</v>
      </c>
      <c r="F1540" s="386" t="s">
        <v>421</v>
      </c>
      <c r="G1540" s="386">
        <v>106.965</v>
      </c>
      <c r="H1540" s="386">
        <v>0.78085599999999999</v>
      </c>
      <c r="J1540" s="320">
        <f t="shared" si="120"/>
        <v>2020</v>
      </c>
      <c r="K1540" s="320">
        <f t="shared" si="121"/>
        <v>8</v>
      </c>
      <c r="L1540" s="320">
        <f t="shared" si="122"/>
        <v>28</v>
      </c>
      <c r="M1540" s="91">
        <f t="shared" si="123"/>
        <v>44071</v>
      </c>
      <c r="N1540" s="90">
        <f t="shared" si="124"/>
        <v>44071.503263888888</v>
      </c>
      <c r="O1540" s="386">
        <v>106.965</v>
      </c>
      <c r="P1540" s="386">
        <v>0.78085599999999999</v>
      </c>
      <c r="Q1540" s="386" t="s">
        <v>335</v>
      </c>
    </row>
    <row r="1541" spans="1:17">
      <c r="A1541" s="386" t="s">
        <v>348</v>
      </c>
      <c r="B1541" s="386" t="s">
        <v>335</v>
      </c>
      <c r="C1541" s="386" t="s">
        <v>188</v>
      </c>
      <c r="D1541" s="389">
        <v>44071</v>
      </c>
      <c r="E1541" s="394">
        <v>0.60250000000000004</v>
      </c>
      <c r="F1541" s="386" t="s">
        <v>431</v>
      </c>
      <c r="G1541" s="386">
        <v>106.991</v>
      </c>
      <c r="H1541" s="386">
        <v>0.77057799999999999</v>
      </c>
      <c r="J1541" s="320">
        <f t="shared" si="120"/>
        <v>2020</v>
      </c>
      <c r="K1541" s="320">
        <f t="shared" si="121"/>
        <v>8</v>
      </c>
      <c r="L1541" s="320">
        <f t="shared" si="122"/>
        <v>28</v>
      </c>
      <c r="M1541" s="91">
        <f t="shared" si="123"/>
        <v>44071</v>
      </c>
      <c r="N1541" s="90">
        <f t="shared" si="124"/>
        <v>44071.602500000001</v>
      </c>
      <c r="O1541" s="386">
        <v>106.991</v>
      </c>
      <c r="P1541" s="386">
        <v>0.77057799999999999</v>
      </c>
      <c r="Q1541" s="386" t="s">
        <v>335</v>
      </c>
    </row>
    <row r="1542" spans="1:17">
      <c r="A1542" s="386" t="s">
        <v>348</v>
      </c>
      <c r="B1542" s="386" t="s">
        <v>335</v>
      </c>
      <c r="C1542" s="386" t="s">
        <v>188</v>
      </c>
      <c r="D1542" s="389">
        <v>44071</v>
      </c>
      <c r="E1542" s="394">
        <v>0.60250000000000004</v>
      </c>
      <c r="F1542" s="386" t="s">
        <v>431</v>
      </c>
      <c r="G1542" s="386">
        <v>106.991</v>
      </c>
      <c r="H1542" s="386">
        <v>0.77057799999999999</v>
      </c>
      <c r="J1542" s="320">
        <f t="shared" si="120"/>
        <v>2020</v>
      </c>
      <c r="K1542" s="320">
        <f t="shared" si="121"/>
        <v>8</v>
      </c>
      <c r="L1542" s="320">
        <f t="shared" si="122"/>
        <v>28</v>
      </c>
      <c r="M1542" s="91">
        <f t="shared" si="123"/>
        <v>44071</v>
      </c>
      <c r="N1542" s="90">
        <f t="shared" si="124"/>
        <v>44071.602500000001</v>
      </c>
      <c r="O1542" s="386">
        <v>106.991</v>
      </c>
      <c r="P1542" s="386">
        <v>0.77057799999999999</v>
      </c>
      <c r="Q1542" s="386" t="s">
        <v>335</v>
      </c>
    </row>
    <row r="1543" spans="1:17">
      <c r="A1543" s="386" t="s">
        <v>348</v>
      </c>
      <c r="B1543" s="386" t="s">
        <v>335</v>
      </c>
      <c r="C1543" s="386" t="s">
        <v>188</v>
      </c>
      <c r="D1543" s="389">
        <v>44074</v>
      </c>
      <c r="E1543" s="394">
        <v>0.61178240740740741</v>
      </c>
      <c r="F1543" s="386" t="s">
        <v>422</v>
      </c>
      <c r="G1543" s="386">
        <v>106.5</v>
      </c>
      <c r="H1543" s="386">
        <v>0.96230000000000004</v>
      </c>
      <c r="J1543" s="320">
        <f t="shared" si="120"/>
        <v>2020</v>
      </c>
      <c r="K1543" s="320">
        <f t="shared" si="121"/>
        <v>8</v>
      </c>
      <c r="L1543" s="320">
        <f t="shared" si="122"/>
        <v>31</v>
      </c>
      <c r="M1543" s="91">
        <f t="shared" si="123"/>
        <v>44074</v>
      </c>
      <c r="N1543" s="90">
        <f t="shared" si="124"/>
        <v>44074.61178240741</v>
      </c>
      <c r="O1543" s="386">
        <v>106.5</v>
      </c>
      <c r="P1543" s="386">
        <v>0.96230000000000004</v>
      </c>
      <c r="Q1543" s="386" t="s">
        <v>335</v>
      </c>
    </row>
    <row r="1544" spans="1:17">
      <c r="A1544" s="386" t="s">
        <v>348</v>
      </c>
      <c r="B1544" s="386" t="s">
        <v>335</v>
      </c>
      <c r="C1544" s="386" t="s">
        <v>188</v>
      </c>
      <c r="D1544" s="389">
        <v>44074</v>
      </c>
      <c r="E1544" s="394">
        <v>0.61178240740740741</v>
      </c>
      <c r="F1544" s="386" t="s">
        <v>422</v>
      </c>
      <c r="G1544" s="386">
        <v>107.035</v>
      </c>
      <c r="H1544" s="386">
        <v>0.750081</v>
      </c>
      <c r="J1544" s="320">
        <f t="shared" si="120"/>
        <v>2020</v>
      </c>
      <c r="K1544" s="320">
        <f t="shared" si="121"/>
        <v>8</v>
      </c>
      <c r="L1544" s="320">
        <f t="shared" si="122"/>
        <v>31</v>
      </c>
      <c r="M1544" s="91">
        <f t="shared" si="123"/>
        <v>44074</v>
      </c>
      <c r="N1544" s="90">
        <f t="shared" si="124"/>
        <v>44074.61178240741</v>
      </c>
      <c r="O1544" s="386">
        <v>107.035</v>
      </c>
      <c r="P1544" s="386">
        <v>0.750081</v>
      </c>
      <c r="Q1544" s="386" t="s">
        <v>335</v>
      </c>
    </row>
    <row r="1545" spans="1:17">
      <c r="A1545" s="386" t="s">
        <v>348</v>
      </c>
      <c r="B1545" s="386" t="s">
        <v>335</v>
      </c>
      <c r="C1545" s="386" t="s">
        <v>188</v>
      </c>
      <c r="D1545" s="389">
        <v>44074</v>
      </c>
      <c r="E1545" s="394">
        <v>0.61178240740740741</v>
      </c>
      <c r="F1545" s="386" t="s">
        <v>422</v>
      </c>
      <c r="G1545" s="386">
        <v>107.035</v>
      </c>
      <c r="H1545" s="386">
        <v>0.750081</v>
      </c>
      <c r="J1545" s="320">
        <f t="shared" si="120"/>
        <v>2020</v>
      </c>
      <c r="K1545" s="320">
        <f t="shared" si="121"/>
        <v>8</v>
      </c>
      <c r="L1545" s="320">
        <f t="shared" si="122"/>
        <v>31</v>
      </c>
      <c r="M1545" s="91">
        <f t="shared" si="123"/>
        <v>44074</v>
      </c>
      <c r="N1545" s="90">
        <f t="shared" si="124"/>
        <v>44074.61178240741</v>
      </c>
      <c r="O1545" s="386">
        <v>107.035</v>
      </c>
      <c r="P1545" s="386">
        <v>0.750081</v>
      </c>
      <c r="Q1545" s="386" t="s">
        <v>335</v>
      </c>
    </row>
    <row r="1546" spans="1:17">
      <c r="A1546" s="386" t="s">
        <v>349</v>
      </c>
      <c r="B1546" s="386" t="s">
        <v>336</v>
      </c>
      <c r="C1546" s="386" t="s">
        <v>188</v>
      </c>
      <c r="D1546" s="389">
        <v>43983</v>
      </c>
      <c r="E1546" s="394">
        <v>0.40903935185185186</v>
      </c>
      <c r="F1546" s="386" t="s">
        <v>422</v>
      </c>
      <c r="G1546" s="386">
        <v>110.827</v>
      </c>
      <c r="H1546" s="386">
        <v>1.5130209999999999</v>
      </c>
      <c r="J1546" s="320">
        <f t="shared" si="120"/>
        <v>2020</v>
      </c>
      <c r="K1546" s="320">
        <f t="shared" si="121"/>
        <v>6</v>
      </c>
      <c r="L1546" s="320">
        <f t="shared" si="122"/>
        <v>1</v>
      </c>
      <c r="M1546" s="91">
        <f t="shared" si="123"/>
        <v>43983</v>
      </c>
      <c r="N1546" s="90">
        <f t="shared" si="124"/>
        <v>43983.409039351849</v>
      </c>
      <c r="O1546" s="386">
        <v>110.827</v>
      </c>
      <c r="P1546" s="386">
        <v>1.5130209999999999</v>
      </c>
      <c r="Q1546" s="386" t="s">
        <v>336</v>
      </c>
    </row>
    <row r="1547" spans="1:17">
      <c r="A1547" s="386" t="s">
        <v>349</v>
      </c>
      <c r="B1547" s="386" t="s">
        <v>336</v>
      </c>
      <c r="C1547" s="386" t="s">
        <v>188</v>
      </c>
      <c r="D1547" s="389">
        <v>43983</v>
      </c>
      <c r="E1547" s="394">
        <v>0.40903935185185186</v>
      </c>
      <c r="F1547" s="386" t="s">
        <v>422</v>
      </c>
      <c r="G1547" s="386">
        <v>110.947</v>
      </c>
      <c r="H1547" s="386">
        <v>1.487587</v>
      </c>
      <c r="J1547" s="320">
        <f t="shared" si="120"/>
        <v>2020</v>
      </c>
      <c r="K1547" s="320">
        <f t="shared" si="121"/>
        <v>6</v>
      </c>
      <c r="L1547" s="320">
        <f t="shared" si="122"/>
        <v>1</v>
      </c>
      <c r="M1547" s="91">
        <f t="shared" si="123"/>
        <v>43983</v>
      </c>
      <c r="N1547" s="90">
        <f t="shared" si="124"/>
        <v>43983.409039351849</v>
      </c>
      <c r="O1547" s="386">
        <v>110.947</v>
      </c>
      <c r="P1547" s="386">
        <v>1.487587</v>
      </c>
      <c r="Q1547" s="386" t="s">
        <v>336</v>
      </c>
    </row>
    <row r="1548" spans="1:17">
      <c r="A1548" s="386" t="s">
        <v>349</v>
      </c>
      <c r="B1548" s="386" t="s">
        <v>336</v>
      </c>
      <c r="C1548" s="386" t="s">
        <v>188</v>
      </c>
      <c r="D1548" s="389">
        <v>43983</v>
      </c>
      <c r="E1548" s="394">
        <v>0.50726851851851851</v>
      </c>
      <c r="F1548" s="386" t="s">
        <v>572</v>
      </c>
      <c r="G1548" s="386">
        <v>111.29</v>
      </c>
      <c r="H1548" s="386">
        <v>1.4150659999999999</v>
      </c>
      <c r="J1548" s="320">
        <f t="shared" si="120"/>
        <v>2020</v>
      </c>
      <c r="K1548" s="320">
        <f t="shared" si="121"/>
        <v>6</v>
      </c>
      <c r="L1548" s="320">
        <f t="shared" si="122"/>
        <v>1</v>
      </c>
      <c r="M1548" s="91">
        <f t="shared" si="123"/>
        <v>43983</v>
      </c>
      <c r="N1548" s="90">
        <f t="shared" si="124"/>
        <v>43983.507268518515</v>
      </c>
      <c r="O1548" s="386">
        <v>111.29</v>
      </c>
      <c r="P1548" s="386">
        <v>1.4150659999999999</v>
      </c>
      <c r="Q1548" s="386" t="s">
        <v>336</v>
      </c>
    </row>
    <row r="1549" spans="1:17">
      <c r="A1549" s="386" t="s">
        <v>349</v>
      </c>
      <c r="B1549" s="386" t="s">
        <v>336</v>
      </c>
      <c r="C1549" s="386" t="s">
        <v>188</v>
      </c>
      <c r="D1549" s="389">
        <v>43983</v>
      </c>
      <c r="E1549" s="394">
        <v>0.50726851851851851</v>
      </c>
      <c r="F1549" s="386" t="s">
        <v>572</v>
      </c>
      <c r="G1549" s="386">
        <v>111.229</v>
      </c>
      <c r="H1549" s="386">
        <v>1.427945</v>
      </c>
      <c r="J1549" s="320">
        <f t="shared" si="120"/>
        <v>2020</v>
      </c>
      <c r="K1549" s="320">
        <f t="shared" si="121"/>
        <v>6</v>
      </c>
      <c r="L1549" s="320">
        <f t="shared" si="122"/>
        <v>1</v>
      </c>
      <c r="M1549" s="91">
        <f t="shared" si="123"/>
        <v>43983</v>
      </c>
      <c r="N1549" s="90">
        <f t="shared" si="124"/>
        <v>43983.507268518515</v>
      </c>
      <c r="O1549" s="386">
        <v>111.229</v>
      </c>
      <c r="P1549" s="386">
        <v>1.427945</v>
      </c>
      <c r="Q1549" s="386" t="s">
        <v>336</v>
      </c>
    </row>
    <row r="1550" spans="1:17">
      <c r="A1550" s="386" t="s">
        <v>349</v>
      </c>
      <c r="B1550" s="386" t="s">
        <v>336</v>
      </c>
      <c r="C1550" s="386" t="s">
        <v>188</v>
      </c>
      <c r="D1550" s="389">
        <v>43984</v>
      </c>
      <c r="E1550" s="394">
        <v>0.45839120370370373</v>
      </c>
      <c r="F1550" s="386" t="s">
        <v>573</v>
      </c>
      <c r="G1550" s="386">
        <v>111.616</v>
      </c>
      <c r="H1550" s="386">
        <v>1.3449530000000001</v>
      </c>
      <c r="J1550" s="320">
        <f t="shared" si="120"/>
        <v>2020</v>
      </c>
      <c r="K1550" s="320">
        <f t="shared" si="121"/>
        <v>6</v>
      </c>
      <c r="L1550" s="320">
        <f t="shared" si="122"/>
        <v>2</v>
      </c>
      <c r="M1550" s="91">
        <f t="shared" si="123"/>
        <v>43984</v>
      </c>
      <c r="N1550" s="90">
        <f t="shared" si="124"/>
        <v>43984.458391203705</v>
      </c>
      <c r="O1550" s="386">
        <v>111.616</v>
      </c>
      <c r="P1550" s="386">
        <v>1.3449530000000001</v>
      </c>
      <c r="Q1550" s="386" t="s">
        <v>336</v>
      </c>
    </row>
    <row r="1551" spans="1:17">
      <c r="A1551" s="386" t="s">
        <v>349</v>
      </c>
      <c r="B1551" s="386" t="s">
        <v>336</v>
      </c>
      <c r="C1551" s="386" t="s">
        <v>188</v>
      </c>
      <c r="D1551" s="389">
        <v>43984</v>
      </c>
      <c r="E1551" s="394">
        <v>0.52520833333333328</v>
      </c>
      <c r="F1551" s="386" t="s">
        <v>415</v>
      </c>
      <c r="G1551" s="386">
        <v>111.27800000000001</v>
      </c>
      <c r="H1551" s="386">
        <v>1.4162110000000001</v>
      </c>
      <c r="J1551" s="320">
        <f t="shared" si="120"/>
        <v>2020</v>
      </c>
      <c r="K1551" s="320">
        <f t="shared" si="121"/>
        <v>6</v>
      </c>
      <c r="L1551" s="320">
        <f t="shared" si="122"/>
        <v>2</v>
      </c>
      <c r="M1551" s="91">
        <f t="shared" si="123"/>
        <v>43984</v>
      </c>
      <c r="N1551" s="90">
        <f t="shared" si="124"/>
        <v>43984.525208333333</v>
      </c>
      <c r="O1551" s="386">
        <v>111.27800000000001</v>
      </c>
      <c r="P1551" s="386">
        <v>1.4162110000000001</v>
      </c>
      <c r="Q1551" s="386" t="s">
        <v>336</v>
      </c>
    </row>
    <row r="1552" spans="1:17">
      <c r="A1552" s="386" t="s">
        <v>349</v>
      </c>
      <c r="B1552" s="386" t="s">
        <v>336</v>
      </c>
      <c r="C1552" s="386" t="s">
        <v>188</v>
      </c>
      <c r="D1552" s="389">
        <v>43984</v>
      </c>
      <c r="E1552" s="394">
        <v>0.52520833333333328</v>
      </c>
      <c r="F1552" s="386" t="s">
        <v>415</v>
      </c>
      <c r="G1552" s="386">
        <v>111.27800000000001</v>
      </c>
      <c r="H1552" s="386">
        <v>1.4162110000000001</v>
      </c>
      <c r="J1552" s="320">
        <f t="shared" si="120"/>
        <v>2020</v>
      </c>
      <c r="K1552" s="320">
        <f t="shared" si="121"/>
        <v>6</v>
      </c>
      <c r="L1552" s="320">
        <f t="shared" si="122"/>
        <v>2</v>
      </c>
      <c r="M1552" s="91">
        <f t="shared" si="123"/>
        <v>43984</v>
      </c>
      <c r="N1552" s="90">
        <f t="shared" si="124"/>
        <v>43984.525208333333</v>
      </c>
      <c r="O1552" s="386">
        <v>111.27800000000001</v>
      </c>
      <c r="P1552" s="386">
        <v>1.4162110000000001</v>
      </c>
      <c r="Q1552" s="386" t="s">
        <v>336</v>
      </c>
    </row>
    <row r="1553" spans="1:17">
      <c r="A1553" s="386" t="s">
        <v>349</v>
      </c>
      <c r="B1553" s="386" t="s">
        <v>336</v>
      </c>
      <c r="C1553" s="386" t="s">
        <v>188</v>
      </c>
      <c r="D1553" s="389">
        <v>43984</v>
      </c>
      <c r="E1553" s="394">
        <v>0.5929282407407408</v>
      </c>
      <c r="F1553" s="386" t="s">
        <v>421</v>
      </c>
      <c r="G1553" s="386">
        <v>111.122</v>
      </c>
      <c r="H1553" s="386">
        <v>1.449184</v>
      </c>
      <c r="J1553" s="320">
        <f t="shared" si="120"/>
        <v>2020</v>
      </c>
      <c r="K1553" s="320">
        <f t="shared" si="121"/>
        <v>6</v>
      </c>
      <c r="L1553" s="320">
        <f t="shared" si="122"/>
        <v>2</v>
      </c>
      <c r="M1553" s="91">
        <f t="shared" si="123"/>
        <v>43984</v>
      </c>
      <c r="N1553" s="90">
        <f t="shared" si="124"/>
        <v>43984.592928240738</v>
      </c>
      <c r="O1553" s="386">
        <v>111.122</v>
      </c>
      <c r="P1553" s="386">
        <v>1.449184</v>
      </c>
      <c r="Q1553" s="386" t="s">
        <v>336</v>
      </c>
    </row>
    <row r="1554" spans="1:17">
      <c r="A1554" s="386" t="s">
        <v>349</v>
      </c>
      <c r="B1554" s="386" t="s">
        <v>336</v>
      </c>
      <c r="C1554" s="386" t="s">
        <v>188</v>
      </c>
      <c r="D1554" s="389">
        <v>43984</v>
      </c>
      <c r="E1554" s="394">
        <v>0.5929282407407408</v>
      </c>
      <c r="F1554" s="386" t="s">
        <v>421</v>
      </c>
      <c r="G1554" s="386">
        <v>110.956</v>
      </c>
      <c r="H1554" s="386">
        <v>1.4843299999999999</v>
      </c>
      <c r="J1554" s="320">
        <f t="shared" si="120"/>
        <v>2020</v>
      </c>
      <c r="K1554" s="320">
        <f t="shared" si="121"/>
        <v>6</v>
      </c>
      <c r="L1554" s="320">
        <f t="shared" si="122"/>
        <v>2</v>
      </c>
      <c r="M1554" s="91">
        <f t="shared" si="123"/>
        <v>43984</v>
      </c>
      <c r="N1554" s="90">
        <f t="shared" si="124"/>
        <v>43984.592928240738</v>
      </c>
      <c r="O1554" s="386">
        <v>110.956</v>
      </c>
      <c r="P1554" s="386">
        <v>1.4843299999999999</v>
      </c>
      <c r="Q1554" s="386" t="s">
        <v>336</v>
      </c>
    </row>
    <row r="1555" spans="1:17">
      <c r="A1555" s="386" t="s">
        <v>349</v>
      </c>
      <c r="B1555" s="386" t="s">
        <v>336</v>
      </c>
      <c r="C1555" s="386" t="s">
        <v>188</v>
      </c>
      <c r="D1555" s="389">
        <v>43984</v>
      </c>
      <c r="E1555" s="394">
        <v>0.5929282407407408</v>
      </c>
      <c r="F1555" s="386" t="s">
        <v>421</v>
      </c>
      <c r="G1555" s="386">
        <v>111.122</v>
      </c>
      <c r="H1555" s="386">
        <v>1.449184</v>
      </c>
      <c r="J1555" s="320">
        <f t="shared" si="120"/>
        <v>2020</v>
      </c>
      <c r="K1555" s="320">
        <f t="shared" si="121"/>
        <v>6</v>
      </c>
      <c r="L1555" s="320">
        <f t="shared" si="122"/>
        <v>2</v>
      </c>
      <c r="M1555" s="91">
        <f t="shared" si="123"/>
        <v>43984</v>
      </c>
      <c r="N1555" s="90">
        <f t="shared" si="124"/>
        <v>43984.592928240738</v>
      </c>
      <c r="O1555" s="386">
        <v>111.122</v>
      </c>
      <c r="P1555" s="386">
        <v>1.449184</v>
      </c>
      <c r="Q1555" s="386" t="s">
        <v>336</v>
      </c>
    </row>
    <row r="1556" spans="1:17">
      <c r="A1556" s="386" t="s">
        <v>349</v>
      </c>
      <c r="B1556" s="386" t="s">
        <v>336</v>
      </c>
      <c r="C1556" s="386" t="s">
        <v>188</v>
      </c>
      <c r="D1556" s="389">
        <v>43984</v>
      </c>
      <c r="E1556" s="394">
        <v>0.60998842592592595</v>
      </c>
      <c r="F1556" s="386" t="s">
        <v>574</v>
      </c>
      <c r="G1556" s="386">
        <v>111.69199999999999</v>
      </c>
      <c r="H1556" s="386">
        <v>1.328965</v>
      </c>
      <c r="J1556" s="320">
        <f t="shared" si="120"/>
        <v>2020</v>
      </c>
      <c r="K1556" s="320">
        <f t="shared" si="121"/>
        <v>6</v>
      </c>
      <c r="L1556" s="320">
        <f t="shared" si="122"/>
        <v>2</v>
      </c>
      <c r="M1556" s="91">
        <f t="shared" si="123"/>
        <v>43984</v>
      </c>
      <c r="N1556" s="90">
        <f t="shared" si="124"/>
        <v>43984.609988425924</v>
      </c>
      <c r="O1556" s="386">
        <v>111.69199999999999</v>
      </c>
      <c r="P1556" s="386">
        <v>1.328965</v>
      </c>
      <c r="Q1556" s="386" t="s">
        <v>336</v>
      </c>
    </row>
    <row r="1557" spans="1:17">
      <c r="A1557" s="386" t="s">
        <v>349</v>
      </c>
      <c r="B1557" s="386" t="s">
        <v>336</v>
      </c>
      <c r="C1557" s="386" t="s">
        <v>188</v>
      </c>
      <c r="D1557" s="389">
        <v>43984</v>
      </c>
      <c r="E1557" s="394">
        <v>0.63325231481481481</v>
      </c>
      <c r="F1557" s="386" t="s">
        <v>423</v>
      </c>
      <c r="G1557" s="386">
        <v>111.364</v>
      </c>
      <c r="H1557" s="386">
        <v>1.398056</v>
      </c>
      <c r="J1557" s="320">
        <f t="shared" si="120"/>
        <v>2020</v>
      </c>
      <c r="K1557" s="320">
        <f t="shared" si="121"/>
        <v>6</v>
      </c>
      <c r="L1557" s="320">
        <f t="shared" si="122"/>
        <v>2</v>
      </c>
      <c r="M1557" s="91">
        <f t="shared" si="123"/>
        <v>43984</v>
      </c>
      <c r="N1557" s="90">
        <f t="shared" si="124"/>
        <v>43984.633252314816</v>
      </c>
      <c r="O1557" s="386">
        <v>111.364</v>
      </c>
      <c r="P1557" s="386">
        <v>1.398056</v>
      </c>
      <c r="Q1557" s="386" t="s">
        <v>336</v>
      </c>
    </row>
    <row r="1558" spans="1:17">
      <c r="A1558" s="386" t="s">
        <v>349</v>
      </c>
      <c r="B1558" s="386" t="s">
        <v>336</v>
      </c>
      <c r="C1558" s="386" t="s">
        <v>188</v>
      </c>
      <c r="D1558" s="389">
        <v>43984</v>
      </c>
      <c r="E1558" s="394">
        <v>0.63325231481481481</v>
      </c>
      <c r="F1558" s="386" t="s">
        <v>423</v>
      </c>
      <c r="G1558" s="386">
        <v>111.364</v>
      </c>
      <c r="H1558" s="386">
        <v>1.398056</v>
      </c>
      <c r="J1558" s="320">
        <f t="shared" si="120"/>
        <v>2020</v>
      </c>
      <c r="K1558" s="320">
        <f t="shared" si="121"/>
        <v>6</v>
      </c>
      <c r="L1558" s="320">
        <f t="shared" si="122"/>
        <v>2</v>
      </c>
      <c r="M1558" s="91">
        <f t="shared" si="123"/>
        <v>43984</v>
      </c>
      <c r="N1558" s="90">
        <f t="shared" si="124"/>
        <v>43984.633252314816</v>
      </c>
      <c r="O1558" s="386">
        <v>111.364</v>
      </c>
      <c r="P1558" s="386">
        <v>1.398056</v>
      </c>
      <c r="Q1558" s="386" t="s">
        <v>336</v>
      </c>
    </row>
    <row r="1559" spans="1:17">
      <c r="A1559" s="386" t="s">
        <v>349</v>
      </c>
      <c r="B1559" s="386" t="s">
        <v>336</v>
      </c>
      <c r="C1559" s="386" t="s">
        <v>188</v>
      </c>
      <c r="D1559" s="389">
        <v>43985</v>
      </c>
      <c r="E1559" s="394">
        <v>0.46842592592592591</v>
      </c>
      <c r="F1559" s="386" t="s">
        <v>442</v>
      </c>
      <c r="G1559" s="386">
        <v>111.372</v>
      </c>
      <c r="H1559" s="386">
        <v>1.394968</v>
      </c>
      <c r="J1559" s="320">
        <f t="shared" si="120"/>
        <v>2020</v>
      </c>
      <c r="K1559" s="320">
        <f t="shared" si="121"/>
        <v>6</v>
      </c>
      <c r="L1559" s="320">
        <f t="shared" si="122"/>
        <v>3</v>
      </c>
      <c r="M1559" s="91">
        <f t="shared" si="123"/>
        <v>43985</v>
      </c>
      <c r="N1559" s="90">
        <f t="shared" si="124"/>
        <v>43985.468425925923</v>
      </c>
      <c r="O1559" s="386">
        <v>111.372</v>
      </c>
      <c r="P1559" s="386">
        <v>1.394968</v>
      </c>
      <c r="Q1559" s="386" t="s">
        <v>336</v>
      </c>
    </row>
    <row r="1560" spans="1:17">
      <c r="A1560" s="386" t="s">
        <v>349</v>
      </c>
      <c r="B1560" s="386" t="s">
        <v>336</v>
      </c>
      <c r="C1560" s="386" t="s">
        <v>188</v>
      </c>
      <c r="D1560" s="389">
        <v>43985</v>
      </c>
      <c r="E1560" s="394">
        <v>0.57237268518518525</v>
      </c>
      <c r="F1560" s="386" t="s">
        <v>417</v>
      </c>
      <c r="G1560" s="386">
        <v>111.467</v>
      </c>
      <c r="H1560" s="386">
        <v>1.3749229999999999</v>
      </c>
      <c r="J1560" s="320">
        <f t="shared" si="120"/>
        <v>2020</v>
      </c>
      <c r="K1560" s="320">
        <f t="shared" si="121"/>
        <v>6</v>
      </c>
      <c r="L1560" s="320">
        <f t="shared" si="122"/>
        <v>3</v>
      </c>
      <c r="M1560" s="91">
        <f t="shared" si="123"/>
        <v>43985</v>
      </c>
      <c r="N1560" s="90">
        <f t="shared" si="124"/>
        <v>43985.572372685187</v>
      </c>
      <c r="O1560" s="386">
        <v>111.467</v>
      </c>
      <c r="P1560" s="386">
        <v>1.3749229999999999</v>
      </c>
      <c r="Q1560" s="386" t="s">
        <v>336</v>
      </c>
    </row>
    <row r="1561" spans="1:17">
      <c r="A1561" s="386" t="s">
        <v>349</v>
      </c>
      <c r="B1561" s="386" t="s">
        <v>336</v>
      </c>
      <c r="C1561" s="386" t="s">
        <v>188</v>
      </c>
      <c r="D1561" s="389">
        <v>43985</v>
      </c>
      <c r="E1561" s="394">
        <v>0.57237268518518525</v>
      </c>
      <c r="F1561" s="386" t="s">
        <v>417</v>
      </c>
      <c r="G1561" s="386">
        <v>111.419</v>
      </c>
      <c r="H1561" s="386">
        <v>1.385049</v>
      </c>
      <c r="J1561" s="320">
        <f t="shared" si="120"/>
        <v>2020</v>
      </c>
      <c r="K1561" s="320">
        <f t="shared" si="121"/>
        <v>6</v>
      </c>
      <c r="L1561" s="320">
        <f t="shared" si="122"/>
        <v>3</v>
      </c>
      <c r="M1561" s="91">
        <f t="shared" si="123"/>
        <v>43985</v>
      </c>
      <c r="N1561" s="90">
        <f t="shared" si="124"/>
        <v>43985.572372685187</v>
      </c>
      <c r="O1561" s="386">
        <v>111.419</v>
      </c>
      <c r="P1561" s="386">
        <v>1.385049</v>
      </c>
      <c r="Q1561" s="386" t="s">
        <v>336</v>
      </c>
    </row>
    <row r="1562" spans="1:17">
      <c r="A1562" s="386" t="s">
        <v>349</v>
      </c>
      <c r="B1562" s="386" t="s">
        <v>336</v>
      </c>
      <c r="C1562" s="386" t="s">
        <v>188</v>
      </c>
      <c r="D1562" s="389">
        <v>43985</v>
      </c>
      <c r="E1562" s="394">
        <v>0.57237268518518525</v>
      </c>
      <c r="F1562" s="386" t="s">
        <v>417</v>
      </c>
      <c r="G1562" s="386">
        <v>111.467</v>
      </c>
      <c r="H1562" s="386">
        <v>1.3749229999999999</v>
      </c>
      <c r="J1562" s="320">
        <f t="shared" si="120"/>
        <v>2020</v>
      </c>
      <c r="K1562" s="320">
        <f t="shared" si="121"/>
        <v>6</v>
      </c>
      <c r="L1562" s="320">
        <f t="shared" si="122"/>
        <v>3</v>
      </c>
      <c r="M1562" s="91">
        <f t="shared" si="123"/>
        <v>43985</v>
      </c>
      <c r="N1562" s="90">
        <f t="shared" si="124"/>
        <v>43985.572372685187</v>
      </c>
      <c r="O1562" s="386">
        <v>111.467</v>
      </c>
      <c r="P1562" s="386">
        <v>1.3749229999999999</v>
      </c>
      <c r="Q1562" s="386" t="s">
        <v>336</v>
      </c>
    </row>
    <row r="1563" spans="1:17">
      <c r="A1563" s="386" t="s">
        <v>349</v>
      </c>
      <c r="B1563" s="386" t="s">
        <v>336</v>
      </c>
      <c r="C1563" s="386" t="s">
        <v>188</v>
      </c>
      <c r="D1563" s="389">
        <v>43986</v>
      </c>
      <c r="E1563" s="394">
        <v>0.64740740740740743</v>
      </c>
      <c r="F1563" s="386" t="s">
        <v>542</v>
      </c>
      <c r="G1563" s="386">
        <v>111.48399999999999</v>
      </c>
      <c r="H1563" s="386">
        <v>1.367089</v>
      </c>
      <c r="J1563" s="320">
        <f t="shared" si="120"/>
        <v>2020</v>
      </c>
      <c r="K1563" s="320">
        <f t="shared" si="121"/>
        <v>6</v>
      </c>
      <c r="L1563" s="320">
        <f t="shared" si="122"/>
        <v>4</v>
      </c>
      <c r="M1563" s="91">
        <f t="shared" si="123"/>
        <v>43986</v>
      </c>
      <c r="N1563" s="90">
        <f t="shared" si="124"/>
        <v>43986.647407407407</v>
      </c>
      <c r="O1563" s="386">
        <v>111.48399999999999</v>
      </c>
      <c r="P1563" s="386">
        <v>1.367089</v>
      </c>
      <c r="Q1563" s="386" t="s">
        <v>336</v>
      </c>
    </row>
    <row r="1564" spans="1:17">
      <c r="A1564" s="386" t="s">
        <v>349</v>
      </c>
      <c r="B1564" s="386" t="s">
        <v>336</v>
      </c>
      <c r="C1564" s="386" t="s">
        <v>188</v>
      </c>
      <c r="D1564" s="389">
        <v>43986</v>
      </c>
      <c r="E1564" s="394">
        <v>0.64749999999999996</v>
      </c>
      <c r="F1564" s="386" t="s">
        <v>542</v>
      </c>
      <c r="G1564" s="386">
        <v>111.631</v>
      </c>
      <c r="H1564" s="386">
        <v>1.336066</v>
      </c>
      <c r="J1564" s="320">
        <f t="shared" si="120"/>
        <v>2020</v>
      </c>
      <c r="K1564" s="320">
        <f t="shared" si="121"/>
        <v>6</v>
      </c>
      <c r="L1564" s="320">
        <f t="shared" si="122"/>
        <v>4</v>
      </c>
      <c r="M1564" s="91">
        <f t="shared" si="123"/>
        <v>43986</v>
      </c>
      <c r="N1564" s="90">
        <f t="shared" si="124"/>
        <v>43986.647499999999</v>
      </c>
      <c r="O1564" s="386">
        <v>111.631</v>
      </c>
      <c r="P1564" s="386">
        <v>1.336066</v>
      </c>
      <c r="Q1564" s="386" t="s">
        <v>336</v>
      </c>
    </row>
    <row r="1565" spans="1:17">
      <c r="A1565" s="386" t="s">
        <v>349</v>
      </c>
      <c r="B1565" s="386" t="s">
        <v>336</v>
      </c>
      <c r="C1565" s="386" t="s">
        <v>188</v>
      </c>
      <c r="D1565" s="389">
        <v>43987</v>
      </c>
      <c r="E1565" s="394">
        <v>0.43761574074074072</v>
      </c>
      <c r="F1565" s="386" t="s">
        <v>527</v>
      </c>
      <c r="G1565" s="386">
        <v>111.246</v>
      </c>
      <c r="H1565" s="386">
        <v>1.4160250000000001</v>
      </c>
      <c r="J1565" s="320">
        <f t="shared" si="120"/>
        <v>2020</v>
      </c>
      <c r="K1565" s="320">
        <f t="shared" si="121"/>
        <v>6</v>
      </c>
      <c r="L1565" s="320">
        <f t="shared" si="122"/>
        <v>5</v>
      </c>
      <c r="M1565" s="91">
        <f t="shared" si="123"/>
        <v>43987</v>
      </c>
      <c r="N1565" s="90">
        <f t="shared" si="124"/>
        <v>43987.437615740739</v>
      </c>
      <c r="O1565" s="386">
        <v>111.246</v>
      </c>
      <c r="P1565" s="386">
        <v>1.4160250000000001</v>
      </c>
      <c r="Q1565" s="386" t="s">
        <v>336</v>
      </c>
    </row>
    <row r="1566" spans="1:17">
      <c r="A1566" s="386" t="s">
        <v>349</v>
      </c>
      <c r="B1566" s="386" t="s">
        <v>336</v>
      </c>
      <c r="C1566" s="386" t="s">
        <v>188</v>
      </c>
      <c r="D1566" s="389">
        <v>43987</v>
      </c>
      <c r="E1566" s="394">
        <v>0.66019675925925925</v>
      </c>
      <c r="F1566" s="386" t="s">
        <v>459</v>
      </c>
      <c r="G1566" s="386">
        <v>110.80500000000001</v>
      </c>
      <c r="H1566" s="386">
        <v>1.5096639999999999</v>
      </c>
      <c r="J1566" s="320">
        <f t="shared" si="120"/>
        <v>2020</v>
      </c>
      <c r="K1566" s="320">
        <f t="shared" si="121"/>
        <v>6</v>
      </c>
      <c r="L1566" s="320">
        <f t="shared" si="122"/>
        <v>5</v>
      </c>
      <c r="M1566" s="91">
        <f t="shared" si="123"/>
        <v>43987</v>
      </c>
      <c r="N1566" s="90">
        <f t="shared" si="124"/>
        <v>43987.660196759258</v>
      </c>
      <c r="O1566" s="386">
        <v>110.80500000000001</v>
      </c>
      <c r="P1566" s="386">
        <v>1.5096639999999999</v>
      </c>
      <c r="Q1566" s="386" t="s">
        <v>336</v>
      </c>
    </row>
    <row r="1567" spans="1:17">
      <c r="A1567" s="386" t="s">
        <v>349</v>
      </c>
      <c r="B1567" s="386" t="s">
        <v>336</v>
      </c>
      <c r="C1567" s="386" t="s">
        <v>188</v>
      </c>
      <c r="D1567" s="389">
        <v>43987</v>
      </c>
      <c r="E1567" s="394">
        <v>0.66668981481481482</v>
      </c>
      <c r="F1567" s="386" t="s">
        <v>459</v>
      </c>
      <c r="G1567" s="386">
        <v>110.80500000000001</v>
      </c>
      <c r="H1567" s="386">
        <v>1.5096639999999999</v>
      </c>
      <c r="J1567" s="320">
        <f t="shared" si="120"/>
        <v>2020</v>
      </c>
      <c r="K1567" s="320">
        <f t="shared" si="121"/>
        <v>6</v>
      </c>
      <c r="L1567" s="320">
        <f t="shared" si="122"/>
        <v>5</v>
      </c>
      <c r="M1567" s="91">
        <f t="shared" si="123"/>
        <v>43987</v>
      </c>
      <c r="N1567" s="90">
        <f t="shared" si="124"/>
        <v>43987.666689814818</v>
      </c>
      <c r="O1567" s="386">
        <v>110.80500000000001</v>
      </c>
      <c r="P1567" s="386">
        <v>1.5096639999999999</v>
      </c>
      <c r="Q1567" s="386" t="s">
        <v>336</v>
      </c>
    </row>
    <row r="1568" spans="1:17">
      <c r="A1568" s="386" t="s">
        <v>349</v>
      </c>
      <c r="B1568" s="386" t="s">
        <v>336</v>
      </c>
      <c r="C1568" s="386" t="s">
        <v>188</v>
      </c>
      <c r="D1568" s="389">
        <v>43990</v>
      </c>
      <c r="E1568" s="394">
        <v>0.39120370370370372</v>
      </c>
      <c r="F1568" s="386" t="s">
        <v>422</v>
      </c>
      <c r="G1568" s="386">
        <v>111.3</v>
      </c>
      <c r="H1568" s="386">
        <v>1.403189</v>
      </c>
      <c r="J1568" s="320">
        <f t="shared" si="120"/>
        <v>2020</v>
      </c>
      <c r="K1568" s="320">
        <f t="shared" si="121"/>
        <v>6</v>
      </c>
      <c r="L1568" s="320">
        <f t="shared" si="122"/>
        <v>8</v>
      </c>
      <c r="M1568" s="91">
        <f t="shared" si="123"/>
        <v>43990</v>
      </c>
      <c r="N1568" s="90">
        <f t="shared" si="124"/>
        <v>43990.391203703701</v>
      </c>
      <c r="O1568" s="386">
        <v>111.3</v>
      </c>
      <c r="P1568" s="386">
        <v>1.403189</v>
      </c>
      <c r="Q1568" s="386" t="s">
        <v>336</v>
      </c>
    </row>
    <row r="1569" spans="1:17">
      <c r="A1569" s="386" t="s">
        <v>349</v>
      </c>
      <c r="B1569" s="386" t="s">
        <v>336</v>
      </c>
      <c r="C1569" s="386" t="s">
        <v>188</v>
      </c>
      <c r="D1569" s="389">
        <v>43990</v>
      </c>
      <c r="E1569" s="394">
        <v>0.39121527777777781</v>
      </c>
      <c r="F1569" s="386" t="s">
        <v>422</v>
      </c>
      <c r="G1569" s="386">
        <v>111.2</v>
      </c>
      <c r="H1569" s="386">
        <v>1.4243840000000001</v>
      </c>
      <c r="J1569" s="320">
        <f t="shared" si="120"/>
        <v>2020</v>
      </c>
      <c r="K1569" s="320">
        <f t="shared" si="121"/>
        <v>6</v>
      </c>
      <c r="L1569" s="320">
        <f t="shared" si="122"/>
        <v>8</v>
      </c>
      <c r="M1569" s="91">
        <f t="shared" si="123"/>
        <v>43990</v>
      </c>
      <c r="N1569" s="90">
        <f t="shared" si="124"/>
        <v>43990.391215277778</v>
      </c>
      <c r="O1569" s="386">
        <v>111.2</v>
      </c>
      <c r="P1569" s="386">
        <v>1.4243840000000001</v>
      </c>
      <c r="Q1569" s="386" t="s">
        <v>336</v>
      </c>
    </row>
    <row r="1570" spans="1:17">
      <c r="A1570" s="386" t="s">
        <v>349</v>
      </c>
      <c r="B1570" s="386" t="s">
        <v>336</v>
      </c>
      <c r="C1570" s="386" t="s">
        <v>188</v>
      </c>
      <c r="D1570" s="389">
        <v>43990</v>
      </c>
      <c r="E1570" s="394">
        <v>0.39121527777777781</v>
      </c>
      <c r="F1570" s="386" t="s">
        <v>422</v>
      </c>
      <c r="G1570" s="386">
        <v>111.3</v>
      </c>
      <c r="H1570" s="386">
        <v>1.403189</v>
      </c>
      <c r="J1570" s="320">
        <f t="shared" si="120"/>
        <v>2020</v>
      </c>
      <c r="K1570" s="320">
        <f t="shared" si="121"/>
        <v>6</v>
      </c>
      <c r="L1570" s="320">
        <f t="shared" si="122"/>
        <v>8</v>
      </c>
      <c r="M1570" s="91">
        <f t="shared" si="123"/>
        <v>43990</v>
      </c>
      <c r="N1570" s="90">
        <f t="shared" si="124"/>
        <v>43990.391215277778</v>
      </c>
      <c r="O1570" s="386">
        <v>111.3</v>
      </c>
      <c r="P1570" s="386">
        <v>1.403189</v>
      </c>
      <c r="Q1570" s="386" t="s">
        <v>336</v>
      </c>
    </row>
    <row r="1571" spans="1:17">
      <c r="A1571" s="386" t="s">
        <v>349</v>
      </c>
      <c r="B1571" s="386" t="s">
        <v>336</v>
      </c>
      <c r="C1571" s="386" t="s">
        <v>188</v>
      </c>
      <c r="D1571" s="389">
        <v>43990</v>
      </c>
      <c r="E1571" s="394">
        <v>0.56436342592592592</v>
      </c>
      <c r="F1571" s="386" t="s">
        <v>458</v>
      </c>
      <c r="G1571" s="386">
        <v>111.477</v>
      </c>
      <c r="H1571" s="386">
        <v>1.3657280000000001</v>
      </c>
      <c r="J1571" s="320">
        <f t="shared" si="120"/>
        <v>2020</v>
      </c>
      <c r="K1571" s="320">
        <f t="shared" si="121"/>
        <v>6</v>
      </c>
      <c r="L1571" s="320">
        <f t="shared" si="122"/>
        <v>8</v>
      </c>
      <c r="M1571" s="91">
        <f t="shared" si="123"/>
        <v>43990</v>
      </c>
      <c r="N1571" s="90">
        <f t="shared" si="124"/>
        <v>43990.564363425925</v>
      </c>
      <c r="O1571" s="386">
        <v>111.477</v>
      </c>
      <c r="P1571" s="386">
        <v>1.3657280000000001</v>
      </c>
      <c r="Q1571" s="386" t="s">
        <v>336</v>
      </c>
    </row>
    <row r="1572" spans="1:17">
      <c r="A1572" s="386" t="s">
        <v>349</v>
      </c>
      <c r="B1572" s="386" t="s">
        <v>336</v>
      </c>
      <c r="C1572" s="386" t="s">
        <v>188</v>
      </c>
      <c r="D1572" s="389">
        <v>43990</v>
      </c>
      <c r="E1572" s="394">
        <v>0.62484953703703705</v>
      </c>
      <c r="F1572" s="386" t="s">
        <v>421</v>
      </c>
      <c r="G1572" s="386">
        <v>111.589</v>
      </c>
      <c r="H1572" s="386">
        <v>1.3420589999999999</v>
      </c>
      <c r="J1572" s="320">
        <f t="shared" si="120"/>
        <v>2020</v>
      </c>
      <c r="K1572" s="320">
        <f t="shared" si="121"/>
        <v>6</v>
      </c>
      <c r="L1572" s="320">
        <f t="shared" si="122"/>
        <v>8</v>
      </c>
      <c r="M1572" s="91">
        <f t="shared" si="123"/>
        <v>43990</v>
      </c>
      <c r="N1572" s="90">
        <f t="shared" si="124"/>
        <v>43990.624849537038</v>
      </c>
      <c r="O1572" s="386">
        <v>111.589</v>
      </c>
      <c r="P1572" s="386">
        <v>1.3420589999999999</v>
      </c>
      <c r="Q1572" s="386" t="s">
        <v>336</v>
      </c>
    </row>
    <row r="1573" spans="1:17">
      <c r="A1573" s="386" t="s">
        <v>349</v>
      </c>
      <c r="B1573" s="386" t="s">
        <v>336</v>
      </c>
      <c r="C1573" s="386" t="s">
        <v>188</v>
      </c>
      <c r="D1573" s="389">
        <v>43990</v>
      </c>
      <c r="E1573" s="394">
        <v>0.62484953703703705</v>
      </c>
      <c r="F1573" s="386" t="s">
        <v>421</v>
      </c>
      <c r="G1573" s="386">
        <v>111.589</v>
      </c>
      <c r="H1573" s="386">
        <v>1.3420589999999999</v>
      </c>
      <c r="J1573" s="320">
        <f t="shared" si="120"/>
        <v>2020</v>
      </c>
      <c r="K1573" s="320">
        <f t="shared" si="121"/>
        <v>6</v>
      </c>
      <c r="L1573" s="320">
        <f t="shared" si="122"/>
        <v>8</v>
      </c>
      <c r="M1573" s="91">
        <f t="shared" si="123"/>
        <v>43990</v>
      </c>
      <c r="N1573" s="90">
        <f t="shared" si="124"/>
        <v>43990.624849537038</v>
      </c>
      <c r="O1573" s="386">
        <v>111.589</v>
      </c>
      <c r="P1573" s="386">
        <v>1.3420589999999999</v>
      </c>
      <c r="Q1573" s="386" t="s">
        <v>336</v>
      </c>
    </row>
    <row r="1574" spans="1:17">
      <c r="A1574" s="386" t="s">
        <v>349</v>
      </c>
      <c r="B1574" s="386" t="s">
        <v>336</v>
      </c>
      <c r="C1574" s="386" t="s">
        <v>188</v>
      </c>
      <c r="D1574" s="389">
        <v>43990</v>
      </c>
      <c r="E1574" s="394">
        <v>0.6251620370370371</v>
      </c>
      <c r="F1574" s="386" t="s">
        <v>415</v>
      </c>
      <c r="G1574" s="386">
        <v>111.468</v>
      </c>
      <c r="H1574" s="386">
        <v>1.3690500000000001</v>
      </c>
      <c r="J1574" s="320">
        <f t="shared" si="120"/>
        <v>2020</v>
      </c>
      <c r="K1574" s="320">
        <f t="shared" si="121"/>
        <v>6</v>
      </c>
      <c r="L1574" s="320">
        <f t="shared" si="122"/>
        <v>8</v>
      </c>
      <c r="M1574" s="91">
        <f t="shared" si="123"/>
        <v>43990</v>
      </c>
      <c r="N1574" s="90">
        <f t="shared" si="124"/>
        <v>43990.625162037039</v>
      </c>
      <c r="O1574" s="386">
        <v>111.468</v>
      </c>
      <c r="P1574" s="386">
        <v>1.3690500000000001</v>
      </c>
      <c r="Q1574" s="386" t="s">
        <v>336</v>
      </c>
    </row>
    <row r="1575" spans="1:17">
      <c r="A1575" s="386" t="s">
        <v>349</v>
      </c>
      <c r="B1575" s="386" t="s">
        <v>336</v>
      </c>
      <c r="C1575" s="386" t="s">
        <v>188</v>
      </c>
      <c r="D1575" s="389">
        <v>43990</v>
      </c>
      <c r="E1575" s="394">
        <v>0.6251620370370371</v>
      </c>
      <c r="F1575" s="386" t="s">
        <v>415</v>
      </c>
      <c r="G1575" s="386">
        <v>111.435</v>
      </c>
      <c r="H1575" s="386">
        <v>1.376026</v>
      </c>
      <c r="J1575" s="320">
        <f t="shared" si="120"/>
        <v>2020</v>
      </c>
      <c r="K1575" s="320">
        <f t="shared" si="121"/>
        <v>6</v>
      </c>
      <c r="L1575" s="320">
        <f t="shared" si="122"/>
        <v>8</v>
      </c>
      <c r="M1575" s="91">
        <f t="shared" si="123"/>
        <v>43990</v>
      </c>
      <c r="N1575" s="90">
        <f t="shared" si="124"/>
        <v>43990.625162037039</v>
      </c>
      <c r="O1575" s="386">
        <v>111.435</v>
      </c>
      <c r="P1575" s="386">
        <v>1.376026</v>
      </c>
      <c r="Q1575" s="386" t="s">
        <v>336</v>
      </c>
    </row>
    <row r="1576" spans="1:17">
      <c r="A1576" s="386" t="s">
        <v>349</v>
      </c>
      <c r="B1576" s="386" t="s">
        <v>336</v>
      </c>
      <c r="C1576" s="386" t="s">
        <v>188</v>
      </c>
      <c r="D1576" s="389">
        <v>43991</v>
      </c>
      <c r="E1576" s="394">
        <v>0.64142361111111112</v>
      </c>
      <c r="F1576" s="386" t="s">
        <v>459</v>
      </c>
      <c r="G1576" s="386">
        <v>111.414</v>
      </c>
      <c r="H1576" s="386">
        <v>1.3776379999999999</v>
      </c>
      <c r="J1576" s="320">
        <f t="shared" si="120"/>
        <v>2020</v>
      </c>
      <c r="K1576" s="320">
        <f t="shared" si="121"/>
        <v>6</v>
      </c>
      <c r="L1576" s="320">
        <f t="shared" si="122"/>
        <v>9</v>
      </c>
      <c r="M1576" s="91">
        <f t="shared" si="123"/>
        <v>43991</v>
      </c>
      <c r="N1576" s="90">
        <f t="shared" si="124"/>
        <v>43991.641423611109</v>
      </c>
      <c r="O1576" s="386">
        <v>111.414</v>
      </c>
      <c r="P1576" s="386">
        <v>1.3776379999999999</v>
      </c>
      <c r="Q1576" s="386" t="s">
        <v>336</v>
      </c>
    </row>
    <row r="1577" spans="1:17">
      <c r="A1577" s="386" t="s">
        <v>349</v>
      </c>
      <c r="B1577" s="386" t="s">
        <v>336</v>
      </c>
      <c r="C1577" s="386" t="s">
        <v>188</v>
      </c>
      <c r="D1577" s="389">
        <v>43991</v>
      </c>
      <c r="E1577" s="394">
        <v>0.64583333333333337</v>
      </c>
      <c r="F1577" s="386" t="s">
        <v>459</v>
      </c>
      <c r="G1577" s="386">
        <v>111.414</v>
      </c>
      <c r="H1577" s="386">
        <v>1.3776379999999999</v>
      </c>
      <c r="J1577" s="320">
        <f t="shared" si="120"/>
        <v>2020</v>
      </c>
      <c r="K1577" s="320">
        <f t="shared" si="121"/>
        <v>6</v>
      </c>
      <c r="L1577" s="320">
        <f t="shared" si="122"/>
        <v>9</v>
      </c>
      <c r="M1577" s="91">
        <f t="shared" si="123"/>
        <v>43991</v>
      </c>
      <c r="N1577" s="90">
        <f t="shared" si="124"/>
        <v>43991.645833333336</v>
      </c>
      <c r="O1577" s="386">
        <v>111.414</v>
      </c>
      <c r="P1577" s="386">
        <v>1.3776379999999999</v>
      </c>
      <c r="Q1577" s="386" t="s">
        <v>336</v>
      </c>
    </row>
    <row r="1578" spans="1:17">
      <c r="A1578" s="386" t="s">
        <v>349</v>
      </c>
      <c r="B1578" s="386" t="s">
        <v>336</v>
      </c>
      <c r="C1578" s="386" t="s">
        <v>188</v>
      </c>
      <c r="D1578" s="389">
        <v>43992</v>
      </c>
      <c r="E1578" s="394">
        <v>0.3084027777777778</v>
      </c>
      <c r="F1578" s="386" t="s">
        <v>575</v>
      </c>
      <c r="G1578" s="386">
        <v>112.13500000000001</v>
      </c>
      <c r="H1578" s="386">
        <v>1.224072</v>
      </c>
      <c r="J1578" s="320">
        <f t="shared" si="120"/>
        <v>2020</v>
      </c>
      <c r="K1578" s="320">
        <f t="shared" si="121"/>
        <v>6</v>
      </c>
      <c r="L1578" s="320">
        <f t="shared" si="122"/>
        <v>10</v>
      </c>
      <c r="M1578" s="91">
        <f t="shared" si="123"/>
        <v>43992</v>
      </c>
      <c r="N1578" s="90">
        <f t="shared" si="124"/>
        <v>43992.30840277778</v>
      </c>
      <c r="O1578" s="386">
        <v>112.13500000000001</v>
      </c>
      <c r="P1578" s="386">
        <v>1.224072</v>
      </c>
      <c r="Q1578" s="386" t="s">
        <v>336</v>
      </c>
    </row>
    <row r="1579" spans="1:17">
      <c r="A1579" s="386" t="s">
        <v>349</v>
      </c>
      <c r="B1579" s="386" t="s">
        <v>336</v>
      </c>
      <c r="C1579" s="386" t="s">
        <v>188</v>
      </c>
      <c r="D1579" s="389">
        <v>43992</v>
      </c>
      <c r="E1579" s="394">
        <v>0.48656250000000001</v>
      </c>
      <c r="F1579" s="386" t="s">
        <v>413</v>
      </c>
      <c r="G1579" s="386">
        <v>111.846</v>
      </c>
      <c r="H1579" s="386">
        <v>1.284921</v>
      </c>
      <c r="J1579" s="320">
        <f t="shared" si="120"/>
        <v>2020</v>
      </c>
      <c r="K1579" s="320">
        <f t="shared" si="121"/>
        <v>6</v>
      </c>
      <c r="L1579" s="320">
        <f t="shared" si="122"/>
        <v>10</v>
      </c>
      <c r="M1579" s="91">
        <f t="shared" si="123"/>
        <v>43992</v>
      </c>
      <c r="N1579" s="90">
        <f t="shared" si="124"/>
        <v>43992.486562500002</v>
      </c>
      <c r="O1579" s="386">
        <v>111.846</v>
      </c>
      <c r="P1579" s="386">
        <v>1.284921</v>
      </c>
      <c r="Q1579" s="386" t="s">
        <v>336</v>
      </c>
    </row>
    <row r="1580" spans="1:17">
      <c r="A1580" s="386" t="s">
        <v>349</v>
      </c>
      <c r="B1580" s="386" t="s">
        <v>336</v>
      </c>
      <c r="C1580" s="386" t="s">
        <v>188</v>
      </c>
      <c r="D1580" s="389">
        <v>43992</v>
      </c>
      <c r="E1580" s="394">
        <v>0.49603009259259256</v>
      </c>
      <c r="F1580" s="386" t="s">
        <v>431</v>
      </c>
      <c r="G1580" s="386">
        <v>111.58</v>
      </c>
      <c r="H1580" s="386">
        <v>1.3410899999999999</v>
      </c>
      <c r="J1580" s="320">
        <f t="shared" si="120"/>
        <v>2020</v>
      </c>
      <c r="K1580" s="320">
        <f t="shared" si="121"/>
        <v>6</v>
      </c>
      <c r="L1580" s="320">
        <f t="shared" si="122"/>
        <v>10</v>
      </c>
      <c r="M1580" s="91">
        <f t="shared" si="123"/>
        <v>43992</v>
      </c>
      <c r="N1580" s="90">
        <f t="shared" si="124"/>
        <v>43992.496030092596</v>
      </c>
      <c r="O1580" s="386">
        <v>111.58</v>
      </c>
      <c r="P1580" s="386">
        <v>1.3410899999999999</v>
      </c>
      <c r="Q1580" s="386" t="s">
        <v>336</v>
      </c>
    </row>
    <row r="1581" spans="1:17">
      <c r="A1581" s="386" t="s">
        <v>349</v>
      </c>
      <c r="B1581" s="386" t="s">
        <v>336</v>
      </c>
      <c r="C1581" s="386" t="s">
        <v>188</v>
      </c>
      <c r="D1581" s="389">
        <v>43992</v>
      </c>
      <c r="E1581" s="394">
        <v>0.5790277777777777</v>
      </c>
      <c r="F1581" s="386" t="s">
        <v>576</v>
      </c>
      <c r="G1581" s="386">
        <v>111.7</v>
      </c>
      <c r="H1581" s="386">
        <v>1.3157319999999999</v>
      </c>
      <c r="J1581" s="320">
        <f t="shared" si="120"/>
        <v>2020</v>
      </c>
      <c r="K1581" s="320">
        <f t="shared" si="121"/>
        <v>6</v>
      </c>
      <c r="L1581" s="320">
        <f t="shared" si="122"/>
        <v>10</v>
      </c>
      <c r="M1581" s="91">
        <f t="shared" si="123"/>
        <v>43992</v>
      </c>
      <c r="N1581" s="90">
        <f t="shared" si="124"/>
        <v>43992.579027777778</v>
      </c>
      <c r="O1581" s="386">
        <v>111.7</v>
      </c>
      <c r="P1581" s="386">
        <v>1.3157319999999999</v>
      </c>
      <c r="Q1581" s="386" t="s">
        <v>336</v>
      </c>
    </row>
    <row r="1582" spans="1:17">
      <c r="A1582" s="386" t="s">
        <v>349</v>
      </c>
      <c r="B1582" s="386" t="s">
        <v>336</v>
      </c>
      <c r="C1582" s="386" t="s">
        <v>188</v>
      </c>
      <c r="D1582" s="389">
        <v>43992</v>
      </c>
      <c r="E1582" s="394">
        <v>0.5790277777777777</v>
      </c>
      <c r="F1582" s="386" t="s">
        <v>576</v>
      </c>
      <c r="G1582" s="386">
        <v>111.7</v>
      </c>
      <c r="H1582" s="386">
        <v>1.3157319999999999</v>
      </c>
      <c r="J1582" s="320">
        <f t="shared" si="120"/>
        <v>2020</v>
      </c>
      <c r="K1582" s="320">
        <f t="shared" si="121"/>
        <v>6</v>
      </c>
      <c r="L1582" s="320">
        <f t="shared" si="122"/>
        <v>10</v>
      </c>
      <c r="M1582" s="91">
        <f t="shared" si="123"/>
        <v>43992</v>
      </c>
      <c r="N1582" s="90">
        <f t="shared" si="124"/>
        <v>43992.579027777778</v>
      </c>
      <c r="O1582" s="386">
        <v>111.7</v>
      </c>
      <c r="P1582" s="386">
        <v>1.3157319999999999</v>
      </c>
      <c r="Q1582" s="386" t="s">
        <v>336</v>
      </c>
    </row>
    <row r="1583" spans="1:17">
      <c r="A1583" s="386" t="s">
        <v>349</v>
      </c>
      <c r="B1583" s="386" t="s">
        <v>336</v>
      </c>
      <c r="C1583" s="386" t="s">
        <v>188</v>
      </c>
      <c r="D1583" s="389">
        <v>43992</v>
      </c>
      <c r="E1583" s="394">
        <v>0.57969907407407406</v>
      </c>
      <c r="F1583" s="386" t="s">
        <v>577</v>
      </c>
      <c r="G1583" s="386">
        <v>112.05500000000001</v>
      </c>
      <c r="H1583" s="386">
        <v>1.2408980000000001</v>
      </c>
      <c r="J1583" s="320">
        <f t="shared" si="120"/>
        <v>2020</v>
      </c>
      <c r="K1583" s="320">
        <f t="shared" si="121"/>
        <v>6</v>
      </c>
      <c r="L1583" s="320">
        <f t="shared" si="122"/>
        <v>10</v>
      </c>
      <c r="M1583" s="91">
        <f t="shared" si="123"/>
        <v>43992</v>
      </c>
      <c r="N1583" s="90">
        <f t="shared" si="124"/>
        <v>43992.579699074071</v>
      </c>
      <c r="O1583" s="386">
        <v>112.05500000000001</v>
      </c>
      <c r="P1583" s="386">
        <v>1.2408980000000001</v>
      </c>
      <c r="Q1583" s="386" t="s">
        <v>336</v>
      </c>
    </row>
    <row r="1584" spans="1:17">
      <c r="A1584" s="386" t="s">
        <v>349</v>
      </c>
      <c r="B1584" s="386" t="s">
        <v>336</v>
      </c>
      <c r="C1584" s="386" t="s">
        <v>188</v>
      </c>
      <c r="D1584" s="389">
        <v>43992</v>
      </c>
      <c r="E1584" s="394">
        <v>0.58506944444444442</v>
      </c>
      <c r="F1584" s="386" t="s">
        <v>419</v>
      </c>
      <c r="G1584" s="386">
        <v>111.629</v>
      </c>
      <c r="H1584" s="386">
        <v>1.330732</v>
      </c>
      <c r="J1584" s="320">
        <f t="shared" si="120"/>
        <v>2020</v>
      </c>
      <c r="K1584" s="320">
        <f t="shared" si="121"/>
        <v>6</v>
      </c>
      <c r="L1584" s="320">
        <f t="shared" si="122"/>
        <v>10</v>
      </c>
      <c r="M1584" s="91">
        <f t="shared" si="123"/>
        <v>43992</v>
      </c>
      <c r="N1584" s="90">
        <f t="shared" si="124"/>
        <v>43992.585069444445</v>
      </c>
      <c r="O1584" s="386">
        <v>111.629</v>
      </c>
      <c r="P1584" s="386">
        <v>1.330732</v>
      </c>
      <c r="Q1584" s="386" t="s">
        <v>336</v>
      </c>
    </row>
    <row r="1585" spans="1:17">
      <c r="A1585" s="386" t="s">
        <v>349</v>
      </c>
      <c r="B1585" s="386" t="s">
        <v>336</v>
      </c>
      <c r="C1585" s="386" t="s">
        <v>188</v>
      </c>
      <c r="D1585" s="389">
        <v>43992</v>
      </c>
      <c r="E1585" s="394">
        <v>0.59894675925925922</v>
      </c>
      <c r="F1585" s="386" t="s">
        <v>442</v>
      </c>
      <c r="G1585" s="386">
        <v>111.49033300000001</v>
      </c>
      <c r="H1585" s="386">
        <v>1.3600589999999999</v>
      </c>
      <c r="J1585" s="320">
        <f t="shared" si="120"/>
        <v>2020</v>
      </c>
      <c r="K1585" s="320">
        <f t="shared" si="121"/>
        <v>6</v>
      </c>
      <c r="L1585" s="320">
        <f t="shared" si="122"/>
        <v>10</v>
      </c>
      <c r="M1585" s="91">
        <f t="shared" si="123"/>
        <v>43992</v>
      </c>
      <c r="N1585" s="90">
        <f t="shared" si="124"/>
        <v>43992.598946759259</v>
      </c>
      <c r="O1585" s="386">
        <v>111.49033300000001</v>
      </c>
      <c r="P1585" s="386">
        <v>1.3600589999999999</v>
      </c>
      <c r="Q1585" s="386" t="s">
        <v>336</v>
      </c>
    </row>
    <row r="1586" spans="1:17">
      <c r="A1586" s="386" t="s">
        <v>349</v>
      </c>
      <c r="B1586" s="386" t="s">
        <v>336</v>
      </c>
      <c r="C1586" s="386" t="s">
        <v>188</v>
      </c>
      <c r="D1586" s="389">
        <v>43992</v>
      </c>
      <c r="E1586" s="394">
        <v>0.59894675925925922</v>
      </c>
      <c r="F1586" s="386" t="s">
        <v>442</v>
      </c>
      <c r="G1586" s="386">
        <v>111.657</v>
      </c>
      <c r="H1586" s="386">
        <v>1.3248150000000001</v>
      </c>
      <c r="J1586" s="320">
        <f t="shared" si="120"/>
        <v>2020</v>
      </c>
      <c r="K1586" s="320">
        <f t="shared" si="121"/>
        <v>6</v>
      </c>
      <c r="L1586" s="320">
        <f t="shared" si="122"/>
        <v>10</v>
      </c>
      <c r="M1586" s="91">
        <f t="shared" si="123"/>
        <v>43992</v>
      </c>
      <c r="N1586" s="90">
        <f t="shared" si="124"/>
        <v>43992.598946759259</v>
      </c>
      <c r="O1586" s="386">
        <v>111.657</v>
      </c>
      <c r="P1586" s="386">
        <v>1.3248150000000001</v>
      </c>
      <c r="Q1586" s="386" t="s">
        <v>336</v>
      </c>
    </row>
    <row r="1587" spans="1:17">
      <c r="A1587" s="386" t="s">
        <v>349</v>
      </c>
      <c r="B1587" s="386" t="s">
        <v>336</v>
      </c>
      <c r="C1587" s="386" t="s">
        <v>188</v>
      </c>
      <c r="D1587" s="389">
        <v>43992</v>
      </c>
      <c r="E1587" s="394">
        <v>0.61293981481481485</v>
      </c>
      <c r="F1587" s="386" t="s">
        <v>578</v>
      </c>
      <c r="G1587" s="386">
        <v>112.017</v>
      </c>
      <c r="H1587" s="386">
        <v>1.2488950000000001</v>
      </c>
      <c r="J1587" s="320">
        <f t="shared" si="120"/>
        <v>2020</v>
      </c>
      <c r="K1587" s="320">
        <f t="shared" si="121"/>
        <v>6</v>
      </c>
      <c r="L1587" s="320">
        <f t="shared" si="122"/>
        <v>10</v>
      </c>
      <c r="M1587" s="91">
        <f t="shared" si="123"/>
        <v>43992</v>
      </c>
      <c r="N1587" s="90">
        <f t="shared" si="124"/>
        <v>43992.612939814811</v>
      </c>
      <c r="O1587" s="386">
        <v>112.017</v>
      </c>
      <c r="P1587" s="386">
        <v>1.2488950000000001</v>
      </c>
      <c r="Q1587" s="386" t="s">
        <v>336</v>
      </c>
    </row>
    <row r="1588" spans="1:17">
      <c r="A1588" s="386" t="s">
        <v>349</v>
      </c>
      <c r="B1588" s="386" t="s">
        <v>336</v>
      </c>
      <c r="C1588" s="386" t="s">
        <v>188</v>
      </c>
      <c r="D1588" s="389">
        <v>43992</v>
      </c>
      <c r="E1588" s="394">
        <v>0.61295138888888889</v>
      </c>
      <c r="F1588" s="386" t="s">
        <v>578</v>
      </c>
      <c r="G1588" s="386">
        <v>112.017</v>
      </c>
      <c r="H1588" s="386">
        <v>1.2488950000000001</v>
      </c>
      <c r="J1588" s="320">
        <f t="shared" si="120"/>
        <v>2020</v>
      </c>
      <c r="K1588" s="320">
        <f t="shared" si="121"/>
        <v>6</v>
      </c>
      <c r="L1588" s="320">
        <f t="shared" si="122"/>
        <v>10</v>
      </c>
      <c r="M1588" s="91">
        <f t="shared" si="123"/>
        <v>43992</v>
      </c>
      <c r="N1588" s="90">
        <f t="shared" si="124"/>
        <v>43992.612951388888</v>
      </c>
      <c r="O1588" s="386">
        <v>112.017</v>
      </c>
      <c r="P1588" s="386">
        <v>1.2488950000000001</v>
      </c>
      <c r="Q1588" s="386" t="s">
        <v>336</v>
      </c>
    </row>
    <row r="1589" spans="1:17">
      <c r="A1589" s="386" t="s">
        <v>349</v>
      </c>
      <c r="B1589" s="386" t="s">
        <v>336</v>
      </c>
      <c r="C1589" s="386" t="s">
        <v>188</v>
      </c>
      <c r="D1589" s="389">
        <v>43992</v>
      </c>
      <c r="E1589" s="394">
        <v>0.61295138888888889</v>
      </c>
      <c r="F1589" s="386" t="s">
        <v>549</v>
      </c>
      <c r="G1589" s="386">
        <v>112.017</v>
      </c>
      <c r="H1589" s="386">
        <v>1.2488950000000001</v>
      </c>
      <c r="J1589" s="320">
        <f t="shared" si="120"/>
        <v>2020</v>
      </c>
      <c r="K1589" s="320">
        <f t="shared" si="121"/>
        <v>6</v>
      </c>
      <c r="L1589" s="320">
        <f t="shared" si="122"/>
        <v>10</v>
      </c>
      <c r="M1589" s="91">
        <f t="shared" si="123"/>
        <v>43992</v>
      </c>
      <c r="N1589" s="90">
        <f t="shared" si="124"/>
        <v>43992.612951388888</v>
      </c>
      <c r="O1589" s="386">
        <v>112.017</v>
      </c>
      <c r="P1589" s="386">
        <v>1.2488950000000001</v>
      </c>
      <c r="Q1589" s="386" t="s">
        <v>336</v>
      </c>
    </row>
    <row r="1590" spans="1:17">
      <c r="A1590" s="386" t="s">
        <v>349</v>
      </c>
      <c r="B1590" s="386" t="s">
        <v>336</v>
      </c>
      <c r="C1590" s="386" t="s">
        <v>188</v>
      </c>
      <c r="D1590" s="389">
        <v>43992</v>
      </c>
      <c r="E1590" s="394">
        <v>0.61295138888888889</v>
      </c>
      <c r="F1590" s="386" t="s">
        <v>448</v>
      </c>
      <c r="G1590" s="386">
        <v>112.017</v>
      </c>
      <c r="H1590" s="386">
        <v>1.2488950000000001</v>
      </c>
      <c r="J1590" s="320">
        <f t="shared" si="120"/>
        <v>2020</v>
      </c>
      <c r="K1590" s="320">
        <f t="shared" si="121"/>
        <v>6</v>
      </c>
      <c r="L1590" s="320">
        <f t="shared" si="122"/>
        <v>10</v>
      </c>
      <c r="M1590" s="91">
        <f t="shared" si="123"/>
        <v>43992</v>
      </c>
      <c r="N1590" s="90">
        <f t="shared" si="124"/>
        <v>43992.612951388888</v>
      </c>
      <c r="O1590" s="386">
        <v>112.017</v>
      </c>
      <c r="P1590" s="386">
        <v>1.2488950000000001</v>
      </c>
      <c r="Q1590" s="386" t="s">
        <v>336</v>
      </c>
    </row>
    <row r="1591" spans="1:17">
      <c r="A1591" s="386" t="s">
        <v>349</v>
      </c>
      <c r="B1591" s="386" t="s">
        <v>336</v>
      </c>
      <c r="C1591" s="386" t="s">
        <v>188</v>
      </c>
      <c r="D1591" s="389">
        <v>43992</v>
      </c>
      <c r="E1591" s="394">
        <v>0.61295138888888889</v>
      </c>
      <c r="F1591" s="386" t="s">
        <v>430</v>
      </c>
      <c r="G1591" s="386">
        <v>112.017</v>
      </c>
      <c r="H1591" s="386">
        <v>1.2488950000000001</v>
      </c>
      <c r="J1591" s="320">
        <f t="shared" si="120"/>
        <v>2020</v>
      </c>
      <c r="K1591" s="320">
        <f t="shared" si="121"/>
        <v>6</v>
      </c>
      <c r="L1591" s="320">
        <f t="shared" si="122"/>
        <v>10</v>
      </c>
      <c r="M1591" s="91">
        <f t="shared" si="123"/>
        <v>43992</v>
      </c>
      <c r="N1591" s="90">
        <f t="shared" si="124"/>
        <v>43992.612951388888</v>
      </c>
      <c r="O1591" s="386">
        <v>112.017</v>
      </c>
      <c r="P1591" s="386">
        <v>1.2488950000000001</v>
      </c>
      <c r="Q1591" s="386" t="s">
        <v>336</v>
      </c>
    </row>
    <row r="1592" spans="1:17">
      <c r="A1592" s="386" t="s">
        <v>349</v>
      </c>
      <c r="B1592" s="386" t="s">
        <v>336</v>
      </c>
      <c r="C1592" s="386" t="s">
        <v>188</v>
      </c>
      <c r="D1592" s="389">
        <v>43992</v>
      </c>
      <c r="E1592" s="394">
        <v>0.61295138888888889</v>
      </c>
      <c r="F1592" s="386" t="s">
        <v>421</v>
      </c>
      <c r="G1592" s="386">
        <v>112.017</v>
      </c>
      <c r="H1592" s="386">
        <v>1.2488950000000001</v>
      </c>
      <c r="J1592" s="320">
        <f t="shared" si="120"/>
        <v>2020</v>
      </c>
      <c r="K1592" s="320">
        <f t="shared" si="121"/>
        <v>6</v>
      </c>
      <c r="L1592" s="320">
        <f t="shared" si="122"/>
        <v>10</v>
      </c>
      <c r="M1592" s="91">
        <f t="shared" si="123"/>
        <v>43992</v>
      </c>
      <c r="N1592" s="90">
        <f t="shared" si="124"/>
        <v>43992.612951388888</v>
      </c>
      <c r="O1592" s="386">
        <v>112.017</v>
      </c>
      <c r="P1592" s="386">
        <v>1.2488950000000001</v>
      </c>
      <c r="Q1592" s="386" t="s">
        <v>336</v>
      </c>
    </row>
    <row r="1593" spans="1:17">
      <c r="A1593" s="386" t="s">
        <v>349</v>
      </c>
      <c r="B1593" s="386" t="s">
        <v>336</v>
      </c>
      <c r="C1593" s="386" t="s">
        <v>188</v>
      </c>
      <c r="D1593" s="389">
        <v>43992</v>
      </c>
      <c r="E1593" s="394">
        <v>0.61295138888888889</v>
      </c>
      <c r="F1593" s="386" t="s">
        <v>431</v>
      </c>
      <c r="G1593" s="386">
        <v>112.017</v>
      </c>
      <c r="H1593" s="386">
        <v>1.2488950000000001</v>
      </c>
      <c r="J1593" s="320">
        <f t="shared" si="120"/>
        <v>2020</v>
      </c>
      <c r="K1593" s="320">
        <f t="shared" si="121"/>
        <v>6</v>
      </c>
      <c r="L1593" s="320">
        <f t="shared" si="122"/>
        <v>10</v>
      </c>
      <c r="M1593" s="91">
        <f t="shared" si="123"/>
        <v>43992</v>
      </c>
      <c r="N1593" s="90">
        <f t="shared" si="124"/>
        <v>43992.612951388888</v>
      </c>
      <c r="O1593" s="386">
        <v>112.017</v>
      </c>
      <c r="P1593" s="386">
        <v>1.2488950000000001</v>
      </c>
      <c r="Q1593" s="386" t="s">
        <v>336</v>
      </c>
    </row>
    <row r="1594" spans="1:17">
      <c r="A1594" s="386" t="s">
        <v>349</v>
      </c>
      <c r="B1594" s="386" t="s">
        <v>336</v>
      </c>
      <c r="C1594" s="386" t="s">
        <v>188</v>
      </c>
      <c r="D1594" s="389">
        <v>43992</v>
      </c>
      <c r="E1594" s="394">
        <v>0.61295138888888889</v>
      </c>
      <c r="F1594" s="386" t="s">
        <v>541</v>
      </c>
      <c r="G1594" s="386">
        <v>112.017</v>
      </c>
      <c r="H1594" s="386">
        <v>1.2488950000000001</v>
      </c>
      <c r="J1594" s="320">
        <f t="shared" si="120"/>
        <v>2020</v>
      </c>
      <c r="K1594" s="320">
        <f t="shared" si="121"/>
        <v>6</v>
      </c>
      <c r="L1594" s="320">
        <f t="shared" si="122"/>
        <v>10</v>
      </c>
      <c r="M1594" s="91">
        <f t="shared" si="123"/>
        <v>43992</v>
      </c>
      <c r="N1594" s="90">
        <f t="shared" si="124"/>
        <v>43992.612951388888</v>
      </c>
      <c r="O1594" s="386">
        <v>112.017</v>
      </c>
      <c r="P1594" s="386">
        <v>1.2488950000000001</v>
      </c>
      <c r="Q1594" s="386" t="s">
        <v>336</v>
      </c>
    </row>
    <row r="1595" spans="1:17">
      <c r="A1595" s="386" t="s">
        <v>349</v>
      </c>
      <c r="B1595" s="386" t="s">
        <v>336</v>
      </c>
      <c r="C1595" s="386" t="s">
        <v>188</v>
      </c>
      <c r="D1595" s="389">
        <v>43992</v>
      </c>
      <c r="E1595" s="394">
        <v>0.61295138888888889</v>
      </c>
      <c r="F1595" s="386" t="s">
        <v>500</v>
      </c>
      <c r="G1595" s="386">
        <v>112.017</v>
      </c>
      <c r="H1595" s="386">
        <v>1.2488950000000001</v>
      </c>
      <c r="J1595" s="320">
        <f t="shared" si="120"/>
        <v>2020</v>
      </c>
      <c r="K1595" s="320">
        <f t="shared" si="121"/>
        <v>6</v>
      </c>
      <c r="L1595" s="320">
        <f t="shared" si="122"/>
        <v>10</v>
      </c>
      <c r="M1595" s="91">
        <f t="shared" si="123"/>
        <v>43992</v>
      </c>
      <c r="N1595" s="90">
        <f t="shared" si="124"/>
        <v>43992.612951388888</v>
      </c>
      <c r="O1595" s="386">
        <v>112.017</v>
      </c>
      <c r="P1595" s="386">
        <v>1.2488950000000001</v>
      </c>
      <c r="Q1595" s="386" t="s">
        <v>336</v>
      </c>
    </row>
    <row r="1596" spans="1:17">
      <c r="A1596" s="386" t="s">
        <v>349</v>
      </c>
      <c r="B1596" s="386" t="s">
        <v>336</v>
      </c>
      <c r="C1596" s="386" t="s">
        <v>188</v>
      </c>
      <c r="D1596" s="389">
        <v>43992</v>
      </c>
      <c r="E1596" s="394">
        <v>0.61295138888888889</v>
      </c>
      <c r="F1596" s="386" t="s">
        <v>420</v>
      </c>
      <c r="G1596" s="386">
        <v>112.017</v>
      </c>
      <c r="H1596" s="386">
        <v>1.2488950000000001</v>
      </c>
      <c r="J1596" s="320">
        <f t="shared" si="120"/>
        <v>2020</v>
      </c>
      <c r="K1596" s="320">
        <f t="shared" si="121"/>
        <v>6</v>
      </c>
      <c r="L1596" s="320">
        <f t="shared" si="122"/>
        <v>10</v>
      </c>
      <c r="M1596" s="91">
        <f t="shared" si="123"/>
        <v>43992</v>
      </c>
      <c r="N1596" s="90">
        <f t="shared" si="124"/>
        <v>43992.612951388888</v>
      </c>
      <c r="O1596" s="386">
        <v>112.017</v>
      </c>
      <c r="P1596" s="386">
        <v>1.2488950000000001</v>
      </c>
      <c r="Q1596" s="386" t="s">
        <v>336</v>
      </c>
    </row>
    <row r="1597" spans="1:17">
      <c r="A1597" s="386" t="s">
        <v>349</v>
      </c>
      <c r="B1597" s="386" t="s">
        <v>336</v>
      </c>
      <c r="C1597" s="386" t="s">
        <v>188</v>
      </c>
      <c r="D1597" s="389">
        <v>43992</v>
      </c>
      <c r="E1597" s="394">
        <v>0.61295138888888889</v>
      </c>
      <c r="F1597" s="386" t="s">
        <v>498</v>
      </c>
      <c r="G1597" s="386">
        <v>112.017</v>
      </c>
      <c r="H1597" s="386">
        <v>1.2488950000000001</v>
      </c>
      <c r="J1597" s="320">
        <f t="shared" si="120"/>
        <v>2020</v>
      </c>
      <c r="K1597" s="320">
        <f t="shared" si="121"/>
        <v>6</v>
      </c>
      <c r="L1597" s="320">
        <f t="shared" si="122"/>
        <v>10</v>
      </c>
      <c r="M1597" s="91">
        <f t="shared" si="123"/>
        <v>43992</v>
      </c>
      <c r="N1597" s="90">
        <f t="shared" si="124"/>
        <v>43992.612951388888</v>
      </c>
      <c r="O1597" s="386">
        <v>112.017</v>
      </c>
      <c r="P1597" s="386">
        <v>1.2488950000000001</v>
      </c>
      <c r="Q1597" s="386" t="s">
        <v>336</v>
      </c>
    </row>
    <row r="1598" spans="1:17">
      <c r="A1598" s="386" t="s">
        <v>349</v>
      </c>
      <c r="B1598" s="386" t="s">
        <v>336</v>
      </c>
      <c r="C1598" s="386" t="s">
        <v>188</v>
      </c>
      <c r="D1598" s="389">
        <v>43992</v>
      </c>
      <c r="E1598" s="394">
        <v>0.61295138888888889</v>
      </c>
      <c r="F1598" s="386" t="s">
        <v>541</v>
      </c>
      <c r="G1598" s="386">
        <v>112.017</v>
      </c>
      <c r="H1598" s="386">
        <v>1.2488950000000001</v>
      </c>
      <c r="J1598" s="320">
        <f t="shared" si="120"/>
        <v>2020</v>
      </c>
      <c r="K1598" s="320">
        <f t="shared" si="121"/>
        <v>6</v>
      </c>
      <c r="L1598" s="320">
        <f t="shared" si="122"/>
        <v>10</v>
      </c>
      <c r="M1598" s="91">
        <f t="shared" si="123"/>
        <v>43992</v>
      </c>
      <c r="N1598" s="90">
        <f t="shared" si="124"/>
        <v>43992.612951388888</v>
      </c>
      <c r="O1598" s="386">
        <v>112.017</v>
      </c>
      <c r="P1598" s="386">
        <v>1.2488950000000001</v>
      </c>
      <c r="Q1598" s="386" t="s">
        <v>336</v>
      </c>
    </row>
    <row r="1599" spans="1:17">
      <c r="A1599" s="386" t="s">
        <v>349</v>
      </c>
      <c r="B1599" s="386" t="s">
        <v>336</v>
      </c>
      <c r="C1599" s="386" t="s">
        <v>188</v>
      </c>
      <c r="D1599" s="389">
        <v>43992</v>
      </c>
      <c r="E1599" s="394">
        <v>0.61295138888888889</v>
      </c>
      <c r="F1599" s="386" t="s">
        <v>457</v>
      </c>
      <c r="G1599" s="386">
        <v>112.017</v>
      </c>
      <c r="H1599" s="386">
        <v>1.2488950000000001</v>
      </c>
      <c r="J1599" s="320">
        <f t="shared" si="120"/>
        <v>2020</v>
      </c>
      <c r="K1599" s="320">
        <f t="shared" si="121"/>
        <v>6</v>
      </c>
      <c r="L1599" s="320">
        <f t="shared" si="122"/>
        <v>10</v>
      </c>
      <c r="M1599" s="91">
        <f t="shared" si="123"/>
        <v>43992</v>
      </c>
      <c r="N1599" s="90">
        <f t="shared" si="124"/>
        <v>43992.612951388888</v>
      </c>
      <c r="O1599" s="386">
        <v>112.017</v>
      </c>
      <c r="P1599" s="386">
        <v>1.2488950000000001</v>
      </c>
      <c r="Q1599" s="386" t="s">
        <v>336</v>
      </c>
    </row>
    <row r="1600" spans="1:17">
      <c r="A1600" s="386" t="s">
        <v>349</v>
      </c>
      <c r="B1600" s="386" t="s">
        <v>336</v>
      </c>
      <c r="C1600" s="386" t="s">
        <v>188</v>
      </c>
      <c r="D1600" s="389">
        <v>43992</v>
      </c>
      <c r="E1600" s="394">
        <v>0.61295138888888889</v>
      </c>
      <c r="F1600" s="386" t="s">
        <v>431</v>
      </c>
      <c r="G1600" s="386">
        <v>112.017</v>
      </c>
      <c r="H1600" s="386">
        <v>1.2488950000000001</v>
      </c>
      <c r="J1600" s="320">
        <f t="shared" si="120"/>
        <v>2020</v>
      </c>
      <c r="K1600" s="320">
        <f t="shared" si="121"/>
        <v>6</v>
      </c>
      <c r="L1600" s="320">
        <f t="shared" si="122"/>
        <v>10</v>
      </c>
      <c r="M1600" s="91">
        <f t="shared" si="123"/>
        <v>43992</v>
      </c>
      <c r="N1600" s="90">
        <f t="shared" si="124"/>
        <v>43992.612951388888</v>
      </c>
      <c r="O1600" s="386">
        <v>112.017</v>
      </c>
      <c r="P1600" s="386">
        <v>1.2488950000000001</v>
      </c>
      <c r="Q1600" s="386" t="s">
        <v>336</v>
      </c>
    </row>
    <row r="1601" spans="1:17">
      <c r="A1601" s="386" t="s">
        <v>349</v>
      </c>
      <c r="B1601" s="386" t="s">
        <v>336</v>
      </c>
      <c r="C1601" s="386" t="s">
        <v>188</v>
      </c>
      <c r="D1601" s="389">
        <v>43992</v>
      </c>
      <c r="E1601" s="394">
        <v>0.61295138888888889</v>
      </c>
      <c r="F1601" s="386" t="s">
        <v>428</v>
      </c>
      <c r="G1601" s="386">
        <v>112.017</v>
      </c>
      <c r="H1601" s="386">
        <v>1.2488950000000001</v>
      </c>
      <c r="J1601" s="320">
        <f t="shared" si="120"/>
        <v>2020</v>
      </c>
      <c r="K1601" s="320">
        <f t="shared" si="121"/>
        <v>6</v>
      </c>
      <c r="L1601" s="320">
        <f t="shared" si="122"/>
        <v>10</v>
      </c>
      <c r="M1601" s="91">
        <f t="shared" si="123"/>
        <v>43992</v>
      </c>
      <c r="N1601" s="90">
        <f t="shared" si="124"/>
        <v>43992.612951388888</v>
      </c>
      <c r="O1601" s="386">
        <v>112.017</v>
      </c>
      <c r="P1601" s="386">
        <v>1.2488950000000001</v>
      </c>
      <c r="Q1601" s="386" t="s">
        <v>336</v>
      </c>
    </row>
    <row r="1602" spans="1:17">
      <c r="A1602" s="386" t="s">
        <v>349</v>
      </c>
      <c r="B1602" s="386" t="s">
        <v>336</v>
      </c>
      <c r="C1602" s="386" t="s">
        <v>188</v>
      </c>
      <c r="D1602" s="389">
        <v>43992</v>
      </c>
      <c r="E1602" s="394">
        <v>0.61295138888888889</v>
      </c>
      <c r="F1602" s="386" t="s">
        <v>500</v>
      </c>
      <c r="G1602" s="386">
        <v>112.017</v>
      </c>
      <c r="H1602" s="386">
        <v>1.2488950000000001</v>
      </c>
      <c r="J1602" s="320">
        <f t="shared" si="120"/>
        <v>2020</v>
      </c>
      <c r="K1602" s="320">
        <f t="shared" si="121"/>
        <v>6</v>
      </c>
      <c r="L1602" s="320">
        <f t="shared" si="122"/>
        <v>10</v>
      </c>
      <c r="M1602" s="91">
        <f t="shared" si="123"/>
        <v>43992</v>
      </c>
      <c r="N1602" s="90">
        <f t="shared" si="124"/>
        <v>43992.612951388888</v>
      </c>
      <c r="O1602" s="386">
        <v>112.017</v>
      </c>
      <c r="P1602" s="386">
        <v>1.2488950000000001</v>
      </c>
      <c r="Q1602" s="386" t="s">
        <v>336</v>
      </c>
    </row>
    <row r="1603" spans="1:17">
      <c r="A1603" s="386" t="s">
        <v>349</v>
      </c>
      <c r="B1603" s="386" t="s">
        <v>336</v>
      </c>
      <c r="C1603" s="386" t="s">
        <v>188</v>
      </c>
      <c r="D1603" s="389">
        <v>43992</v>
      </c>
      <c r="E1603" s="394">
        <v>0.62774305555555554</v>
      </c>
      <c r="F1603" s="386" t="s">
        <v>419</v>
      </c>
      <c r="G1603" s="386">
        <v>111.35</v>
      </c>
      <c r="H1603" s="386">
        <v>1.389783</v>
      </c>
      <c r="J1603" s="320">
        <f t="shared" ref="J1603:J1666" si="125">YEAR(D1603)</f>
        <v>2020</v>
      </c>
      <c r="K1603" s="320">
        <f t="shared" ref="K1603:K1666" si="126">MONTH(D1603)</f>
        <v>6</v>
      </c>
      <c r="L1603" s="320">
        <f t="shared" ref="L1603:L1666" si="127">DAY(D1603)</f>
        <v>10</v>
      </c>
      <c r="M1603" s="91">
        <f t="shared" ref="M1603:M1666" si="128">DATE(J1603,K1603,L1603)</f>
        <v>43992</v>
      </c>
      <c r="N1603" s="90">
        <f t="shared" ref="N1603:N1666" si="129">M1603+E1603</f>
        <v>43992.627743055556</v>
      </c>
      <c r="O1603" s="386">
        <v>111.35</v>
      </c>
      <c r="P1603" s="386">
        <v>1.389783</v>
      </c>
      <c r="Q1603" s="386" t="s">
        <v>336</v>
      </c>
    </row>
    <row r="1604" spans="1:17">
      <c r="A1604" s="386" t="s">
        <v>349</v>
      </c>
      <c r="B1604" s="386" t="s">
        <v>336</v>
      </c>
      <c r="C1604" s="386" t="s">
        <v>188</v>
      </c>
      <c r="D1604" s="389">
        <v>43997</v>
      </c>
      <c r="E1604" s="394">
        <v>0.37687500000000002</v>
      </c>
      <c r="F1604" s="386" t="s">
        <v>465</v>
      </c>
      <c r="G1604" s="386">
        <v>110.547</v>
      </c>
      <c r="H1604" s="386">
        <v>1.554106</v>
      </c>
      <c r="J1604" s="320">
        <f t="shared" si="125"/>
        <v>2020</v>
      </c>
      <c r="K1604" s="320">
        <f t="shared" si="126"/>
        <v>6</v>
      </c>
      <c r="L1604" s="320">
        <f t="shared" si="127"/>
        <v>15</v>
      </c>
      <c r="M1604" s="91">
        <f t="shared" si="128"/>
        <v>43997</v>
      </c>
      <c r="N1604" s="90">
        <f t="shared" si="129"/>
        <v>43997.376875000002</v>
      </c>
      <c r="O1604" s="386">
        <v>110.547</v>
      </c>
      <c r="P1604" s="386">
        <v>1.554106</v>
      </c>
      <c r="Q1604" s="386" t="s">
        <v>336</v>
      </c>
    </row>
    <row r="1605" spans="1:17">
      <c r="A1605" s="386" t="s">
        <v>349</v>
      </c>
      <c r="B1605" s="386" t="s">
        <v>336</v>
      </c>
      <c r="C1605" s="386" t="s">
        <v>188</v>
      </c>
      <c r="D1605" s="389">
        <v>43997</v>
      </c>
      <c r="E1605" s="394">
        <v>0.37689814814814815</v>
      </c>
      <c r="F1605" s="386" t="s">
        <v>465</v>
      </c>
      <c r="G1605" s="386">
        <v>111.047</v>
      </c>
      <c r="H1605" s="386">
        <v>1.4472160000000001</v>
      </c>
      <c r="J1605" s="320">
        <f t="shared" si="125"/>
        <v>2020</v>
      </c>
      <c r="K1605" s="320">
        <f t="shared" si="126"/>
        <v>6</v>
      </c>
      <c r="L1605" s="320">
        <f t="shared" si="127"/>
        <v>15</v>
      </c>
      <c r="M1605" s="91">
        <f t="shared" si="128"/>
        <v>43997</v>
      </c>
      <c r="N1605" s="90">
        <f t="shared" si="129"/>
        <v>43997.376898148148</v>
      </c>
      <c r="O1605" s="386">
        <v>111.047</v>
      </c>
      <c r="P1605" s="386">
        <v>1.4472160000000001</v>
      </c>
      <c r="Q1605" s="386" t="s">
        <v>336</v>
      </c>
    </row>
    <row r="1606" spans="1:17">
      <c r="A1606" s="386" t="s">
        <v>349</v>
      </c>
      <c r="B1606" s="386" t="s">
        <v>336</v>
      </c>
      <c r="C1606" s="386" t="s">
        <v>188</v>
      </c>
      <c r="D1606" s="389">
        <v>43997</v>
      </c>
      <c r="E1606" s="394">
        <v>0.45575231481481482</v>
      </c>
      <c r="F1606" s="386" t="s">
        <v>459</v>
      </c>
      <c r="G1606" s="386">
        <v>111.386</v>
      </c>
      <c r="H1606" s="386">
        <v>1.3750629999999999</v>
      </c>
      <c r="J1606" s="320">
        <f t="shared" si="125"/>
        <v>2020</v>
      </c>
      <c r="K1606" s="320">
        <f t="shared" si="126"/>
        <v>6</v>
      </c>
      <c r="L1606" s="320">
        <f t="shared" si="127"/>
        <v>15</v>
      </c>
      <c r="M1606" s="91">
        <f t="shared" si="128"/>
        <v>43997</v>
      </c>
      <c r="N1606" s="90">
        <f t="shared" si="129"/>
        <v>43997.455752314818</v>
      </c>
      <c r="O1606" s="386">
        <v>111.386</v>
      </c>
      <c r="P1606" s="386">
        <v>1.3750629999999999</v>
      </c>
      <c r="Q1606" s="386" t="s">
        <v>336</v>
      </c>
    </row>
    <row r="1607" spans="1:17">
      <c r="A1607" s="386" t="s">
        <v>349</v>
      </c>
      <c r="B1607" s="386" t="s">
        <v>336</v>
      </c>
      <c r="C1607" s="386" t="s">
        <v>188</v>
      </c>
      <c r="D1607" s="389">
        <v>43997</v>
      </c>
      <c r="E1607" s="394">
        <v>0.64450231481481479</v>
      </c>
      <c r="F1607" s="386" t="s">
        <v>458</v>
      </c>
      <c r="G1607" s="386">
        <v>111.83</v>
      </c>
      <c r="H1607" s="386">
        <v>1.2809470000000001</v>
      </c>
      <c r="J1607" s="320">
        <f t="shared" si="125"/>
        <v>2020</v>
      </c>
      <c r="K1607" s="320">
        <f t="shared" si="126"/>
        <v>6</v>
      </c>
      <c r="L1607" s="320">
        <f t="shared" si="127"/>
        <v>15</v>
      </c>
      <c r="M1607" s="91">
        <f t="shared" si="128"/>
        <v>43997</v>
      </c>
      <c r="N1607" s="90">
        <f t="shared" si="129"/>
        <v>43997.644502314812</v>
      </c>
      <c r="O1607" s="386">
        <v>111.83</v>
      </c>
      <c r="P1607" s="386">
        <v>1.2809470000000001</v>
      </c>
      <c r="Q1607" s="386" t="s">
        <v>336</v>
      </c>
    </row>
    <row r="1608" spans="1:17">
      <c r="A1608" s="386" t="s">
        <v>349</v>
      </c>
      <c r="B1608" s="386" t="s">
        <v>336</v>
      </c>
      <c r="C1608" s="386" t="s">
        <v>188</v>
      </c>
      <c r="D1608" s="389">
        <v>43997</v>
      </c>
      <c r="E1608" s="394">
        <v>0.69239583333333332</v>
      </c>
      <c r="F1608" s="386" t="s">
        <v>500</v>
      </c>
      <c r="G1608" s="386">
        <v>111.577</v>
      </c>
      <c r="H1608" s="386">
        <v>1.3345229999999999</v>
      </c>
      <c r="J1608" s="320">
        <f t="shared" si="125"/>
        <v>2020</v>
      </c>
      <c r="K1608" s="320">
        <f t="shared" si="126"/>
        <v>6</v>
      </c>
      <c r="L1608" s="320">
        <f t="shared" si="127"/>
        <v>15</v>
      </c>
      <c r="M1608" s="91">
        <f t="shared" si="128"/>
        <v>43997</v>
      </c>
      <c r="N1608" s="90">
        <f t="shared" si="129"/>
        <v>43997.692395833335</v>
      </c>
      <c r="O1608" s="386">
        <v>111.577</v>
      </c>
      <c r="P1608" s="386">
        <v>1.3345229999999999</v>
      </c>
      <c r="Q1608" s="386" t="s">
        <v>336</v>
      </c>
    </row>
    <row r="1609" spans="1:17">
      <c r="A1609" s="386" t="s">
        <v>349</v>
      </c>
      <c r="B1609" s="386" t="s">
        <v>336</v>
      </c>
      <c r="C1609" s="386" t="s">
        <v>188</v>
      </c>
      <c r="D1609" s="389">
        <v>43997</v>
      </c>
      <c r="E1609" s="394">
        <v>0.69239583333333332</v>
      </c>
      <c r="F1609" s="386" t="s">
        <v>500</v>
      </c>
      <c r="G1609" s="386">
        <v>111.577</v>
      </c>
      <c r="H1609" s="386">
        <v>1.3345229999999999</v>
      </c>
      <c r="J1609" s="320">
        <f t="shared" si="125"/>
        <v>2020</v>
      </c>
      <c r="K1609" s="320">
        <f t="shared" si="126"/>
        <v>6</v>
      </c>
      <c r="L1609" s="320">
        <f t="shared" si="127"/>
        <v>15</v>
      </c>
      <c r="M1609" s="91">
        <f t="shared" si="128"/>
        <v>43997</v>
      </c>
      <c r="N1609" s="90">
        <f t="shared" si="129"/>
        <v>43997.692395833335</v>
      </c>
      <c r="O1609" s="386">
        <v>111.577</v>
      </c>
      <c r="P1609" s="386">
        <v>1.3345229999999999</v>
      </c>
      <c r="Q1609" s="386" t="s">
        <v>336</v>
      </c>
    </row>
    <row r="1610" spans="1:17">
      <c r="A1610" s="386" t="s">
        <v>349</v>
      </c>
      <c r="B1610" s="386" t="s">
        <v>336</v>
      </c>
      <c r="C1610" s="386" t="s">
        <v>188</v>
      </c>
      <c r="D1610" s="389">
        <v>43997</v>
      </c>
      <c r="E1610" s="394">
        <v>0.69239583333333332</v>
      </c>
      <c r="F1610" s="386" t="s">
        <v>500</v>
      </c>
      <c r="G1610" s="386">
        <v>111.777</v>
      </c>
      <c r="H1610" s="386">
        <v>1.2921579999999999</v>
      </c>
      <c r="J1610" s="320">
        <f t="shared" si="125"/>
        <v>2020</v>
      </c>
      <c r="K1610" s="320">
        <f t="shared" si="126"/>
        <v>6</v>
      </c>
      <c r="L1610" s="320">
        <f t="shared" si="127"/>
        <v>15</v>
      </c>
      <c r="M1610" s="91">
        <f t="shared" si="128"/>
        <v>43997</v>
      </c>
      <c r="N1610" s="90">
        <f t="shared" si="129"/>
        <v>43997.692395833335</v>
      </c>
      <c r="O1610" s="386">
        <v>111.777</v>
      </c>
      <c r="P1610" s="386">
        <v>1.2921579999999999</v>
      </c>
      <c r="Q1610" s="386" t="s">
        <v>336</v>
      </c>
    </row>
    <row r="1611" spans="1:17">
      <c r="A1611" s="386" t="s">
        <v>349</v>
      </c>
      <c r="B1611" s="386" t="s">
        <v>336</v>
      </c>
      <c r="C1611" s="386" t="s">
        <v>188</v>
      </c>
      <c r="D1611" s="389">
        <v>43998</v>
      </c>
      <c r="E1611" s="394">
        <v>0.42283564814814817</v>
      </c>
      <c r="F1611" s="386" t="s">
        <v>579</v>
      </c>
      <c r="G1611" s="386">
        <v>112.33</v>
      </c>
      <c r="H1611" s="386">
        <v>1.1739459999999999</v>
      </c>
      <c r="J1611" s="320">
        <f t="shared" si="125"/>
        <v>2020</v>
      </c>
      <c r="K1611" s="320">
        <f t="shared" si="126"/>
        <v>6</v>
      </c>
      <c r="L1611" s="320">
        <f t="shared" si="127"/>
        <v>16</v>
      </c>
      <c r="M1611" s="91">
        <f t="shared" si="128"/>
        <v>43998</v>
      </c>
      <c r="N1611" s="90">
        <f t="shared" si="129"/>
        <v>43998.422835648147</v>
      </c>
      <c r="O1611" s="386">
        <v>112.33</v>
      </c>
      <c r="P1611" s="386">
        <v>1.1739459999999999</v>
      </c>
      <c r="Q1611" s="386" t="s">
        <v>336</v>
      </c>
    </row>
    <row r="1612" spans="1:17">
      <c r="A1612" s="386" t="s">
        <v>349</v>
      </c>
      <c r="B1612" s="386" t="s">
        <v>336</v>
      </c>
      <c r="C1612" s="386" t="s">
        <v>188</v>
      </c>
      <c r="D1612" s="389">
        <v>43998</v>
      </c>
      <c r="E1612" s="394">
        <v>0.43425925925925929</v>
      </c>
      <c r="F1612" s="386" t="s">
        <v>431</v>
      </c>
      <c r="G1612" s="386">
        <v>111.982049</v>
      </c>
      <c r="H1612" s="386">
        <v>1.247323</v>
      </c>
      <c r="J1612" s="320">
        <f t="shared" si="125"/>
        <v>2020</v>
      </c>
      <c r="K1612" s="320">
        <f t="shared" si="126"/>
        <v>6</v>
      </c>
      <c r="L1612" s="320">
        <f t="shared" si="127"/>
        <v>16</v>
      </c>
      <c r="M1612" s="91">
        <f t="shared" si="128"/>
        <v>43998</v>
      </c>
      <c r="N1612" s="90">
        <f t="shared" si="129"/>
        <v>43998.434259259258</v>
      </c>
      <c r="O1612" s="386">
        <v>111.982049</v>
      </c>
      <c r="P1612" s="386">
        <v>1.247323</v>
      </c>
      <c r="Q1612" s="386" t="s">
        <v>336</v>
      </c>
    </row>
    <row r="1613" spans="1:17">
      <c r="A1613" s="386" t="s">
        <v>349</v>
      </c>
      <c r="B1613" s="386" t="s">
        <v>336</v>
      </c>
      <c r="C1613" s="386" t="s">
        <v>188</v>
      </c>
      <c r="D1613" s="389">
        <v>43998</v>
      </c>
      <c r="E1613" s="394">
        <v>0.43449074074074073</v>
      </c>
      <c r="F1613" s="386" t="s">
        <v>431</v>
      </c>
      <c r="G1613" s="386">
        <v>112.455</v>
      </c>
      <c r="H1613" s="386">
        <v>1.1476489999999999</v>
      </c>
      <c r="J1613" s="320">
        <f t="shared" si="125"/>
        <v>2020</v>
      </c>
      <c r="K1613" s="320">
        <f t="shared" si="126"/>
        <v>6</v>
      </c>
      <c r="L1613" s="320">
        <f t="shared" si="127"/>
        <v>16</v>
      </c>
      <c r="M1613" s="91">
        <f t="shared" si="128"/>
        <v>43998</v>
      </c>
      <c r="N1613" s="90">
        <f t="shared" si="129"/>
        <v>43998.434490740743</v>
      </c>
      <c r="O1613" s="386">
        <v>112.455</v>
      </c>
      <c r="P1613" s="386">
        <v>1.1476489999999999</v>
      </c>
      <c r="Q1613" s="386" t="s">
        <v>336</v>
      </c>
    </row>
    <row r="1614" spans="1:17">
      <c r="A1614" s="386" t="s">
        <v>349</v>
      </c>
      <c r="B1614" s="386" t="s">
        <v>336</v>
      </c>
      <c r="C1614" s="386" t="s">
        <v>188</v>
      </c>
      <c r="D1614" s="389">
        <v>43998</v>
      </c>
      <c r="E1614" s="394">
        <v>0.43449074074074073</v>
      </c>
      <c r="F1614" s="386" t="s">
        <v>431</v>
      </c>
      <c r="G1614" s="386">
        <v>112.355</v>
      </c>
      <c r="H1614" s="386">
        <v>1.1686840000000001</v>
      </c>
      <c r="J1614" s="320">
        <f t="shared" si="125"/>
        <v>2020</v>
      </c>
      <c r="K1614" s="320">
        <f t="shared" si="126"/>
        <v>6</v>
      </c>
      <c r="L1614" s="320">
        <f t="shared" si="127"/>
        <v>16</v>
      </c>
      <c r="M1614" s="91">
        <f t="shared" si="128"/>
        <v>43998</v>
      </c>
      <c r="N1614" s="90">
        <f t="shared" si="129"/>
        <v>43998.434490740743</v>
      </c>
      <c r="O1614" s="386">
        <v>112.355</v>
      </c>
      <c r="P1614" s="386">
        <v>1.1686840000000001</v>
      </c>
      <c r="Q1614" s="386" t="s">
        <v>336</v>
      </c>
    </row>
    <row r="1615" spans="1:17">
      <c r="A1615" s="386" t="s">
        <v>349</v>
      </c>
      <c r="B1615" s="386" t="s">
        <v>336</v>
      </c>
      <c r="C1615" s="386" t="s">
        <v>188</v>
      </c>
      <c r="D1615" s="389">
        <v>43998</v>
      </c>
      <c r="E1615" s="394">
        <v>0.48893518518518519</v>
      </c>
      <c r="F1615" s="386" t="s">
        <v>580</v>
      </c>
      <c r="G1615" s="386">
        <v>112.40600000000001</v>
      </c>
      <c r="H1615" s="386">
        <v>1.157953</v>
      </c>
      <c r="J1615" s="320">
        <f t="shared" si="125"/>
        <v>2020</v>
      </c>
      <c r="K1615" s="320">
        <f t="shared" si="126"/>
        <v>6</v>
      </c>
      <c r="L1615" s="320">
        <f t="shared" si="127"/>
        <v>16</v>
      </c>
      <c r="M1615" s="91">
        <f t="shared" si="128"/>
        <v>43998</v>
      </c>
      <c r="N1615" s="90">
        <f t="shared" si="129"/>
        <v>43998.488935185182</v>
      </c>
      <c r="O1615" s="386">
        <v>112.40600000000001</v>
      </c>
      <c r="P1615" s="386">
        <v>1.157953</v>
      </c>
      <c r="Q1615" s="386" t="s">
        <v>336</v>
      </c>
    </row>
    <row r="1616" spans="1:17">
      <c r="A1616" s="386" t="s">
        <v>349</v>
      </c>
      <c r="B1616" s="386" t="s">
        <v>336</v>
      </c>
      <c r="C1616" s="386" t="s">
        <v>188</v>
      </c>
      <c r="D1616" s="389">
        <v>43998</v>
      </c>
      <c r="E1616" s="394">
        <v>0.48893518518518519</v>
      </c>
      <c r="F1616" s="386" t="s">
        <v>580</v>
      </c>
      <c r="G1616" s="386">
        <v>112.375</v>
      </c>
      <c r="H1616" s="386">
        <v>1.1644749999999999</v>
      </c>
      <c r="J1616" s="320">
        <f t="shared" si="125"/>
        <v>2020</v>
      </c>
      <c r="K1616" s="320">
        <f t="shared" si="126"/>
        <v>6</v>
      </c>
      <c r="L1616" s="320">
        <f t="shared" si="127"/>
        <v>16</v>
      </c>
      <c r="M1616" s="91">
        <f t="shared" si="128"/>
        <v>43998</v>
      </c>
      <c r="N1616" s="90">
        <f t="shared" si="129"/>
        <v>43998.488935185182</v>
      </c>
      <c r="O1616" s="386">
        <v>112.375</v>
      </c>
      <c r="P1616" s="386">
        <v>1.1644749999999999</v>
      </c>
      <c r="Q1616" s="386" t="s">
        <v>336</v>
      </c>
    </row>
    <row r="1617" spans="1:17">
      <c r="A1617" s="386" t="s">
        <v>349</v>
      </c>
      <c r="B1617" s="386" t="s">
        <v>336</v>
      </c>
      <c r="C1617" s="386" t="s">
        <v>188</v>
      </c>
      <c r="D1617" s="389">
        <v>43998</v>
      </c>
      <c r="E1617" s="394">
        <v>0.50217592592592597</v>
      </c>
      <c r="F1617" s="386" t="s">
        <v>520</v>
      </c>
      <c r="G1617" s="386">
        <v>112.315</v>
      </c>
      <c r="H1617" s="386">
        <v>1.177103</v>
      </c>
      <c r="J1617" s="320">
        <f t="shared" si="125"/>
        <v>2020</v>
      </c>
      <c r="K1617" s="320">
        <f t="shared" si="126"/>
        <v>6</v>
      </c>
      <c r="L1617" s="320">
        <f t="shared" si="127"/>
        <v>16</v>
      </c>
      <c r="M1617" s="91">
        <f t="shared" si="128"/>
        <v>43998</v>
      </c>
      <c r="N1617" s="90">
        <f t="shared" si="129"/>
        <v>43998.502175925925</v>
      </c>
      <c r="O1617" s="386">
        <v>112.315</v>
      </c>
      <c r="P1617" s="386">
        <v>1.177103</v>
      </c>
      <c r="Q1617" s="386" t="s">
        <v>336</v>
      </c>
    </row>
    <row r="1618" spans="1:17">
      <c r="A1618" s="386" t="s">
        <v>349</v>
      </c>
      <c r="B1618" s="386" t="s">
        <v>336</v>
      </c>
      <c r="C1618" s="386" t="s">
        <v>188</v>
      </c>
      <c r="D1618" s="389">
        <v>43998</v>
      </c>
      <c r="E1618" s="394">
        <v>0.50217592592592597</v>
      </c>
      <c r="F1618" s="386" t="s">
        <v>520</v>
      </c>
      <c r="G1618" s="386">
        <v>112.28400000000001</v>
      </c>
      <c r="H1618" s="386">
        <v>1.1836310000000001</v>
      </c>
      <c r="J1618" s="320">
        <f t="shared" si="125"/>
        <v>2020</v>
      </c>
      <c r="K1618" s="320">
        <f t="shared" si="126"/>
        <v>6</v>
      </c>
      <c r="L1618" s="320">
        <f t="shared" si="127"/>
        <v>16</v>
      </c>
      <c r="M1618" s="91">
        <f t="shared" si="128"/>
        <v>43998</v>
      </c>
      <c r="N1618" s="90">
        <f t="shared" si="129"/>
        <v>43998.502175925925</v>
      </c>
      <c r="O1618" s="386">
        <v>112.28400000000001</v>
      </c>
      <c r="P1618" s="386">
        <v>1.1836310000000001</v>
      </c>
      <c r="Q1618" s="386" t="s">
        <v>336</v>
      </c>
    </row>
    <row r="1619" spans="1:17">
      <c r="A1619" s="386" t="s">
        <v>349</v>
      </c>
      <c r="B1619" s="386" t="s">
        <v>336</v>
      </c>
      <c r="C1619" s="386" t="s">
        <v>188</v>
      </c>
      <c r="D1619" s="389">
        <v>43998</v>
      </c>
      <c r="E1619" s="394">
        <v>0.58347222222222228</v>
      </c>
      <c r="F1619" s="386" t="s">
        <v>542</v>
      </c>
      <c r="G1619" s="386">
        <v>112.482</v>
      </c>
      <c r="H1619" s="386">
        <v>1.141974</v>
      </c>
      <c r="J1619" s="320">
        <f t="shared" si="125"/>
        <v>2020</v>
      </c>
      <c r="K1619" s="320">
        <f t="shared" si="126"/>
        <v>6</v>
      </c>
      <c r="L1619" s="320">
        <f t="shared" si="127"/>
        <v>16</v>
      </c>
      <c r="M1619" s="91">
        <f t="shared" si="128"/>
        <v>43998</v>
      </c>
      <c r="N1619" s="90">
        <f t="shared" si="129"/>
        <v>43998.583472222221</v>
      </c>
      <c r="O1619" s="386">
        <v>112.482</v>
      </c>
      <c r="P1619" s="386">
        <v>1.141974</v>
      </c>
      <c r="Q1619" s="386" t="s">
        <v>336</v>
      </c>
    </row>
    <row r="1620" spans="1:17">
      <c r="A1620" s="386" t="s">
        <v>349</v>
      </c>
      <c r="B1620" s="386" t="s">
        <v>336</v>
      </c>
      <c r="C1620" s="386" t="s">
        <v>188</v>
      </c>
      <c r="D1620" s="389">
        <v>43998</v>
      </c>
      <c r="E1620" s="394">
        <v>0.58347222222222228</v>
      </c>
      <c r="F1620" s="386" t="s">
        <v>542</v>
      </c>
      <c r="G1620" s="386">
        <v>112.482</v>
      </c>
      <c r="H1620" s="386">
        <v>1.141974</v>
      </c>
      <c r="J1620" s="320">
        <f t="shared" si="125"/>
        <v>2020</v>
      </c>
      <c r="K1620" s="320">
        <f t="shared" si="126"/>
        <v>6</v>
      </c>
      <c r="L1620" s="320">
        <f t="shared" si="127"/>
        <v>16</v>
      </c>
      <c r="M1620" s="91">
        <f t="shared" si="128"/>
        <v>43998</v>
      </c>
      <c r="N1620" s="90">
        <f t="shared" si="129"/>
        <v>43998.583472222221</v>
      </c>
      <c r="O1620" s="386">
        <v>112.482</v>
      </c>
      <c r="P1620" s="386">
        <v>1.141974</v>
      </c>
      <c r="Q1620" s="386" t="s">
        <v>336</v>
      </c>
    </row>
    <row r="1621" spans="1:17">
      <c r="A1621" s="386" t="s">
        <v>349</v>
      </c>
      <c r="B1621" s="386" t="s">
        <v>336</v>
      </c>
      <c r="C1621" s="386" t="s">
        <v>188</v>
      </c>
      <c r="D1621" s="389">
        <v>43998</v>
      </c>
      <c r="E1621" s="394">
        <v>0.66015046296296298</v>
      </c>
      <c r="F1621" s="386" t="s">
        <v>507</v>
      </c>
      <c r="G1621" s="386">
        <v>112.496</v>
      </c>
      <c r="H1621" s="386">
        <v>1.139032</v>
      </c>
      <c r="J1621" s="320">
        <f t="shared" si="125"/>
        <v>2020</v>
      </c>
      <c r="K1621" s="320">
        <f t="shared" si="126"/>
        <v>6</v>
      </c>
      <c r="L1621" s="320">
        <f t="shared" si="127"/>
        <v>16</v>
      </c>
      <c r="M1621" s="91">
        <f t="shared" si="128"/>
        <v>43998</v>
      </c>
      <c r="N1621" s="90">
        <f t="shared" si="129"/>
        <v>43998.660150462965</v>
      </c>
      <c r="O1621" s="386">
        <v>112.496</v>
      </c>
      <c r="P1621" s="386">
        <v>1.139032</v>
      </c>
      <c r="Q1621" s="386" t="s">
        <v>336</v>
      </c>
    </row>
    <row r="1622" spans="1:17">
      <c r="A1622" s="386" t="s">
        <v>349</v>
      </c>
      <c r="B1622" s="386" t="s">
        <v>336</v>
      </c>
      <c r="C1622" s="386" t="s">
        <v>188</v>
      </c>
      <c r="D1622" s="389">
        <v>43999</v>
      </c>
      <c r="E1622" s="394">
        <v>0.4009490740740741</v>
      </c>
      <c r="F1622" s="386" t="s">
        <v>581</v>
      </c>
      <c r="G1622" s="386">
        <v>112.38200000000001</v>
      </c>
      <c r="H1622" s="386">
        <v>1.1614610000000001</v>
      </c>
      <c r="J1622" s="320">
        <f t="shared" si="125"/>
        <v>2020</v>
      </c>
      <c r="K1622" s="320">
        <f t="shared" si="126"/>
        <v>6</v>
      </c>
      <c r="L1622" s="320">
        <f t="shared" si="127"/>
        <v>17</v>
      </c>
      <c r="M1622" s="91">
        <f t="shared" si="128"/>
        <v>43999</v>
      </c>
      <c r="N1622" s="90">
        <f t="shared" si="129"/>
        <v>43999.400949074072</v>
      </c>
      <c r="O1622" s="386">
        <v>112.38200000000001</v>
      </c>
      <c r="P1622" s="386">
        <v>1.1614610000000001</v>
      </c>
      <c r="Q1622" s="386" t="s">
        <v>336</v>
      </c>
    </row>
    <row r="1623" spans="1:17">
      <c r="A1623" s="386" t="s">
        <v>349</v>
      </c>
      <c r="B1623" s="386" t="s">
        <v>336</v>
      </c>
      <c r="C1623" s="386" t="s">
        <v>188</v>
      </c>
      <c r="D1623" s="389">
        <v>43999</v>
      </c>
      <c r="E1623" s="394">
        <v>0.40097222222222223</v>
      </c>
      <c r="F1623" s="386" t="s">
        <v>581</v>
      </c>
      <c r="G1623" s="386">
        <v>112.38200000000001</v>
      </c>
      <c r="H1623" s="386">
        <v>1.1614610000000001</v>
      </c>
      <c r="J1623" s="320">
        <f t="shared" si="125"/>
        <v>2020</v>
      </c>
      <c r="K1623" s="320">
        <f t="shared" si="126"/>
        <v>6</v>
      </c>
      <c r="L1623" s="320">
        <f t="shared" si="127"/>
        <v>17</v>
      </c>
      <c r="M1623" s="91">
        <f t="shared" si="128"/>
        <v>43999</v>
      </c>
      <c r="N1623" s="90">
        <f t="shared" si="129"/>
        <v>43999.400972222225</v>
      </c>
      <c r="O1623" s="386">
        <v>112.38200000000001</v>
      </c>
      <c r="P1623" s="386">
        <v>1.1614610000000001</v>
      </c>
      <c r="Q1623" s="386" t="s">
        <v>336</v>
      </c>
    </row>
    <row r="1624" spans="1:17">
      <c r="A1624" s="386" t="s">
        <v>349</v>
      </c>
      <c r="B1624" s="386" t="s">
        <v>336</v>
      </c>
      <c r="C1624" s="386" t="s">
        <v>188</v>
      </c>
      <c r="D1624" s="389">
        <v>43999</v>
      </c>
      <c r="E1624" s="394">
        <v>0.46733796296296298</v>
      </c>
      <c r="F1624" s="386" t="s">
        <v>554</v>
      </c>
      <c r="G1624" s="386">
        <v>112.63200000000001</v>
      </c>
      <c r="H1624" s="386">
        <v>1.1089020000000001</v>
      </c>
      <c r="J1624" s="320">
        <f t="shared" si="125"/>
        <v>2020</v>
      </c>
      <c r="K1624" s="320">
        <f t="shared" si="126"/>
        <v>6</v>
      </c>
      <c r="L1624" s="320">
        <f t="shared" si="127"/>
        <v>17</v>
      </c>
      <c r="M1624" s="91">
        <f t="shared" si="128"/>
        <v>43999</v>
      </c>
      <c r="N1624" s="90">
        <f t="shared" si="129"/>
        <v>43999.46733796296</v>
      </c>
      <c r="O1624" s="386">
        <v>112.63200000000001</v>
      </c>
      <c r="P1624" s="386">
        <v>1.1089020000000001</v>
      </c>
      <c r="Q1624" s="386" t="s">
        <v>336</v>
      </c>
    </row>
    <row r="1625" spans="1:17">
      <c r="A1625" s="386" t="s">
        <v>349</v>
      </c>
      <c r="B1625" s="386" t="s">
        <v>336</v>
      </c>
      <c r="C1625" s="386" t="s">
        <v>188</v>
      </c>
      <c r="D1625" s="389">
        <v>43999</v>
      </c>
      <c r="E1625" s="394">
        <v>0.5</v>
      </c>
      <c r="F1625" s="386" t="s">
        <v>527</v>
      </c>
      <c r="G1625" s="386">
        <v>112.86499999999999</v>
      </c>
      <c r="H1625" s="386">
        <v>1.060039</v>
      </c>
      <c r="J1625" s="320">
        <f t="shared" si="125"/>
        <v>2020</v>
      </c>
      <c r="K1625" s="320">
        <f t="shared" si="126"/>
        <v>6</v>
      </c>
      <c r="L1625" s="320">
        <f t="shared" si="127"/>
        <v>17</v>
      </c>
      <c r="M1625" s="91">
        <f t="shared" si="128"/>
        <v>43999</v>
      </c>
      <c r="N1625" s="90">
        <f t="shared" si="129"/>
        <v>43999.5</v>
      </c>
      <c r="O1625" s="386">
        <v>112.86499999999999</v>
      </c>
      <c r="P1625" s="386">
        <v>1.060039</v>
      </c>
      <c r="Q1625" s="386" t="s">
        <v>336</v>
      </c>
    </row>
    <row r="1626" spans="1:17">
      <c r="A1626" s="386" t="s">
        <v>349</v>
      </c>
      <c r="B1626" s="386" t="s">
        <v>336</v>
      </c>
      <c r="C1626" s="386" t="s">
        <v>188</v>
      </c>
      <c r="D1626" s="389">
        <v>43999</v>
      </c>
      <c r="E1626" s="394">
        <v>0.63642361111111112</v>
      </c>
      <c r="F1626" s="386" t="s">
        <v>582</v>
      </c>
      <c r="G1626" s="386">
        <v>112.72199999999999</v>
      </c>
      <c r="H1626" s="386">
        <v>1.090014</v>
      </c>
      <c r="J1626" s="320">
        <f t="shared" si="125"/>
        <v>2020</v>
      </c>
      <c r="K1626" s="320">
        <f t="shared" si="126"/>
        <v>6</v>
      </c>
      <c r="L1626" s="320">
        <f t="shared" si="127"/>
        <v>17</v>
      </c>
      <c r="M1626" s="91">
        <f t="shared" si="128"/>
        <v>43999</v>
      </c>
      <c r="N1626" s="90">
        <f t="shared" si="129"/>
        <v>43999.636423611111</v>
      </c>
      <c r="O1626" s="386">
        <v>112.72199999999999</v>
      </c>
      <c r="P1626" s="386">
        <v>1.090014</v>
      </c>
      <c r="Q1626" s="386" t="s">
        <v>336</v>
      </c>
    </row>
    <row r="1627" spans="1:17">
      <c r="A1627" s="386" t="s">
        <v>349</v>
      </c>
      <c r="B1627" s="386" t="s">
        <v>336</v>
      </c>
      <c r="C1627" s="386" t="s">
        <v>188</v>
      </c>
      <c r="D1627" s="389">
        <v>44000</v>
      </c>
      <c r="E1627" s="394">
        <v>0.38303240740740746</v>
      </c>
      <c r="F1627" s="386" t="s">
        <v>431</v>
      </c>
      <c r="G1627" s="386">
        <v>112.325</v>
      </c>
      <c r="H1627" s="386">
        <v>1.1688510000000001</v>
      </c>
      <c r="J1627" s="320">
        <f t="shared" si="125"/>
        <v>2020</v>
      </c>
      <c r="K1627" s="320">
        <f t="shared" si="126"/>
        <v>6</v>
      </c>
      <c r="L1627" s="320">
        <f t="shared" si="127"/>
        <v>18</v>
      </c>
      <c r="M1627" s="91">
        <f t="shared" si="128"/>
        <v>44000</v>
      </c>
      <c r="N1627" s="90">
        <f t="shared" si="129"/>
        <v>44000.383032407408</v>
      </c>
      <c r="O1627" s="386">
        <v>112.325</v>
      </c>
      <c r="P1627" s="386">
        <v>1.1688510000000001</v>
      </c>
      <c r="Q1627" s="386" t="s">
        <v>336</v>
      </c>
    </row>
    <row r="1628" spans="1:17">
      <c r="A1628" s="386" t="s">
        <v>349</v>
      </c>
      <c r="B1628" s="386" t="s">
        <v>336</v>
      </c>
      <c r="C1628" s="386" t="s">
        <v>188</v>
      </c>
      <c r="D1628" s="389">
        <v>44000</v>
      </c>
      <c r="E1628" s="394">
        <v>0.38303240740740746</v>
      </c>
      <c r="F1628" s="386" t="s">
        <v>431</v>
      </c>
      <c r="G1628" s="386">
        <v>112.425</v>
      </c>
      <c r="H1628" s="386">
        <v>1.1477630000000001</v>
      </c>
      <c r="J1628" s="320">
        <f t="shared" si="125"/>
        <v>2020</v>
      </c>
      <c r="K1628" s="320">
        <f t="shared" si="126"/>
        <v>6</v>
      </c>
      <c r="L1628" s="320">
        <f t="shared" si="127"/>
        <v>18</v>
      </c>
      <c r="M1628" s="91">
        <f t="shared" si="128"/>
        <v>44000</v>
      </c>
      <c r="N1628" s="90">
        <f t="shared" si="129"/>
        <v>44000.383032407408</v>
      </c>
      <c r="O1628" s="386">
        <v>112.425</v>
      </c>
      <c r="P1628" s="386">
        <v>1.1477630000000001</v>
      </c>
      <c r="Q1628" s="386" t="s">
        <v>336</v>
      </c>
    </row>
    <row r="1629" spans="1:17">
      <c r="A1629" s="386" t="s">
        <v>349</v>
      </c>
      <c r="B1629" s="386" t="s">
        <v>336</v>
      </c>
      <c r="C1629" s="386" t="s">
        <v>188</v>
      </c>
      <c r="D1629" s="389">
        <v>44000</v>
      </c>
      <c r="E1629" s="394">
        <v>0.38303240740740746</v>
      </c>
      <c r="F1629" s="386" t="s">
        <v>431</v>
      </c>
      <c r="G1629" s="386">
        <v>112.425</v>
      </c>
      <c r="H1629" s="386">
        <v>1.1477630000000001</v>
      </c>
      <c r="J1629" s="320">
        <f t="shared" si="125"/>
        <v>2020</v>
      </c>
      <c r="K1629" s="320">
        <f t="shared" si="126"/>
        <v>6</v>
      </c>
      <c r="L1629" s="320">
        <f t="shared" si="127"/>
        <v>18</v>
      </c>
      <c r="M1629" s="91">
        <f t="shared" si="128"/>
        <v>44000</v>
      </c>
      <c r="N1629" s="90">
        <f t="shared" si="129"/>
        <v>44000.383032407408</v>
      </c>
      <c r="O1629" s="386">
        <v>112.425</v>
      </c>
      <c r="P1629" s="386">
        <v>1.1477630000000001</v>
      </c>
      <c r="Q1629" s="386" t="s">
        <v>336</v>
      </c>
    </row>
    <row r="1630" spans="1:17">
      <c r="A1630" s="386" t="s">
        <v>349</v>
      </c>
      <c r="B1630" s="386" t="s">
        <v>336</v>
      </c>
      <c r="C1630" s="386" t="s">
        <v>188</v>
      </c>
      <c r="D1630" s="389">
        <v>44000</v>
      </c>
      <c r="E1630" s="394">
        <v>0.40608796296296296</v>
      </c>
      <c r="F1630" s="386" t="s">
        <v>422</v>
      </c>
      <c r="G1630" s="386">
        <v>112.014</v>
      </c>
      <c r="H1630" s="386">
        <v>1.234572</v>
      </c>
      <c r="J1630" s="320">
        <f t="shared" si="125"/>
        <v>2020</v>
      </c>
      <c r="K1630" s="320">
        <f t="shared" si="126"/>
        <v>6</v>
      </c>
      <c r="L1630" s="320">
        <f t="shared" si="127"/>
        <v>18</v>
      </c>
      <c r="M1630" s="91">
        <f t="shared" si="128"/>
        <v>44000</v>
      </c>
      <c r="N1630" s="90">
        <f t="shared" si="129"/>
        <v>44000.406087962961</v>
      </c>
      <c r="O1630" s="386">
        <v>112.014</v>
      </c>
      <c r="P1630" s="386">
        <v>1.234572</v>
      </c>
      <c r="Q1630" s="386" t="s">
        <v>336</v>
      </c>
    </row>
    <row r="1631" spans="1:17">
      <c r="A1631" s="386" t="s">
        <v>349</v>
      </c>
      <c r="B1631" s="386" t="s">
        <v>336</v>
      </c>
      <c r="C1631" s="386" t="s">
        <v>188</v>
      </c>
      <c r="D1631" s="389">
        <v>44000</v>
      </c>
      <c r="E1631" s="394">
        <v>0.40608796296296296</v>
      </c>
      <c r="F1631" s="386" t="s">
        <v>422</v>
      </c>
      <c r="G1631" s="386">
        <v>112.435</v>
      </c>
      <c r="H1631" s="386">
        <v>1.145656</v>
      </c>
      <c r="J1631" s="320">
        <f t="shared" si="125"/>
        <v>2020</v>
      </c>
      <c r="K1631" s="320">
        <f t="shared" si="126"/>
        <v>6</v>
      </c>
      <c r="L1631" s="320">
        <f t="shared" si="127"/>
        <v>18</v>
      </c>
      <c r="M1631" s="91">
        <f t="shared" si="128"/>
        <v>44000</v>
      </c>
      <c r="N1631" s="90">
        <f t="shared" si="129"/>
        <v>44000.406087962961</v>
      </c>
      <c r="O1631" s="386">
        <v>112.435</v>
      </c>
      <c r="P1631" s="386">
        <v>1.145656</v>
      </c>
      <c r="Q1631" s="386" t="s">
        <v>336</v>
      </c>
    </row>
    <row r="1632" spans="1:17">
      <c r="A1632" s="386" t="s">
        <v>349</v>
      </c>
      <c r="B1632" s="386" t="s">
        <v>336</v>
      </c>
      <c r="C1632" s="386" t="s">
        <v>188</v>
      </c>
      <c r="D1632" s="389">
        <v>44000</v>
      </c>
      <c r="E1632" s="394">
        <v>0.59775462962962966</v>
      </c>
      <c r="F1632" s="386" t="s">
        <v>421</v>
      </c>
      <c r="G1632" s="386">
        <v>112.56699999999999</v>
      </c>
      <c r="H1632" s="386">
        <v>1.1178570000000001</v>
      </c>
      <c r="J1632" s="320">
        <f t="shared" si="125"/>
        <v>2020</v>
      </c>
      <c r="K1632" s="320">
        <f t="shared" si="126"/>
        <v>6</v>
      </c>
      <c r="L1632" s="320">
        <f t="shared" si="127"/>
        <v>18</v>
      </c>
      <c r="M1632" s="91">
        <f t="shared" si="128"/>
        <v>44000</v>
      </c>
      <c r="N1632" s="90">
        <f t="shared" si="129"/>
        <v>44000.597754629627</v>
      </c>
      <c r="O1632" s="386">
        <v>112.56699999999999</v>
      </c>
      <c r="P1632" s="386">
        <v>1.1178570000000001</v>
      </c>
      <c r="Q1632" s="386" t="s">
        <v>336</v>
      </c>
    </row>
    <row r="1633" spans="1:17">
      <c r="A1633" s="386" t="s">
        <v>349</v>
      </c>
      <c r="B1633" s="386" t="s">
        <v>336</v>
      </c>
      <c r="C1633" s="386" t="s">
        <v>188</v>
      </c>
      <c r="D1633" s="389">
        <v>44000</v>
      </c>
      <c r="E1633" s="394">
        <v>0.59775462962962966</v>
      </c>
      <c r="F1633" s="386" t="s">
        <v>421</v>
      </c>
      <c r="G1633" s="386">
        <v>112.577</v>
      </c>
      <c r="H1633" s="386">
        <v>1.1157520000000001</v>
      </c>
      <c r="J1633" s="320">
        <f t="shared" si="125"/>
        <v>2020</v>
      </c>
      <c r="K1633" s="320">
        <f t="shared" si="126"/>
        <v>6</v>
      </c>
      <c r="L1633" s="320">
        <f t="shared" si="127"/>
        <v>18</v>
      </c>
      <c r="M1633" s="91">
        <f t="shared" si="128"/>
        <v>44000</v>
      </c>
      <c r="N1633" s="90">
        <f t="shared" si="129"/>
        <v>44000.597754629627</v>
      </c>
      <c r="O1633" s="386">
        <v>112.577</v>
      </c>
      <c r="P1633" s="386">
        <v>1.1157520000000001</v>
      </c>
      <c r="Q1633" s="386" t="s">
        <v>336</v>
      </c>
    </row>
    <row r="1634" spans="1:17">
      <c r="A1634" s="386" t="s">
        <v>349</v>
      </c>
      <c r="B1634" s="386" t="s">
        <v>336</v>
      </c>
      <c r="C1634" s="386" t="s">
        <v>188</v>
      </c>
      <c r="D1634" s="389">
        <v>44000</v>
      </c>
      <c r="E1634" s="394">
        <v>0.61337962962962966</v>
      </c>
      <c r="F1634" s="386" t="s">
        <v>459</v>
      </c>
      <c r="G1634" s="386">
        <v>112.749</v>
      </c>
      <c r="H1634" s="386">
        <v>1.07959</v>
      </c>
      <c r="J1634" s="320">
        <f t="shared" si="125"/>
        <v>2020</v>
      </c>
      <c r="K1634" s="320">
        <f t="shared" si="126"/>
        <v>6</v>
      </c>
      <c r="L1634" s="320">
        <f t="shared" si="127"/>
        <v>18</v>
      </c>
      <c r="M1634" s="91">
        <f t="shared" si="128"/>
        <v>44000</v>
      </c>
      <c r="N1634" s="90">
        <f t="shared" si="129"/>
        <v>44000.613379629627</v>
      </c>
      <c r="O1634" s="386">
        <v>112.749</v>
      </c>
      <c r="P1634" s="386">
        <v>1.07959</v>
      </c>
      <c r="Q1634" s="386" t="s">
        <v>336</v>
      </c>
    </row>
    <row r="1635" spans="1:17">
      <c r="A1635" s="386" t="s">
        <v>349</v>
      </c>
      <c r="B1635" s="386" t="s">
        <v>336</v>
      </c>
      <c r="C1635" s="386" t="s">
        <v>188</v>
      </c>
      <c r="D1635" s="389">
        <v>44000</v>
      </c>
      <c r="E1635" s="394">
        <v>0.62709490740740736</v>
      </c>
      <c r="F1635" s="386" t="s">
        <v>459</v>
      </c>
      <c r="G1635" s="386">
        <v>112.749</v>
      </c>
      <c r="H1635" s="386">
        <v>1.07959</v>
      </c>
      <c r="J1635" s="320">
        <f t="shared" si="125"/>
        <v>2020</v>
      </c>
      <c r="K1635" s="320">
        <f t="shared" si="126"/>
        <v>6</v>
      </c>
      <c r="L1635" s="320">
        <f t="shared" si="127"/>
        <v>18</v>
      </c>
      <c r="M1635" s="91">
        <f t="shared" si="128"/>
        <v>44000</v>
      </c>
      <c r="N1635" s="90">
        <f t="shared" si="129"/>
        <v>44000.62709490741</v>
      </c>
      <c r="O1635" s="386">
        <v>112.749</v>
      </c>
      <c r="P1635" s="386">
        <v>1.07959</v>
      </c>
      <c r="Q1635" s="386" t="s">
        <v>336</v>
      </c>
    </row>
    <row r="1636" spans="1:17">
      <c r="A1636" s="386" t="s">
        <v>349</v>
      </c>
      <c r="B1636" s="386" t="s">
        <v>336</v>
      </c>
      <c r="C1636" s="386" t="s">
        <v>188</v>
      </c>
      <c r="D1636" s="389">
        <v>44000</v>
      </c>
      <c r="E1636" s="394">
        <v>0.69469907407407405</v>
      </c>
      <c r="F1636" s="386" t="s">
        <v>583</v>
      </c>
      <c r="G1636" s="386">
        <v>112.595</v>
      </c>
      <c r="H1636" s="386">
        <v>1.1119650000000001</v>
      </c>
      <c r="J1636" s="320">
        <f t="shared" si="125"/>
        <v>2020</v>
      </c>
      <c r="K1636" s="320">
        <f t="shared" si="126"/>
        <v>6</v>
      </c>
      <c r="L1636" s="320">
        <f t="shared" si="127"/>
        <v>18</v>
      </c>
      <c r="M1636" s="91">
        <f t="shared" si="128"/>
        <v>44000</v>
      </c>
      <c r="N1636" s="90">
        <f t="shared" si="129"/>
        <v>44000.694699074076</v>
      </c>
      <c r="O1636" s="386">
        <v>112.595</v>
      </c>
      <c r="P1636" s="386">
        <v>1.1119650000000001</v>
      </c>
      <c r="Q1636" s="386" t="s">
        <v>336</v>
      </c>
    </row>
    <row r="1637" spans="1:17">
      <c r="A1637" s="386" t="s">
        <v>349</v>
      </c>
      <c r="B1637" s="386" t="s">
        <v>336</v>
      </c>
      <c r="C1637" s="386" t="s">
        <v>188</v>
      </c>
      <c r="D1637" s="389">
        <v>44001</v>
      </c>
      <c r="E1637" s="394">
        <v>0.4392361111111111</v>
      </c>
      <c r="F1637" s="386" t="s">
        <v>431</v>
      </c>
      <c r="G1637" s="386">
        <v>112.872</v>
      </c>
      <c r="H1637" s="386">
        <v>1.0521640000000001</v>
      </c>
      <c r="J1637" s="320">
        <f t="shared" si="125"/>
        <v>2020</v>
      </c>
      <c r="K1637" s="320">
        <f t="shared" si="126"/>
        <v>6</v>
      </c>
      <c r="L1637" s="320">
        <f t="shared" si="127"/>
        <v>19</v>
      </c>
      <c r="M1637" s="91">
        <f t="shared" si="128"/>
        <v>44001</v>
      </c>
      <c r="N1637" s="90">
        <f t="shared" si="129"/>
        <v>44001.439236111109</v>
      </c>
      <c r="O1637" s="386">
        <v>112.872</v>
      </c>
      <c r="P1637" s="386">
        <v>1.0521640000000001</v>
      </c>
      <c r="Q1637" s="386" t="s">
        <v>336</v>
      </c>
    </row>
    <row r="1638" spans="1:17">
      <c r="A1638" s="386" t="s">
        <v>349</v>
      </c>
      <c r="B1638" s="386" t="s">
        <v>336</v>
      </c>
      <c r="C1638" s="386" t="s">
        <v>188</v>
      </c>
      <c r="D1638" s="389">
        <v>44001</v>
      </c>
      <c r="E1638" s="394">
        <v>0.50252314814814814</v>
      </c>
      <c r="F1638" s="386" t="s">
        <v>430</v>
      </c>
      <c r="G1638" s="386">
        <v>112.58499999999999</v>
      </c>
      <c r="H1638" s="386">
        <v>1.1124970000000001</v>
      </c>
      <c r="J1638" s="320">
        <f t="shared" si="125"/>
        <v>2020</v>
      </c>
      <c r="K1638" s="320">
        <f t="shared" si="126"/>
        <v>6</v>
      </c>
      <c r="L1638" s="320">
        <f t="shared" si="127"/>
        <v>19</v>
      </c>
      <c r="M1638" s="91">
        <f t="shared" si="128"/>
        <v>44001</v>
      </c>
      <c r="N1638" s="90">
        <f t="shared" si="129"/>
        <v>44001.502523148149</v>
      </c>
      <c r="O1638" s="386">
        <v>112.58499999999999</v>
      </c>
      <c r="P1638" s="386">
        <v>1.1124970000000001</v>
      </c>
      <c r="Q1638" s="386" t="s">
        <v>336</v>
      </c>
    </row>
    <row r="1639" spans="1:17">
      <c r="A1639" s="386" t="s">
        <v>349</v>
      </c>
      <c r="B1639" s="386" t="s">
        <v>336</v>
      </c>
      <c r="C1639" s="386" t="s">
        <v>188</v>
      </c>
      <c r="D1639" s="389">
        <v>44001</v>
      </c>
      <c r="E1639" s="394">
        <v>0.50252314814814814</v>
      </c>
      <c r="F1639" s="386" t="s">
        <v>430</v>
      </c>
      <c r="G1639" s="386">
        <v>112.485</v>
      </c>
      <c r="H1639" s="386">
        <v>1.133561</v>
      </c>
      <c r="J1639" s="320">
        <f t="shared" si="125"/>
        <v>2020</v>
      </c>
      <c r="K1639" s="320">
        <f t="shared" si="126"/>
        <v>6</v>
      </c>
      <c r="L1639" s="320">
        <f t="shared" si="127"/>
        <v>19</v>
      </c>
      <c r="M1639" s="91">
        <f t="shared" si="128"/>
        <v>44001</v>
      </c>
      <c r="N1639" s="90">
        <f t="shared" si="129"/>
        <v>44001.502523148149</v>
      </c>
      <c r="O1639" s="386">
        <v>112.485</v>
      </c>
      <c r="P1639" s="386">
        <v>1.133561</v>
      </c>
      <c r="Q1639" s="386" t="s">
        <v>336</v>
      </c>
    </row>
    <row r="1640" spans="1:17">
      <c r="A1640" s="386" t="s">
        <v>349</v>
      </c>
      <c r="B1640" s="386" t="s">
        <v>336</v>
      </c>
      <c r="C1640" s="386" t="s">
        <v>188</v>
      </c>
      <c r="D1640" s="389">
        <v>44001</v>
      </c>
      <c r="E1640" s="394">
        <v>0.50252314814814814</v>
      </c>
      <c r="F1640" s="386" t="s">
        <v>430</v>
      </c>
      <c r="G1640" s="386">
        <v>112.58499999999999</v>
      </c>
      <c r="H1640" s="386">
        <v>1.1124970000000001</v>
      </c>
      <c r="J1640" s="320">
        <f t="shared" si="125"/>
        <v>2020</v>
      </c>
      <c r="K1640" s="320">
        <f t="shared" si="126"/>
        <v>6</v>
      </c>
      <c r="L1640" s="320">
        <f t="shared" si="127"/>
        <v>19</v>
      </c>
      <c r="M1640" s="91">
        <f t="shared" si="128"/>
        <v>44001</v>
      </c>
      <c r="N1640" s="90">
        <f t="shared" si="129"/>
        <v>44001.502523148149</v>
      </c>
      <c r="O1640" s="386">
        <v>112.58499999999999</v>
      </c>
      <c r="P1640" s="386">
        <v>1.1124970000000001</v>
      </c>
      <c r="Q1640" s="386" t="s">
        <v>336</v>
      </c>
    </row>
    <row r="1641" spans="1:17">
      <c r="A1641" s="386" t="s">
        <v>349</v>
      </c>
      <c r="B1641" s="386" t="s">
        <v>336</v>
      </c>
      <c r="C1641" s="386" t="s">
        <v>188</v>
      </c>
      <c r="D1641" s="389">
        <v>44001</v>
      </c>
      <c r="E1641" s="394">
        <v>0.53313657407407411</v>
      </c>
      <c r="F1641" s="386" t="s">
        <v>421</v>
      </c>
      <c r="G1641" s="386">
        <v>112.619</v>
      </c>
      <c r="H1641" s="386">
        <v>1.1053409999999999</v>
      </c>
      <c r="J1641" s="320">
        <f t="shared" si="125"/>
        <v>2020</v>
      </c>
      <c r="K1641" s="320">
        <f t="shared" si="126"/>
        <v>6</v>
      </c>
      <c r="L1641" s="320">
        <f t="shared" si="127"/>
        <v>19</v>
      </c>
      <c r="M1641" s="91">
        <f t="shared" si="128"/>
        <v>44001</v>
      </c>
      <c r="N1641" s="90">
        <f t="shared" si="129"/>
        <v>44001.533136574071</v>
      </c>
      <c r="O1641" s="386">
        <v>112.619</v>
      </c>
      <c r="P1641" s="386">
        <v>1.1053409999999999</v>
      </c>
      <c r="Q1641" s="386" t="s">
        <v>336</v>
      </c>
    </row>
    <row r="1642" spans="1:17">
      <c r="A1642" s="386" t="s">
        <v>349</v>
      </c>
      <c r="B1642" s="386" t="s">
        <v>336</v>
      </c>
      <c r="C1642" s="386" t="s">
        <v>188</v>
      </c>
      <c r="D1642" s="389">
        <v>44001</v>
      </c>
      <c r="E1642" s="394">
        <v>0.53313657407407411</v>
      </c>
      <c r="F1642" s="386" t="s">
        <v>421</v>
      </c>
      <c r="G1642" s="386">
        <v>112.619</v>
      </c>
      <c r="H1642" s="386">
        <v>1.1053409999999999</v>
      </c>
      <c r="J1642" s="320">
        <f t="shared" si="125"/>
        <v>2020</v>
      </c>
      <c r="K1642" s="320">
        <f t="shared" si="126"/>
        <v>6</v>
      </c>
      <c r="L1642" s="320">
        <f t="shared" si="127"/>
        <v>19</v>
      </c>
      <c r="M1642" s="91">
        <f t="shared" si="128"/>
        <v>44001</v>
      </c>
      <c r="N1642" s="90">
        <f t="shared" si="129"/>
        <v>44001.533136574071</v>
      </c>
      <c r="O1642" s="386">
        <v>112.619</v>
      </c>
      <c r="P1642" s="386">
        <v>1.1053409999999999</v>
      </c>
      <c r="Q1642" s="386" t="s">
        <v>336</v>
      </c>
    </row>
    <row r="1643" spans="1:17">
      <c r="A1643" s="386" t="s">
        <v>349</v>
      </c>
      <c r="B1643" s="386" t="s">
        <v>336</v>
      </c>
      <c r="C1643" s="386" t="s">
        <v>188</v>
      </c>
      <c r="D1643" s="389">
        <v>44001</v>
      </c>
      <c r="E1643" s="394">
        <v>0.65657407407407409</v>
      </c>
      <c r="F1643" s="386" t="s">
        <v>584</v>
      </c>
      <c r="G1643" s="386">
        <v>112.57299999999999</v>
      </c>
      <c r="H1643" s="386">
        <v>1.115024</v>
      </c>
      <c r="J1643" s="320">
        <f t="shared" si="125"/>
        <v>2020</v>
      </c>
      <c r="K1643" s="320">
        <f t="shared" si="126"/>
        <v>6</v>
      </c>
      <c r="L1643" s="320">
        <f t="shared" si="127"/>
        <v>19</v>
      </c>
      <c r="M1643" s="91">
        <f t="shared" si="128"/>
        <v>44001</v>
      </c>
      <c r="N1643" s="90">
        <f t="shared" si="129"/>
        <v>44001.656574074077</v>
      </c>
      <c r="O1643" s="386">
        <v>112.57299999999999</v>
      </c>
      <c r="P1643" s="386">
        <v>1.115024</v>
      </c>
      <c r="Q1643" s="386" t="s">
        <v>336</v>
      </c>
    </row>
    <row r="1644" spans="1:17">
      <c r="A1644" s="386" t="s">
        <v>349</v>
      </c>
      <c r="B1644" s="386" t="s">
        <v>336</v>
      </c>
      <c r="C1644" s="386" t="s">
        <v>188</v>
      </c>
      <c r="D1644" s="389">
        <v>44001</v>
      </c>
      <c r="E1644" s="394">
        <v>0.65657407407407409</v>
      </c>
      <c r="F1644" s="386" t="s">
        <v>584</v>
      </c>
      <c r="G1644" s="386">
        <v>112.542</v>
      </c>
      <c r="H1644" s="386">
        <v>1.1215520000000001</v>
      </c>
      <c r="J1644" s="320">
        <f t="shared" si="125"/>
        <v>2020</v>
      </c>
      <c r="K1644" s="320">
        <f t="shared" si="126"/>
        <v>6</v>
      </c>
      <c r="L1644" s="320">
        <f t="shared" si="127"/>
        <v>19</v>
      </c>
      <c r="M1644" s="91">
        <f t="shared" si="128"/>
        <v>44001</v>
      </c>
      <c r="N1644" s="90">
        <f t="shared" si="129"/>
        <v>44001.656574074077</v>
      </c>
      <c r="O1644" s="386">
        <v>112.542</v>
      </c>
      <c r="P1644" s="386">
        <v>1.1215520000000001</v>
      </c>
      <c r="Q1644" s="386" t="s">
        <v>336</v>
      </c>
    </row>
    <row r="1645" spans="1:17">
      <c r="A1645" s="386" t="s">
        <v>349</v>
      </c>
      <c r="B1645" s="386" t="s">
        <v>336</v>
      </c>
      <c r="C1645" s="386" t="s">
        <v>188</v>
      </c>
      <c r="D1645" s="389">
        <v>44004</v>
      </c>
      <c r="E1645" s="394">
        <v>0.39489583333333333</v>
      </c>
      <c r="F1645" s="386" t="s">
        <v>430</v>
      </c>
      <c r="G1645" s="386">
        <v>112.571</v>
      </c>
      <c r="H1645" s="386">
        <v>1.1138729999999999</v>
      </c>
      <c r="J1645" s="320">
        <f t="shared" si="125"/>
        <v>2020</v>
      </c>
      <c r="K1645" s="320">
        <f t="shared" si="126"/>
        <v>6</v>
      </c>
      <c r="L1645" s="320">
        <f t="shared" si="127"/>
        <v>22</v>
      </c>
      <c r="M1645" s="91">
        <f t="shared" si="128"/>
        <v>44004</v>
      </c>
      <c r="N1645" s="90">
        <f t="shared" si="129"/>
        <v>44004.394895833335</v>
      </c>
      <c r="O1645" s="386">
        <v>112.571</v>
      </c>
      <c r="P1645" s="386">
        <v>1.1138729999999999</v>
      </c>
      <c r="Q1645" s="386" t="s">
        <v>336</v>
      </c>
    </row>
    <row r="1646" spans="1:17">
      <c r="A1646" s="386" t="s">
        <v>349</v>
      </c>
      <c r="B1646" s="386" t="s">
        <v>336</v>
      </c>
      <c r="C1646" s="386" t="s">
        <v>188</v>
      </c>
      <c r="D1646" s="389">
        <v>44004</v>
      </c>
      <c r="E1646" s="394">
        <v>0.39489583333333333</v>
      </c>
      <c r="F1646" s="386" t="s">
        <v>430</v>
      </c>
      <c r="G1646" s="386">
        <v>112.571</v>
      </c>
      <c r="H1646" s="386">
        <v>1.1138729999999999</v>
      </c>
      <c r="J1646" s="320">
        <f t="shared" si="125"/>
        <v>2020</v>
      </c>
      <c r="K1646" s="320">
        <f t="shared" si="126"/>
        <v>6</v>
      </c>
      <c r="L1646" s="320">
        <f t="shared" si="127"/>
        <v>22</v>
      </c>
      <c r="M1646" s="91">
        <f t="shared" si="128"/>
        <v>44004</v>
      </c>
      <c r="N1646" s="90">
        <f t="shared" si="129"/>
        <v>44004.394895833335</v>
      </c>
      <c r="O1646" s="386">
        <v>112.571</v>
      </c>
      <c r="P1646" s="386">
        <v>1.1138729999999999</v>
      </c>
      <c r="Q1646" s="386" t="s">
        <v>336</v>
      </c>
    </row>
    <row r="1647" spans="1:17">
      <c r="A1647" s="386" t="s">
        <v>349</v>
      </c>
      <c r="B1647" s="386" t="s">
        <v>336</v>
      </c>
      <c r="C1647" s="386" t="s">
        <v>188</v>
      </c>
      <c r="D1647" s="389">
        <v>44004</v>
      </c>
      <c r="E1647" s="394">
        <v>0.39489583333333333</v>
      </c>
      <c r="F1647" s="386" t="s">
        <v>430</v>
      </c>
      <c r="G1647" s="386">
        <v>112.471</v>
      </c>
      <c r="H1647" s="386">
        <v>1.134952</v>
      </c>
      <c r="J1647" s="320">
        <f t="shared" si="125"/>
        <v>2020</v>
      </c>
      <c r="K1647" s="320">
        <f t="shared" si="126"/>
        <v>6</v>
      </c>
      <c r="L1647" s="320">
        <f t="shared" si="127"/>
        <v>22</v>
      </c>
      <c r="M1647" s="91">
        <f t="shared" si="128"/>
        <v>44004</v>
      </c>
      <c r="N1647" s="90">
        <f t="shared" si="129"/>
        <v>44004.394895833335</v>
      </c>
      <c r="O1647" s="386">
        <v>112.471</v>
      </c>
      <c r="P1647" s="386">
        <v>1.134952</v>
      </c>
      <c r="Q1647" s="386" t="s">
        <v>336</v>
      </c>
    </row>
    <row r="1648" spans="1:17">
      <c r="A1648" s="386" t="s">
        <v>349</v>
      </c>
      <c r="B1648" s="386" t="s">
        <v>336</v>
      </c>
      <c r="C1648" s="386" t="s">
        <v>188</v>
      </c>
      <c r="D1648" s="389">
        <v>44005</v>
      </c>
      <c r="E1648" s="394">
        <v>0.51866898148148144</v>
      </c>
      <c r="F1648" s="386" t="s">
        <v>428</v>
      </c>
      <c r="G1648" s="386">
        <v>112.58799999999999</v>
      </c>
      <c r="H1648" s="386">
        <v>1.108716</v>
      </c>
      <c r="J1648" s="320">
        <f t="shared" si="125"/>
        <v>2020</v>
      </c>
      <c r="K1648" s="320">
        <f t="shared" si="126"/>
        <v>6</v>
      </c>
      <c r="L1648" s="320">
        <f t="shared" si="127"/>
        <v>23</v>
      </c>
      <c r="M1648" s="91">
        <f t="shared" si="128"/>
        <v>44005</v>
      </c>
      <c r="N1648" s="90">
        <f t="shared" si="129"/>
        <v>44005.51866898148</v>
      </c>
      <c r="O1648" s="386">
        <v>112.58799999999999</v>
      </c>
      <c r="P1648" s="386">
        <v>1.108716</v>
      </c>
      <c r="Q1648" s="386" t="s">
        <v>336</v>
      </c>
    </row>
    <row r="1649" spans="1:17">
      <c r="A1649" s="386" t="s">
        <v>349</v>
      </c>
      <c r="B1649" s="386" t="s">
        <v>336</v>
      </c>
      <c r="C1649" s="386" t="s">
        <v>188</v>
      </c>
      <c r="D1649" s="389">
        <v>44005</v>
      </c>
      <c r="E1649" s="394">
        <v>0.51866898148148144</v>
      </c>
      <c r="F1649" s="386" t="s">
        <v>428</v>
      </c>
      <c r="G1649" s="386">
        <v>112.58799999999999</v>
      </c>
      <c r="H1649" s="386">
        <v>1.108716</v>
      </c>
      <c r="J1649" s="320">
        <f t="shared" si="125"/>
        <v>2020</v>
      </c>
      <c r="K1649" s="320">
        <f t="shared" si="126"/>
        <v>6</v>
      </c>
      <c r="L1649" s="320">
        <f t="shared" si="127"/>
        <v>23</v>
      </c>
      <c r="M1649" s="91">
        <f t="shared" si="128"/>
        <v>44005</v>
      </c>
      <c r="N1649" s="90">
        <f t="shared" si="129"/>
        <v>44005.51866898148</v>
      </c>
      <c r="O1649" s="386">
        <v>112.58799999999999</v>
      </c>
      <c r="P1649" s="386">
        <v>1.108716</v>
      </c>
      <c r="Q1649" s="386" t="s">
        <v>336</v>
      </c>
    </row>
    <row r="1650" spans="1:17">
      <c r="A1650" s="386" t="s">
        <v>349</v>
      </c>
      <c r="B1650" s="386" t="s">
        <v>336</v>
      </c>
      <c r="C1650" s="386" t="s">
        <v>188</v>
      </c>
      <c r="D1650" s="389">
        <v>44005</v>
      </c>
      <c r="E1650" s="394">
        <v>0.57634259259259257</v>
      </c>
      <c r="F1650" s="386" t="s">
        <v>421</v>
      </c>
      <c r="G1650" s="386">
        <v>112.06</v>
      </c>
      <c r="H1650" s="386">
        <v>1.2203010000000001</v>
      </c>
      <c r="J1650" s="320">
        <f t="shared" si="125"/>
        <v>2020</v>
      </c>
      <c r="K1650" s="320">
        <f t="shared" si="126"/>
        <v>6</v>
      </c>
      <c r="L1650" s="320">
        <f t="shared" si="127"/>
        <v>23</v>
      </c>
      <c r="M1650" s="91">
        <f t="shared" si="128"/>
        <v>44005</v>
      </c>
      <c r="N1650" s="90">
        <f t="shared" si="129"/>
        <v>44005.576342592591</v>
      </c>
      <c r="O1650" s="386">
        <v>112.06</v>
      </c>
      <c r="P1650" s="386">
        <v>1.2203010000000001</v>
      </c>
      <c r="Q1650" s="386" t="s">
        <v>336</v>
      </c>
    </row>
    <row r="1651" spans="1:17">
      <c r="A1651" s="386" t="s">
        <v>349</v>
      </c>
      <c r="B1651" s="386" t="s">
        <v>336</v>
      </c>
      <c r="C1651" s="386" t="s">
        <v>188</v>
      </c>
      <c r="D1651" s="389">
        <v>44005</v>
      </c>
      <c r="E1651" s="394">
        <v>0.57634259259259257</v>
      </c>
      <c r="F1651" s="386" t="s">
        <v>421</v>
      </c>
      <c r="G1651" s="386">
        <v>112.06</v>
      </c>
      <c r="H1651" s="386">
        <v>1.2203010000000001</v>
      </c>
      <c r="J1651" s="320">
        <f t="shared" si="125"/>
        <v>2020</v>
      </c>
      <c r="K1651" s="320">
        <f t="shared" si="126"/>
        <v>6</v>
      </c>
      <c r="L1651" s="320">
        <f t="shared" si="127"/>
        <v>23</v>
      </c>
      <c r="M1651" s="91">
        <f t="shared" si="128"/>
        <v>44005</v>
      </c>
      <c r="N1651" s="90">
        <f t="shared" si="129"/>
        <v>44005.576342592591</v>
      </c>
      <c r="O1651" s="386">
        <v>112.06</v>
      </c>
      <c r="P1651" s="386">
        <v>1.2203010000000001</v>
      </c>
      <c r="Q1651" s="386" t="s">
        <v>336</v>
      </c>
    </row>
    <row r="1652" spans="1:17">
      <c r="A1652" s="386" t="s">
        <v>349</v>
      </c>
      <c r="B1652" s="386" t="s">
        <v>336</v>
      </c>
      <c r="C1652" s="386" t="s">
        <v>188</v>
      </c>
      <c r="D1652" s="389">
        <v>44005</v>
      </c>
      <c r="E1652" s="394">
        <v>0.57725694444444442</v>
      </c>
      <c r="F1652" s="386" t="s">
        <v>585</v>
      </c>
      <c r="G1652" s="386">
        <v>112.75199000000001</v>
      </c>
      <c r="H1652" s="386">
        <v>1.0741830000000001</v>
      </c>
      <c r="J1652" s="320">
        <f t="shared" si="125"/>
        <v>2020</v>
      </c>
      <c r="K1652" s="320">
        <f t="shared" si="126"/>
        <v>6</v>
      </c>
      <c r="L1652" s="320">
        <f t="shared" si="127"/>
        <v>23</v>
      </c>
      <c r="M1652" s="91">
        <f t="shared" si="128"/>
        <v>44005</v>
      </c>
      <c r="N1652" s="90">
        <f t="shared" si="129"/>
        <v>44005.577256944445</v>
      </c>
      <c r="O1652" s="386">
        <v>112.75199000000001</v>
      </c>
      <c r="P1652" s="386">
        <v>1.0741830000000001</v>
      </c>
      <c r="Q1652" s="386" t="s">
        <v>336</v>
      </c>
    </row>
    <row r="1653" spans="1:17">
      <c r="A1653" s="386" t="s">
        <v>349</v>
      </c>
      <c r="B1653" s="386" t="s">
        <v>336</v>
      </c>
      <c r="C1653" s="386" t="s">
        <v>188</v>
      </c>
      <c r="D1653" s="389">
        <v>44005</v>
      </c>
      <c r="E1653" s="394">
        <v>0.57725694444444442</v>
      </c>
      <c r="F1653" s="386" t="s">
        <v>585</v>
      </c>
      <c r="G1653" s="386">
        <v>112.72075</v>
      </c>
      <c r="H1653" s="386">
        <v>1.080757</v>
      </c>
      <c r="J1653" s="320">
        <f t="shared" si="125"/>
        <v>2020</v>
      </c>
      <c r="K1653" s="320">
        <f t="shared" si="126"/>
        <v>6</v>
      </c>
      <c r="L1653" s="320">
        <f t="shared" si="127"/>
        <v>23</v>
      </c>
      <c r="M1653" s="91">
        <f t="shared" si="128"/>
        <v>44005</v>
      </c>
      <c r="N1653" s="90">
        <f t="shared" si="129"/>
        <v>44005.577256944445</v>
      </c>
      <c r="O1653" s="386">
        <v>112.72075</v>
      </c>
      <c r="P1653" s="386">
        <v>1.080757</v>
      </c>
      <c r="Q1653" s="386" t="s">
        <v>336</v>
      </c>
    </row>
    <row r="1654" spans="1:17">
      <c r="A1654" s="386" t="s">
        <v>349</v>
      </c>
      <c r="B1654" s="386" t="s">
        <v>336</v>
      </c>
      <c r="C1654" s="386" t="s">
        <v>188</v>
      </c>
      <c r="D1654" s="389">
        <v>44005</v>
      </c>
      <c r="E1654" s="394">
        <v>0.6368287037037037</v>
      </c>
      <c r="F1654" s="386" t="s">
        <v>433</v>
      </c>
      <c r="G1654" s="386">
        <v>112.705</v>
      </c>
      <c r="H1654" s="386">
        <v>1.0840719999999999</v>
      </c>
      <c r="J1654" s="320">
        <f t="shared" si="125"/>
        <v>2020</v>
      </c>
      <c r="K1654" s="320">
        <f t="shared" si="126"/>
        <v>6</v>
      </c>
      <c r="L1654" s="320">
        <f t="shared" si="127"/>
        <v>23</v>
      </c>
      <c r="M1654" s="91">
        <f t="shared" si="128"/>
        <v>44005</v>
      </c>
      <c r="N1654" s="90">
        <f t="shared" si="129"/>
        <v>44005.636828703704</v>
      </c>
      <c r="O1654" s="386">
        <v>112.705</v>
      </c>
      <c r="P1654" s="386">
        <v>1.0840719999999999</v>
      </c>
      <c r="Q1654" s="386" t="s">
        <v>336</v>
      </c>
    </row>
    <row r="1655" spans="1:17">
      <c r="A1655" s="386" t="s">
        <v>349</v>
      </c>
      <c r="B1655" s="386" t="s">
        <v>336</v>
      </c>
      <c r="C1655" s="386" t="s">
        <v>188</v>
      </c>
      <c r="D1655" s="389">
        <v>44006</v>
      </c>
      <c r="E1655" s="394">
        <v>0.38590277777777782</v>
      </c>
      <c r="F1655" s="386" t="s">
        <v>419</v>
      </c>
      <c r="G1655" s="386">
        <v>112.44799999999999</v>
      </c>
      <c r="H1655" s="386">
        <v>1.1366830000000001</v>
      </c>
      <c r="J1655" s="320">
        <f t="shared" si="125"/>
        <v>2020</v>
      </c>
      <c r="K1655" s="320">
        <f t="shared" si="126"/>
        <v>6</v>
      </c>
      <c r="L1655" s="320">
        <f t="shared" si="127"/>
        <v>24</v>
      </c>
      <c r="M1655" s="91">
        <f t="shared" si="128"/>
        <v>44006</v>
      </c>
      <c r="N1655" s="90">
        <f t="shared" si="129"/>
        <v>44006.38590277778</v>
      </c>
      <c r="O1655" s="386">
        <v>112.44799999999999</v>
      </c>
      <c r="P1655" s="386">
        <v>1.1366830000000001</v>
      </c>
      <c r="Q1655" s="386" t="s">
        <v>336</v>
      </c>
    </row>
    <row r="1656" spans="1:17">
      <c r="A1656" s="386" t="s">
        <v>349</v>
      </c>
      <c r="B1656" s="386" t="s">
        <v>336</v>
      </c>
      <c r="C1656" s="386" t="s">
        <v>188</v>
      </c>
      <c r="D1656" s="389">
        <v>44006</v>
      </c>
      <c r="E1656" s="394">
        <v>0.49518518518518523</v>
      </c>
      <c r="F1656" s="386" t="s">
        <v>586</v>
      </c>
      <c r="G1656" s="386">
        <v>112.465</v>
      </c>
      <c r="H1656" s="386">
        <v>1.1330929999999999</v>
      </c>
      <c r="J1656" s="320">
        <f t="shared" si="125"/>
        <v>2020</v>
      </c>
      <c r="K1656" s="320">
        <f t="shared" si="126"/>
        <v>6</v>
      </c>
      <c r="L1656" s="320">
        <f t="shared" si="127"/>
        <v>24</v>
      </c>
      <c r="M1656" s="91">
        <f t="shared" si="128"/>
        <v>44006</v>
      </c>
      <c r="N1656" s="90">
        <f t="shared" si="129"/>
        <v>44006.495185185187</v>
      </c>
      <c r="O1656" s="386">
        <v>112.465</v>
      </c>
      <c r="P1656" s="386">
        <v>1.1330929999999999</v>
      </c>
      <c r="Q1656" s="386" t="s">
        <v>336</v>
      </c>
    </row>
    <row r="1657" spans="1:17">
      <c r="A1657" s="386" t="s">
        <v>349</v>
      </c>
      <c r="B1657" s="386" t="s">
        <v>336</v>
      </c>
      <c r="C1657" s="386" t="s">
        <v>188</v>
      </c>
      <c r="D1657" s="389">
        <v>44006</v>
      </c>
      <c r="E1657" s="394">
        <v>0.60245370370370366</v>
      </c>
      <c r="F1657" s="386" t="s">
        <v>541</v>
      </c>
      <c r="G1657" s="386">
        <v>112.465</v>
      </c>
      <c r="H1657" s="386">
        <v>1.1330929999999999</v>
      </c>
      <c r="J1657" s="320">
        <f t="shared" si="125"/>
        <v>2020</v>
      </c>
      <c r="K1657" s="320">
        <f t="shared" si="126"/>
        <v>6</v>
      </c>
      <c r="L1657" s="320">
        <f t="shared" si="127"/>
        <v>24</v>
      </c>
      <c r="M1657" s="91">
        <f t="shared" si="128"/>
        <v>44006</v>
      </c>
      <c r="N1657" s="90">
        <f t="shared" si="129"/>
        <v>44006.602453703701</v>
      </c>
      <c r="O1657" s="386">
        <v>112.465</v>
      </c>
      <c r="P1657" s="386">
        <v>1.1330929999999999</v>
      </c>
      <c r="Q1657" s="386" t="s">
        <v>336</v>
      </c>
    </row>
    <row r="1658" spans="1:17">
      <c r="A1658" s="386" t="s">
        <v>349</v>
      </c>
      <c r="B1658" s="386" t="s">
        <v>336</v>
      </c>
      <c r="C1658" s="386" t="s">
        <v>188</v>
      </c>
      <c r="D1658" s="389">
        <v>44006</v>
      </c>
      <c r="E1658" s="394">
        <v>0.60909722222222229</v>
      </c>
      <c r="F1658" s="386" t="s">
        <v>458</v>
      </c>
      <c r="G1658" s="386">
        <v>112.536</v>
      </c>
      <c r="H1658" s="386">
        <v>1.118107</v>
      </c>
      <c r="J1658" s="320">
        <f t="shared" si="125"/>
        <v>2020</v>
      </c>
      <c r="K1658" s="320">
        <f t="shared" si="126"/>
        <v>6</v>
      </c>
      <c r="L1658" s="320">
        <f t="shared" si="127"/>
        <v>24</v>
      </c>
      <c r="M1658" s="91">
        <f t="shared" si="128"/>
        <v>44006</v>
      </c>
      <c r="N1658" s="90">
        <f t="shared" si="129"/>
        <v>44006.609097222223</v>
      </c>
      <c r="O1658" s="386">
        <v>112.536</v>
      </c>
      <c r="P1658" s="386">
        <v>1.118107</v>
      </c>
      <c r="Q1658" s="386" t="s">
        <v>336</v>
      </c>
    </row>
    <row r="1659" spans="1:17">
      <c r="A1659" s="386" t="s">
        <v>349</v>
      </c>
      <c r="B1659" s="386" t="s">
        <v>336</v>
      </c>
      <c r="C1659" s="386" t="s">
        <v>188</v>
      </c>
      <c r="D1659" s="389">
        <v>44006</v>
      </c>
      <c r="E1659" s="394">
        <v>0.60910879629629633</v>
      </c>
      <c r="F1659" s="386" t="s">
        <v>458</v>
      </c>
      <c r="G1659" s="386">
        <v>112.486</v>
      </c>
      <c r="H1659" s="386">
        <v>1.1286590000000001</v>
      </c>
      <c r="J1659" s="320">
        <f t="shared" si="125"/>
        <v>2020</v>
      </c>
      <c r="K1659" s="320">
        <f t="shared" si="126"/>
        <v>6</v>
      </c>
      <c r="L1659" s="320">
        <f t="shared" si="127"/>
        <v>24</v>
      </c>
      <c r="M1659" s="91">
        <f t="shared" si="128"/>
        <v>44006</v>
      </c>
      <c r="N1659" s="90">
        <f t="shared" si="129"/>
        <v>44006.6091087963</v>
      </c>
      <c r="O1659" s="386">
        <v>112.486</v>
      </c>
      <c r="P1659" s="386">
        <v>1.1286590000000001</v>
      </c>
      <c r="Q1659" s="386" t="s">
        <v>336</v>
      </c>
    </row>
    <row r="1660" spans="1:17">
      <c r="A1660" s="386" t="s">
        <v>349</v>
      </c>
      <c r="B1660" s="386" t="s">
        <v>336</v>
      </c>
      <c r="C1660" s="386" t="s">
        <v>188</v>
      </c>
      <c r="D1660" s="389">
        <v>44006</v>
      </c>
      <c r="E1660" s="394">
        <v>0.6385763888888889</v>
      </c>
      <c r="F1660" s="386" t="s">
        <v>415</v>
      </c>
      <c r="G1660" s="386">
        <v>112.45099999999999</v>
      </c>
      <c r="H1660" s="386">
        <v>1.1360490000000001</v>
      </c>
      <c r="J1660" s="320">
        <f t="shared" si="125"/>
        <v>2020</v>
      </c>
      <c r="K1660" s="320">
        <f t="shared" si="126"/>
        <v>6</v>
      </c>
      <c r="L1660" s="320">
        <f t="shared" si="127"/>
        <v>24</v>
      </c>
      <c r="M1660" s="91">
        <f t="shared" si="128"/>
        <v>44006</v>
      </c>
      <c r="N1660" s="90">
        <f t="shared" si="129"/>
        <v>44006.63857638889</v>
      </c>
      <c r="O1660" s="386">
        <v>112.45099999999999</v>
      </c>
      <c r="P1660" s="386">
        <v>1.1360490000000001</v>
      </c>
      <c r="Q1660" s="386" t="s">
        <v>336</v>
      </c>
    </row>
    <row r="1661" spans="1:17">
      <c r="A1661" s="386" t="s">
        <v>349</v>
      </c>
      <c r="B1661" s="386" t="s">
        <v>336</v>
      </c>
      <c r="C1661" s="386" t="s">
        <v>188</v>
      </c>
      <c r="D1661" s="389">
        <v>44006</v>
      </c>
      <c r="E1661" s="394">
        <v>0.66292824074074075</v>
      </c>
      <c r="F1661" s="386" t="s">
        <v>477</v>
      </c>
      <c r="G1661" s="386">
        <v>112.54600000000001</v>
      </c>
      <c r="H1661" s="386">
        <v>1.1159969999999999</v>
      </c>
      <c r="J1661" s="320">
        <f t="shared" si="125"/>
        <v>2020</v>
      </c>
      <c r="K1661" s="320">
        <f t="shared" si="126"/>
        <v>6</v>
      </c>
      <c r="L1661" s="320">
        <f t="shared" si="127"/>
        <v>24</v>
      </c>
      <c r="M1661" s="91">
        <f t="shared" si="128"/>
        <v>44006</v>
      </c>
      <c r="N1661" s="90">
        <f t="shared" si="129"/>
        <v>44006.662928240738</v>
      </c>
      <c r="O1661" s="386">
        <v>112.54600000000001</v>
      </c>
      <c r="P1661" s="386">
        <v>1.1159969999999999</v>
      </c>
      <c r="Q1661" s="386" t="s">
        <v>336</v>
      </c>
    </row>
    <row r="1662" spans="1:17">
      <c r="A1662" s="386" t="s">
        <v>349</v>
      </c>
      <c r="B1662" s="386" t="s">
        <v>336</v>
      </c>
      <c r="C1662" s="386" t="s">
        <v>188</v>
      </c>
      <c r="D1662" s="389">
        <v>44006</v>
      </c>
      <c r="E1662" s="394">
        <v>0.66296296296296298</v>
      </c>
      <c r="F1662" s="386" t="s">
        <v>477</v>
      </c>
      <c r="G1662" s="386">
        <v>112.532</v>
      </c>
      <c r="H1662" s="386">
        <v>1.118951</v>
      </c>
      <c r="J1662" s="320">
        <f t="shared" si="125"/>
        <v>2020</v>
      </c>
      <c r="K1662" s="320">
        <f t="shared" si="126"/>
        <v>6</v>
      </c>
      <c r="L1662" s="320">
        <f t="shared" si="127"/>
        <v>24</v>
      </c>
      <c r="M1662" s="91">
        <f t="shared" si="128"/>
        <v>44006</v>
      </c>
      <c r="N1662" s="90">
        <f t="shared" si="129"/>
        <v>44006.662962962961</v>
      </c>
      <c r="O1662" s="386">
        <v>112.532</v>
      </c>
      <c r="P1662" s="386">
        <v>1.118951</v>
      </c>
      <c r="Q1662" s="386" t="s">
        <v>336</v>
      </c>
    </row>
    <row r="1663" spans="1:17">
      <c r="A1663" s="386" t="s">
        <v>349</v>
      </c>
      <c r="B1663" s="386" t="s">
        <v>336</v>
      </c>
      <c r="C1663" s="386" t="s">
        <v>188</v>
      </c>
      <c r="D1663" s="389">
        <v>44006</v>
      </c>
      <c r="E1663" s="394">
        <v>0.67339120370370364</v>
      </c>
      <c r="F1663" s="386" t="s">
        <v>417</v>
      </c>
      <c r="G1663" s="386">
        <v>112.52500000000001</v>
      </c>
      <c r="H1663" s="386"/>
      <c r="J1663" s="320">
        <f t="shared" si="125"/>
        <v>2020</v>
      </c>
      <c r="K1663" s="320">
        <f t="shared" si="126"/>
        <v>6</v>
      </c>
      <c r="L1663" s="320">
        <f t="shared" si="127"/>
        <v>24</v>
      </c>
      <c r="M1663" s="91">
        <f t="shared" si="128"/>
        <v>44006</v>
      </c>
      <c r="N1663" s="90">
        <f t="shared" si="129"/>
        <v>44006.673391203702</v>
      </c>
      <c r="O1663" s="386">
        <v>112.52500000000001</v>
      </c>
      <c r="P1663" s="386"/>
      <c r="Q1663" s="386" t="s">
        <v>336</v>
      </c>
    </row>
    <row r="1664" spans="1:17">
      <c r="A1664" s="386" t="s">
        <v>349</v>
      </c>
      <c r="B1664" s="386" t="s">
        <v>336</v>
      </c>
      <c r="C1664" s="386" t="s">
        <v>188</v>
      </c>
      <c r="D1664" s="389">
        <v>44006</v>
      </c>
      <c r="E1664" s="394">
        <v>0.67339120370370364</v>
      </c>
      <c r="F1664" s="386" t="s">
        <v>417</v>
      </c>
      <c r="G1664" s="386">
        <v>112.52500000000001</v>
      </c>
      <c r="H1664" s="386"/>
      <c r="J1664" s="320">
        <f t="shared" si="125"/>
        <v>2020</v>
      </c>
      <c r="K1664" s="320">
        <f t="shared" si="126"/>
        <v>6</v>
      </c>
      <c r="L1664" s="320">
        <f t="shared" si="127"/>
        <v>24</v>
      </c>
      <c r="M1664" s="91">
        <f t="shared" si="128"/>
        <v>44006</v>
      </c>
      <c r="N1664" s="90">
        <f t="shared" si="129"/>
        <v>44006.673391203702</v>
      </c>
      <c r="O1664" s="386">
        <v>112.52500000000001</v>
      </c>
      <c r="P1664" s="386"/>
      <c r="Q1664" s="386" t="s">
        <v>336</v>
      </c>
    </row>
    <row r="1665" spans="1:17">
      <c r="A1665" s="386" t="s">
        <v>349</v>
      </c>
      <c r="B1665" s="386" t="s">
        <v>336</v>
      </c>
      <c r="C1665" s="386" t="s">
        <v>188</v>
      </c>
      <c r="D1665" s="389">
        <v>44007</v>
      </c>
      <c r="E1665" s="394">
        <v>0.56666666666666665</v>
      </c>
      <c r="F1665" s="386" t="s">
        <v>428</v>
      </c>
      <c r="G1665" s="386">
        <v>112.29</v>
      </c>
      <c r="H1665" s="386">
        <v>1.165438</v>
      </c>
      <c r="J1665" s="320">
        <f t="shared" si="125"/>
        <v>2020</v>
      </c>
      <c r="K1665" s="320">
        <f t="shared" si="126"/>
        <v>6</v>
      </c>
      <c r="L1665" s="320">
        <f t="shared" si="127"/>
        <v>25</v>
      </c>
      <c r="M1665" s="91">
        <f t="shared" si="128"/>
        <v>44007</v>
      </c>
      <c r="N1665" s="90">
        <f t="shared" si="129"/>
        <v>44007.566666666666</v>
      </c>
      <c r="O1665" s="386">
        <v>112.29</v>
      </c>
      <c r="P1665" s="386">
        <v>1.165438</v>
      </c>
      <c r="Q1665" s="386" t="s">
        <v>336</v>
      </c>
    </row>
    <row r="1666" spans="1:17">
      <c r="A1666" s="386" t="s">
        <v>349</v>
      </c>
      <c r="B1666" s="386" t="s">
        <v>336</v>
      </c>
      <c r="C1666" s="386" t="s">
        <v>188</v>
      </c>
      <c r="D1666" s="389">
        <v>44007</v>
      </c>
      <c r="E1666" s="394">
        <v>0.56666666666666665</v>
      </c>
      <c r="F1666" s="386" t="s">
        <v>428</v>
      </c>
      <c r="G1666" s="386">
        <v>112.29</v>
      </c>
      <c r="H1666" s="386">
        <v>1.165438</v>
      </c>
      <c r="J1666" s="320">
        <f t="shared" si="125"/>
        <v>2020</v>
      </c>
      <c r="K1666" s="320">
        <f t="shared" si="126"/>
        <v>6</v>
      </c>
      <c r="L1666" s="320">
        <f t="shared" si="127"/>
        <v>25</v>
      </c>
      <c r="M1666" s="91">
        <f t="shared" si="128"/>
        <v>44007</v>
      </c>
      <c r="N1666" s="90">
        <f t="shared" si="129"/>
        <v>44007.566666666666</v>
      </c>
      <c r="O1666" s="386">
        <v>112.29</v>
      </c>
      <c r="P1666" s="386">
        <v>1.165438</v>
      </c>
      <c r="Q1666" s="386" t="s">
        <v>336</v>
      </c>
    </row>
    <row r="1667" spans="1:17">
      <c r="A1667" s="386" t="s">
        <v>349</v>
      </c>
      <c r="B1667" s="386" t="s">
        <v>336</v>
      </c>
      <c r="C1667" s="386" t="s">
        <v>188</v>
      </c>
      <c r="D1667" s="389">
        <v>44007</v>
      </c>
      <c r="E1667" s="394">
        <v>0.56666666666666665</v>
      </c>
      <c r="F1667" s="386" t="s">
        <v>428</v>
      </c>
      <c r="G1667" s="386">
        <v>112.29</v>
      </c>
      <c r="H1667" s="386">
        <v>1.165438</v>
      </c>
      <c r="J1667" s="320">
        <f t="shared" ref="J1667:J1730" si="130">YEAR(D1667)</f>
        <v>2020</v>
      </c>
      <c r="K1667" s="320">
        <f t="shared" ref="K1667:K1730" si="131">MONTH(D1667)</f>
        <v>6</v>
      </c>
      <c r="L1667" s="320">
        <f t="shared" ref="L1667:L1730" si="132">DAY(D1667)</f>
        <v>25</v>
      </c>
      <c r="M1667" s="91">
        <f t="shared" ref="M1667:M1730" si="133">DATE(J1667,K1667,L1667)</f>
        <v>44007</v>
      </c>
      <c r="N1667" s="90">
        <f t="shared" ref="N1667:N1730" si="134">M1667+E1667</f>
        <v>44007.566666666666</v>
      </c>
      <c r="O1667" s="386">
        <v>112.29</v>
      </c>
      <c r="P1667" s="386">
        <v>1.165438</v>
      </c>
      <c r="Q1667" s="386" t="s">
        <v>336</v>
      </c>
    </row>
    <row r="1668" spans="1:17">
      <c r="A1668" s="386" t="s">
        <v>349</v>
      </c>
      <c r="B1668" s="386" t="s">
        <v>336</v>
      </c>
      <c r="C1668" s="386" t="s">
        <v>188</v>
      </c>
      <c r="D1668" s="389">
        <v>44007</v>
      </c>
      <c r="E1668" s="394">
        <v>0.57725694444444442</v>
      </c>
      <c r="F1668" s="386" t="s">
        <v>587</v>
      </c>
      <c r="G1668" s="386">
        <v>112.55371</v>
      </c>
      <c r="H1668" s="386">
        <v>1.109639</v>
      </c>
      <c r="J1668" s="320">
        <f t="shared" si="130"/>
        <v>2020</v>
      </c>
      <c r="K1668" s="320">
        <f t="shared" si="131"/>
        <v>6</v>
      </c>
      <c r="L1668" s="320">
        <f t="shared" si="132"/>
        <v>25</v>
      </c>
      <c r="M1668" s="91">
        <f t="shared" si="133"/>
        <v>44007</v>
      </c>
      <c r="N1668" s="90">
        <f t="shared" si="134"/>
        <v>44007.577256944445</v>
      </c>
      <c r="O1668" s="386">
        <v>112.55371</v>
      </c>
      <c r="P1668" s="386">
        <v>1.109639</v>
      </c>
      <c r="Q1668" s="386" t="s">
        <v>336</v>
      </c>
    </row>
    <row r="1669" spans="1:17">
      <c r="A1669" s="386" t="s">
        <v>349</v>
      </c>
      <c r="B1669" s="386" t="s">
        <v>336</v>
      </c>
      <c r="C1669" s="386" t="s">
        <v>188</v>
      </c>
      <c r="D1669" s="389">
        <v>44007</v>
      </c>
      <c r="E1669" s="394">
        <v>0.57725694444444442</v>
      </c>
      <c r="F1669" s="386" t="s">
        <v>587</v>
      </c>
      <c r="G1669" s="386">
        <v>112.52247</v>
      </c>
      <c r="H1669" s="386">
        <v>1.116241</v>
      </c>
      <c r="J1669" s="320">
        <f t="shared" si="130"/>
        <v>2020</v>
      </c>
      <c r="K1669" s="320">
        <f t="shared" si="131"/>
        <v>6</v>
      </c>
      <c r="L1669" s="320">
        <f t="shared" si="132"/>
        <v>25</v>
      </c>
      <c r="M1669" s="91">
        <f t="shared" si="133"/>
        <v>44007</v>
      </c>
      <c r="N1669" s="90">
        <f t="shared" si="134"/>
        <v>44007.577256944445</v>
      </c>
      <c r="O1669" s="386">
        <v>112.52247</v>
      </c>
      <c r="P1669" s="386">
        <v>1.116241</v>
      </c>
      <c r="Q1669" s="386" t="s">
        <v>336</v>
      </c>
    </row>
    <row r="1670" spans="1:17">
      <c r="A1670" s="386" t="s">
        <v>349</v>
      </c>
      <c r="B1670" s="386" t="s">
        <v>336</v>
      </c>
      <c r="C1670" s="386" t="s">
        <v>188</v>
      </c>
      <c r="D1670" s="389">
        <v>44007</v>
      </c>
      <c r="E1670" s="394">
        <v>0.6104398148148148</v>
      </c>
      <c r="F1670" s="386" t="s">
        <v>422</v>
      </c>
      <c r="G1670" s="386">
        <v>111.883</v>
      </c>
      <c r="H1670" s="386">
        <v>1.2518549999999999</v>
      </c>
      <c r="J1670" s="320">
        <f t="shared" si="130"/>
        <v>2020</v>
      </c>
      <c r="K1670" s="320">
        <f t="shared" si="131"/>
        <v>6</v>
      </c>
      <c r="L1670" s="320">
        <f t="shared" si="132"/>
        <v>25</v>
      </c>
      <c r="M1670" s="91">
        <f t="shared" si="133"/>
        <v>44007</v>
      </c>
      <c r="N1670" s="90">
        <f t="shared" si="134"/>
        <v>44007.610439814816</v>
      </c>
      <c r="O1670" s="386">
        <v>111.883</v>
      </c>
      <c r="P1670" s="386">
        <v>1.2518549999999999</v>
      </c>
      <c r="Q1670" s="386" t="s">
        <v>336</v>
      </c>
    </row>
    <row r="1671" spans="1:17">
      <c r="A1671" s="386" t="s">
        <v>349</v>
      </c>
      <c r="B1671" s="386" t="s">
        <v>336</v>
      </c>
      <c r="C1671" s="386" t="s">
        <v>188</v>
      </c>
      <c r="D1671" s="389">
        <v>44007</v>
      </c>
      <c r="E1671" s="394">
        <v>0.6104398148148148</v>
      </c>
      <c r="F1671" s="386" t="s">
        <v>422</v>
      </c>
      <c r="G1671" s="386">
        <v>112.304</v>
      </c>
      <c r="H1671" s="386">
        <v>1.1624719999999999</v>
      </c>
      <c r="J1671" s="320">
        <f t="shared" si="130"/>
        <v>2020</v>
      </c>
      <c r="K1671" s="320">
        <f t="shared" si="131"/>
        <v>6</v>
      </c>
      <c r="L1671" s="320">
        <f t="shared" si="132"/>
        <v>25</v>
      </c>
      <c r="M1671" s="91">
        <f t="shared" si="133"/>
        <v>44007</v>
      </c>
      <c r="N1671" s="90">
        <f t="shared" si="134"/>
        <v>44007.610439814816</v>
      </c>
      <c r="O1671" s="386">
        <v>112.304</v>
      </c>
      <c r="P1671" s="386">
        <v>1.1624719999999999</v>
      </c>
      <c r="Q1671" s="386" t="s">
        <v>336</v>
      </c>
    </row>
    <row r="1672" spans="1:17">
      <c r="A1672" s="386" t="s">
        <v>349</v>
      </c>
      <c r="B1672" s="386" t="s">
        <v>336</v>
      </c>
      <c r="C1672" s="386" t="s">
        <v>188</v>
      </c>
      <c r="D1672" s="389">
        <v>44007</v>
      </c>
      <c r="E1672" s="394">
        <v>0.6446412037037037</v>
      </c>
      <c r="F1672" s="386" t="s">
        <v>419</v>
      </c>
      <c r="G1672" s="386">
        <v>112.199</v>
      </c>
      <c r="H1672" s="386">
        <v>1.184728</v>
      </c>
      <c r="J1672" s="320">
        <f t="shared" si="130"/>
        <v>2020</v>
      </c>
      <c r="K1672" s="320">
        <f t="shared" si="131"/>
        <v>6</v>
      </c>
      <c r="L1672" s="320">
        <f t="shared" si="132"/>
        <v>25</v>
      </c>
      <c r="M1672" s="91">
        <f t="shared" si="133"/>
        <v>44007</v>
      </c>
      <c r="N1672" s="90">
        <f t="shared" si="134"/>
        <v>44007.644641203704</v>
      </c>
      <c r="O1672" s="386">
        <v>112.199</v>
      </c>
      <c r="P1672" s="386">
        <v>1.184728</v>
      </c>
      <c r="Q1672" s="386" t="s">
        <v>336</v>
      </c>
    </row>
    <row r="1673" spans="1:17">
      <c r="A1673" s="386" t="s">
        <v>349</v>
      </c>
      <c r="B1673" s="386" t="s">
        <v>336</v>
      </c>
      <c r="C1673" s="386" t="s">
        <v>188</v>
      </c>
      <c r="D1673" s="389">
        <v>44007</v>
      </c>
      <c r="E1673" s="394">
        <v>0.6464699074074074</v>
      </c>
      <c r="F1673" s="386" t="s">
        <v>457</v>
      </c>
      <c r="G1673" s="386">
        <v>112.068</v>
      </c>
      <c r="H1673" s="386">
        <v>1.212529</v>
      </c>
      <c r="J1673" s="320">
        <f t="shared" si="130"/>
        <v>2020</v>
      </c>
      <c r="K1673" s="320">
        <f t="shared" si="131"/>
        <v>6</v>
      </c>
      <c r="L1673" s="320">
        <f t="shared" si="132"/>
        <v>25</v>
      </c>
      <c r="M1673" s="91">
        <f t="shared" si="133"/>
        <v>44007</v>
      </c>
      <c r="N1673" s="90">
        <f t="shared" si="134"/>
        <v>44007.646469907406</v>
      </c>
      <c r="O1673" s="386">
        <v>112.068</v>
      </c>
      <c r="P1673" s="386">
        <v>1.212529</v>
      </c>
      <c r="Q1673" s="386" t="s">
        <v>336</v>
      </c>
    </row>
    <row r="1674" spans="1:17">
      <c r="A1674" s="386" t="s">
        <v>349</v>
      </c>
      <c r="B1674" s="386" t="s">
        <v>336</v>
      </c>
      <c r="C1674" s="386" t="s">
        <v>188</v>
      </c>
      <c r="D1674" s="389">
        <v>44007</v>
      </c>
      <c r="E1674" s="394">
        <v>0.6464699074074074</v>
      </c>
      <c r="F1674" s="386" t="s">
        <v>457</v>
      </c>
      <c r="G1674" s="386">
        <v>112.268</v>
      </c>
      <c r="H1674" s="386">
        <v>1.170099</v>
      </c>
      <c r="J1674" s="320">
        <f t="shared" si="130"/>
        <v>2020</v>
      </c>
      <c r="K1674" s="320">
        <f t="shared" si="131"/>
        <v>6</v>
      </c>
      <c r="L1674" s="320">
        <f t="shared" si="132"/>
        <v>25</v>
      </c>
      <c r="M1674" s="91">
        <f t="shared" si="133"/>
        <v>44007</v>
      </c>
      <c r="N1674" s="90">
        <f t="shared" si="134"/>
        <v>44007.646469907406</v>
      </c>
      <c r="O1674" s="386">
        <v>112.268</v>
      </c>
      <c r="P1674" s="386">
        <v>1.170099</v>
      </c>
      <c r="Q1674" s="386" t="s">
        <v>336</v>
      </c>
    </row>
    <row r="1675" spans="1:17">
      <c r="A1675" s="386" t="s">
        <v>349</v>
      </c>
      <c r="B1675" s="386" t="s">
        <v>336</v>
      </c>
      <c r="C1675" s="386" t="s">
        <v>188</v>
      </c>
      <c r="D1675" s="389">
        <v>44007</v>
      </c>
      <c r="E1675" s="394">
        <v>0.66251157407407402</v>
      </c>
      <c r="F1675" s="386" t="s">
        <v>419</v>
      </c>
      <c r="G1675" s="386">
        <v>112.199</v>
      </c>
      <c r="H1675" s="386">
        <v>1.184728</v>
      </c>
      <c r="J1675" s="320">
        <f t="shared" si="130"/>
        <v>2020</v>
      </c>
      <c r="K1675" s="320">
        <f t="shared" si="131"/>
        <v>6</v>
      </c>
      <c r="L1675" s="320">
        <f t="shared" si="132"/>
        <v>25</v>
      </c>
      <c r="M1675" s="91">
        <f t="shared" si="133"/>
        <v>44007</v>
      </c>
      <c r="N1675" s="90">
        <f t="shared" si="134"/>
        <v>44007.662511574075</v>
      </c>
      <c r="O1675" s="386">
        <v>112.199</v>
      </c>
      <c r="P1675" s="386">
        <v>1.184728</v>
      </c>
      <c r="Q1675" s="386" t="s">
        <v>336</v>
      </c>
    </row>
    <row r="1676" spans="1:17">
      <c r="A1676" s="386" t="s">
        <v>349</v>
      </c>
      <c r="B1676" s="386" t="s">
        <v>336</v>
      </c>
      <c r="C1676" s="386" t="s">
        <v>188</v>
      </c>
      <c r="D1676" s="389">
        <v>44007</v>
      </c>
      <c r="E1676" s="394">
        <v>0.68509259259259259</v>
      </c>
      <c r="F1676" s="386" t="s">
        <v>431</v>
      </c>
      <c r="G1676" s="386">
        <v>112.33499999999999</v>
      </c>
      <c r="H1676" s="386">
        <v>1.155905</v>
      </c>
      <c r="J1676" s="320">
        <f t="shared" si="130"/>
        <v>2020</v>
      </c>
      <c r="K1676" s="320">
        <f t="shared" si="131"/>
        <v>6</v>
      </c>
      <c r="L1676" s="320">
        <f t="shared" si="132"/>
        <v>25</v>
      </c>
      <c r="M1676" s="91">
        <f t="shared" si="133"/>
        <v>44007</v>
      </c>
      <c r="N1676" s="90">
        <f t="shared" si="134"/>
        <v>44007.68509259259</v>
      </c>
      <c r="O1676" s="386">
        <v>112.33499999999999</v>
      </c>
      <c r="P1676" s="386">
        <v>1.155905</v>
      </c>
      <c r="Q1676" s="386" t="s">
        <v>336</v>
      </c>
    </row>
    <row r="1677" spans="1:17">
      <c r="A1677" s="386" t="s">
        <v>349</v>
      </c>
      <c r="B1677" s="386" t="s">
        <v>336</v>
      </c>
      <c r="C1677" s="386" t="s">
        <v>188</v>
      </c>
      <c r="D1677" s="389">
        <v>44007</v>
      </c>
      <c r="E1677" s="394">
        <v>0.68509259259259259</v>
      </c>
      <c r="F1677" s="386" t="s">
        <v>431</v>
      </c>
      <c r="G1677" s="386">
        <v>112.396</v>
      </c>
      <c r="H1677" s="386">
        <v>1.1429910000000001</v>
      </c>
      <c r="J1677" s="320">
        <f t="shared" si="130"/>
        <v>2020</v>
      </c>
      <c r="K1677" s="320">
        <f t="shared" si="131"/>
        <v>6</v>
      </c>
      <c r="L1677" s="320">
        <f t="shared" si="132"/>
        <v>25</v>
      </c>
      <c r="M1677" s="91">
        <f t="shared" si="133"/>
        <v>44007</v>
      </c>
      <c r="N1677" s="90">
        <f t="shared" si="134"/>
        <v>44007.68509259259</v>
      </c>
      <c r="O1677" s="386">
        <v>112.396</v>
      </c>
      <c r="P1677" s="386">
        <v>1.1429910000000001</v>
      </c>
      <c r="Q1677" s="386" t="s">
        <v>336</v>
      </c>
    </row>
    <row r="1678" spans="1:17">
      <c r="A1678" s="386" t="s">
        <v>349</v>
      </c>
      <c r="B1678" s="386" t="s">
        <v>336</v>
      </c>
      <c r="C1678" s="386" t="s">
        <v>188</v>
      </c>
      <c r="D1678" s="389">
        <v>44007</v>
      </c>
      <c r="E1678" s="394">
        <v>0.70164351851851847</v>
      </c>
      <c r="F1678" s="386" t="s">
        <v>588</v>
      </c>
      <c r="G1678" s="386">
        <v>112.13888</v>
      </c>
      <c r="H1678" s="386">
        <v>1.202067</v>
      </c>
      <c r="J1678" s="320">
        <f t="shared" si="130"/>
        <v>2020</v>
      </c>
      <c r="K1678" s="320">
        <f t="shared" si="131"/>
        <v>6</v>
      </c>
      <c r="L1678" s="320">
        <f t="shared" si="132"/>
        <v>25</v>
      </c>
      <c r="M1678" s="91">
        <f t="shared" si="133"/>
        <v>44007</v>
      </c>
      <c r="N1678" s="90">
        <f t="shared" si="134"/>
        <v>44007.701643518521</v>
      </c>
      <c r="O1678" s="386">
        <v>112.13888</v>
      </c>
      <c r="P1678" s="386">
        <v>1.202067</v>
      </c>
      <c r="Q1678" s="386" t="s">
        <v>336</v>
      </c>
    </row>
    <row r="1679" spans="1:17">
      <c r="A1679" s="386" t="s">
        <v>349</v>
      </c>
      <c r="B1679" s="386" t="s">
        <v>336</v>
      </c>
      <c r="C1679" s="386" t="s">
        <v>188</v>
      </c>
      <c r="D1679" s="389">
        <v>44008</v>
      </c>
      <c r="E1679" s="394">
        <v>0.42944444444444441</v>
      </c>
      <c r="F1679" s="386" t="s">
        <v>421</v>
      </c>
      <c r="G1679" s="386">
        <v>112.32</v>
      </c>
      <c r="H1679" s="386">
        <v>1.157529</v>
      </c>
      <c r="J1679" s="320">
        <f t="shared" si="130"/>
        <v>2020</v>
      </c>
      <c r="K1679" s="320">
        <f t="shared" si="131"/>
        <v>6</v>
      </c>
      <c r="L1679" s="320">
        <f t="shared" si="132"/>
        <v>26</v>
      </c>
      <c r="M1679" s="91">
        <f t="shared" si="133"/>
        <v>44008</v>
      </c>
      <c r="N1679" s="90">
        <f t="shared" si="134"/>
        <v>44008.429444444446</v>
      </c>
      <c r="O1679" s="386">
        <v>112.32</v>
      </c>
      <c r="P1679" s="386">
        <v>1.157529</v>
      </c>
      <c r="Q1679" s="386" t="s">
        <v>336</v>
      </c>
    </row>
    <row r="1680" spans="1:17">
      <c r="A1680" s="386" t="s">
        <v>349</v>
      </c>
      <c r="B1680" s="386" t="s">
        <v>336</v>
      </c>
      <c r="C1680" s="386" t="s">
        <v>188</v>
      </c>
      <c r="D1680" s="389">
        <v>44008</v>
      </c>
      <c r="E1680" s="394">
        <v>0.42944444444444441</v>
      </c>
      <c r="F1680" s="386" t="s">
        <v>421</v>
      </c>
      <c r="G1680" s="386">
        <v>112.42</v>
      </c>
      <c r="H1680" s="386">
        <v>1.136347</v>
      </c>
      <c r="J1680" s="320">
        <f t="shared" si="130"/>
        <v>2020</v>
      </c>
      <c r="K1680" s="320">
        <f t="shared" si="131"/>
        <v>6</v>
      </c>
      <c r="L1680" s="320">
        <f t="shared" si="132"/>
        <v>26</v>
      </c>
      <c r="M1680" s="91">
        <f t="shared" si="133"/>
        <v>44008</v>
      </c>
      <c r="N1680" s="90">
        <f t="shared" si="134"/>
        <v>44008.429444444446</v>
      </c>
      <c r="O1680" s="386">
        <v>112.42</v>
      </c>
      <c r="P1680" s="386">
        <v>1.136347</v>
      </c>
      <c r="Q1680" s="386" t="s">
        <v>336</v>
      </c>
    </row>
    <row r="1681" spans="1:17">
      <c r="A1681" s="386" t="s">
        <v>349</v>
      </c>
      <c r="B1681" s="386" t="s">
        <v>336</v>
      </c>
      <c r="C1681" s="386" t="s">
        <v>188</v>
      </c>
      <c r="D1681" s="389">
        <v>44008</v>
      </c>
      <c r="E1681" s="394">
        <v>0.47309027777777779</v>
      </c>
      <c r="F1681" s="386" t="s">
        <v>454</v>
      </c>
      <c r="G1681" s="386">
        <v>112.32102</v>
      </c>
      <c r="H1681" s="386">
        <v>1.157313</v>
      </c>
      <c r="J1681" s="320">
        <f t="shared" si="130"/>
        <v>2020</v>
      </c>
      <c r="K1681" s="320">
        <f t="shared" si="131"/>
        <v>6</v>
      </c>
      <c r="L1681" s="320">
        <f t="shared" si="132"/>
        <v>26</v>
      </c>
      <c r="M1681" s="91">
        <f t="shared" si="133"/>
        <v>44008</v>
      </c>
      <c r="N1681" s="90">
        <f t="shared" si="134"/>
        <v>44008.473090277781</v>
      </c>
      <c r="O1681" s="386">
        <v>112.32102</v>
      </c>
      <c r="P1681" s="386">
        <v>1.157313</v>
      </c>
      <c r="Q1681" s="386" t="s">
        <v>336</v>
      </c>
    </row>
    <row r="1682" spans="1:17">
      <c r="A1682" s="386" t="s">
        <v>349</v>
      </c>
      <c r="B1682" s="386" t="s">
        <v>336</v>
      </c>
      <c r="C1682" s="386" t="s">
        <v>188</v>
      </c>
      <c r="D1682" s="389">
        <v>44008</v>
      </c>
      <c r="E1682" s="394">
        <v>0.47309027777777779</v>
      </c>
      <c r="F1682" s="386" t="s">
        <v>413</v>
      </c>
      <c r="G1682" s="386">
        <v>112.35226</v>
      </c>
      <c r="H1682" s="386">
        <v>1.150693</v>
      </c>
      <c r="J1682" s="320">
        <f t="shared" si="130"/>
        <v>2020</v>
      </c>
      <c r="K1682" s="320">
        <f t="shared" si="131"/>
        <v>6</v>
      </c>
      <c r="L1682" s="320">
        <f t="shared" si="132"/>
        <v>26</v>
      </c>
      <c r="M1682" s="91">
        <f t="shared" si="133"/>
        <v>44008</v>
      </c>
      <c r="N1682" s="90">
        <f t="shared" si="134"/>
        <v>44008.473090277781</v>
      </c>
      <c r="O1682" s="386">
        <v>112.35226</v>
      </c>
      <c r="P1682" s="386">
        <v>1.150693</v>
      </c>
      <c r="Q1682" s="386" t="s">
        <v>336</v>
      </c>
    </row>
    <row r="1683" spans="1:17">
      <c r="A1683" s="386" t="s">
        <v>349</v>
      </c>
      <c r="B1683" s="386" t="s">
        <v>336</v>
      </c>
      <c r="C1683" s="386" t="s">
        <v>188</v>
      </c>
      <c r="D1683" s="389">
        <v>44008</v>
      </c>
      <c r="E1683" s="394">
        <v>0.47309027777777779</v>
      </c>
      <c r="F1683" s="386" t="s">
        <v>576</v>
      </c>
      <c r="G1683" s="386">
        <v>112.32102</v>
      </c>
      <c r="H1683" s="386">
        <v>1.157313</v>
      </c>
      <c r="J1683" s="320">
        <f t="shared" si="130"/>
        <v>2020</v>
      </c>
      <c r="K1683" s="320">
        <f t="shared" si="131"/>
        <v>6</v>
      </c>
      <c r="L1683" s="320">
        <f t="shared" si="132"/>
        <v>26</v>
      </c>
      <c r="M1683" s="91">
        <f t="shared" si="133"/>
        <v>44008</v>
      </c>
      <c r="N1683" s="90">
        <f t="shared" si="134"/>
        <v>44008.473090277781</v>
      </c>
      <c r="O1683" s="386">
        <v>112.32102</v>
      </c>
      <c r="P1683" s="386">
        <v>1.157313</v>
      </c>
      <c r="Q1683" s="386" t="s">
        <v>336</v>
      </c>
    </row>
    <row r="1684" spans="1:17">
      <c r="A1684" s="386" t="s">
        <v>349</v>
      </c>
      <c r="B1684" s="386" t="s">
        <v>336</v>
      </c>
      <c r="C1684" s="386" t="s">
        <v>188</v>
      </c>
      <c r="D1684" s="389">
        <v>44008</v>
      </c>
      <c r="E1684" s="394">
        <v>0.50392361111111106</v>
      </c>
      <c r="F1684" s="386" t="s">
        <v>589</v>
      </c>
      <c r="G1684" s="386">
        <v>112.289</v>
      </c>
      <c r="H1684" s="386">
        <v>1.1640999999999999</v>
      </c>
      <c r="J1684" s="320">
        <f t="shared" si="130"/>
        <v>2020</v>
      </c>
      <c r="K1684" s="320">
        <f t="shared" si="131"/>
        <v>6</v>
      </c>
      <c r="L1684" s="320">
        <f t="shared" si="132"/>
        <v>26</v>
      </c>
      <c r="M1684" s="91">
        <f t="shared" si="133"/>
        <v>44008</v>
      </c>
      <c r="N1684" s="90">
        <f t="shared" si="134"/>
        <v>44008.503923611112</v>
      </c>
      <c r="O1684" s="386">
        <v>112.289</v>
      </c>
      <c r="P1684" s="386">
        <v>1.1640999999999999</v>
      </c>
      <c r="Q1684" s="386" t="s">
        <v>336</v>
      </c>
    </row>
    <row r="1685" spans="1:17">
      <c r="A1685" s="386" t="s">
        <v>349</v>
      </c>
      <c r="B1685" s="386" t="s">
        <v>336</v>
      </c>
      <c r="C1685" s="386" t="s">
        <v>188</v>
      </c>
      <c r="D1685" s="389">
        <v>44008</v>
      </c>
      <c r="E1685" s="394">
        <v>0.50392361111111106</v>
      </c>
      <c r="F1685" s="386" t="s">
        <v>589</v>
      </c>
      <c r="G1685" s="386">
        <v>112.258</v>
      </c>
      <c r="H1685" s="386">
        <v>1.1706730000000001</v>
      </c>
      <c r="J1685" s="320">
        <f t="shared" si="130"/>
        <v>2020</v>
      </c>
      <c r="K1685" s="320">
        <f t="shared" si="131"/>
        <v>6</v>
      </c>
      <c r="L1685" s="320">
        <f t="shared" si="132"/>
        <v>26</v>
      </c>
      <c r="M1685" s="91">
        <f t="shared" si="133"/>
        <v>44008</v>
      </c>
      <c r="N1685" s="90">
        <f t="shared" si="134"/>
        <v>44008.503923611112</v>
      </c>
      <c r="O1685" s="386">
        <v>112.258</v>
      </c>
      <c r="P1685" s="386">
        <v>1.1706730000000001</v>
      </c>
      <c r="Q1685" s="386" t="s">
        <v>336</v>
      </c>
    </row>
    <row r="1686" spans="1:17">
      <c r="A1686" s="386" t="s">
        <v>349</v>
      </c>
      <c r="B1686" s="386" t="s">
        <v>336</v>
      </c>
      <c r="C1686" s="386" t="s">
        <v>188</v>
      </c>
      <c r="D1686" s="389">
        <v>44011</v>
      </c>
      <c r="E1686" s="394">
        <v>0.46348379629629627</v>
      </c>
      <c r="F1686" s="386" t="s">
        <v>287</v>
      </c>
      <c r="G1686" s="386">
        <v>112.334</v>
      </c>
      <c r="H1686" s="386">
        <v>1.1530050000000001</v>
      </c>
      <c r="J1686" s="320">
        <f t="shared" si="130"/>
        <v>2020</v>
      </c>
      <c r="K1686" s="320">
        <f t="shared" si="131"/>
        <v>6</v>
      </c>
      <c r="L1686" s="320">
        <f t="shared" si="132"/>
        <v>29</v>
      </c>
      <c r="M1686" s="91">
        <f t="shared" si="133"/>
        <v>44011</v>
      </c>
      <c r="N1686" s="90">
        <f t="shared" si="134"/>
        <v>44011.463483796295</v>
      </c>
      <c r="O1686" s="386">
        <v>112.334</v>
      </c>
      <c r="P1686" s="386">
        <v>1.1530050000000001</v>
      </c>
      <c r="Q1686" s="386" t="s">
        <v>336</v>
      </c>
    </row>
    <row r="1687" spans="1:17">
      <c r="A1687" s="386" t="s">
        <v>349</v>
      </c>
      <c r="B1687" s="386" t="s">
        <v>336</v>
      </c>
      <c r="C1687" s="386" t="s">
        <v>188</v>
      </c>
      <c r="D1687" s="389">
        <v>44011</v>
      </c>
      <c r="E1687" s="394">
        <v>0.48300925925925925</v>
      </c>
      <c r="F1687" s="386" t="s">
        <v>449</v>
      </c>
      <c r="G1687" s="386">
        <v>112.376</v>
      </c>
      <c r="H1687" s="386">
        <v>1.144102</v>
      </c>
      <c r="J1687" s="320">
        <f t="shared" si="130"/>
        <v>2020</v>
      </c>
      <c r="K1687" s="320">
        <f t="shared" si="131"/>
        <v>6</v>
      </c>
      <c r="L1687" s="320">
        <f t="shared" si="132"/>
        <v>29</v>
      </c>
      <c r="M1687" s="91">
        <f t="shared" si="133"/>
        <v>44011</v>
      </c>
      <c r="N1687" s="90">
        <f t="shared" si="134"/>
        <v>44011.48300925926</v>
      </c>
      <c r="O1687" s="386">
        <v>112.376</v>
      </c>
      <c r="P1687" s="386">
        <v>1.144102</v>
      </c>
      <c r="Q1687" s="386" t="s">
        <v>336</v>
      </c>
    </row>
    <row r="1688" spans="1:17">
      <c r="A1688" s="386" t="s">
        <v>349</v>
      </c>
      <c r="B1688" s="386" t="s">
        <v>336</v>
      </c>
      <c r="C1688" s="386" t="s">
        <v>188</v>
      </c>
      <c r="D1688" s="389">
        <v>44011</v>
      </c>
      <c r="E1688" s="394">
        <v>0.6252199074074074</v>
      </c>
      <c r="F1688" s="386" t="s">
        <v>430</v>
      </c>
      <c r="G1688" s="386">
        <v>112.67100000000001</v>
      </c>
      <c r="H1688" s="386">
        <v>1.0816790000000001</v>
      </c>
      <c r="J1688" s="320">
        <f t="shared" si="130"/>
        <v>2020</v>
      </c>
      <c r="K1688" s="320">
        <f t="shared" si="131"/>
        <v>6</v>
      </c>
      <c r="L1688" s="320">
        <f t="shared" si="132"/>
        <v>29</v>
      </c>
      <c r="M1688" s="91">
        <f t="shared" si="133"/>
        <v>44011</v>
      </c>
      <c r="N1688" s="90">
        <f t="shared" si="134"/>
        <v>44011.625219907408</v>
      </c>
      <c r="O1688" s="386">
        <v>112.67100000000001</v>
      </c>
      <c r="P1688" s="386">
        <v>1.0816790000000001</v>
      </c>
      <c r="Q1688" s="386" t="s">
        <v>336</v>
      </c>
    </row>
    <row r="1689" spans="1:17">
      <c r="A1689" s="386" t="s">
        <v>349</v>
      </c>
      <c r="B1689" s="386" t="s">
        <v>336</v>
      </c>
      <c r="C1689" s="386" t="s">
        <v>188</v>
      </c>
      <c r="D1689" s="389">
        <v>44011</v>
      </c>
      <c r="E1689" s="394">
        <v>0.6252199074074074</v>
      </c>
      <c r="F1689" s="386" t="s">
        <v>430</v>
      </c>
      <c r="G1689" s="386">
        <v>112.67100000000001</v>
      </c>
      <c r="H1689" s="386">
        <v>1.0816790000000001</v>
      </c>
      <c r="J1689" s="320">
        <f t="shared" si="130"/>
        <v>2020</v>
      </c>
      <c r="K1689" s="320">
        <f t="shared" si="131"/>
        <v>6</v>
      </c>
      <c r="L1689" s="320">
        <f t="shared" si="132"/>
        <v>29</v>
      </c>
      <c r="M1689" s="91">
        <f t="shared" si="133"/>
        <v>44011</v>
      </c>
      <c r="N1689" s="90">
        <f t="shared" si="134"/>
        <v>44011.625219907408</v>
      </c>
      <c r="O1689" s="386">
        <v>112.67100000000001</v>
      </c>
      <c r="P1689" s="386">
        <v>1.0816790000000001</v>
      </c>
      <c r="Q1689" s="386" t="s">
        <v>336</v>
      </c>
    </row>
    <row r="1690" spans="1:17">
      <c r="A1690" s="386" t="s">
        <v>349</v>
      </c>
      <c r="B1690" s="386" t="s">
        <v>336</v>
      </c>
      <c r="C1690" s="386" t="s">
        <v>188</v>
      </c>
      <c r="D1690" s="389">
        <v>44012</v>
      </c>
      <c r="E1690" s="394">
        <v>0.62542824074074077</v>
      </c>
      <c r="F1690" s="386" t="s">
        <v>507</v>
      </c>
      <c r="G1690" s="386">
        <v>112.69499999999999</v>
      </c>
      <c r="H1690" s="386">
        <v>1.075008</v>
      </c>
      <c r="J1690" s="320">
        <f t="shared" si="130"/>
        <v>2020</v>
      </c>
      <c r="K1690" s="320">
        <f t="shared" si="131"/>
        <v>6</v>
      </c>
      <c r="L1690" s="320">
        <f t="shared" si="132"/>
        <v>30</v>
      </c>
      <c r="M1690" s="91">
        <f t="shared" si="133"/>
        <v>44012</v>
      </c>
      <c r="N1690" s="90">
        <f t="shared" si="134"/>
        <v>44012.625428240739</v>
      </c>
      <c r="O1690" s="386">
        <v>112.69499999999999</v>
      </c>
      <c r="P1690" s="386">
        <v>1.075008</v>
      </c>
      <c r="Q1690" s="386" t="s">
        <v>336</v>
      </c>
    </row>
    <row r="1691" spans="1:17">
      <c r="A1691" s="386" t="s">
        <v>349</v>
      </c>
      <c r="B1691" s="386" t="s">
        <v>336</v>
      </c>
      <c r="C1691" s="386" t="s">
        <v>188</v>
      </c>
      <c r="D1691" s="389">
        <v>44012</v>
      </c>
      <c r="E1691" s="394">
        <v>0.6409259259259259</v>
      </c>
      <c r="F1691" s="386" t="s">
        <v>422</v>
      </c>
      <c r="G1691" s="386">
        <v>112.681</v>
      </c>
      <c r="H1691" s="386">
        <v>1.0779669999999999</v>
      </c>
      <c r="J1691" s="320">
        <f t="shared" si="130"/>
        <v>2020</v>
      </c>
      <c r="K1691" s="320">
        <f t="shared" si="131"/>
        <v>6</v>
      </c>
      <c r="L1691" s="320">
        <f t="shared" si="132"/>
        <v>30</v>
      </c>
      <c r="M1691" s="91">
        <f t="shared" si="133"/>
        <v>44012</v>
      </c>
      <c r="N1691" s="90">
        <f t="shared" si="134"/>
        <v>44012.640925925924</v>
      </c>
      <c r="O1691" s="386">
        <v>112.681</v>
      </c>
      <c r="P1691" s="386">
        <v>1.0779669999999999</v>
      </c>
      <c r="Q1691" s="386" t="s">
        <v>336</v>
      </c>
    </row>
    <row r="1692" spans="1:17">
      <c r="A1692" s="386" t="s">
        <v>349</v>
      </c>
      <c r="B1692" s="386" t="s">
        <v>336</v>
      </c>
      <c r="C1692" s="386" t="s">
        <v>188</v>
      </c>
      <c r="D1692" s="389">
        <v>44012</v>
      </c>
      <c r="E1692" s="394">
        <v>0.64094907407407409</v>
      </c>
      <c r="F1692" s="386" t="s">
        <v>422</v>
      </c>
      <c r="G1692" s="386">
        <v>112.624</v>
      </c>
      <c r="H1692" s="386">
        <v>1.0900190000000001</v>
      </c>
      <c r="J1692" s="320">
        <f t="shared" si="130"/>
        <v>2020</v>
      </c>
      <c r="K1692" s="320">
        <f t="shared" si="131"/>
        <v>6</v>
      </c>
      <c r="L1692" s="320">
        <f t="shared" si="132"/>
        <v>30</v>
      </c>
      <c r="M1692" s="91">
        <f t="shared" si="133"/>
        <v>44012</v>
      </c>
      <c r="N1692" s="90">
        <f t="shared" si="134"/>
        <v>44012.640949074077</v>
      </c>
      <c r="O1692" s="386">
        <v>112.624</v>
      </c>
      <c r="P1692" s="386">
        <v>1.0900190000000001</v>
      </c>
      <c r="Q1692" s="386" t="s">
        <v>336</v>
      </c>
    </row>
    <row r="1693" spans="1:17">
      <c r="A1693" s="386" t="s">
        <v>349</v>
      </c>
      <c r="B1693" s="386" t="s">
        <v>336</v>
      </c>
      <c r="C1693" s="386" t="s">
        <v>188</v>
      </c>
      <c r="D1693" s="389">
        <v>44012</v>
      </c>
      <c r="E1693" s="394">
        <v>0.68381944444444442</v>
      </c>
      <c r="F1693" s="386" t="s">
        <v>423</v>
      </c>
      <c r="G1693" s="386">
        <v>112.637</v>
      </c>
      <c r="H1693" s="386">
        <v>1.08727</v>
      </c>
      <c r="J1693" s="320">
        <f t="shared" si="130"/>
        <v>2020</v>
      </c>
      <c r="K1693" s="320">
        <f t="shared" si="131"/>
        <v>6</v>
      </c>
      <c r="L1693" s="320">
        <f t="shared" si="132"/>
        <v>30</v>
      </c>
      <c r="M1693" s="91">
        <f t="shared" si="133"/>
        <v>44012</v>
      </c>
      <c r="N1693" s="90">
        <f t="shared" si="134"/>
        <v>44012.683819444443</v>
      </c>
      <c r="O1693" s="386">
        <v>112.637</v>
      </c>
      <c r="P1693" s="386">
        <v>1.08727</v>
      </c>
      <c r="Q1693" s="386" t="s">
        <v>336</v>
      </c>
    </row>
    <row r="1694" spans="1:17">
      <c r="A1694" s="386" t="s">
        <v>349</v>
      </c>
      <c r="B1694" s="386" t="s">
        <v>336</v>
      </c>
      <c r="C1694" s="386" t="s">
        <v>188</v>
      </c>
      <c r="D1694" s="389">
        <v>44012</v>
      </c>
      <c r="E1694" s="394">
        <v>0.68381944444444442</v>
      </c>
      <c r="F1694" s="386" t="s">
        <v>423</v>
      </c>
      <c r="G1694" s="386">
        <v>112.637</v>
      </c>
      <c r="H1694" s="386">
        <v>1.08727</v>
      </c>
      <c r="J1694" s="320">
        <f t="shared" si="130"/>
        <v>2020</v>
      </c>
      <c r="K1694" s="320">
        <f t="shared" si="131"/>
        <v>6</v>
      </c>
      <c r="L1694" s="320">
        <f t="shared" si="132"/>
        <v>30</v>
      </c>
      <c r="M1694" s="91">
        <f t="shared" si="133"/>
        <v>44012</v>
      </c>
      <c r="N1694" s="90">
        <f t="shared" si="134"/>
        <v>44012.683819444443</v>
      </c>
      <c r="O1694" s="386">
        <v>112.637</v>
      </c>
      <c r="P1694" s="386">
        <v>1.08727</v>
      </c>
      <c r="Q1694" s="386" t="s">
        <v>336</v>
      </c>
    </row>
    <row r="1695" spans="1:17">
      <c r="A1695" s="386" t="s">
        <v>349</v>
      </c>
      <c r="B1695" s="386" t="s">
        <v>336</v>
      </c>
      <c r="C1695" s="386" t="s">
        <v>188</v>
      </c>
      <c r="D1695" s="389">
        <v>44012</v>
      </c>
      <c r="E1695" s="394">
        <v>0.68451388888888898</v>
      </c>
      <c r="F1695" s="386" t="s">
        <v>423</v>
      </c>
      <c r="G1695" s="386">
        <v>113.792</v>
      </c>
      <c r="H1695" s="386">
        <v>0.84446500000000002</v>
      </c>
      <c r="J1695" s="320">
        <f t="shared" si="130"/>
        <v>2020</v>
      </c>
      <c r="K1695" s="320">
        <f t="shared" si="131"/>
        <v>6</v>
      </c>
      <c r="L1695" s="320">
        <f t="shared" si="132"/>
        <v>30</v>
      </c>
      <c r="M1695" s="91">
        <f t="shared" si="133"/>
        <v>44012</v>
      </c>
      <c r="N1695" s="90">
        <f t="shared" si="134"/>
        <v>44012.684513888889</v>
      </c>
      <c r="O1695" s="386">
        <v>113.792</v>
      </c>
      <c r="P1695" s="386">
        <v>0.84446500000000002</v>
      </c>
      <c r="Q1695" s="386" t="s">
        <v>336</v>
      </c>
    </row>
    <row r="1696" spans="1:17">
      <c r="A1696" s="386" t="s">
        <v>349</v>
      </c>
      <c r="B1696" s="386" t="s">
        <v>336</v>
      </c>
      <c r="C1696" s="386" t="s">
        <v>188</v>
      </c>
      <c r="D1696" s="389">
        <v>44013</v>
      </c>
      <c r="E1696" s="394">
        <v>0.35530092592592594</v>
      </c>
      <c r="F1696" s="386" t="s">
        <v>431</v>
      </c>
      <c r="G1696" s="386">
        <v>112.197</v>
      </c>
      <c r="H1696" s="386">
        <v>1.1743410000000001</v>
      </c>
      <c r="J1696" s="320">
        <f t="shared" si="130"/>
        <v>2020</v>
      </c>
      <c r="K1696" s="320">
        <f t="shared" si="131"/>
        <v>7</v>
      </c>
      <c r="L1696" s="320">
        <f t="shared" si="132"/>
        <v>1</v>
      </c>
      <c r="M1696" s="91">
        <f t="shared" si="133"/>
        <v>44013</v>
      </c>
      <c r="N1696" s="90">
        <f t="shared" si="134"/>
        <v>44013.355300925927</v>
      </c>
      <c r="O1696" s="386">
        <v>112.197</v>
      </c>
      <c r="P1696" s="386">
        <v>1.1743410000000001</v>
      </c>
      <c r="Q1696" s="386" t="s">
        <v>336</v>
      </c>
    </row>
    <row r="1697" spans="1:17">
      <c r="A1697" s="386" t="s">
        <v>349</v>
      </c>
      <c r="B1697" s="386" t="s">
        <v>336</v>
      </c>
      <c r="C1697" s="386" t="s">
        <v>188</v>
      </c>
      <c r="D1697" s="389">
        <v>44013</v>
      </c>
      <c r="E1697" s="394">
        <v>0.49171296296296302</v>
      </c>
      <c r="F1697" s="386" t="s">
        <v>436</v>
      </c>
      <c r="G1697" s="386">
        <v>112.53700000000001</v>
      </c>
      <c r="H1697" s="386">
        <v>1.102079</v>
      </c>
      <c r="J1697" s="320">
        <f t="shared" si="130"/>
        <v>2020</v>
      </c>
      <c r="K1697" s="320">
        <f t="shared" si="131"/>
        <v>7</v>
      </c>
      <c r="L1697" s="320">
        <f t="shared" si="132"/>
        <v>1</v>
      </c>
      <c r="M1697" s="91">
        <f t="shared" si="133"/>
        <v>44013</v>
      </c>
      <c r="N1697" s="90">
        <f t="shared" si="134"/>
        <v>44013.491712962961</v>
      </c>
      <c r="O1697" s="386">
        <v>112.53700000000001</v>
      </c>
      <c r="P1697" s="386">
        <v>1.102079</v>
      </c>
      <c r="Q1697" s="386" t="s">
        <v>336</v>
      </c>
    </row>
    <row r="1698" spans="1:17">
      <c r="A1698" s="386" t="s">
        <v>349</v>
      </c>
      <c r="B1698" s="386" t="s">
        <v>336</v>
      </c>
      <c r="C1698" s="386" t="s">
        <v>188</v>
      </c>
      <c r="D1698" s="389">
        <v>44013</v>
      </c>
      <c r="E1698" s="394">
        <v>0.51072916666666668</v>
      </c>
      <c r="F1698" s="386" t="s">
        <v>430</v>
      </c>
      <c r="G1698" s="386">
        <v>112.51900000000001</v>
      </c>
      <c r="H1698" s="386">
        <v>1.105898</v>
      </c>
      <c r="J1698" s="320">
        <f t="shared" si="130"/>
        <v>2020</v>
      </c>
      <c r="K1698" s="320">
        <f t="shared" si="131"/>
        <v>7</v>
      </c>
      <c r="L1698" s="320">
        <f t="shared" si="132"/>
        <v>1</v>
      </c>
      <c r="M1698" s="91">
        <f t="shared" si="133"/>
        <v>44013</v>
      </c>
      <c r="N1698" s="90">
        <f t="shared" si="134"/>
        <v>44013.510729166665</v>
      </c>
      <c r="O1698" s="386">
        <v>112.51900000000001</v>
      </c>
      <c r="P1698" s="386">
        <v>1.105898</v>
      </c>
      <c r="Q1698" s="386" t="s">
        <v>336</v>
      </c>
    </row>
    <row r="1699" spans="1:17">
      <c r="A1699" s="386" t="s">
        <v>349</v>
      </c>
      <c r="B1699" s="386" t="s">
        <v>336</v>
      </c>
      <c r="C1699" s="386" t="s">
        <v>188</v>
      </c>
      <c r="D1699" s="389">
        <v>44013</v>
      </c>
      <c r="E1699" s="394">
        <v>0.51075231481481487</v>
      </c>
      <c r="F1699" s="386" t="s">
        <v>430</v>
      </c>
      <c r="G1699" s="386">
        <v>112.44799999999999</v>
      </c>
      <c r="H1699" s="386">
        <v>1.12097</v>
      </c>
      <c r="J1699" s="320">
        <f t="shared" si="130"/>
        <v>2020</v>
      </c>
      <c r="K1699" s="320">
        <f t="shared" si="131"/>
        <v>7</v>
      </c>
      <c r="L1699" s="320">
        <f t="shared" si="132"/>
        <v>1</v>
      </c>
      <c r="M1699" s="91">
        <f t="shared" si="133"/>
        <v>44013</v>
      </c>
      <c r="N1699" s="90">
        <f t="shared" si="134"/>
        <v>44013.510752314818</v>
      </c>
      <c r="O1699" s="386">
        <v>112.44799999999999</v>
      </c>
      <c r="P1699" s="386">
        <v>1.12097</v>
      </c>
      <c r="Q1699" s="386" t="s">
        <v>336</v>
      </c>
    </row>
    <row r="1700" spans="1:17">
      <c r="A1700" s="386" t="s">
        <v>349</v>
      </c>
      <c r="B1700" s="386" t="s">
        <v>336</v>
      </c>
      <c r="C1700" s="386" t="s">
        <v>188</v>
      </c>
      <c r="D1700" s="389">
        <v>44013</v>
      </c>
      <c r="E1700" s="394">
        <v>0.65575231481481477</v>
      </c>
      <c r="F1700" s="386" t="s">
        <v>421</v>
      </c>
      <c r="G1700" s="386">
        <v>112.462</v>
      </c>
      <c r="H1700" s="386">
        <v>1.1179969999999999</v>
      </c>
      <c r="J1700" s="320">
        <f t="shared" si="130"/>
        <v>2020</v>
      </c>
      <c r="K1700" s="320">
        <f t="shared" si="131"/>
        <v>7</v>
      </c>
      <c r="L1700" s="320">
        <f t="shared" si="132"/>
        <v>1</v>
      </c>
      <c r="M1700" s="91">
        <f t="shared" si="133"/>
        <v>44013</v>
      </c>
      <c r="N1700" s="90">
        <f t="shared" si="134"/>
        <v>44013.655752314815</v>
      </c>
      <c r="O1700" s="386">
        <v>112.462</v>
      </c>
      <c r="P1700" s="386">
        <v>1.1179969999999999</v>
      </c>
      <c r="Q1700" s="386" t="s">
        <v>336</v>
      </c>
    </row>
    <row r="1701" spans="1:17">
      <c r="A1701" s="386" t="s">
        <v>349</v>
      </c>
      <c r="B1701" s="386" t="s">
        <v>336</v>
      </c>
      <c r="C1701" s="386" t="s">
        <v>188</v>
      </c>
      <c r="D1701" s="389">
        <v>44013</v>
      </c>
      <c r="E1701" s="394">
        <v>0.65575231481481477</v>
      </c>
      <c r="F1701" s="386" t="s">
        <v>421</v>
      </c>
      <c r="G1701" s="386">
        <v>112.533</v>
      </c>
      <c r="H1701" s="386">
        <v>1.102927</v>
      </c>
      <c r="J1701" s="320">
        <f t="shared" si="130"/>
        <v>2020</v>
      </c>
      <c r="K1701" s="320">
        <f t="shared" si="131"/>
        <v>7</v>
      </c>
      <c r="L1701" s="320">
        <f t="shared" si="132"/>
        <v>1</v>
      </c>
      <c r="M1701" s="91">
        <f t="shared" si="133"/>
        <v>44013</v>
      </c>
      <c r="N1701" s="90">
        <f t="shared" si="134"/>
        <v>44013.655752314815</v>
      </c>
      <c r="O1701" s="386">
        <v>112.533</v>
      </c>
      <c r="P1701" s="386">
        <v>1.102927</v>
      </c>
      <c r="Q1701" s="386" t="s">
        <v>336</v>
      </c>
    </row>
    <row r="1702" spans="1:17">
      <c r="A1702" s="386" t="s">
        <v>349</v>
      </c>
      <c r="B1702" s="386" t="s">
        <v>336</v>
      </c>
      <c r="C1702" s="386" t="s">
        <v>188</v>
      </c>
      <c r="D1702" s="389">
        <v>44014</v>
      </c>
      <c r="E1702" s="394">
        <v>0.25565972222222222</v>
      </c>
      <c r="F1702" s="386" t="s">
        <v>421</v>
      </c>
      <c r="G1702" s="386">
        <v>112.511</v>
      </c>
      <c r="H1702" s="386">
        <v>1.106007</v>
      </c>
      <c r="J1702" s="320">
        <f t="shared" si="130"/>
        <v>2020</v>
      </c>
      <c r="K1702" s="320">
        <f t="shared" si="131"/>
        <v>7</v>
      </c>
      <c r="L1702" s="320">
        <f t="shared" si="132"/>
        <v>2</v>
      </c>
      <c r="M1702" s="91">
        <f t="shared" si="133"/>
        <v>44014</v>
      </c>
      <c r="N1702" s="90">
        <f t="shared" si="134"/>
        <v>44014.255659722221</v>
      </c>
      <c r="O1702" s="386">
        <v>112.511</v>
      </c>
      <c r="P1702" s="386">
        <v>1.106007</v>
      </c>
      <c r="Q1702" s="386" t="s">
        <v>336</v>
      </c>
    </row>
    <row r="1703" spans="1:17">
      <c r="A1703" s="386" t="s">
        <v>349</v>
      </c>
      <c r="B1703" s="386" t="s">
        <v>336</v>
      </c>
      <c r="C1703" s="386" t="s">
        <v>188</v>
      </c>
      <c r="D1703" s="389">
        <v>44014</v>
      </c>
      <c r="E1703" s="394">
        <v>0.36496527777777776</v>
      </c>
      <c r="F1703" s="386" t="s">
        <v>498</v>
      </c>
      <c r="G1703" s="386">
        <v>112.492</v>
      </c>
      <c r="H1703" s="386">
        <v>1.1100410000000001</v>
      </c>
      <c r="J1703" s="320">
        <f t="shared" si="130"/>
        <v>2020</v>
      </c>
      <c r="K1703" s="320">
        <f t="shared" si="131"/>
        <v>7</v>
      </c>
      <c r="L1703" s="320">
        <f t="shared" si="132"/>
        <v>2</v>
      </c>
      <c r="M1703" s="91">
        <f t="shared" si="133"/>
        <v>44014</v>
      </c>
      <c r="N1703" s="90">
        <f t="shared" si="134"/>
        <v>44014.364965277775</v>
      </c>
      <c r="O1703" s="386">
        <v>112.492</v>
      </c>
      <c r="P1703" s="386">
        <v>1.1100410000000001</v>
      </c>
      <c r="Q1703" s="386" t="s">
        <v>336</v>
      </c>
    </row>
    <row r="1704" spans="1:17">
      <c r="A1704" s="386" t="s">
        <v>349</v>
      </c>
      <c r="B1704" s="386" t="s">
        <v>336</v>
      </c>
      <c r="C1704" s="386" t="s">
        <v>188</v>
      </c>
      <c r="D1704" s="389">
        <v>44014</v>
      </c>
      <c r="E1704" s="394">
        <v>0.47556712962962966</v>
      </c>
      <c r="F1704" s="386" t="s">
        <v>590</v>
      </c>
      <c r="G1704" s="386">
        <v>112.69499999999999</v>
      </c>
      <c r="H1704" s="386">
        <v>1.0669729999999999</v>
      </c>
      <c r="J1704" s="320">
        <f t="shared" si="130"/>
        <v>2020</v>
      </c>
      <c r="K1704" s="320">
        <f t="shared" si="131"/>
        <v>7</v>
      </c>
      <c r="L1704" s="320">
        <f t="shared" si="132"/>
        <v>2</v>
      </c>
      <c r="M1704" s="91">
        <f t="shared" si="133"/>
        <v>44014</v>
      </c>
      <c r="N1704" s="90">
        <f t="shared" si="134"/>
        <v>44014.47556712963</v>
      </c>
      <c r="O1704" s="386">
        <v>112.69499999999999</v>
      </c>
      <c r="P1704" s="386">
        <v>1.0669729999999999</v>
      </c>
      <c r="Q1704" s="386" t="s">
        <v>336</v>
      </c>
    </row>
    <row r="1705" spans="1:17">
      <c r="A1705" s="386" t="s">
        <v>349</v>
      </c>
      <c r="B1705" s="386" t="s">
        <v>336</v>
      </c>
      <c r="C1705" s="386" t="s">
        <v>188</v>
      </c>
      <c r="D1705" s="389">
        <v>44014</v>
      </c>
      <c r="E1705" s="394">
        <v>0.47560185185185183</v>
      </c>
      <c r="F1705" s="386" t="s">
        <v>590</v>
      </c>
      <c r="G1705" s="386">
        <v>112.756</v>
      </c>
      <c r="H1705" s="386">
        <v>1.054049</v>
      </c>
      <c r="J1705" s="320">
        <f t="shared" si="130"/>
        <v>2020</v>
      </c>
      <c r="K1705" s="320">
        <f t="shared" si="131"/>
        <v>7</v>
      </c>
      <c r="L1705" s="320">
        <f t="shared" si="132"/>
        <v>2</v>
      </c>
      <c r="M1705" s="91">
        <f t="shared" si="133"/>
        <v>44014</v>
      </c>
      <c r="N1705" s="90">
        <f t="shared" si="134"/>
        <v>44014.475601851853</v>
      </c>
      <c r="O1705" s="386">
        <v>112.756</v>
      </c>
      <c r="P1705" s="386">
        <v>1.054049</v>
      </c>
      <c r="Q1705" s="386" t="s">
        <v>336</v>
      </c>
    </row>
    <row r="1706" spans="1:17">
      <c r="A1706" s="386" t="s">
        <v>349</v>
      </c>
      <c r="B1706" s="386" t="s">
        <v>336</v>
      </c>
      <c r="C1706" s="386" t="s">
        <v>188</v>
      </c>
      <c r="D1706" s="389">
        <v>44014</v>
      </c>
      <c r="E1706" s="394">
        <v>0.47822916666666665</v>
      </c>
      <c r="F1706" s="386" t="s">
        <v>500</v>
      </c>
      <c r="G1706" s="386">
        <v>112.27</v>
      </c>
      <c r="H1706" s="386">
        <v>1.1572439999999999</v>
      </c>
      <c r="J1706" s="320">
        <f t="shared" si="130"/>
        <v>2020</v>
      </c>
      <c r="K1706" s="320">
        <f t="shared" si="131"/>
        <v>7</v>
      </c>
      <c r="L1706" s="320">
        <f t="shared" si="132"/>
        <v>2</v>
      </c>
      <c r="M1706" s="91">
        <f t="shared" si="133"/>
        <v>44014</v>
      </c>
      <c r="N1706" s="90">
        <f t="shared" si="134"/>
        <v>44014.478229166663</v>
      </c>
      <c r="O1706" s="386">
        <v>112.27</v>
      </c>
      <c r="P1706" s="386">
        <v>1.1572439999999999</v>
      </c>
      <c r="Q1706" s="386" t="s">
        <v>336</v>
      </c>
    </row>
    <row r="1707" spans="1:17">
      <c r="A1707" s="386" t="s">
        <v>349</v>
      </c>
      <c r="B1707" s="386" t="s">
        <v>336</v>
      </c>
      <c r="C1707" s="386" t="s">
        <v>188</v>
      </c>
      <c r="D1707" s="389">
        <v>44014</v>
      </c>
      <c r="E1707" s="394">
        <v>0.47822916666666665</v>
      </c>
      <c r="F1707" s="386" t="s">
        <v>500</v>
      </c>
      <c r="G1707" s="386">
        <v>111.70865000000001</v>
      </c>
      <c r="H1707" s="386">
        <v>1.277088</v>
      </c>
      <c r="J1707" s="320">
        <f t="shared" si="130"/>
        <v>2020</v>
      </c>
      <c r="K1707" s="320">
        <f t="shared" si="131"/>
        <v>7</v>
      </c>
      <c r="L1707" s="320">
        <f t="shared" si="132"/>
        <v>2</v>
      </c>
      <c r="M1707" s="91">
        <f t="shared" si="133"/>
        <v>44014</v>
      </c>
      <c r="N1707" s="90">
        <f t="shared" si="134"/>
        <v>44014.478229166663</v>
      </c>
      <c r="O1707" s="386">
        <v>111.70865000000001</v>
      </c>
      <c r="P1707" s="386">
        <v>1.277088</v>
      </c>
      <c r="Q1707" s="386" t="s">
        <v>336</v>
      </c>
    </row>
    <row r="1708" spans="1:17">
      <c r="A1708" s="386" t="s">
        <v>349</v>
      </c>
      <c r="B1708" s="386" t="s">
        <v>336</v>
      </c>
      <c r="C1708" s="386" t="s">
        <v>188</v>
      </c>
      <c r="D1708" s="389">
        <v>44014</v>
      </c>
      <c r="E1708" s="394">
        <v>0.47822916666666665</v>
      </c>
      <c r="F1708" s="386" t="s">
        <v>500</v>
      </c>
      <c r="G1708" s="386">
        <v>112.27</v>
      </c>
      <c r="H1708" s="386">
        <v>1.1572439999999999</v>
      </c>
      <c r="J1708" s="320">
        <f t="shared" si="130"/>
        <v>2020</v>
      </c>
      <c r="K1708" s="320">
        <f t="shared" si="131"/>
        <v>7</v>
      </c>
      <c r="L1708" s="320">
        <f t="shared" si="132"/>
        <v>2</v>
      </c>
      <c r="M1708" s="91">
        <f t="shared" si="133"/>
        <v>44014</v>
      </c>
      <c r="N1708" s="90">
        <f t="shared" si="134"/>
        <v>44014.478229166663</v>
      </c>
      <c r="O1708" s="386">
        <v>112.27</v>
      </c>
      <c r="P1708" s="386">
        <v>1.1572439999999999</v>
      </c>
      <c r="Q1708" s="386" t="s">
        <v>336</v>
      </c>
    </row>
    <row r="1709" spans="1:17">
      <c r="A1709" s="386" t="s">
        <v>349</v>
      </c>
      <c r="B1709" s="386" t="s">
        <v>336</v>
      </c>
      <c r="C1709" s="386" t="s">
        <v>188</v>
      </c>
      <c r="D1709" s="389">
        <v>44018</v>
      </c>
      <c r="E1709" s="394">
        <v>0.36553240740740739</v>
      </c>
      <c r="F1709" s="386" t="s">
        <v>428</v>
      </c>
      <c r="G1709" s="386">
        <v>112.28700000000001</v>
      </c>
      <c r="H1709" s="386">
        <v>1.1520619999999999</v>
      </c>
      <c r="J1709" s="320">
        <f t="shared" si="130"/>
        <v>2020</v>
      </c>
      <c r="K1709" s="320">
        <f t="shared" si="131"/>
        <v>7</v>
      </c>
      <c r="L1709" s="320">
        <f t="shared" si="132"/>
        <v>6</v>
      </c>
      <c r="M1709" s="91">
        <f t="shared" si="133"/>
        <v>44018</v>
      </c>
      <c r="N1709" s="90">
        <f t="shared" si="134"/>
        <v>44018.365532407406</v>
      </c>
      <c r="O1709" s="386">
        <v>112.28700000000001</v>
      </c>
      <c r="P1709" s="386">
        <v>1.1520619999999999</v>
      </c>
      <c r="Q1709" s="386" t="s">
        <v>336</v>
      </c>
    </row>
    <row r="1710" spans="1:17">
      <c r="A1710" s="386" t="s">
        <v>349</v>
      </c>
      <c r="B1710" s="386" t="s">
        <v>336</v>
      </c>
      <c r="C1710" s="386" t="s">
        <v>188</v>
      </c>
      <c r="D1710" s="389">
        <v>44018</v>
      </c>
      <c r="E1710" s="394">
        <v>0.36553240740740739</v>
      </c>
      <c r="F1710" s="386" t="s">
        <v>428</v>
      </c>
      <c r="G1710" s="386">
        <v>112.28700000000001</v>
      </c>
      <c r="H1710" s="386">
        <v>1.1520619999999999</v>
      </c>
      <c r="J1710" s="320">
        <f t="shared" si="130"/>
        <v>2020</v>
      </c>
      <c r="K1710" s="320">
        <f t="shared" si="131"/>
        <v>7</v>
      </c>
      <c r="L1710" s="320">
        <f t="shared" si="132"/>
        <v>6</v>
      </c>
      <c r="M1710" s="91">
        <f t="shared" si="133"/>
        <v>44018</v>
      </c>
      <c r="N1710" s="90">
        <f t="shared" si="134"/>
        <v>44018.365532407406</v>
      </c>
      <c r="O1710" s="386">
        <v>112.28700000000001</v>
      </c>
      <c r="P1710" s="386">
        <v>1.1520619999999999</v>
      </c>
      <c r="Q1710" s="386" t="s">
        <v>336</v>
      </c>
    </row>
    <row r="1711" spans="1:17">
      <c r="A1711" s="386" t="s">
        <v>349</v>
      </c>
      <c r="B1711" s="386" t="s">
        <v>336</v>
      </c>
      <c r="C1711" s="386" t="s">
        <v>188</v>
      </c>
      <c r="D1711" s="389">
        <v>44019</v>
      </c>
      <c r="E1711" s="394">
        <v>0.53576388888888893</v>
      </c>
      <c r="F1711" s="386" t="s">
        <v>423</v>
      </c>
      <c r="G1711" s="386">
        <v>112.44199999999999</v>
      </c>
      <c r="H1711" s="386">
        <v>1.119081</v>
      </c>
      <c r="J1711" s="320">
        <f t="shared" si="130"/>
        <v>2020</v>
      </c>
      <c r="K1711" s="320">
        <f t="shared" si="131"/>
        <v>7</v>
      </c>
      <c r="L1711" s="320">
        <f t="shared" si="132"/>
        <v>7</v>
      </c>
      <c r="M1711" s="91">
        <f t="shared" si="133"/>
        <v>44019</v>
      </c>
      <c r="N1711" s="90">
        <f t="shared" si="134"/>
        <v>44019.535763888889</v>
      </c>
      <c r="O1711" s="386">
        <v>112.44199999999999</v>
      </c>
      <c r="P1711" s="386">
        <v>1.119081</v>
      </c>
      <c r="Q1711" s="386" t="s">
        <v>336</v>
      </c>
    </row>
    <row r="1712" spans="1:17">
      <c r="A1712" s="386" t="s">
        <v>349</v>
      </c>
      <c r="B1712" s="386" t="s">
        <v>336</v>
      </c>
      <c r="C1712" s="386" t="s">
        <v>188</v>
      </c>
      <c r="D1712" s="389">
        <v>44019</v>
      </c>
      <c r="E1712" s="394">
        <v>0.62309027777777781</v>
      </c>
      <c r="F1712" s="386" t="s">
        <v>423</v>
      </c>
      <c r="G1712" s="386">
        <v>112.60899999999999</v>
      </c>
      <c r="H1712" s="386">
        <v>1.082001</v>
      </c>
      <c r="J1712" s="320">
        <f t="shared" si="130"/>
        <v>2020</v>
      </c>
      <c r="K1712" s="320">
        <f t="shared" si="131"/>
        <v>7</v>
      </c>
      <c r="L1712" s="320">
        <f t="shared" si="132"/>
        <v>7</v>
      </c>
      <c r="M1712" s="91">
        <f t="shared" si="133"/>
        <v>44019</v>
      </c>
      <c r="N1712" s="90">
        <f t="shared" si="134"/>
        <v>44019.623090277775</v>
      </c>
      <c r="O1712" s="386">
        <v>112.60899999999999</v>
      </c>
      <c r="P1712" s="386">
        <v>1.082001</v>
      </c>
      <c r="Q1712" s="386" t="s">
        <v>336</v>
      </c>
    </row>
    <row r="1713" spans="1:17">
      <c r="A1713" s="386" t="s">
        <v>349</v>
      </c>
      <c r="B1713" s="386" t="s">
        <v>336</v>
      </c>
      <c r="C1713" s="386" t="s">
        <v>188</v>
      </c>
      <c r="D1713" s="389">
        <v>44020</v>
      </c>
      <c r="E1713" s="394">
        <v>0.43569444444444444</v>
      </c>
      <c r="F1713" s="386" t="s">
        <v>428</v>
      </c>
      <c r="G1713" s="386">
        <v>112.49</v>
      </c>
      <c r="H1713" s="386">
        <v>1.105696</v>
      </c>
      <c r="J1713" s="320">
        <f t="shared" si="130"/>
        <v>2020</v>
      </c>
      <c r="K1713" s="320">
        <f t="shared" si="131"/>
        <v>7</v>
      </c>
      <c r="L1713" s="320">
        <f t="shared" si="132"/>
        <v>8</v>
      </c>
      <c r="M1713" s="91">
        <f t="shared" si="133"/>
        <v>44020</v>
      </c>
      <c r="N1713" s="90">
        <f t="shared" si="134"/>
        <v>44020.435694444444</v>
      </c>
      <c r="O1713" s="386">
        <v>112.49</v>
      </c>
      <c r="P1713" s="386">
        <v>1.105696</v>
      </c>
      <c r="Q1713" s="386" t="s">
        <v>336</v>
      </c>
    </row>
    <row r="1714" spans="1:17">
      <c r="A1714" s="386" t="s">
        <v>349</v>
      </c>
      <c r="B1714" s="386" t="s">
        <v>336</v>
      </c>
      <c r="C1714" s="386" t="s">
        <v>188</v>
      </c>
      <c r="D1714" s="389">
        <v>44020</v>
      </c>
      <c r="E1714" s="394">
        <v>0.43570601851851848</v>
      </c>
      <c r="F1714" s="386" t="s">
        <v>428</v>
      </c>
      <c r="G1714" s="386">
        <v>112.59</v>
      </c>
      <c r="H1714" s="386">
        <v>1.0844320000000001</v>
      </c>
      <c r="J1714" s="320">
        <f t="shared" si="130"/>
        <v>2020</v>
      </c>
      <c r="K1714" s="320">
        <f t="shared" si="131"/>
        <v>7</v>
      </c>
      <c r="L1714" s="320">
        <f t="shared" si="132"/>
        <v>8</v>
      </c>
      <c r="M1714" s="91">
        <f t="shared" si="133"/>
        <v>44020</v>
      </c>
      <c r="N1714" s="90">
        <f t="shared" si="134"/>
        <v>44020.435706018521</v>
      </c>
      <c r="O1714" s="386">
        <v>112.59</v>
      </c>
      <c r="P1714" s="386">
        <v>1.0844320000000001</v>
      </c>
      <c r="Q1714" s="386" t="s">
        <v>336</v>
      </c>
    </row>
    <row r="1715" spans="1:17">
      <c r="A1715" s="386" t="s">
        <v>349</v>
      </c>
      <c r="B1715" s="386" t="s">
        <v>336</v>
      </c>
      <c r="C1715" s="386" t="s">
        <v>188</v>
      </c>
      <c r="D1715" s="389">
        <v>44020</v>
      </c>
      <c r="E1715" s="394">
        <v>0.49262731481481481</v>
      </c>
      <c r="F1715" s="386" t="s">
        <v>436</v>
      </c>
      <c r="G1715" s="386">
        <v>112.479</v>
      </c>
      <c r="H1715" s="386">
        <v>1.108036</v>
      </c>
      <c r="J1715" s="320">
        <f t="shared" si="130"/>
        <v>2020</v>
      </c>
      <c r="K1715" s="320">
        <f t="shared" si="131"/>
        <v>7</v>
      </c>
      <c r="L1715" s="320">
        <f t="shared" si="132"/>
        <v>8</v>
      </c>
      <c r="M1715" s="91">
        <f t="shared" si="133"/>
        <v>44020</v>
      </c>
      <c r="N1715" s="90">
        <f t="shared" si="134"/>
        <v>44020.492627314816</v>
      </c>
      <c r="O1715" s="386">
        <v>112.479</v>
      </c>
      <c r="P1715" s="386">
        <v>1.108036</v>
      </c>
      <c r="Q1715" s="386" t="s">
        <v>336</v>
      </c>
    </row>
    <row r="1716" spans="1:17">
      <c r="A1716" s="386" t="s">
        <v>349</v>
      </c>
      <c r="B1716" s="386" t="s">
        <v>336</v>
      </c>
      <c r="C1716" s="386" t="s">
        <v>188</v>
      </c>
      <c r="D1716" s="389">
        <v>44020</v>
      </c>
      <c r="E1716" s="394">
        <v>0.60247685185185185</v>
      </c>
      <c r="F1716" s="386" t="s">
        <v>436</v>
      </c>
      <c r="G1716" s="386">
        <v>112.395</v>
      </c>
      <c r="H1716" s="386">
        <v>1.1259159999999999</v>
      </c>
      <c r="J1716" s="320">
        <f t="shared" si="130"/>
        <v>2020</v>
      </c>
      <c r="K1716" s="320">
        <f t="shared" si="131"/>
        <v>7</v>
      </c>
      <c r="L1716" s="320">
        <f t="shared" si="132"/>
        <v>8</v>
      </c>
      <c r="M1716" s="91">
        <f t="shared" si="133"/>
        <v>44020</v>
      </c>
      <c r="N1716" s="90">
        <f t="shared" si="134"/>
        <v>44020.602476851855</v>
      </c>
      <c r="O1716" s="386">
        <v>112.395</v>
      </c>
      <c r="P1716" s="386">
        <v>1.1259159999999999</v>
      </c>
      <c r="Q1716" s="386" t="s">
        <v>336</v>
      </c>
    </row>
    <row r="1717" spans="1:17">
      <c r="A1717" s="386" t="s">
        <v>349</v>
      </c>
      <c r="B1717" s="386" t="s">
        <v>336</v>
      </c>
      <c r="C1717" s="386" t="s">
        <v>188</v>
      </c>
      <c r="D1717" s="389">
        <v>44020</v>
      </c>
      <c r="E1717" s="394">
        <v>0.63662037037037034</v>
      </c>
      <c r="F1717" s="386" t="s">
        <v>421</v>
      </c>
      <c r="G1717" s="386">
        <v>112.265</v>
      </c>
      <c r="H1717" s="386">
        <v>1.153618</v>
      </c>
      <c r="J1717" s="320">
        <f t="shared" si="130"/>
        <v>2020</v>
      </c>
      <c r="K1717" s="320">
        <f t="shared" si="131"/>
        <v>7</v>
      </c>
      <c r="L1717" s="320">
        <f t="shared" si="132"/>
        <v>8</v>
      </c>
      <c r="M1717" s="91">
        <f t="shared" si="133"/>
        <v>44020</v>
      </c>
      <c r="N1717" s="90">
        <f t="shared" si="134"/>
        <v>44020.636620370373</v>
      </c>
      <c r="O1717" s="386">
        <v>112.265</v>
      </c>
      <c r="P1717" s="386">
        <v>1.153618</v>
      </c>
      <c r="Q1717" s="386" t="s">
        <v>336</v>
      </c>
    </row>
    <row r="1718" spans="1:17">
      <c r="A1718" s="386" t="s">
        <v>349</v>
      </c>
      <c r="B1718" s="386" t="s">
        <v>336</v>
      </c>
      <c r="C1718" s="386" t="s">
        <v>188</v>
      </c>
      <c r="D1718" s="389">
        <v>44020</v>
      </c>
      <c r="E1718" s="394">
        <v>0.63662037037037034</v>
      </c>
      <c r="F1718" s="386" t="s">
        <v>421</v>
      </c>
      <c r="G1718" s="386">
        <v>112.265</v>
      </c>
      <c r="H1718" s="386">
        <v>1.153618</v>
      </c>
      <c r="J1718" s="320">
        <f t="shared" si="130"/>
        <v>2020</v>
      </c>
      <c r="K1718" s="320">
        <f t="shared" si="131"/>
        <v>7</v>
      </c>
      <c r="L1718" s="320">
        <f t="shared" si="132"/>
        <v>8</v>
      </c>
      <c r="M1718" s="91">
        <f t="shared" si="133"/>
        <v>44020</v>
      </c>
      <c r="N1718" s="90">
        <f t="shared" si="134"/>
        <v>44020.636620370373</v>
      </c>
      <c r="O1718" s="386">
        <v>112.265</v>
      </c>
      <c r="P1718" s="386">
        <v>1.153618</v>
      </c>
      <c r="Q1718" s="386" t="s">
        <v>336</v>
      </c>
    </row>
    <row r="1719" spans="1:17">
      <c r="A1719" s="386" t="s">
        <v>349</v>
      </c>
      <c r="B1719" s="386" t="s">
        <v>336</v>
      </c>
      <c r="C1719" s="386" t="s">
        <v>188</v>
      </c>
      <c r="D1719" s="389">
        <v>44021</v>
      </c>
      <c r="E1719" s="394">
        <v>0.32596064814814812</v>
      </c>
      <c r="F1719" s="386" t="s">
        <v>458</v>
      </c>
      <c r="G1719" s="386">
        <v>112.53700000000001</v>
      </c>
      <c r="H1719" s="386">
        <v>1.0908949999999999</v>
      </c>
      <c r="J1719" s="320">
        <f t="shared" si="130"/>
        <v>2020</v>
      </c>
      <c r="K1719" s="320">
        <f t="shared" si="131"/>
        <v>7</v>
      </c>
      <c r="L1719" s="320">
        <f t="shared" si="132"/>
        <v>9</v>
      </c>
      <c r="M1719" s="91">
        <f t="shared" si="133"/>
        <v>44021</v>
      </c>
      <c r="N1719" s="90">
        <f t="shared" si="134"/>
        <v>44021.325960648152</v>
      </c>
      <c r="O1719" s="386">
        <v>112.53700000000001</v>
      </c>
      <c r="P1719" s="386">
        <v>1.0908949999999999</v>
      </c>
      <c r="Q1719" s="386" t="s">
        <v>336</v>
      </c>
    </row>
    <row r="1720" spans="1:17">
      <c r="A1720" s="386" t="s">
        <v>349</v>
      </c>
      <c r="B1720" s="386" t="s">
        <v>336</v>
      </c>
      <c r="C1720" s="386" t="s">
        <v>188</v>
      </c>
      <c r="D1720" s="389">
        <v>44021</v>
      </c>
      <c r="E1720" s="394">
        <v>0.34313657407407405</v>
      </c>
      <c r="F1720" s="386" t="s">
        <v>421</v>
      </c>
      <c r="G1720" s="386">
        <v>112.24299999999999</v>
      </c>
      <c r="H1720" s="386">
        <v>1.1536109999999999</v>
      </c>
      <c r="J1720" s="320">
        <f t="shared" si="130"/>
        <v>2020</v>
      </c>
      <c r="K1720" s="320">
        <f t="shared" si="131"/>
        <v>7</v>
      </c>
      <c r="L1720" s="320">
        <f t="shared" si="132"/>
        <v>9</v>
      </c>
      <c r="M1720" s="91">
        <f t="shared" si="133"/>
        <v>44021</v>
      </c>
      <c r="N1720" s="90">
        <f t="shared" si="134"/>
        <v>44021.343136574076</v>
      </c>
      <c r="O1720" s="386">
        <v>112.24299999999999</v>
      </c>
      <c r="P1720" s="386">
        <v>1.1536109999999999</v>
      </c>
      <c r="Q1720" s="386" t="s">
        <v>336</v>
      </c>
    </row>
    <row r="1721" spans="1:17">
      <c r="A1721" s="386" t="s">
        <v>349</v>
      </c>
      <c r="B1721" s="386" t="s">
        <v>336</v>
      </c>
      <c r="C1721" s="386" t="s">
        <v>188</v>
      </c>
      <c r="D1721" s="389">
        <v>44021</v>
      </c>
      <c r="E1721" s="394">
        <v>0.34760416666666666</v>
      </c>
      <c r="F1721" s="386" t="s">
        <v>457</v>
      </c>
      <c r="G1721" s="386">
        <v>112.358</v>
      </c>
      <c r="H1721" s="386">
        <v>1.129057</v>
      </c>
      <c r="J1721" s="320">
        <f t="shared" si="130"/>
        <v>2020</v>
      </c>
      <c r="K1721" s="320">
        <f t="shared" si="131"/>
        <v>7</v>
      </c>
      <c r="L1721" s="320">
        <f t="shared" si="132"/>
        <v>9</v>
      </c>
      <c r="M1721" s="91">
        <f t="shared" si="133"/>
        <v>44021</v>
      </c>
      <c r="N1721" s="90">
        <f t="shared" si="134"/>
        <v>44021.347604166665</v>
      </c>
      <c r="O1721" s="386">
        <v>112.358</v>
      </c>
      <c r="P1721" s="386">
        <v>1.129057</v>
      </c>
      <c r="Q1721" s="386" t="s">
        <v>336</v>
      </c>
    </row>
    <row r="1722" spans="1:17">
      <c r="A1722" s="386" t="s">
        <v>349</v>
      </c>
      <c r="B1722" s="386" t="s">
        <v>336</v>
      </c>
      <c r="C1722" s="386" t="s">
        <v>188</v>
      </c>
      <c r="D1722" s="389">
        <v>44021</v>
      </c>
      <c r="E1722" s="394">
        <v>0.34761574074074075</v>
      </c>
      <c r="F1722" s="386" t="s">
        <v>457</v>
      </c>
      <c r="G1722" s="386">
        <v>112.429</v>
      </c>
      <c r="H1722" s="386">
        <v>1.1139110000000001</v>
      </c>
      <c r="J1722" s="320">
        <f t="shared" si="130"/>
        <v>2020</v>
      </c>
      <c r="K1722" s="320">
        <f t="shared" si="131"/>
        <v>7</v>
      </c>
      <c r="L1722" s="320">
        <f t="shared" si="132"/>
        <v>9</v>
      </c>
      <c r="M1722" s="91">
        <f t="shared" si="133"/>
        <v>44021</v>
      </c>
      <c r="N1722" s="90">
        <f t="shared" si="134"/>
        <v>44021.347615740742</v>
      </c>
      <c r="O1722" s="386">
        <v>112.429</v>
      </c>
      <c r="P1722" s="386">
        <v>1.1139110000000001</v>
      </c>
      <c r="Q1722" s="386" t="s">
        <v>336</v>
      </c>
    </row>
    <row r="1723" spans="1:17">
      <c r="A1723" s="386" t="s">
        <v>349</v>
      </c>
      <c r="B1723" s="386" t="s">
        <v>336</v>
      </c>
      <c r="C1723" s="386" t="s">
        <v>188</v>
      </c>
      <c r="D1723" s="389">
        <v>44021</v>
      </c>
      <c r="E1723" s="394">
        <v>0.45506944444444442</v>
      </c>
      <c r="F1723" s="386" t="s">
        <v>549</v>
      </c>
      <c r="G1723" s="386">
        <v>112.363</v>
      </c>
      <c r="H1723" s="386">
        <v>1.12799</v>
      </c>
      <c r="J1723" s="320">
        <f t="shared" si="130"/>
        <v>2020</v>
      </c>
      <c r="K1723" s="320">
        <f t="shared" si="131"/>
        <v>7</v>
      </c>
      <c r="L1723" s="320">
        <f t="shared" si="132"/>
        <v>9</v>
      </c>
      <c r="M1723" s="91">
        <f t="shared" si="133"/>
        <v>44021</v>
      </c>
      <c r="N1723" s="90">
        <f t="shared" si="134"/>
        <v>44021.455069444448</v>
      </c>
      <c r="O1723" s="386">
        <v>112.363</v>
      </c>
      <c r="P1723" s="386">
        <v>1.12799</v>
      </c>
      <c r="Q1723" s="386" t="s">
        <v>336</v>
      </c>
    </row>
    <row r="1724" spans="1:17">
      <c r="A1724" s="386" t="s">
        <v>349</v>
      </c>
      <c r="B1724" s="386" t="s">
        <v>336</v>
      </c>
      <c r="C1724" s="386" t="s">
        <v>188</v>
      </c>
      <c r="D1724" s="389">
        <v>44021</v>
      </c>
      <c r="E1724" s="394">
        <v>0.61085648148148153</v>
      </c>
      <c r="F1724" s="386" t="s">
        <v>591</v>
      </c>
      <c r="G1724" s="386">
        <v>112.499</v>
      </c>
      <c r="H1724" s="386">
        <v>1.0989899999999999</v>
      </c>
      <c r="J1724" s="320">
        <f t="shared" si="130"/>
        <v>2020</v>
      </c>
      <c r="K1724" s="320">
        <f t="shared" si="131"/>
        <v>7</v>
      </c>
      <c r="L1724" s="320">
        <f t="shared" si="132"/>
        <v>9</v>
      </c>
      <c r="M1724" s="91">
        <f t="shared" si="133"/>
        <v>44021</v>
      </c>
      <c r="N1724" s="90">
        <f t="shared" si="134"/>
        <v>44021.610856481479</v>
      </c>
      <c r="O1724" s="386">
        <v>112.499</v>
      </c>
      <c r="P1724" s="386">
        <v>1.0989899999999999</v>
      </c>
      <c r="Q1724" s="386" t="s">
        <v>336</v>
      </c>
    </row>
    <row r="1725" spans="1:17">
      <c r="A1725" s="386" t="s">
        <v>349</v>
      </c>
      <c r="B1725" s="386" t="s">
        <v>336</v>
      </c>
      <c r="C1725" s="386" t="s">
        <v>188</v>
      </c>
      <c r="D1725" s="389">
        <v>44021</v>
      </c>
      <c r="E1725" s="394">
        <v>0.62611111111111117</v>
      </c>
      <c r="F1725" s="386" t="s">
        <v>454</v>
      </c>
      <c r="G1725" s="386">
        <v>112.485</v>
      </c>
      <c r="H1725" s="386">
        <v>1.101974</v>
      </c>
      <c r="J1725" s="320">
        <f t="shared" si="130"/>
        <v>2020</v>
      </c>
      <c r="K1725" s="320">
        <f t="shared" si="131"/>
        <v>7</v>
      </c>
      <c r="L1725" s="320">
        <f t="shared" si="132"/>
        <v>9</v>
      </c>
      <c r="M1725" s="91">
        <f t="shared" si="133"/>
        <v>44021</v>
      </c>
      <c r="N1725" s="90">
        <f t="shared" si="134"/>
        <v>44021.626111111109</v>
      </c>
      <c r="O1725" s="386">
        <v>112.485</v>
      </c>
      <c r="P1725" s="386">
        <v>1.101974</v>
      </c>
      <c r="Q1725" s="386" t="s">
        <v>336</v>
      </c>
    </row>
    <row r="1726" spans="1:17">
      <c r="A1726" s="386" t="s">
        <v>349</v>
      </c>
      <c r="B1726" s="386" t="s">
        <v>336</v>
      </c>
      <c r="C1726" s="386" t="s">
        <v>188</v>
      </c>
      <c r="D1726" s="389">
        <v>44022</v>
      </c>
      <c r="E1726" s="394">
        <v>0.39831018518518524</v>
      </c>
      <c r="F1726" s="386" t="s">
        <v>592</v>
      </c>
      <c r="G1726" s="386">
        <v>112.492</v>
      </c>
      <c r="H1726" s="386">
        <v>1.0988819999999999</v>
      </c>
      <c r="J1726" s="320">
        <f t="shared" si="130"/>
        <v>2020</v>
      </c>
      <c r="K1726" s="320">
        <f t="shared" si="131"/>
        <v>7</v>
      </c>
      <c r="L1726" s="320">
        <f t="shared" si="132"/>
        <v>10</v>
      </c>
      <c r="M1726" s="91">
        <f t="shared" si="133"/>
        <v>44022</v>
      </c>
      <c r="N1726" s="90">
        <f t="shared" si="134"/>
        <v>44022.398310185185</v>
      </c>
      <c r="O1726" s="386">
        <v>112.492</v>
      </c>
      <c r="P1726" s="386">
        <v>1.0988819999999999</v>
      </c>
      <c r="Q1726" s="386" t="s">
        <v>336</v>
      </c>
    </row>
    <row r="1727" spans="1:17">
      <c r="A1727" s="386" t="s">
        <v>349</v>
      </c>
      <c r="B1727" s="386" t="s">
        <v>336</v>
      </c>
      <c r="C1727" s="386" t="s">
        <v>188</v>
      </c>
      <c r="D1727" s="389">
        <v>44022</v>
      </c>
      <c r="E1727" s="394">
        <v>0.39947916666666666</v>
      </c>
      <c r="F1727" s="386" t="s">
        <v>592</v>
      </c>
      <c r="G1727" s="386">
        <v>112.55</v>
      </c>
      <c r="H1727" s="386">
        <v>1.086519</v>
      </c>
      <c r="J1727" s="320">
        <f t="shared" si="130"/>
        <v>2020</v>
      </c>
      <c r="K1727" s="320">
        <f t="shared" si="131"/>
        <v>7</v>
      </c>
      <c r="L1727" s="320">
        <f t="shared" si="132"/>
        <v>10</v>
      </c>
      <c r="M1727" s="91">
        <f t="shared" si="133"/>
        <v>44022</v>
      </c>
      <c r="N1727" s="90">
        <f t="shared" si="134"/>
        <v>44022.39947916667</v>
      </c>
      <c r="O1727" s="386">
        <v>112.55</v>
      </c>
      <c r="P1727" s="386">
        <v>1.086519</v>
      </c>
      <c r="Q1727" s="386" t="s">
        <v>336</v>
      </c>
    </row>
    <row r="1728" spans="1:17">
      <c r="A1728" s="386" t="s">
        <v>349</v>
      </c>
      <c r="B1728" s="386" t="s">
        <v>336</v>
      </c>
      <c r="C1728" s="386" t="s">
        <v>188</v>
      </c>
      <c r="D1728" s="389">
        <v>44022</v>
      </c>
      <c r="E1728" s="394">
        <v>0.59821759259259255</v>
      </c>
      <c r="F1728" s="386" t="s">
        <v>500</v>
      </c>
      <c r="G1728" s="386">
        <v>112.297</v>
      </c>
      <c r="H1728" s="386">
        <v>1.140501</v>
      </c>
      <c r="J1728" s="320">
        <f t="shared" si="130"/>
        <v>2020</v>
      </c>
      <c r="K1728" s="320">
        <f t="shared" si="131"/>
        <v>7</v>
      </c>
      <c r="L1728" s="320">
        <f t="shared" si="132"/>
        <v>10</v>
      </c>
      <c r="M1728" s="91">
        <f t="shared" si="133"/>
        <v>44022</v>
      </c>
      <c r="N1728" s="90">
        <f t="shared" si="134"/>
        <v>44022.598217592589</v>
      </c>
      <c r="O1728" s="386">
        <v>112.297</v>
      </c>
      <c r="P1728" s="386">
        <v>1.140501</v>
      </c>
      <c r="Q1728" s="386" t="s">
        <v>336</v>
      </c>
    </row>
    <row r="1729" spans="1:17">
      <c r="A1729" s="386" t="s">
        <v>349</v>
      </c>
      <c r="B1729" s="386" t="s">
        <v>336</v>
      </c>
      <c r="C1729" s="386" t="s">
        <v>188</v>
      </c>
      <c r="D1729" s="389">
        <v>44022</v>
      </c>
      <c r="E1729" s="394">
        <v>0.59821759259259255</v>
      </c>
      <c r="F1729" s="386" t="s">
        <v>500</v>
      </c>
      <c r="G1729" s="386">
        <v>112.297</v>
      </c>
      <c r="H1729" s="386">
        <v>1.140501</v>
      </c>
      <c r="J1729" s="320">
        <f t="shared" si="130"/>
        <v>2020</v>
      </c>
      <c r="K1729" s="320">
        <f t="shared" si="131"/>
        <v>7</v>
      </c>
      <c r="L1729" s="320">
        <f t="shared" si="132"/>
        <v>10</v>
      </c>
      <c r="M1729" s="91">
        <f t="shared" si="133"/>
        <v>44022</v>
      </c>
      <c r="N1729" s="90">
        <f t="shared" si="134"/>
        <v>44022.598217592589</v>
      </c>
      <c r="O1729" s="386">
        <v>112.297</v>
      </c>
      <c r="P1729" s="386">
        <v>1.140501</v>
      </c>
      <c r="Q1729" s="386" t="s">
        <v>336</v>
      </c>
    </row>
    <row r="1730" spans="1:17">
      <c r="A1730" s="386" t="s">
        <v>349</v>
      </c>
      <c r="B1730" s="386" t="s">
        <v>336</v>
      </c>
      <c r="C1730" s="386" t="s">
        <v>188</v>
      </c>
      <c r="D1730" s="389">
        <v>44022</v>
      </c>
      <c r="E1730" s="394">
        <v>0.64863425925925922</v>
      </c>
      <c r="F1730" s="386" t="s">
        <v>593</v>
      </c>
      <c r="G1730" s="386">
        <v>112.196</v>
      </c>
      <c r="H1730" s="386">
        <v>1.162091</v>
      </c>
      <c r="J1730" s="320">
        <f t="shared" si="130"/>
        <v>2020</v>
      </c>
      <c r="K1730" s="320">
        <f t="shared" si="131"/>
        <v>7</v>
      </c>
      <c r="L1730" s="320">
        <f t="shared" si="132"/>
        <v>10</v>
      </c>
      <c r="M1730" s="91">
        <f t="shared" si="133"/>
        <v>44022</v>
      </c>
      <c r="N1730" s="90">
        <f t="shared" si="134"/>
        <v>44022.648634259262</v>
      </c>
      <c r="O1730" s="386">
        <v>112.196</v>
      </c>
      <c r="P1730" s="386">
        <v>1.162091</v>
      </c>
      <c r="Q1730" s="386" t="s">
        <v>336</v>
      </c>
    </row>
    <row r="1731" spans="1:17">
      <c r="A1731" s="386" t="s">
        <v>349</v>
      </c>
      <c r="B1731" s="386" t="s">
        <v>336</v>
      </c>
      <c r="C1731" s="386" t="s">
        <v>188</v>
      </c>
      <c r="D1731" s="389">
        <v>44022</v>
      </c>
      <c r="E1731" s="394">
        <v>0.64863425925925922</v>
      </c>
      <c r="F1731" s="386" t="s">
        <v>593</v>
      </c>
      <c r="G1731" s="386">
        <v>112.16500000000001</v>
      </c>
      <c r="H1731" s="386">
        <v>1.168722</v>
      </c>
      <c r="J1731" s="320">
        <f t="shared" ref="J1731:J1794" si="135">YEAR(D1731)</f>
        <v>2020</v>
      </c>
      <c r="K1731" s="320">
        <f t="shared" ref="K1731:K1794" si="136">MONTH(D1731)</f>
        <v>7</v>
      </c>
      <c r="L1731" s="320">
        <f t="shared" ref="L1731:L1794" si="137">DAY(D1731)</f>
        <v>10</v>
      </c>
      <c r="M1731" s="91">
        <f t="shared" ref="M1731:M1794" si="138">DATE(J1731,K1731,L1731)</f>
        <v>44022</v>
      </c>
      <c r="N1731" s="90">
        <f t="shared" ref="N1731:N1794" si="139">M1731+E1731</f>
        <v>44022.648634259262</v>
      </c>
      <c r="O1731" s="386">
        <v>112.16500000000001</v>
      </c>
      <c r="P1731" s="386">
        <v>1.168722</v>
      </c>
      <c r="Q1731" s="386" t="s">
        <v>336</v>
      </c>
    </row>
    <row r="1732" spans="1:17">
      <c r="A1732" s="386" t="s">
        <v>349</v>
      </c>
      <c r="B1732" s="386" t="s">
        <v>336</v>
      </c>
      <c r="C1732" s="386" t="s">
        <v>188</v>
      </c>
      <c r="D1732" s="389">
        <v>44025</v>
      </c>
      <c r="E1732" s="394">
        <v>0.37472222222222223</v>
      </c>
      <c r="F1732" s="386" t="s">
        <v>421</v>
      </c>
      <c r="G1732" s="386">
        <v>112.36199999999999</v>
      </c>
      <c r="H1732" s="386">
        <v>1.125032</v>
      </c>
      <c r="J1732" s="320">
        <f t="shared" si="135"/>
        <v>2020</v>
      </c>
      <c r="K1732" s="320">
        <f t="shared" si="136"/>
        <v>7</v>
      </c>
      <c r="L1732" s="320">
        <f t="shared" si="137"/>
        <v>13</v>
      </c>
      <c r="M1732" s="91">
        <f t="shared" si="138"/>
        <v>44025</v>
      </c>
      <c r="N1732" s="90">
        <f t="shared" si="139"/>
        <v>44025.374722222223</v>
      </c>
      <c r="O1732" s="386">
        <v>112.36199999999999</v>
      </c>
      <c r="P1732" s="386">
        <v>1.125032</v>
      </c>
      <c r="Q1732" s="386" t="s">
        <v>336</v>
      </c>
    </row>
    <row r="1733" spans="1:17">
      <c r="A1733" s="386" t="s">
        <v>349</v>
      </c>
      <c r="B1733" s="386" t="s">
        <v>336</v>
      </c>
      <c r="C1733" s="386" t="s">
        <v>188</v>
      </c>
      <c r="D1733" s="389">
        <v>44025</v>
      </c>
      <c r="E1733" s="394">
        <v>0.37472222222222223</v>
      </c>
      <c r="F1733" s="386" t="s">
        <v>421</v>
      </c>
      <c r="G1733" s="386">
        <v>112.36199999999999</v>
      </c>
      <c r="H1733" s="386">
        <v>1.125032</v>
      </c>
      <c r="J1733" s="320">
        <f t="shared" si="135"/>
        <v>2020</v>
      </c>
      <c r="K1733" s="320">
        <f t="shared" si="136"/>
        <v>7</v>
      </c>
      <c r="L1733" s="320">
        <f t="shared" si="137"/>
        <v>13</v>
      </c>
      <c r="M1733" s="91">
        <f t="shared" si="138"/>
        <v>44025</v>
      </c>
      <c r="N1733" s="90">
        <f t="shared" si="139"/>
        <v>44025.374722222223</v>
      </c>
      <c r="O1733" s="386">
        <v>112.36199999999999</v>
      </c>
      <c r="P1733" s="386">
        <v>1.125032</v>
      </c>
      <c r="Q1733" s="386" t="s">
        <v>336</v>
      </c>
    </row>
    <row r="1734" spans="1:17">
      <c r="A1734" s="386" t="s">
        <v>349</v>
      </c>
      <c r="B1734" s="386" t="s">
        <v>336</v>
      </c>
      <c r="C1734" s="386" t="s">
        <v>188</v>
      </c>
      <c r="D1734" s="389">
        <v>44025</v>
      </c>
      <c r="E1734" s="394">
        <v>0.41820601851851852</v>
      </c>
      <c r="F1734" s="386" t="s">
        <v>465</v>
      </c>
      <c r="G1734" s="386">
        <v>112.47199999999999</v>
      </c>
      <c r="H1734" s="386">
        <v>1.1015470000000001</v>
      </c>
      <c r="J1734" s="320">
        <f t="shared" si="135"/>
        <v>2020</v>
      </c>
      <c r="K1734" s="320">
        <f t="shared" si="136"/>
        <v>7</v>
      </c>
      <c r="L1734" s="320">
        <f t="shared" si="137"/>
        <v>13</v>
      </c>
      <c r="M1734" s="91">
        <f t="shared" si="138"/>
        <v>44025</v>
      </c>
      <c r="N1734" s="90">
        <f t="shared" si="139"/>
        <v>44025.418206018519</v>
      </c>
      <c r="O1734" s="386">
        <v>112.47199999999999</v>
      </c>
      <c r="P1734" s="386">
        <v>1.1015470000000001</v>
      </c>
      <c r="Q1734" s="386" t="s">
        <v>336</v>
      </c>
    </row>
    <row r="1735" spans="1:17">
      <c r="A1735" s="386" t="s">
        <v>349</v>
      </c>
      <c r="B1735" s="386" t="s">
        <v>336</v>
      </c>
      <c r="C1735" s="386" t="s">
        <v>188</v>
      </c>
      <c r="D1735" s="389">
        <v>44025</v>
      </c>
      <c r="E1735" s="394">
        <v>0.41832175925925924</v>
      </c>
      <c r="F1735" s="386" t="s">
        <v>465</v>
      </c>
      <c r="G1735" s="386">
        <v>112.47199999999999</v>
      </c>
      <c r="H1735" s="386">
        <v>1.1015470000000001</v>
      </c>
      <c r="J1735" s="320">
        <f t="shared" si="135"/>
        <v>2020</v>
      </c>
      <c r="K1735" s="320">
        <f t="shared" si="136"/>
        <v>7</v>
      </c>
      <c r="L1735" s="320">
        <f t="shared" si="137"/>
        <v>13</v>
      </c>
      <c r="M1735" s="91">
        <f t="shared" si="138"/>
        <v>44025</v>
      </c>
      <c r="N1735" s="90">
        <f t="shared" si="139"/>
        <v>44025.418321759258</v>
      </c>
      <c r="O1735" s="386">
        <v>112.47199999999999</v>
      </c>
      <c r="P1735" s="386">
        <v>1.1015470000000001</v>
      </c>
      <c r="Q1735" s="386" t="s">
        <v>336</v>
      </c>
    </row>
    <row r="1736" spans="1:17">
      <c r="A1736" s="386" t="s">
        <v>349</v>
      </c>
      <c r="B1736" s="386" t="s">
        <v>336</v>
      </c>
      <c r="C1736" s="386" t="s">
        <v>188</v>
      </c>
      <c r="D1736" s="389">
        <v>44025</v>
      </c>
      <c r="E1736" s="394">
        <v>0.41832175925925924</v>
      </c>
      <c r="F1736" s="386" t="s">
        <v>465</v>
      </c>
      <c r="G1736" s="386">
        <v>112.47199999999999</v>
      </c>
      <c r="H1736" s="386">
        <v>1.1015470000000001</v>
      </c>
      <c r="J1736" s="320">
        <f t="shared" si="135"/>
        <v>2020</v>
      </c>
      <c r="K1736" s="320">
        <f t="shared" si="136"/>
        <v>7</v>
      </c>
      <c r="L1736" s="320">
        <f t="shared" si="137"/>
        <v>13</v>
      </c>
      <c r="M1736" s="91">
        <f t="shared" si="138"/>
        <v>44025</v>
      </c>
      <c r="N1736" s="90">
        <f t="shared" si="139"/>
        <v>44025.418321759258</v>
      </c>
      <c r="O1736" s="386">
        <v>112.47199999999999</v>
      </c>
      <c r="P1736" s="386">
        <v>1.1015470000000001</v>
      </c>
      <c r="Q1736" s="386" t="s">
        <v>336</v>
      </c>
    </row>
    <row r="1737" spans="1:17">
      <c r="A1737" s="386" t="s">
        <v>349</v>
      </c>
      <c r="B1737" s="386" t="s">
        <v>336</v>
      </c>
      <c r="C1737" s="386" t="s">
        <v>188</v>
      </c>
      <c r="D1737" s="389">
        <v>44025</v>
      </c>
      <c r="E1737" s="394">
        <v>0.50821759259259258</v>
      </c>
      <c r="F1737" s="386" t="s">
        <v>594</v>
      </c>
      <c r="G1737" s="386">
        <v>112.339</v>
      </c>
      <c r="H1737" s="386">
        <v>1.1299459999999999</v>
      </c>
      <c r="J1737" s="320">
        <f t="shared" si="135"/>
        <v>2020</v>
      </c>
      <c r="K1737" s="320">
        <f t="shared" si="136"/>
        <v>7</v>
      </c>
      <c r="L1737" s="320">
        <f t="shared" si="137"/>
        <v>13</v>
      </c>
      <c r="M1737" s="91">
        <f t="shared" si="138"/>
        <v>44025</v>
      </c>
      <c r="N1737" s="90">
        <f t="shared" si="139"/>
        <v>44025.508217592593</v>
      </c>
      <c r="O1737" s="386">
        <v>112.339</v>
      </c>
      <c r="P1737" s="386">
        <v>1.1299459999999999</v>
      </c>
      <c r="Q1737" s="386" t="s">
        <v>336</v>
      </c>
    </row>
    <row r="1738" spans="1:17">
      <c r="A1738" s="386" t="s">
        <v>349</v>
      </c>
      <c r="B1738" s="386" t="s">
        <v>336</v>
      </c>
      <c r="C1738" s="386" t="s">
        <v>188</v>
      </c>
      <c r="D1738" s="389">
        <v>44025</v>
      </c>
      <c r="E1738" s="394">
        <v>0.58376157407407403</v>
      </c>
      <c r="F1738" s="386" t="s">
        <v>595</v>
      </c>
      <c r="G1738" s="386">
        <v>112.414</v>
      </c>
      <c r="H1738" s="386">
        <v>1.1139269999999999</v>
      </c>
      <c r="J1738" s="320">
        <f t="shared" si="135"/>
        <v>2020</v>
      </c>
      <c r="K1738" s="320">
        <f t="shared" si="136"/>
        <v>7</v>
      </c>
      <c r="L1738" s="320">
        <f t="shared" si="137"/>
        <v>13</v>
      </c>
      <c r="M1738" s="91">
        <f t="shared" si="138"/>
        <v>44025</v>
      </c>
      <c r="N1738" s="90">
        <f t="shared" si="139"/>
        <v>44025.583761574075</v>
      </c>
      <c r="O1738" s="386">
        <v>112.414</v>
      </c>
      <c r="P1738" s="386">
        <v>1.1139269999999999</v>
      </c>
      <c r="Q1738" s="386" t="s">
        <v>336</v>
      </c>
    </row>
    <row r="1739" spans="1:17">
      <c r="A1739" s="386" t="s">
        <v>349</v>
      </c>
      <c r="B1739" s="386" t="s">
        <v>336</v>
      </c>
      <c r="C1739" s="386" t="s">
        <v>188</v>
      </c>
      <c r="D1739" s="389">
        <v>44025</v>
      </c>
      <c r="E1739" s="394">
        <v>0.68012731481481481</v>
      </c>
      <c r="F1739" s="386" t="s">
        <v>596</v>
      </c>
      <c r="G1739" s="386">
        <v>112.414</v>
      </c>
      <c r="H1739" s="386">
        <v>1.1139269999999999</v>
      </c>
      <c r="J1739" s="320">
        <f t="shared" si="135"/>
        <v>2020</v>
      </c>
      <c r="K1739" s="320">
        <f t="shared" si="136"/>
        <v>7</v>
      </c>
      <c r="L1739" s="320">
        <f t="shared" si="137"/>
        <v>13</v>
      </c>
      <c r="M1739" s="91">
        <f t="shared" si="138"/>
        <v>44025</v>
      </c>
      <c r="N1739" s="90">
        <f t="shared" si="139"/>
        <v>44025.680127314816</v>
      </c>
      <c r="O1739" s="386">
        <v>112.414</v>
      </c>
      <c r="P1739" s="386">
        <v>1.1139269999999999</v>
      </c>
      <c r="Q1739" s="386" t="s">
        <v>336</v>
      </c>
    </row>
    <row r="1740" spans="1:17">
      <c r="A1740" s="386" t="s">
        <v>349</v>
      </c>
      <c r="B1740" s="386" t="s">
        <v>336</v>
      </c>
      <c r="C1740" s="386" t="s">
        <v>188</v>
      </c>
      <c r="D1740" s="389">
        <v>44025</v>
      </c>
      <c r="E1740" s="394">
        <v>0.68013888888888885</v>
      </c>
      <c r="F1740" s="386" t="s">
        <v>596</v>
      </c>
      <c r="G1740" s="386">
        <v>112.414</v>
      </c>
      <c r="H1740" s="386">
        <v>1.1139269999999999</v>
      </c>
      <c r="J1740" s="320">
        <f t="shared" si="135"/>
        <v>2020</v>
      </c>
      <c r="K1740" s="320">
        <f t="shared" si="136"/>
        <v>7</v>
      </c>
      <c r="L1740" s="320">
        <f t="shared" si="137"/>
        <v>13</v>
      </c>
      <c r="M1740" s="91">
        <f t="shared" si="138"/>
        <v>44025</v>
      </c>
      <c r="N1740" s="90">
        <f t="shared" si="139"/>
        <v>44025.680138888885</v>
      </c>
      <c r="O1740" s="386">
        <v>112.414</v>
      </c>
      <c r="P1740" s="386">
        <v>1.1139269999999999</v>
      </c>
      <c r="Q1740" s="386" t="s">
        <v>336</v>
      </c>
    </row>
    <row r="1741" spans="1:17">
      <c r="A1741" s="386" t="s">
        <v>349</v>
      </c>
      <c r="B1741" s="386" t="s">
        <v>336</v>
      </c>
      <c r="C1741" s="386" t="s">
        <v>188</v>
      </c>
      <c r="D1741" s="389">
        <v>44026</v>
      </c>
      <c r="E1741" s="394">
        <v>0.46560185185185188</v>
      </c>
      <c r="F1741" s="386" t="s">
        <v>520</v>
      </c>
      <c r="G1741" s="386">
        <v>112.461</v>
      </c>
      <c r="H1741" s="386">
        <v>1.1038950000000001</v>
      </c>
      <c r="J1741" s="320">
        <f t="shared" si="135"/>
        <v>2020</v>
      </c>
      <c r="K1741" s="320">
        <f t="shared" si="136"/>
        <v>7</v>
      </c>
      <c r="L1741" s="320">
        <f t="shared" si="137"/>
        <v>14</v>
      </c>
      <c r="M1741" s="91">
        <f t="shared" si="138"/>
        <v>44026</v>
      </c>
      <c r="N1741" s="90">
        <f t="shared" si="139"/>
        <v>44026.465601851851</v>
      </c>
      <c r="O1741" s="386">
        <v>112.461</v>
      </c>
      <c r="P1741" s="386">
        <v>1.1038950000000001</v>
      </c>
      <c r="Q1741" s="386" t="s">
        <v>336</v>
      </c>
    </row>
    <row r="1742" spans="1:17">
      <c r="A1742" s="386" t="s">
        <v>349</v>
      </c>
      <c r="B1742" s="386" t="s">
        <v>336</v>
      </c>
      <c r="C1742" s="386" t="s">
        <v>188</v>
      </c>
      <c r="D1742" s="389">
        <v>44026</v>
      </c>
      <c r="E1742" s="394">
        <v>0.46560185185185188</v>
      </c>
      <c r="F1742" s="386" t="s">
        <v>520</v>
      </c>
      <c r="G1742" s="386">
        <v>112.461</v>
      </c>
      <c r="H1742" s="386">
        <v>1.1038950000000001</v>
      </c>
      <c r="J1742" s="320">
        <f t="shared" si="135"/>
        <v>2020</v>
      </c>
      <c r="K1742" s="320">
        <f t="shared" si="136"/>
        <v>7</v>
      </c>
      <c r="L1742" s="320">
        <f t="shared" si="137"/>
        <v>14</v>
      </c>
      <c r="M1742" s="91">
        <f t="shared" si="138"/>
        <v>44026</v>
      </c>
      <c r="N1742" s="90">
        <f t="shared" si="139"/>
        <v>44026.465601851851</v>
      </c>
      <c r="O1742" s="386">
        <v>112.461</v>
      </c>
      <c r="P1742" s="386">
        <v>1.1038950000000001</v>
      </c>
      <c r="Q1742" s="386" t="s">
        <v>336</v>
      </c>
    </row>
    <row r="1743" spans="1:17">
      <c r="A1743" s="386" t="s">
        <v>349</v>
      </c>
      <c r="B1743" s="386" t="s">
        <v>336</v>
      </c>
      <c r="C1743" s="386" t="s">
        <v>188</v>
      </c>
      <c r="D1743" s="389">
        <v>44026</v>
      </c>
      <c r="E1743" s="394">
        <v>0.46561342592592592</v>
      </c>
      <c r="F1743" s="386" t="s">
        <v>520</v>
      </c>
      <c r="G1743" s="386">
        <v>112.47499999999999</v>
      </c>
      <c r="H1743" s="386">
        <v>1.1009070000000001</v>
      </c>
      <c r="J1743" s="320">
        <f t="shared" si="135"/>
        <v>2020</v>
      </c>
      <c r="K1743" s="320">
        <f t="shared" si="136"/>
        <v>7</v>
      </c>
      <c r="L1743" s="320">
        <f t="shared" si="137"/>
        <v>14</v>
      </c>
      <c r="M1743" s="91">
        <f t="shared" si="138"/>
        <v>44026</v>
      </c>
      <c r="N1743" s="90">
        <f t="shared" si="139"/>
        <v>44026.465613425928</v>
      </c>
      <c r="O1743" s="386">
        <v>112.47499999999999</v>
      </c>
      <c r="P1743" s="386">
        <v>1.1009070000000001</v>
      </c>
      <c r="Q1743" s="386" t="s">
        <v>336</v>
      </c>
    </row>
    <row r="1744" spans="1:17">
      <c r="A1744" s="386" t="s">
        <v>349</v>
      </c>
      <c r="B1744" s="386" t="s">
        <v>336</v>
      </c>
      <c r="C1744" s="386" t="s">
        <v>188</v>
      </c>
      <c r="D1744" s="389">
        <v>44026</v>
      </c>
      <c r="E1744" s="394">
        <v>0.48663194444444446</v>
      </c>
      <c r="F1744" s="386" t="s">
        <v>442</v>
      </c>
      <c r="G1744" s="386">
        <v>112.48099999999999</v>
      </c>
      <c r="H1744" s="386">
        <v>1.098025</v>
      </c>
      <c r="J1744" s="320">
        <f t="shared" si="135"/>
        <v>2020</v>
      </c>
      <c r="K1744" s="320">
        <f t="shared" si="136"/>
        <v>7</v>
      </c>
      <c r="L1744" s="320">
        <f t="shared" si="137"/>
        <v>14</v>
      </c>
      <c r="M1744" s="91">
        <f t="shared" si="138"/>
        <v>44026</v>
      </c>
      <c r="N1744" s="90">
        <f t="shared" si="139"/>
        <v>44026.486631944441</v>
      </c>
      <c r="O1744" s="386">
        <v>112.48099999999999</v>
      </c>
      <c r="P1744" s="386">
        <v>1.098025</v>
      </c>
      <c r="Q1744" s="386" t="s">
        <v>336</v>
      </c>
    </row>
    <row r="1745" spans="1:17">
      <c r="A1745" s="386" t="s">
        <v>349</v>
      </c>
      <c r="B1745" s="386" t="s">
        <v>336</v>
      </c>
      <c r="C1745" s="386" t="s">
        <v>188</v>
      </c>
      <c r="D1745" s="389">
        <v>44026</v>
      </c>
      <c r="E1745" s="394">
        <v>0.48663194444444446</v>
      </c>
      <c r="F1745" s="386" t="s">
        <v>442</v>
      </c>
      <c r="G1745" s="386">
        <v>112.551</v>
      </c>
      <c r="H1745" s="386">
        <v>1.083086</v>
      </c>
      <c r="J1745" s="320">
        <f t="shared" si="135"/>
        <v>2020</v>
      </c>
      <c r="K1745" s="320">
        <f t="shared" si="136"/>
        <v>7</v>
      </c>
      <c r="L1745" s="320">
        <f t="shared" si="137"/>
        <v>14</v>
      </c>
      <c r="M1745" s="91">
        <f t="shared" si="138"/>
        <v>44026</v>
      </c>
      <c r="N1745" s="90">
        <f t="shared" si="139"/>
        <v>44026.486631944441</v>
      </c>
      <c r="O1745" s="386">
        <v>112.551</v>
      </c>
      <c r="P1745" s="386">
        <v>1.083086</v>
      </c>
      <c r="Q1745" s="386" t="s">
        <v>336</v>
      </c>
    </row>
    <row r="1746" spans="1:17">
      <c r="A1746" s="386" t="s">
        <v>349</v>
      </c>
      <c r="B1746" s="386" t="s">
        <v>336</v>
      </c>
      <c r="C1746" s="386" t="s">
        <v>188</v>
      </c>
      <c r="D1746" s="389">
        <v>44026</v>
      </c>
      <c r="E1746" s="394">
        <v>0.59790509259259261</v>
      </c>
      <c r="F1746" s="386" t="s">
        <v>573</v>
      </c>
      <c r="G1746" s="386">
        <v>112.786</v>
      </c>
      <c r="H1746" s="386">
        <v>1.033015</v>
      </c>
      <c r="J1746" s="320">
        <f t="shared" si="135"/>
        <v>2020</v>
      </c>
      <c r="K1746" s="320">
        <f t="shared" si="136"/>
        <v>7</v>
      </c>
      <c r="L1746" s="320">
        <f t="shared" si="137"/>
        <v>14</v>
      </c>
      <c r="M1746" s="91">
        <f t="shared" si="138"/>
        <v>44026</v>
      </c>
      <c r="N1746" s="90">
        <f t="shared" si="139"/>
        <v>44026.597905092596</v>
      </c>
      <c r="O1746" s="386">
        <v>112.786</v>
      </c>
      <c r="P1746" s="386">
        <v>1.033015</v>
      </c>
      <c r="Q1746" s="386" t="s">
        <v>336</v>
      </c>
    </row>
    <row r="1747" spans="1:17">
      <c r="A1747" s="386" t="s">
        <v>349</v>
      </c>
      <c r="B1747" s="386" t="s">
        <v>336</v>
      </c>
      <c r="C1747" s="386" t="s">
        <v>188</v>
      </c>
      <c r="D1747" s="389">
        <v>44026</v>
      </c>
      <c r="E1747" s="394">
        <v>0.60797453703703708</v>
      </c>
      <c r="F1747" s="386" t="s">
        <v>507</v>
      </c>
      <c r="G1747" s="386">
        <v>112.69</v>
      </c>
      <c r="H1747" s="386">
        <v>1.053455</v>
      </c>
      <c r="J1747" s="320">
        <f t="shared" si="135"/>
        <v>2020</v>
      </c>
      <c r="K1747" s="320">
        <f t="shared" si="136"/>
        <v>7</v>
      </c>
      <c r="L1747" s="320">
        <f t="shared" si="137"/>
        <v>14</v>
      </c>
      <c r="M1747" s="91">
        <f t="shared" si="138"/>
        <v>44026</v>
      </c>
      <c r="N1747" s="90">
        <f t="shared" si="139"/>
        <v>44026.607974537037</v>
      </c>
      <c r="O1747" s="386">
        <v>112.69</v>
      </c>
      <c r="P1747" s="386">
        <v>1.053455</v>
      </c>
      <c r="Q1747" s="386" t="s">
        <v>336</v>
      </c>
    </row>
    <row r="1748" spans="1:17">
      <c r="A1748" s="386" t="s">
        <v>349</v>
      </c>
      <c r="B1748" s="386" t="s">
        <v>336</v>
      </c>
      <c r="C1748" s="386" t="s">
        <v>188</v>
      </c>
      <c r="D1748" s="389">
        <v>44026</v>
      </c>
      <c r="E1748" s="394">
        <v>0.60798611111111112</v>
      </c>
      <c r="F1748" s="386" t="s">
        <v>507</v>
      </c>
      <c r="G1748" s="386">
        <v>112.65900000000001</v>
      </c>
      <c r="H1748" s="386">
        <v>1.06006</v>
      </c>
      <c r="J1748" s="320">
        <f t="shared" si="135"/>
        <v>2020</v>
      </c>
      <c r="K1748" s="320">
        <f t="shared" si="136"/>
        <v>7</v>
      </c>
      <c r="L1748" s="320">
        <f t="shared" si="137"/>
        <v>14</v>
      </c>
      <c r="M1748" s="91">
        <f t="shared" si="138"/>
        <v>44026</v>
      </c>
      <c r="N1748" s="90">
        <f t="shared" si="139"/>
        <v>44026.607986111114</v>
      </c>
      <c r="O1748" s="386">
        <v>112.65900000000001</v>
      </c>
      <c r="P1748" s="386">
        <v>1.06006</v>
      </c>
      <c r="Q1748" s="386" t="s">
        <v>336</v>
      </c>
    </row>
    <row r="1749" spans="1:17">
      <c r="A1749" s="386" t="s">
        <v>349</v>
      </c>
      <c r="B1749" s="386" t="s">
        <v>336</v>
      </c>
      <c r="C1749" s="386" t="s">
        <v>188</v>
      </c>
      <c r="D1749" s="389">
        <v>44026</v>
      </c>
      <c r="E1749" s="394">
        <v>0.60798611111111112</v>
      </c>
      <c r="F1749" s="386" t="s">
        <v>507</v>
      </c>
      <c r="G1749" s="386">
        <v>112.65900000000001</v>
      </c>
      <c r="H1749" s="386">
        <v>1.06006</v>
      </c>
      <c r="J1749" s="320">
        <f t="shared" si="135"/>
        <v>2020</v>
      </c>
      <c r="K1749" s="320">
        <f t="shared" si="136"/>
        <v>7</v>
      </c>
      <c r="L1749" s="320">
        <f t="shared" si="137"/>
        <v>14</v>
      </c>
      <c r="M1749" s="91">
        <f t="shared" si="138"/>
        <v>44026</v>
      </c>
      <c r="N1749" s="90">
        <f t="shared" si="139"/>
        <v>44026.607986111114</v>
      </c>
      <c r="O1749" s="386">
        <v>112.65900000000001</v>
      </c>
      <c r="P1749" s="386">
        <v>1.06006</v>
      </c>
      <c r="Q1749" s="386" t="s">
        <v>336</v>
      </c>
    </row>
    <row r="1750" spans="1:17">
      <c r="A1750" s="386" t="s">
        <v>349</v>
      </c>
      <c r="B1750" s="386" t="s">
        <v>336</v>
      </c>
      <c r="C1750" s="386" t="s">
        <v>188</v>
      </c>
      <c r="D1750" s="389">
        <v>44028</v>
      </c>
      <c r="E1750" s="394">
        <v>0.5232754629629629</v>
      </c>
      <c r="F1750" s="386" t="s">
        <v>436</v>
      </c>
      <c r="G1750" s="386">
        <v>112.68</v>
      </c>
      <c r="H1750" s="386">
        <v>1.049061</v>
      </c>
      <c r="J1750" s="320">
        <f t="shared" si="135"/>
        <v>2020</v>
      </c>
      <c r="K1750" s="320">
        <f t="shared" si="136"/>
        <v>7</v>
      </c>
      <c r="L1750" s="320">
        <f t="shared" si="137"/>
        <v>16</v>
      </c>
      <c r="M1750" s="91">
        <f t="shared" si="138"/>
        <v>44028</v>
      </c>
      <c r="N1750" s="90">
        <f t="shared" si="139"/>
        <v>44028.523275462961</v>
      </c>
      <c r="O1750" s="386">
        <v>112.68</v>
      </c>
      <c r="P1750" s="386">
        <v>1.049061</v>
      </c>
      <c r="Q1750" s="386" t="s">
        <v>336</v>
      </c>
    </row>
    <row r="1751" spans="1:17">
      <c r="A1751" s="386" t="s">
        <v>349</v>
      </c>
      <c r="B1751" s="386" t="s">
        <v>336</v>
      </c>
      <c r="C1751" s="386" t="s">
        <v>188</v>
      </c>
      <c r="D1751" s="389">
        <v>44028</v>
      </c>
      <c r="E1751" s="394">
        <v>0.52328703703703705</v>
      </c>
      <c r="F1751" s="386" t="s">
        <v>436</v>
      </c>
      <c r="G1751" s="386">
        <v>112.751</v>
      </c>
      <c r="H1751" s="386">
        <v>1.033906</v>
      </c>
      <c r="J1751" s="320">
        <f t="shared" si="135"/>
        <v>2020</v>
      </c>
      <c r="K1751" s="320">
        <f t="shared" si="136"/>
        <v>7</v>
      </c>
      <c r="L1751" s="320">
        <f t="shared" si="137"/>
        <v>16</v>
      </c>
      <c r="M1751" s="91">
        <f t="shared" si="138"/>
        <v>44028</v>
      </c>
      <c r="N1751" s="90">
        <f t="shared" si="139"/>
        <v>44028.523287037038</v>
      </c>
      <c r="O1751" s="386">
        <v>112.751</v>
      </c>
      <c r="P1751" s="386">
        <v>1.033906</v>
      </c>
      <c r="Q1751" s="386" t="s">
        <v>336</v>
      </c>
    </row>
    <row r="1752" spans="1:17">
      <c r="A1752" s="386" t="s">
        <v>349</v>
      </c>
      <c r="B1752" s="386" t="s">
        <v>336</v>
      </c>
      <c r="C1752" s="386" t="s">
        <v>188</v>
      </c>
      <c r="D1752" s="389">
        <v>44028</v>
      </c>
      <c r="E1752" s="394">
        <v>0.58598379629629638</v>
      </c>
      <c r="F1752" s="386" t="s">
        <v>454</v>
      </c>
      <c r="G1752" s="386">
        <v>112.83</v>
      </c>
      <c r="H1752" s="386">
        <v>1.0170570000000001</v>
      </c>
      <c r="J1752" s="320">
        <f t="shared" si="135"/>
        <v>2020</v>
      </c>
      <c r="K1752" s="320">
        <f t="shared" si="136"/>
        <v>7</v>
      </c>
      <c r="L1752" s="320">
        <f t="shared" si="137"/>
        <v>16</v>
      </c>
      <c r="M1752" s="91">
        <f t="shared" si="138"/>
        <v>44028</v>
      </c>
      <c r="N1752" s="90">
        <f t="shared" si="139"/>
        <v>44028.5859837963</v>
      </c>
      <c r="O1752" s="386">
        <v>112.83</v>
      </c>
      <c r="P1752" s="386">
        <v>1.0170570000000001</v>
      </c>
      <c r="Q1752" s="386" t="s">
        <v>336</v>
      </c>
    </row>
    <row r="1753" spans="1:17">
      <c r="A1753" s="386" t="s">
        <v>349</v>
      </c>
      <c r="B1753" s="386" t="s">
        <v>336</v>
      </c>
      <c r="C1753" s="386" t="s">
        <v>188</v>
      </c>
      <c r="D1753" s="389">
        <v>44028</v>
      </c>
      <c r="E1753" s="394">
        <v>0.63582175925925932</v>
      </c>
      <c r="F1753" s="386" t="s">
        <v>431</v>
      </c>
      <c r="G1753" s="386">
        <v>112.619</v>
      </c>
      <c r="H1753" s="386">
        <v>1.06209</v>
      </c>
      <c r="J1753" s="320">
        <f t="shared" si="135"/>
        <v>2020</v>
      </c>
      <c r="K1753" s="320">
        <f t="shared" si="136"/>
        <v>7</v>
      </c>
      <c r="L1753" s="320">
        <f t="shared" si="137"/>
        <v>16</v>
      </c>
      <c r="M1753" s="91">
        <f t="shared" si="138"/>
        <v>44028</v>
      </c>
      <c r="N1753" s="90">
        <f t="shared" si="139"/>
        <v>44028.635821759257</v>
      </c>
      <c r="O1753" s="386">
        <v>112.619</v>
      </c>
      <c r="P1753" s="386">
        <v>1.06209</v>
      </c>
      <c r="Q1753" s="386" t="s">
        <v>336</v>
      </c>
    </row>
    <row r="1754" spans="1:17">
      <c r="A1754" s="386" t="s">
        <v>349</v>
      </c>
      <c r="B1754" s="386" t="s">
        <v>336</v>
      </c>
      <c r="C1754" s="386" t="s">
        <v>188</v>
      </c>
      <c r="D1754" s="389">
        <v>44029</v>
      </c>
      <c r="E1754" s="394">
        <v>0.35048611111111111</v>
      </c>
      <c r="F1754" s="386" t="s">
        <v>597</v>
      </c>
      <c r="G1754" s="386">
        <v>112.797</v>
      </c>
      <c r="H1754" s="386">
        <v>1.0224439999999999</v>
      </c>
      <c r="J1754" s="320">
        <f t="shared" si="135"/>
        <v>2020</v>
      </c>
      <c r="K1754" s="320">
        <f t="shared" si="136"/>
        <v>7</v>
      </c>
      <c r="L1754" s="320">
        <f t="shared" si="137"/>
        <v>17</v>
      </c>
      <c r="M1754" s="91">
        <f t="shared" si="138"/>
        <v>44029</v>
      </c>
      <c r="N1754" s="90">
        <f t="shared" si="139"/>
        <v>44029.350486111114</v>
      </c>
      <c r="O1754" s="386">
        <v>112.797</v>
      </c>
      <c r="P1754" s="386">
        <v>1.0224439999999999</v>
      </c>
      <c r="Q1754" s="386" t="s">
        <v>336</v>
      </c>
    </row>
    <row r="1755" spans="1:17">
      <c r="A1755" s="386" t="s">
        <v>349</v>
      </c>
      <c r="B1755" s="386" t="s">
        <v>336</v>
      </c>
      <c r="C1755" s="386" t="s">
        <v>188</v>
      </c>
      <c r="D1755" s="389">
        <v>44029</v>
      </c>
      <c r="E1755" s="394">
        <v>0.35048611111111111</v>
      </c>
      <c r="F1755" s="386" t="s">
        <v>597</v>
      </c>
      <c r="G1755" s="386">
        <v>112.76600000000001</v>
      </c>
      <c r="H1755" s="386">
        <v>1.0290600000000001</v>
      </c>
      <c r="J1755" s="320">
        <f t="shared" si="135"/>
        <v>2020</v>
      </c>
      <c r="K1755" s="320">
        <f t="shared" si="136"/>
        <v>7</v>
      </c>
      <c r="L1755" s="320">
        <f t="shared" si="137"/>
        <v>17</v>
      </c>
      <c r="M1755" s="91">
        <f t="shared" si="138"/>
        <v>44029</v>
      </c>
      <c r="N1755" s="90">
        <f t="shared" si="139"/>
        <v>44029.350486111114</v>
      </c>
      <c r="O1755" s="386">
        <v>112.76600000000001</v>
      </c>
      <c r="P1755" s="386">
        <v>1.0290600000000001</v>
      </c>
      <c r="Q1755" s="386" t="s">
        <v>336</v>
      </c>
    </row>
    <row r="1756" spans="1:17">
      <c r="A1756" s="386" t="s">
        <v>349</v>
      </c>
      <c r="B1756" s="386" t="s">
        <v>336</v>
      </c>
      <c r="C1756" s="386" t="s">
        <v>188</v>
      </c>
      <c r="D1756" s="389">
        <v>44029</v>
      </c>
      <c r="E1756" s="394">
        <v>0.45225694444444442</v>
      </c>
      <c r="F1756" s="386" t="s">
        <v>598</v>
      </c>
      <c r="G1756" s="386">
        <v>112.82061</v>
      </c>
      <c r="H1756" s="386">
        <v>1.017406</v>
      </c>
      <c r="J1756" s="320">
        <f t="shared" si="135"/>
        <v>2020</v>
      </c>
      <c r="K1756" s="320">
        <f t="shared" si="136"/>
        <v>7</v>
      </c>
      <c r="L1756" s="320">
        <f t="shared" si="137"/>
        <v>17</v>
      </c>
      <c r="M1756" s="91">
        <f t="shared" si="138"/>
        <v>44029</v>
      </c>
      <c r="N1756" s="90">
        <f t="shared" si="139"/>
        <v>44029.452256944445</v>
      </c>
      <c r="O1756" s="386">
        <v>112.82061</v>
      </c>
      <c r="P1756" s="386">
        <v>1.017406</v>
      </c>
      <c r="Q1756" s="386" t="s">
        <v>336</v>
      </c>
    </row>
    <row r="1757" spans="1:17">
      <c r="A1757" s="386" t="s">
        <v>349</v>
      </c>
      <c r="B1757" s="386" t="s">
        <v>336</v>
      </c>
      <c r="C1757" s="386" t="s">
        <v>188</v>
      </c>
      <c r="D1757" s="389">
        <v>44029</v>
      </c>
      <c r="E1757" s="394">
        <v>0.45225694444444442</v>
      </c>
      <c r="F1757" s="386" t="s">
        <v>599</v>
      </c>
      <c r="G1757" s="386">
        <v>112.83623</v>
      </c>
      <c r="H1757" s="386">
        <v>1.0140739999999999</v>
      </c>
      <c r="J1757" s="320">
        <f t="shared" si="135"/>
        <v>2020</v>
      </c>
      <c r="K1757" s="320">
        <f t="shared" si="136"/>
        <v>7</v>
      </c>
      <c r="L1757" s="320">
        <f t="shared" si="137"/>
        <v>17</v>
      </c>
      <c r="M1757" s="91">
        <f t="shared" si="138"/>
        <v>44029</v>
      </c>
      <c r="N1757" s="90">
        <f t="shared" si="139"/>
        <v>44029.452256944445</v>
      </c>
      <c r="O1757" s="386">
        <v>112.83623</v>
      </c>
      <c r="P1757" s="386">
        <v>1.0140739999999999</v>
      </c>
      <c r="Q1757" s="386" t="s">
        <v>336</v>
      </c>
    </row>
    <row r="1758" spans="1:17">
      <c r="A1758" s="386" t="s">
        <v>349</v>
      </c>
      <c r="B1758" s="386" t="s">
        <v>336</v>
      </c>
      <c r="C1758" s="386" t="s">
        <v>188</v>
      </c>
      <c r="D1758" s="389">
        <v>44029</v>
      </c>
      <c r="E1758" s="394">
        <v>0.45225694444444442</v>
      </c>
      <c r="F1758" s="386" t="s">
        <v>443</v>
      </c>
      <c r="G1758" s="386">
        <v>112.85185</v>
      </c>
      <c r="H1758" s="386">
        <v>1.0107429999999999</v>
      </c>
      <c r="J1758" s="320">
        <f t="shared" si="135"/>
        <v>2020</v>
      </c>
      <c r="K1758" s="320">
        <f t="shared" si="136"/>
        <v>7</v>
      </c>
      <c r="L1758" s="320">
        <f t="shared" si="137"/>
        <v>17</v>
      </c>
      <c r="M1758" s="91">
        <f t="shared" si="138"/>
        <v>44029</v>
      </c>
      <c r="N1758" s="90">
        <f t="shared" si="139"/>
        <v>44029.452256944445</v>
      </c>
      <c r="O1758" s="386">
        <v>112.85185</v>
      </c>
      <c r="P1758" s="386">
        <v>1.0107429999999999</v>
      </c>
      <c r="Q1758" s="386" t="s">
        <v>336</v>
      </c>
    </row>
    <row r="1759" spans="1:17">
      <c r="A1759" s="386" t="s">
        <v>349</v>
      </c>
      <c r="B1759" s="386" t="s">
        <v>336</v>
      </c>
      <c r="C1759" s="386" t="s">
        <v>188</v>
      </c>
      <c r="D1759" s="389">
        <v>44029</v>
      </c>
      <c r="E1759" s="394">
        <v>0.56761574074074073</v>
      </c>
      <c r="F1759" s="386" t="s">
        <v>549</v>
      </c>
      <c r="G1759" s="386">
        <v>112.804</v>
      </c>
      <c r="H1759" s="386">
        <v>1.02095</v>
      </c>
      <c r="J1759" s="320">
        <f t="shared" si="135"/>
        <v>2020</v>
      </c>
      <c r="K1759" s="320">
        <f t="shared" si="136"/>
        <v>7</v>
      </c>
      <c r="L1759" s="320">
        <f t="shared" si="137"/>
        <v>17</v>
      </c>
      <c r="M1759" s="91">
        <f t="shared" si="138"/>
        <v>44029</v>
      </c>
      <c r="N1759" s="90">
        <f t="shared" si="139"/>
        <v>44029.567615740743</v>
      </c>
      <c r="O1759" s="386">
        <v>112.804</v>
      </c>
      <c r="P1759" s="386">
        <v>1.02095</v>
      </c>
      <c r="Q1759" s="386" t="s">
        <v>336</v>
      </c>
    </row>
    <row r="1760" spans="1:17">
      <c r="A1760" s="386" t="s">
        <v>349</v>
      </c>
      <c r="B1760" s="386" t="s">
        <v>336</v>
      </c>
      <c r="C1760" s="386" t="s">
        <v>188</v>
      </c>
      <c r="D1760" s="389">
        <v>44029</v>
      </c>
      <c r="E1760" s="394">
        <v>0.56762731481481477</v>
      </c>
      <c r="F1760" s="386" t="s">
        <v>549</v>
      </c>
      <c r="G1760" s="386">
        <v>112.874</v>
      </c>
      <c r="H1760" s="386">
        <v>1.0060199999999999</v>
      </c>
      <c r="J1760" s="320">
        <f t="shared" si="135"/>
        <v>2020</v>
      </c>
      <c r="K1760" s="320">
        <f t="shared" si="136"/>
        <v>7</v>
      </c>
      <c r="L1760" s="320">
        <f t="shared" si="137"/>
        <v>17</v>
      </c>
      <c r="M1760" s="91">
        <f t="shared" si="138"/>
        <v>44029</v>
      </c>
      <c r="N1760" s="90">
        <f t="shared" si="139"/>
        <v>44029.567627314813</v>
      </c>
      <c r="O1760" s="386">
        <v>112.874</v>
      </c>
      <c r="P1760" s="386">
        <v>1.0060199999999999</v>
      </c>
      <c r="Q1760" s="386" t="s">
        <v>336</v>
      </c>
    </row>
    <row r="1761" spans="1:17">
      <c r="A1761" s="386" t="s">
        <v>349</v>
      </c>
      <c r="B1761" s="386" t="s">
        <v>336</v>
      </c>
      <c r="C1761" s="386" t="s">
        <v>188</v>
      </c>
      <c r="D1761" s="389">
        <v>44029</v>
      </c>
      <c r="E1761" s="394">
        <v>0.59679398148148144</v>
      </c>
      <c r="F1761" s="386" t="s">
        <v>577</v>
      </c>
      <c r="G1761" s="386">
        <v>112.959</v>
      </c>
      <c r="H1761" s="386">
        <v>0.987904</v>
      </c>
      <c r="J1761" s="320">
        <f t="shared" si="135"/>
        <v>2020</v>
      </c>
      <c r="K1761" s="320">
        <f t="shared" si="136"/>
        <v>7</v>
      </c>
      <c r="L1761" s="320">
        <f t="shared" si="137"/>
        <v>17</v>
      </c>
      <c r="M1761" s="91">
        <f t="shared" si="138"/>
        <v>44029</v>
      </c>
      <c r="N1761" s="90">
        <f t="shared" si="139"/>
        <v>44029.59679398148</v>
      </c>
      <c r="O1761" s="386">
        <v>112.959</v>
      </c>
      <c r="P1761" s="386">
        <v>0.987904</v>
      </c>
      <c r="Q1761" s="386" t="s">
        <v>336</v>
      </c>
    </row>
    <row r="1762" spans="1:17">
      <c r="A1762" s="386" t="s">
        <v>349</v>
      </c>
      <c r="B1762" s="386" t="s">
        <v>336</v>
      </c>
      <c r="C1762" s="386" t="s">
        <v>188</v>
      </c>
      <c r="D1762" s="389">
        <v>44032</v>
      </c>
      <c r="E1762" s="394">
        <v>0.59250000000000003</v>
      </c>
      <c r="F1762" s="386" t="s">
        <v>600</v>
      </c>
      <c r="G1762" s="386">
        <v>112.99299999999999</v>
      </c>
      <c r="H1762" s="386">
        <v>0.97898700000000005</v>
      </c>
      <c r="J1762" s="320">
        <f t="shared" si="135"/>
        <v>2020</v>
      </c>
      <c r="K1762" s="320">
        <f t="shared" si="136"/>
        <v>7</v>
      </c>
      <c r="L1762" s="320">
        <f t="shared" si="137"/>
        <v>20</v>
      </c>
      <c r="M1762" s="91">
        <f t="shared" si="138"/>
        <v>44032</v>
      </c>
      <c r="N1762" s="90">
        <f t="shared" si="139"/>
        <v>44032.592499999999</v>
      </c>
      <c r="O1762" s="386">
        <v>112.99299999999999</v>
      </c>
      <c r="P1762" s="386">
        <v>0.97898700000000005</v>
      </c>
      <c r="Q1762" s="386" t="s">
        <v>336</v>
      </c>
    </row>
    <row r="1763" spans="1:17">
      <c r="A1763" s="386" t="s">
        <v>349</v>
      </c>
      <c r="B1763" s="386" t="s">
        <v>336</v>
      </c>
      <c r="C1763" s="386" t="s">
        <v>188</v>
      </c>
      <c r="D1763" s="389">
        <v>44032</v>
      </c>
      <c r="E1763" s="394">
        <v>0.5925231481481481</v>
      </c>
      <c r="F1763" s="386" t="s">
        <v>600</v>
      </c>
      <c r="G1763" s="386">
        <v>112.923</v>
      </c>
      <c r="H1763" s="386">
        <v>0.99390699999999998</v>
      </c>
      <c r="J1763" s="320">
        <f t="shared" si="135"/>
        <v>2020</v>
      </c>
      <c r="K1763" s="320">
        <f t="shared" si="136"/>
        <v>7</v>
      </c>
      <c r="L1763" s="320">
        <f t="shared" si="137"/>
        <v>20</v>
      </c>
      <c r="M1763" s="91">
        <f t="shared" si="138"/>
        <v>44032</v>
      </c>
      <c r="N1763" s="90">
        <f t="shared" si="139"/>
        <v>44032.592523148145</v>
      </c>
      <c r="O1763" s="386">
        <v>112.923</v>
      </c>
      <c r="P1763" s="386">
        <v>0.99390699999999998</v>
      </c>
      <c r="Q1763" s="386" t="s">
        <v>336</v>
      </c>
    </row>
    <row r="1764" spans="1:17">
      <c r="A1764" s="386" t="s">
        <v>349</v>
      </c>
      <c r="B1764" s="386" t="s">
        <v>336</v>
      </c>
      <c r="C1764" s="386" t="s">
        <v>188</v>
      </c>
      <c r="D1764" s="389">
        <v>44032</v>
      </c>
      <c r="E1764" s="394">
        <v>0.71130787037037035</v>
      </c>
      <c r="F1764" s="386" t="s">
        <v>542</v>
      </c>
      <c r="G1764" s="386">
        <v>112.759</v>
      </c>
      <c r="H1764" s="386">
        <v>1.028907</v>
      </c>
      <c r="J1764" s="320">
        <f t="shared" si="135"/>
        <v>2020</v>
      </c>
      <c r="K1764" s="320">
        <f t="shared" si="136"/>
        <v>7</v>
      </c>
      <c r="L1764" s="320">
        <f t="shared" si="137"/>
        <v>20</v>
      </c>
      <c r="M1764" s="91">
        <f t="shared" si="138"/>
        <v>44032</v>
      </c>
      <c r="N1764" s="90">
        <f t="shared" si="139"/>
        <v>44032.71130787037</v>
      </c>
      <c r="O1764" s="386">
        <v>112.759</v>
      </c>
      <c r="P1764" s="386">
        <v>1.028907</v>
      </c>
      <c r="Q1764" s="386" t="s">
        <v>336</v>
      </c>
    </row>
    <row r="1765" spans="1:17">
      <c r="A1765" s="386" t="s">
        <v>349</v>
      </c>
      <c r="B1765" s="386" t="s">
        <v>336</v>
      </c>
      <c r="C1765" s="386" t="s">
        <v>188</v>
      </c>
      <c r="D1765" s="389">
        <v>44032</v>
      </c>
      <c r="E1765" s="394">
        <v>0.71130787037037035</v>
      </c>
      <c r="F1765" s="386" t="s">
        <v>542</v>
      </c>
      <c r="G1765" s="386">
        <v>112.759</v>
      </c>
      <c r="H1765" s="386">
        <v>1.028907</v>
      </c>
      <c r="J1765" s="320">
        <f t="shared" si="135"/>
        <v>2020</v>
      </c>
      <c r="K1765" s="320">
        <f t="shared" si="136"/>
        <v>7</v>
      </c>
      <c r="L1765" s="320">
        <f t="shared" si="137"/>
        <v>20</v>
      </c>
      <c r="M1765" s="91">
        <f t="shared" si="138"/>
        <v>44032</v>
      </c>
      <c r="N1765" s="90">
        <f t="shared" si="139"/>
        <v>44032.71130787037</v>
      </c>
      <c r="O1765" s="386">
        <v>112.759</v>
      </c>
      <c r="P1765" s="386">
        <v>1.028907</v>
      </c>
      <c r="Q1765" s="386" t="s">
        <v>336</v>
      </c>
    </row>
    <row r="1766" spans="1:17">
      <c r="A1766" s="386" t="s">
        <v>349</v>
      </c>
      <c r="B1766" s="386" t="s">
        <v>336</v>
      </c>
      <c r="C1766" s="386" t="s">
        <v>188</v>
      </c>
      <c r="D1766" s="389">
        <v>44033</v>
      </c>
      <c r="E1766" s="394">
        <v>0.55532407407407403</v>
      </c>
      <c r="F1766" s="386" t="s">
        <v>500</v>
      </c>
      <c r="G1766" s="386">
        <v>113.041</v>
      </c>
      <c r="H1766" s="386">
        <v>0.96707799999999999</v>
      </c>
      <c r="J1766" s="320">
        <f t="shared" si="135"/>
        <v>2020</v>
      </c>
      <c r="K1766" s="320">
        <f t="shared" si="136"/>
        <v>7</v>
      </c>
      <c r="L1766" s="320">
        <f t="shared" si="137"/>
        <v>21</v>
      </c>
      <c r="M1766" s="91">
        <f t="shared" si="138"/>
        <v>44033</v>
      </c>
      <c r="N1766" s="90">
        <f t="shared" si="139"/>
        <v>44033.555324074077</v>
      </c>
      <c r="O1766" s="386">
        <v>113.041</v>
      </c>
      <c r="P1766" s="386">
        <v>0.96707799999999999</v>
      </c>
      <c r="Q1766" s="386" t="s">
        <v>336</v>
      </c>
    </row>
    <row r="1767" spans="1:17">
      <c r="A1767" s="386" t="s">
        <v>349</v>
      </c>
      <c r="B1767" s="386" t="s">
        <v>336</v>
      </c>
      <c r="C1767" s="386" t="s">
        <v>188</v>
      </c>
      <c r="D1767" s="389">
        <v>44034</v>
      </c>
      <c r="E1767" s="394">
        <v>0.50644675925925919</v>
      </c>
      <c r="F1767" s="386" t="s">
        <v>447</v>
      </c>
      <c r="G1767" s="386">
        <v>112.95399999999999</v>
      </c>
      <c r="H1767" s="386">
        <v>0.98394999999999999</v>
      </c>
      <c r="J1767" s="320">
        <f t="shared" si="135"/>
        <v>2020</v>
      </c>
      <c r="K1767" s="320">
        <f t="shared" si="136"/>
        <v>7</v>
      </c>
      <c r="L1767" s="320">
        <f t="shared" si="137"/>
        <v>22</v>
      </c>
      <c r="M1767" s="91">
        <f t="shared" si="138"/>
        <v>44034</v>
      </c>
      <c r="N1767" s="90">
        <f t="shared" si="139"/>
        <v>44034.50644675926</v>
      </c>
      <c r="O1767" s="386">
        <v>112.95399999999999</v>
      </c>
      <c r="P1767" s="386">
        <v>0.98394999999999999</v>
      </c>
      <c r="Q1767" s="386" t="s">
        <v>336</v>
      </c>
    </row>
    <row r="1768" spans="1:17">
      <c r="A1768" s="386" t="s">
        <v>349</v>
      </c>
      <c r="B1768" s="386" t="s">
        <v>336</v>
      </c>
      <c r="C1768" s="386" t="s">
        <v>188</v>
      </c>
      <c r="D1768" s="389">
        <v>44034</v>
      </c>
      <c r="E1768" s="394">
        <v>0.55143518518518519</v>
      </c>
      <c r="F1768" s="386" t="s">
        <v>500</v>
      </c>
      <c r="G1768" s="386">
        <v>112.959</v>
      </c>
      <c r="H1768" s="386">
        <v>0.98288299999999995</v>
      </c>
      <c r="J1768" s="320">
        <f t="shared" si="135"/>
        <v>2020</v>
      </c>
      <c r="K1768" s="320">
        <f t="shared" si="136"/>
        <v>7</v>
      </c>
      <c r="L1768" s="320">
        <f t="shared" si="137"/>
        <v>22</v>
      </c>
      <c r="M1768" s="91">
        <f t="shared" si="138"/>
        <v>44034</v>
      </c>
      <c r="N1768" s="90">
        <f t="shared" si="139"/>
        <v>44034.551435185182</v>
      </c>
      <c r="O1768" s="386">
        <v>112.959</v>
      </c>
      <c r="P1768" s="386">
        <v>0.98288299999999995</v>
      </c>
      <c r="Q1768" s="386" t="s">
        <v>336</v>
      </c>
    </row>
    <row r="1769" spans="1:17">
      <c r="A1769" s="386" t="s">
        <v>349</v>
      </c>
      <c r="B1769" s="386" t="s">
        <v>336</v>
      </c>
      <c r="C1769" s="386" t="s">
        <v>188</v>
      </c>
      <c r="D1769" s="389">
        <v>44034</v>
      </c>
      <c r="E1769" s="394">
        <v>0.5541666666666667</v>
      </c>
      <c r="F1769" s="386" t="s">
        <v>500</v>
      </c>
      <c r="G1769" s="386">
        <v>112.959</v>
      </c>
      <c r="H1769" s="386">
        <v>0.98288299999999995</v>
      </c>
      <c r="J1769" s="320">
        <f t="shared" si="135"/>
        <v>2020</v>
      </c>
      <c r="K1769" s="320">
        <f t="shared" si="136"/>
        <v>7</v>
      </c>
      <c r="L1769" s="320">
        <f t="shared" si="137"/>
        <v>22</v>
      </c>
      <c r="M1769" s="91">
        <f t="shared" si="138"/>
        <v>44034</v>
      </c>
      <c r="N1769" s="90">
        <f t="shared" si="139"/>
        <v>44034.554166666669</v>
      </c>
      <c r="O1769" s="386">
        <v>112.959</v>
      </c>
      <c r="P1769" s="386">
        <v>0.98288299999999995</v>
      </c>
      <c r="Q1769" s="386" t="s">
        <v>336</v>
      </c>
    </row>
    <row r="1770" spans="1:17">
      <c r="A1770" s="386" t="s">
        <v>349</v>
      </c>
      <c r="B1770" s="386" t="s">
        <v>336</v>
      </c>
      <c r="C1770" s="386" t="s">
        <v>188</v>
      </c>
      <c r="D1770" s="389">
        <v>44034</v>
      </c>
      <c r="E1770" s="394">
        <v>0.56901620370370365</v>
      </c>
      <c r="F1770" s="386" t="s">
        <v>441</v>
      </c>
      <c r="G1770" s="386">
        <v>113.28700000000001</v>
      </c>
      <c r="H1770" s="386">
        <v>0.91300899999999996</v>
      </c>
      <c r="J1770" s="320">
        <f t="shared" si="135"/>
        <v>2020</v>
      </c>
      <c r="K1770" s="320">
        <f t="shared" si="136"/>
        <v>7</v>
      </c>
      <c r="L1770" s="320">
        <f t="shared" si="137"/>
        <v>22</v>
      </c>
      <c r="M1770" s="91">
        <f t="shared" si="138"/>
        <v>44034</v>
      </c>
      <c r="N1770" s="90">
        <f t="shared" si="139"/>
        <v>44034.569016203706</v>
      </c>
      <c r="O1770" s="386">
        <v>113.28700000000001</v>
      </c>
      <c r="P1770" s="386">
        <v>0.91300899999999996</v>
      </c>
      <c r="Q1770" s="386" t="s">
        <v>336</v>
      </c>
    </row>
    <row r="1771" spans="1:17">
      <c r="A1771" s="386" t="s">
        <v>349</v>
      </c>
      <c r="B1771" s="386" t="s">
        <v>336</v>
      </c>
      <c r="C1771" s="386" t="s">
        <v>188</v>
      </c>
      <c r="D1771" s="389">
        <v>44034</v>
      </c>
      <c r="E1771" s="394">
        <v>0.56901620370370365</v>
      </c>
      <c r="F1771" s="386" t="s">
        <v>441</v>
      </c>
      <c r="G1771" s="386">
        <v>113.187</v>
      </c>
      <c r="H1771" s="386">
        <v>0.93428699999999998</v>
      </c>
      <c r="J1771" s="320">
        <f t="shared" si="135"/>
        <v>2020</v>
      </c>
      <c r="K1771" s="320">
        <f t="shared" si="136"/>
        <v>7</v>
      </c>
      <c r="L1771" s="320">
        <f t="shared" si="137"/>
        <v>22</v>
      </c>
      <c r="M1771" s="91">
        <f t="shared" si="138"/>
        <v>44034</v>
      </c>
      <c r="N1771" s="90">
        <f t="shared" si="139"/>
        <v>44034.569016203706</v>
      </c>
      <c r="O1771" s="386">
        <v>113.187</v>
      </c>
      <c r="P1771" s="386">
        <v>0.93428699999999998</v>
      </c>
      <c r="Q1771" s="386" t="s">
        <v>336</v>
      </c>
    </row>
    <row r="1772" spans="1:17">
      <c r="A1772" s="386" t="s">
        <v>349</v>
      </c>
      <c r="B1772" s="386" t="s">
        <v>336</v>
      </c>
      <c r="C1772" s="386" t="s">
        <v>188</v>
      </c>
      <c r="D1772" s="389">
        <v>44034</v>
      </c>
      <c r="E1772" s="394">
        <v>0.56901620370370365</v>
      </c>
      <c r="F1772" s="386" t="s">
        <v>441</v>
      </c>
      <c r="G1772" s="386">
        <v>113.28700000000001</v>
      </c>
      <c r="H1772" s="386">
        <v>0.91300899999999996</v>
      </c>
      <c r="J1772" s="320">
        <f t="shared" si="135"/>
        <v>2020</v>
      </c>
      <c r="K1772" s="320">
        <f t="shared" si="136"/>
        <v>7</v>
      </c>
      <c r="L1772" s="320">
        <f t="shared" si="137"/>
        <v>22</v>
      </c>
      <c r="M1772" s="91">
        <f t="shared" si="138"/>
        <v>44034</v>
      </c>
      <c r="N1772" s="90">
        <f t="shared" si="139"/>
        <v>44034.569016203706</v>
      </c>
      <c r="O1772" s="386">
        <v>113.28700000000001</v>
      </c>
      <c r="P1772" s="386">
        <v>0.91300899999999996</v>
      </c>
      <c r="Q1772" s="386" t="s">
        <v>336</v>
      </c>
    </row>
    <row r="1773" spans="1:17">
      <c r="A1773" s="386" t="s">
        <v>349</v>
      </c>
      <c r="B1773" s="386" t="s">
        <v>336</v>
      </c>
      <c r="C1773" s="386" t="s">
        <v>188</v>
      </c>
      <c r="D1773" s="389">
        <v>44034</v>
      </c>
      <c r="E1773" s="394">
        <v>0.56901620370370365</v>
      </c>
      <c r="F1773" s="386" t="s">
        <v>441</v>
      </c>
      <c r="G1773" s="386">
        <v>114.136</v>
      </c>
      <c r="H1773" s="386">
        <v>0.73323199999999999</v>
      </c>
      <c r="J1773" s="320">
        <f t="shared" si="135"/>
        <v>2020</v>
      </c>
      <c r="K1773" s="320">
        <f t="shared" si="136"/>
        <v>7</v>
      </c>
      <c r="L1773" s="320">
        <f t="shared" si="137"/>
        <v>22</v>
      </c>
      <c r="M1773" s="91">
        <f t="shared" si="138"/>
        <v>44034</v>
      </c>
      <c r="N1773" s="90">
        <f t="shared" si="139"/>
        <v>44034.569016203706</v>
      </c>
      <c r="O1773" s="386">
        <v>114.136</v>
      </c>
      <c r="P1773" s="386">
        <v>0.73323199999999999</v>
      </c>
      <c r="Q1773" s="386" t="s">
        <v>336</v>
      </c>
    </row>
    <row r="1774" spans="1:17">
      <c r="A1774" s="386" t="s">
        <v>349</v>
      </c>
      <c r="B1774" s="386" t="s">
        <v>336</v>
      </c>
      <c r="C1774" s="386" t="s">
        <v>188</v>
      </c>
      <c r="D1774" s="389">
        <v>44034</v>
      </c>
      <c r="E1774" s="394">
        <v>0.64534722222222218</v>
      </c>
      <c r="F1774" s="386" t="s">
        <v>542</v>
      </c>
      <c r="G1774" s="386">
        <v>112.884</v>
      </c>
      <c r="H1774" s="386">
        <v>0.99889399999999995</v>
      </c>
      <c r="J1774" s="320">
        <f t="shared" si="135"/>
        <v>2020</v>
      </c>
      <c r="K1774" s="320">
        <f t="shared" si="136"/>
        <v>7</v>
      </c>
      <c r="L1774" s="320">
        <f t="shared" si="137"/>
        <v>22</v>
      </c>
      <c r="M1774" s="91">
        <f t="shared" si="138"/>
        <v>44034</v>
      </c>
      <c r="N1774" s="90">
        <f t="shared" si="139"/>
        <v>44034.64534722222</v>
      </c>
      <c r="O1774" s="386">
        <v>112.884</v>
      </c>
      <c r="P1774" s="386">
        <v>0.99889399999999995</v>
      </c>
      <c r="Q1774" s="386" t="s">
        <v>336</v>
      </c>
    </row>
    <row r="1775" spans="1:17">
      <c r="A1775" s="386" t="s">
        <v>349</v>
      </c>
      <c r="B1775" s="386" t="s">
        <v>336</v>
      </c>
      <c r="C1775" s="386" t="s">
        <v>188</v>
      </c>
      <c r="D1775" s="389">
        <v>44034</v>
      </c>
      <c r="E1775" s="394">
        <v>0.64534722222222218</v>
      </c>
      <c r="F1775" s="386" t="s">
        <v>542</v>
      </c>
      <c r="G1775" s="386">
        <v>112.884</v>
      </c>
      <c r="H1775" s="386">
        <v>0.99889399999999995</v>
      </c>
      <c r="J1775" s="320">
        <f t="shared" si="135"/>
        <v>2020</v>
      </c>
      <c r="K1775" s="320">
        <f t="shared" si="136"/>
        <v>7</v>
      </c>
      <c r="L1775" s="320">
        <f t="shared" si="137"/>
        <v>22</v>
      </c>
      <c r="M1775" s="91">
        <f t="shared" si="138"/>
        <v>44034</v>
      </c>
      <c r="N1775" s="90">
        <f t="shared" si="139"/>
        <v>44034.64534722222</v>
      </c>
      <c r="O1775" s="386">
        <v>112.884</v>
      </c>
      <c r="P1775" s="386">
        <v>0.99889399999999995</v>
      </c>
      <c r="Q1775" s="386" t="s">
        <v>336</v>
      </c>
    </row>
    <row r="1776" spans="1:17">
      <c r="A1776" s="386" t="s">
        <v>349</v>
      </c>
      <c r="B1776" s="386" t="s">
        <v>336</v>
      </c>
      <c r="C1776" s="386" t="s">
        <v>188</v>
      </c>
      <c r="D1776" s="389">
        <v>44035</v>
      </c>
      <c r="E1776" s="394">
        <v>0.39651620370370372</v>
      </c>
      <c r="F1776" s="386" t="s">
        <v>601</v>
      </c>
      <c r="G1776" s="386">
        <v>113.09399999999999</v>
      </c>
      <c r="H1776" s="386">
        <v>0.94900700000000004</v>
      </c>
      <c r="J1776" s="320">
        <f t="shared" si="135"/>
        <v>2020</v>
      </c>
      <c r="K1776" s="320">
        <f t="shared" si="136"/>
        <v>7</v>
      </c>
      <c r="L1776" s="320">
        <f t="shared" si="137"/>
        <v>23</v>
      </c>
      <c r="M1776" s="91">
        <f t="shared" si="138"/>
        <v>44035</v>
      </c>
      <c r="N1776" s="90">
        <f t="shared" si="139"/>
        <v>44035.396516203706</v>
      </c>
      <c r="O1776" s="386">
        <v>113.09399999999999</v>
      </c>
      <c r="P1776" s="386">
        <v>0.94900700000000004</v>
      </c>
      <c r="Q1776" s="386" t="s">
        <v>336</v>
      </c>
    </row>
    <row r="1777" spans="1:17">
      <c r="A1777" s="386" t="s">
        <v>349</v>
      </c>
      <c r="B1777" s="386" t="s">
        <v>336</v>
      </c>
      <c r="C1777" s="386" t="s">
        <v>188</v>
      </c>
      <c r="D1777" s="389">
        <v>44035</v>
      </c>
      <c r="E1777" s="394">
        <v>0.55412037037037032</v>
      </c>
      <c r="F1777" s="386" t="s">
        <v>421</v>
      </c>
      <c r="G1777" s="386">
        <v>113.033</v>
      </c>
      <c r="H1777" s="386">
        <v>0.962032</v>
      </c>
      <c r="J1777" s="320">
        <f t="shared" si="135"/>
        <v>2020</v>
      </c>
      <c r="K1777" s="320">
        <f t="shared" si="136"/>
        <v>7</v>
      </c>
      <c r="L1777" s="320">
        <f t="shared" si="137"/>
        <v>23</v>
      </c>
      <c r="M1777" s="91">
        <f t="shared" si="138"/>
        <v>44035</v>
      </c>
      <c r="N1777" s="90">
        <f t="shared" si="139"/>
        <v>44035.554120370369</v>
      </c>
      <c r="O1777" s="386">
        <v>113.033</v>
      </c>
      <c r="P1777" s="386">
        <v>0.962032</v>
      </c>
      <c r="Q1777" s="386" t="s">
        <v>336</v>
      </c>
    </row>
    <row r="1778" spans="1:17">
      <c r="A1778" s="386" t="s">
        <v>349</v>
      </c>
      <c r="B1778" s="386" t="s">
        <v>336</v>
      </c>
      <c r="C1778" s="386" t="s">
        <v>188</v>
      </c>
      <c r="D1778" s="389">
        <v>44035</v>
      </c>
      <c r="E1778" s="394">
        <v>0.64402777777777775</v>
      </c>
      <c r="F1778" s="386" t="s">
        <v>602</v>
      </c>
      <c r="G1778" s="386">
        <v>112.902</v>
      </c>
      <c r="H1778" s="386">
        <v>0.99003200000000002</v>
      </c>
      <c r="J1778" s="320">
        <f t="shared" si="135"/>
        <v>2020</v>
      </c>
      <c r="K1778" s="320">
        <f t="shared" si="136"/>
        <v>7</v>
      </c>
      <c r="L1778" s="320">
        <f t="shared" si="137"/>
        <v>23</v>
      </c>
      <c r="M1778" s="91">
        <f t="shared" si="138"/>
        <v>44035</v>
      </c>
      <c r="N1778" s="90">
        <f t="shared" si="139"/>
        <v>44035.64402777778</v>
      </c>
      <c r="O1778" s="386">
        <v>112.902</v>
      </c>
      <c r="P1778" s="386">
        <v>0.99003200000000002</v>
      </c>
      <c r="Q1778" s="386" t="s">
        <v>336</v>
      </c>
    </row>
    <row r="1779" spans="1:17">
      <c r="A1779" s="386" t="s">
        <v>349</v>
      </c>
      <c r="B1779" s="386" t="s">
        <v>336</v>
      </c>
      <c r="C1779" s="386" t="s">
        <v>188</v>
      </c>
      <c r="D1779" s="389">
        <v>44035</v>
      </c>
      <c r="E1779" s="394">
        <v>0.71119212962962952</v>
      </c>
      <c r="F1779" s="386" t="s">
        <v>591</v>
      </c>
      <c r="G1779" s="386">
        <v>112.874</v>
      </c>
      <c r="H1779" s="386">
        <v>0.99602100000000005</v>
      </c>
      <c r="J1779" s="320">
        <f t="shared" si="135"/>
        <v>2020</v>
      </c>
      <c r="K1779" s="320">
        <f t="shared" si="136"/>
        <v>7</v>
      </c>
      <c r="L1779" s="320">
        <f t="shared" si="137"/>
        <v>23</v>
      </c>
      <c r="M1779" s="91">
        <f t="shared" si="138"/>
        <v>44035</v>
      </c>
      <c r="N1779" s="90">
        <f t="shared" si="139"/>
        <v>44035.711192129631</v>
      </c>
      <c r="O1779" s="386">
        <v>112.874</v>
      </c>
      <c r="P1779" s="386">
        <v>0.99602100000000005</v>
      </c>
      <c r="Q1779" s="386" t="s">
        <v>336</v>
      </c>
    </row>
    <row r="1780" spans="1:17">
      <c r="A1780" s="386" t="s">
        <v>349</v>
      </c>
      <c r="B1780" s="386" t="s">
        <v>336</v>
      </c>
      <c r="C1780" s="386" t="s">
        <v>188</v>
      </c>
      <c r="D1780" s="389">
        <v>44036</v>
      </c>
      <c r="E1780" s="394">
        <v>0.3349421296296296</v>
      </c>
      <c r="F1780" s="386" t="s">
        <v>580</v>
      </c>
      <c r="G1780" s="386">
        <v>112.93</v>
      </c>
      <c r="H1780" s="386">
        <v>0.97899700000000001</v>
      </c>
      <c r="J1780" s="320">
        <f t="shared" si="135"/>
        <v>2020</v>
      </c>
      <c r="K1780" s="320">
        <f t="shared" si="136"/>
        <v>7</v>
      </c>
      <c r="L1780" s="320">
        <f t="shared" si="137"/>
        <v>24</v>
      </c>
      <c r="M1780" s="91">
        <f t="shared" si="138"/>
        <v>44036</v>
      </c>
      <c r="N1780" s="90">
        <f t="shared" si="139"/>
        <v>44036.33494212963</v>
      </c>
      <c r="O1780" s="386">
        <v>112.93</v>
      </c>
      <c r="P1780" s="386">
        <v>0.97899700000000001</v>
      </c>
      <c r="Q1780" s="386" t="s">
        <v>336</v>
      </c>
    </row>
    <row r="1781" spans="1:17">
      <c r="A1781" s="386" t="s">
        <v>349</v>
      </c>
      <c r="B1781" s="386" t="s">
        <v>336</v>
      </c>
      <c r="C1781" s="386" t="s">
        <v>188</v>
      </c>
      <c r="D1781" s="389">
        <v>44036</v>
      </c>
      <c r="E1781" s="394">
        <v>0.61269675925925926</v>
      </c>
      <c r="F1781" s="386" t="s">
        <v>433</v>
      </c>
      <c r="G1781" s="386">
        <v>112.86199999999999</v>
      </c>
      <c r="H1781" s="386">
        <v>0.99691700000000005</v>
      </c>
      <c r="J1781" s="320">
        <f t="shared" si="135"/>
        <v>2020</v>
      </c>
      <c r="K1781" s="320">
        <f t="shared" si="136"/>
        <v>7</v>
      </c>
      <c r="L1781" s="320">
        <f t="shared" si="137"/>
        <v>24</v>
      </c>
      <c r="M1781" s="91">
        <f t="shared" si="138"/>
        <v>44036</v>
      </c>
      <c r="N1781" s="90">
        <f t="shared" si="139"/>
        <v>44036.612696759257</v>
      </c>
      <c r="O1781" s="386">
        <v>112.86199999999999</v>
      </c>
      <c r="P1781" s="386">
        <v>0.99691700000000005</v>
      </c>
      <c r="Q1781" s="386" t="s">
        <v>336</v>
      </c>
    </row>
    <row r="1782" spans="1:17">
      <c r="A1782" s="386" t="s">
        <v>349</v>
      </c>
      <c r="B1782" s="386" t="s">
        <v>336</v>
      </c>
      <c r="C1782" s="386" t="s">
        <v>188</v>
      </c>
      <c r="D1782" s="389">
        <v>44039</v>
      </c>
      <c r="E1782" s="394">
        <v>0.41400462962962958</v>
      </c>
      <c r="F1782" s="386" t="s">
        <v>287</v>
      </c>
      <c r="G1782" s="386">
        <v>112.84399999999999</v>
      </c>
      <c r="H1782" s="386">
        <v>0.99909899999999996</v>
      </c>
      <c r="J1782" s="320">
        <f t="shared" si="135"/>
        <v>2020</v>
      </c>
      <c r="K1782" s="320">
        <f t="shared" si="136"/>
        <v>7</v>
      </c>
      <c r="L1782" s="320">
        <f t="shared" si="137"/>
        <v>27</v>
      </c>
      <c r="M1782" s="91">
        <f t="shared" si="138"/>
        <v>44039</v>
      </c>
      <c r="N1782" s="90">
        <f t="shared" si="139"/>
        <v>44039.414004629631</v>
      </c>
      <c r="O1782" s="386">
        <v>112.84399999999999</v>
      </c>
      <c r="P1782" s="386">
        <v>0.99909899999999996</v>
      </c>
      <c r="Q1782" s="386" t="s">
        <v>336</v>
      </c>
    </row>
    <row r="1783" spans="1:17">
      <c r="A1783" s="386" t="s">
        <v>349</v>
      </c>
      <c r="B1783" s="386" t="s">
        <v>336</v>
      </c>
      <c r="C1783" s="386" t="s">
        <v>188</v>
      </c>
      <c r="D1783" s="389">
        <v>44039</v>
      </c>
      <c r="E1783" s="394">
        <v>0.66013888888888894</v>
      </c>
      <c r="F1783" s="386" t="s">
        <v>421</v>
      </c>
      <c r="G1783" s="386">
        <v>112.708</v>
      </c>
      <c r="H1783" s="386">
        <v>1.0299130000000001</v>
      </c>
      <c r="J1783" s="320">
        <f t="shared" si="135"/>
        <v>2020</v>
      </c>
      <c r="K1783" s="320">
        <f t="shared" si="136"/>
        <v>7</v>
      </c>
      <c r="L1783" s="320">
        <f t="shared" si="137"/>
        <v>27</v>
      </c>
      <c r="M1783" s="91">
        <f t="shared" si="138"/>
        <v>44039</v>
      </c>
      <c r="N1783" s="90">
        <f t="shared" si="139"/>
        <v>44039.660138888888</v>
      </c>
      <c r="O1783" s="386">
        <v>112.708</v>
      </c>
      <c r="P1783" s="386">
        <v>1.0299130000000001</v>
      </c>
      <c r="Q1783" s="386" t="s">
        <v>336</v>
      </c>
    </row>
    <row r="1784" spans="1:17">
      <c r="A1784" s="386" t="s">
        <v>349</v>
      </c>
      <c r="B1784" s="386" t="s">
        <v>336</v>
      </c>
      <c r="C1784" s="386" t="s">
        <v>188</v>
      </c>
      <c r="D1784" s="389">
        <v>44040</v>
      </c>
      <c r="E1784" s="394">
        <v>0.48427083333333337</v>
      </c>
      <c r="F1784" s="386" t="s">
        <v>457</v>
      </c>
      <c r="G1784" s="386">
        <v>112.655</v>
      </c>
      <c r="H1784" s="386">
        <v>1.037981</v>
      </c>
      <c r="J1784" s="320">
        <f t="shared" si="135"/>
        <v>2020</v>
      </c>
      <c r="K1784" s="320">
        <f t="shared" si="136"/>
        <v>7</v>
      </c>
      <c r="L1784" s="320">
        <f t="shared" si="137"/>
        <v>28</v>
      </c>
      <c r="M1784" s="91">
        <f t="shared" si="138"/>
        <v>44040</v>
      </c>
      <c r="N1784" s="90">
        <f t="shared" si="139"/>
        <v>44040.484270833331</v>
      </c>
      <c r="O1784" s="386">
        <v>112.655</v>
      </c>
      <c r="P1784" s="386">
        <v>1.037981</v>
      </c>
      <c r="Q1784" s="386" t="s">
        <v>336</v>
      </c>
    </row>
    <row r="1785" spans="1:17">
      <c r="A1785" s="386" t="s">
        <v>349</v>
      </c>
      <c r="B1785" s="386" t="s">
        <v>336</v>
      </c>
      <c r="C1785" s="386" t="s">
        <v>188</v>
      </c>
      <c r="D1785" s="389">
        <v>44040</v>
      </c>
      <c r="E1785" s="394">
        <v>0.67256944444444444</v>
      </c>
      <c r="F1785" s="386" t="s">
        <v>556</v>
      </c>
      <c r="G1785" s="386">
        <v>112.56699999999999</v>
      </c>
      <c r="H1785" s="386">
        <v>1.0568919999999999</v>
      </c>
      <c r="J1785" s="320">
        <f t="shared" si="135"/>
        <v>2020</v>
      </c>
      <c r="K1785" s="320">
        <f t="shared" si="136"/>
        <v>7</v>
      </c>
      <c r="L1785" s="320">
        <f t="shared" si="137"/>
        <v>28</v>
      </c>
      <c r="M1785" s="91">
        <f t="shared" si="138"/>
        <v>44040</v>
      </c>
      <c r="N1785" s="90">
        <f t="shared" si="139"/>
        <v>44040.672569444447</v>
      </c>
      <c r="O1785" s="386">
        <v>112.56699999999999</v>
      </c>
      <c r="P1785" s="386">
        <v>1.0568919999999999</v>
      </c>
      <c r="Q1785" s="386" t="s">
        <v>336</v>
      </c>
    </row>
    <row r="1786" spans="1:17">
      <c r="A1786" s="386" t="s">
        <v>349</v>
      </c>
      <c r="B1786" s="386" t="s">
        <v>336</v>
      </c>
      <c r="C1786" s="386" t="s">
        <v>188</v>
      </c>
      <c r="D1786" s="389">
        <v>44040</v>
      </c>
      <c r="E1786" s="394">
        <v>0.67256944444444444</v>
      </c>
      <c r="F1786" s="386" t="s">
        <v>556</v>
      </c>
      <c r="G1786" s="386">
        <v>112.69199999999999</v>
      </c>
      <c r="H1786" s="386">
        <v>1.030036</v>
      </c>
      <c r="J1786" s="320">
        <f t="shared" si="135"/>
        <v>2020</v>
      </c>
      <c r="K1786" s="320">
        <f t="shared" si="136"/>
        <v>7</v>
      </c>
      <c r="L1786" s="320">
        <f t="shared" si="137"/>
        <v>28</v>
      </c>
      <c r="M1786" s="91">
        <f t="shared" si="138"/>
        <v>44040</v>
      </c>
      <c r="N1786" s="90">
        <f t="shared" si="139"/>
        <v>44040.672569444447</v>
      </c>
      <c r="O1786" s="386">
        <v>112.69199999999999</v>
      </c>
      <c r="P1786" s="386">
        <v>1.030036</v>
      </c>
      <c r="Q1786" s="386" t="s">
        <v>336</v>
      </c>
    </row>
    <row r="1787" spans="1:17">
      <c r="A1787" s="386" t="s">
        <v>349</v>
      </c>
      <c r="B1787" s="386" t="s">
        <v>336</v>
      </c>
      <c r="C1787" s="386" t="s">
        <v>188</v>
      </c>
      <c r="D1787" s="389">
        <v>44042</v>
      </c>
      <c r="E1787" s="394">
        <v>0.47319444444444442</v>
      </c>
      <c r="F1787" s="386" t="s">
        <v>421</v>
      </c>
      <c r="G1787" s="386">
        <v>113.086</v>
      </c>
      <c r="H1787" s="386">
        <v>0.94048900000000002</v>
      </c>
      <c r="J1787" s="320">
        <f t="shared" si="135"/>
        <v>2020</v>
      </c>
      <c r="K1787" s="320">
        <f t="shared" si="136"/>
        <v>7</v>
      </c>
      <c r="L1787" s="320">
        <f t="shared" si="137"/>
        <v>30</v>
      </c>
      <c r="M1787" s="91">
        <f t="shared" si="138"/>
        <v>44042</v>
      </c>
      <c r="N1787" s="90">
        <f t="shared" si="139"/>
        <v>44042.473194444443</v>
      </c>
      <c r="O1787" s="386">
        <v>113.086</v>
      </c>
      <c r="P1787" s="386">
        <v>0.94048900000000002</v>
      </c>
      <c r="Q1787" s="386" t="s">
        <v>336</v>
      </c>
    </row>
    <row r="1788" spans="1:17">
      <c r="A1788" s="386" t="s">
        <v>349</v>
      </c>
      <c r="B1788" s="386" t="s">
        <v>336</v>
      </c>
      <c r="C1788" s="386" t="s">
        <v>188</v>
      </c>
      <c r="D1788" s="389">
        <v>44042</v>
      </c>
      <c r="E1788" s="394">
        <v>0.57725694444444442</v>
      </c>
      <c r="F1788" s="386" t="s">
        <v>603</v>
      </c>
      <c r="G1788" s="386">
        <v>112.98488</v>
      </c>
      <c r="H1788" s="386">
        <v>0.96216100000000004</v>
      </c>
      <c r="J1788" s="320">
        <f t="shared" si="135"/>
        <v>2020</v>
      </c>
      <c r="K1788" s="320">
        <f t="shared" si="136"/>
        <v>7</v>
      </c>
      <c r="L1788" s="320">
        <f t="shared" si="137"/>
        <v>30</v>
      </c>
      <c r="M1788" s="91">
        <f t="shared" si="138"/>
        <v>44042</v>
      </c>
      <c r="N1788" s="90">
        <f t="shared" si="139"/>
        <v>44042.577256944445</v>
      </c>
      <c r="O1788" s="386">
        <v>112.98488</v>
      </c>
      <c r="P1788" s="386">
        <v>0.96216100000000004</v>
      </c>
      <c r="Q1788" s="386" t="s">
        <v>336</v>
      </c>
    </row>
    <row r="1789" spans="1:17">
      <c r="A1789" s="386" t="s">
        <v>349</v>
      </c>
      <c r="B1789" s="386" t="s">
        <v>336</v>
      </c>
      <c r="C1789" s="386" t="s">
        <v>188</v>
      </c>
      <c r="D1789" s="389">
        <v>44042</v>
      </c>
      <c r="E1789" s="394">
        <v>0.57725694444444442</v>
      </c>
      <c r="F1789" s="386" t="s">
        <v>604</v>
      </c>
      <c r="G1789" s="386">
        <v>112.98488</v>
      </c>
      <c r="H1789" s="386">
        <v>0.96216100000000004</v>
      </c>
      <c r="J1789" s="320">
        <f t="shared" si="135"/>
        <v>2020</v>
      </c>
      <c r="K1789" s="320">
        <f t="shared" si="136"/>
        <v>7</v>
      </c>
      <c r="L1789" s="320">
        <f t="shared" si="137"/>
        <v>30</v>
      </c>
      <c r="M1789" s="91">
        <f t="shared" si="138"/>
        <v>44042</v>
      </c>
      <c r="N1789" s="90">
        <f t="shared" si="139"/>
        <v>44042.577256944445</v>
      </c>
      <c r="O1789" s="386">
        <v>112.98488</v>
      </c>
      <c r="P1789" s="386">
        <v>0.96216100000000004</v>
      </c>
      <c r="Q1789" s="386" t="s">
        <v>336</v>
      </c>
    </row>
    <row r="1790" spans="1:17">
      <c r="A1790" s="386" t="s">
        <v>349</v>
      </c>
      <c r="B1790" s="386" t="s">
        <v>336</v>
      </c>
      <c r="C1790" s="386" t="s">
        <v>188</v>
      </c>
      <c r="D1790" s="389">
        <v>44042</v>
      </c>
      <c r="E1790" s="394">
        <v>0.57725694444444442</v>
      </c>
      <c r="F1790" s="386" t="s">
        <v>605</v>
      </c>
      <c r="G1790" s="386">
        <v>113.01612</v>
      </c>
      <c r="H1790" s="386">
        <v>0.95546299999999995</v>
      </c>
      <c r="J1790" s="320">
        <f t="shared" si="135"/>
        <v>2020</v>
      </c>
      <c r="K1790" s="320">
        <f t="shared" si="136"/>
        <v>7</v>
      </c>
      <c r="L1790" s="320">
        <f t="shared" si="137"/>
        <v>30</v>
      </c>
      <c r="M1790" s="91">
        <f t="shared" si="138"/>
        <v>44042</v>
      </c>
      <c r="N1790" s="90">
        <f t="shared" si="139"/>
        <v>44042.577256944445</v>
      </c>
      <c r="O1790" s="386">
        <v>113.01612</v>
      </c>
      <c r="P1790" s="386">
        <v>0.95546299999999995</v>
      </c>
      <c r="Q1790" s="386" t="s">
        <v>336</v>
      </c>
    </row>
    <row r="1791" spans="1:17">
      <c r="A1791" s="386" t="s">
        <v>349</v>
      </c>
      <c r="B1791" s="386" t="s">
        <v>336</v>
      </c>
      <c r="C1791" s="386" t="s">
        <v>188</v>
      </c>
      <c r="D1791" s="389">
        <v>44042</v>
      </c>
      <c r="E1791" s="394">
        <v>0.604375</v>
      </c>
      <c r="F1791" s="386" t="s">
        <v>606</v>
      </c>
      <c r="G1791" s="386">
        <v>112.995</v>
      </c>
      <c r="H1791" s="386">
        <v>0.95999100000000004</v>
      </c>
      <c r="J1791" s="320">
        <f t="shared" si="135"/>
        <v>2020</v>
      </c>
      <c r="K1791" s="320">
        <f t="shared" si="136"/>
        <v>7</v>
      </c>
      <c r="L1791" s="320">
        <f t="shared" si="137"/>
        <v>30</v>
      </c>
      <c r="M1791" s="91">
        <f t="shared" si="138"/>
        <v>44042</v>
      </c>
      <c r="N1791" s="90">
        <f t="shared" si="139"/>
        <v>44042.604375000003</v>
      </c>
      <c r="O1791" s="386">
        <v>112.995</v>
      </c>
      <c r="P1791" s="386">
        <v>0.95999100000000004</v>
      </c>
      <c r="Q1791" s="386" t="s">
        <v>336</v>
      </c>
    </row>
    <row r="1792" spans="1:17">
      <c r="A1792" s="386" t="s">
        <v>349</v>
      </c>
      <c r="B1792" s="386" t="s">
        <v>336</v>
      </c>
      <c r="C1792" s="386" t="s">
        <v>188</v>
      </c>
      <c r="D1792" s="389">
        <v>44042</v>
      </c>
      <c r="E1792" s="394">
        <v>0.604375</v>
      </c>
      <c r="F1792" s="386" t="s">
        <v>606</v>
      </c>
      <c r="G1792" s="386">
        <v>112.995</v>
      </c>
      <c r="H1792" s="386">
        <v>0.95999100000000004</v>
      </c>
      <c r="J1792" s="320">
        <f t="shared" si="135"/>
        <v>2020</v>
      </c>
      <c r="K1792" s="320">
        <f t="shared" si="136"/>
        <v>7</v>
      </c>
      <c r="L1792" s="320">
        <f t="shared" si="137"/>
        <v>30</v>
      </c>
      <c r="M1792" s="91">
        <f t="shared" si="138"/>
        <v>44042</v>
      </c>
      <c r="N1792" s="90">
        <f t="shared" si="139"/>
        <v>44042.604375000003</v>
      </c>
      <c r="O1792" s="386">
        <v>112.995</v>
      </c>
      <c r="P1792" s="386">
        <v>0.95999100000000004</v>
      </c>
      <c r="Q1792" s="386" t="s">
        <v>336</v>
      </c>
    </row>
    <row r="1793" spans="1:17">
      <c r="A1793" s="386" t="s">
        <v>349</v>
      </c>
      <c r="B1793" s="386" t="s">
        <v>336</v>
      </c>
      <c r="C1793" s="386" t="s">
        <v>188</v>
      </c>
      <c r="D1793" s="389">
        <v>44042</v>
      </c>
      <c r="E1793" s="394">
        <v>0.62189814814814814</v>
      </c>
      <c r="F1793" s="386" t="s">
        <v>607</v>
      </c>
      <c r="G1793" s="386">
        <v>112.996</v>
      </c>
      <c r="H1793" s="386">
        <v>0.95977699999999999</v>
      </c>
      <c r="J1793" s="320">
        <f t="shared" si="135"/>
        <v>2020</v>
      </c>
      <c r="K1793" s="320">
        <f t="shared" si="136"/>
        <v>7</v>
      </c>
      <c r="L1793" s="320">
        <f t="shared" si="137"/>
        <v>30</v>
      </c>
      <c r="M1793" s="91">
        <f t="shared" si="138"/>
        <v>44042</v>
      </c>
      <c r="N1793" s="90">
        <f t="shared" si="139"/>
        <v>44042.621898148151</v>
      </c>
      <c r="O1793" s="386">
        <v>112.996</v>
      </c>
      <c r="P1793" s="386">
        <v>0.95977699999999999</v>
      </c>
      <c r="Q1793" s="386" t="s">
        <v>336</v>
      </c>
    </row>
    <row r="1794" spans="1:17">
      <c r="A1794" s="386" t="s">
        <v>349</v>
      </c>
      <c r="B1794" s="386" t="s">
        <v>336</v>
      </c>
      <c r="C1794" s="386" t="s">
        <v>188</v>
      </c>
      <c r="D1794" s="389">
        <v>44042</v>
      </c>
      <c r="E1794" s="394">
        <v>0.62339120370370371</v>
      </c>
      <c r="F1794" s="386" t="s">
        <v>287</v>
      </c>
      <c r="G1794" s="386">
        <v>112.911</v>
      </c>
      <c r="H1794" s="386">
        <v>0.97800900000000002</v>
      </c>
      <c r="J1794" s="320">
        <f t="shared" si="135"/>
        <v>2020</v>
      </c>
      <c r="K1794" s="320">
        <f t="shared" si="136"/>
        <v>7</v>
      </c>
      <c r="L1794" s="320">
        <f t="shared" si="137"/>
        <v>30</v>
      </c>
      <c r="M1794" s="91">
        <f t="shared" si="138"/>
        <v>44042</v>
      </c>
      <c r="N1794" s="90">
        <f t="shared" si="139"/>
        <v>44042.623391203706</v>
      </c>
      <c r="O1794" s="386">
        <v>112.911</v>
      </c>
      <c r="P1794" s="386">
        <v>0.97800900000000002</v>
      </c>
      <c r="Q1794" s="386" t="s">
        <v>336</v>
      </c>
    </row>
    <row r="1795" spans="1:17">
      <c r="A1795" s="386" t="s">
        <v>349</v>
      </c>
      <c r="B1795" s="386" t="s">
        <v>336</v>
      </c>
      <c r="C1795" s="386" t="s">
        <v>188</v>
      </c>
      <c r="D1795" s="389">
        <v>44042</v>
      </c>
      <c r="E1795" s="394">
        <v>0.62339120370370371</v>
      </c>
      <c r="F1795" s="386" t="s">
        <v>287</v>
      </c>
      <c r="G1795" s="386">
        <v>112.911</v>
      </c>
      <c r="H1795" s="386">
        <v>0.97800900000000002</v>
      </c>
      <c r="J1795" s="320">
        <f t="shared" ref="J1795:J1858" si="140">YEAR(D1795)</f>
        <v>2020</v>
      </c>
      <c r="K1795" s="320">
        <f t="shared" ref="K1795:K1858" si="141">MONTH(D1795)</f>
        <v>7</v>
      </c>
      <c r="L1795" s="320">
        <f t="shared" ref="L1795:L1858" si="142">DAY(D1795)</f>
        <v>30</v>
      </c>
      <c r="M1795" s="91">
        <f t="shared" ref="M1795:M1858" si="143">DATE(J1795,K1795,L1795)</f>
        <v>44042</v>
      </c>
      <c r="N1795" s="90">
        <f t="shared" ref="N1795:N1858" si="144">M1795+E1795</f>
        <v>44042.623391203706</v>
      </c>
      <c r="O1795" s="386">
        <v>112.911</v>
      </c>
      <c r="P1795" s="386">
        <v>0.97800900000000002</v>
      </c>
      <c r="Q1795" s="386" t="s">
        <v>336</v>
      </c>
    </row>
    <row r="1796" spans="1:17">
      <c r="A1796" s="386" t="s">
        <v>349</v>
      </c>
      <c r="B1796" s="386" t="s">
        <v>336</v>
      </c>
      <c r="C1796" s="386" t="s">
        <v>188</v>
      </c>
      <c r="D1796" s="389">
        <v>44042</v>
      </c>
      <c r="E1796" s="394">
        <v>0.6255208333333333</v>
      </c>
      <c r="F1796" s="386" t="s">
        <v>607</v>
      </c>
      <c r="G1796" s="386">
        <v>112.996</v>
      </c>
      <c r="H1796" s="386">
        <v>0.95977699999999999</v>
      </c>
      <c r="J1796" s="320">
        <f t="shared" si="140"/>
        <v>2020</v>
      </c>
      <c r="K1796" s="320">
        <f t="shared" si="141"/>
        <v>7</v>
      </c>
      <c r="L1796" s="320">
        <f t="shared" si="142"/>
        <v>30</v>
      </c>
      <c r="M1796" s="91">
        <f t="shared" si="143"/>
        <v>44042</v>
      </c>
      <c r="N1796" s="90">
        <f t="shared" si="144"/>
        <v>44042.625520833331</v>
      </c>
      <c r="O1796" s="386">
        <v>112.996</v>
      </c>
      <c r="P1796" s="386">
        <v>0.95977699999999999</v>
      </c>
      <c r="Q1796" s="386" t="s">
        <v>336</v>
      </c>
    </row>
    <row r="1797" spans="1:17">
      <c r="A1797" s="386" t="s">
        <v>349</v>
      </c>
      <c r="B1797" s="386" t="s">
        <v>336</v>
      </c>
      <c r="C1797" s="386" t="s">
        <v>188</v>
      </c>
      <c r="D1797" s="389">
        <v>44042</v>
      </c>
      <c r="E1797" s="394">
        <v>0.62707175925925929</v>
      </c>
      <c r="F1797" s="386" t="s">
        <v>287</v>
      </c>
      <c r="G1797" s="386">
        <v>113.07</v>
      </c>
      <c r="H1797" s="386">
        <v>0.94391700000000001</v>
      </c>
      <c r="J1797" s="320">
        <f t="shared" si="140"/>
        <v>2020</v>
      </c>
      <c r="K1797" s="320">
        <f t="shared" si="141"/>
        <v>7</v>
      </c>
      <c r="L1797" s="320">
        <f t="shared" si="142"/>
        <v>30</v>
      </c>
      <c r="M1797" s="91">
        <f t="shared" si="143"/>
        <v>44042</v>
      </c>
      <c r="N1797" s="90">
        <f t="shared" si="144"/>
        <v>44042.627071759256</v>
      </c>
      <c r="O1797" s="386">
        <v>113.07</v>
      </c>
      <c r="P1797" s="386">
        <v>0.94391700000000001</v>
      </c>
      <c r="Q1797" s="386" t="s">
        <v>336</v>
      </c>
    </row>
    <row r="1798" spans="1:17">
      <c r="A1798" s="386" t="s">
        <v>349</v>
      </c>
      <c r="B1798" s="386" t="s">
        <v>336</v>
      </c>
      <c r="C1798" s="386" t="s">
        <v>188</v>
      </c>
      <c r="D1798" s="389">
        <v>44042</v>
      </c>
      <c r="E1798" s="394">
        <v>0.63332175925925926</v>
      </c>
      <c r="F1798" s="386" t="s">
        <v>287</v>
      </c>
      <c r="G1798" s="386">
        <v>113.17700000000001</v>
      </c>
      <c r="H1798" s="386">
        <v>0.92100599999999999</v>
      </c>
      <c r="J1798" s="320">
        <f t="shared" si="140"/>
        <v>2020</v>
      </c>
      <c r="K1798" s="320">
        <f t="shared" si="141"/>
        <v>7</v>
      </c>
      <c r="L1798" s="320">
        <f t="shared" si="142"/>
        <v>30</v>
      </c>
      <c r="M1798" s="91">
        <f t="shared" si="143"/>
        <v>44042</v>
      </c>
      <c r="N1798" s="90">
        <f t="shared" si="144"/>
        <v>44042.633321759262</v>
      </c>
      <c r="O1798" s="386">
        <v>113.17700000000001</v>
      </c>
      <c r="P1798" s="386">
        <v>0.92100599999999999</v>
      </c>
      <c r="Q1798" s="386" t="s">
        <v>336</v>
      </c>
    </row>
    <row r="1799" spans="1:17">
      <c r="A1799" s="386" t="s">
        <v>349</v>
      </c>
      <c r="B1799" s="386" t="s">
        <v>336</v>
      </c>
      <c r="C1799" s="386" t="s">
        <v>188</v>
      </c>
      <c r="D1799" s="389">
        <v>44042</v>
      </c>
      <c r="E1799" s="394">
        <v>0.82499999999999996</v>
      </c>
      <c r="F1799" s="386" t="s">
        <v>454</v>
      </c>
      <c r="G1799" s="386">
        <v>112.996</v>
      </c>
      <c r="H1799" s="386">
        <v>0.95977699999999999</v>
      </c>
      <c r="J1799" s="320">
        <f t="shared" si="140"/>
        <v>2020</v>
      </c>
      <c r="K1799" s="320">
        <f t="shared" si="141"/>
        <v>7</v>
      </c>
      <c r="L1799" s="320">
        <f t="shared" si="142"/>
        <v>30</v>
      </c>
      <c r="M1799" s="91">
        <f t="shared" si="143"/>
        <v>44042</v>
      </c>
      <c r="N1799" s="90">
        <f t="shared" si="144"/>
        <v>44042.824999999997</v>
      </c>
      <c r="O1799" s="386">
        <v>112.996</v>
      </c>
      <c r="P1799" s="386">
        <v>0.95977699999999999</v>
      </c>
      <c r="Q1799" s="386" t="s">
        <v>336</v>
      </c>
    </row>
    <row r="1800" spans="1:17">
      <c r="A1800" s="386" t="s">
        <v>349</v>
      </c>
      <c r="B1800" s="386" t="s">
        <v>336</v>
      </c>
      <c r="C1800" s="386" t="s">
        <v>188</v>
      </c>
      <c r="D1800" s="389">
        <v>44042</v>
      </c>
      <c r="E1800" s="394">
        <v>0.82499999999999996</v>
      </c>
      <c r="F1800" s="386" t="s">
        <v>454</v>
      </c>
      <c r="G1800" s="386">
        <v>112.996</v>
      </c>
      <c r="H1800" s="386">
        <v>0.95977699999999999</v>
      </c>
      <c r="J1800" s="320">
        <f t="shared" si="140"/>
        <v>2020</v>
      </c>
      <c r="K1800" s="320">
        <f t="shared" si="141"/>
        <v>7</v>
      </c>
      <c r="L1800" s="320">
        <f t="shared" si="142"/>
        <v>30</v>
      </c>
      <c r="M1800" s="91">
        <f t="shared" si="143"/>
        <v>44042</v>
      </c>
      <c r="N1800" s="90">
        <f t="shared" si="144"/>
        <v>44042.824999999997</v>
      </c>
      <c r="O1800" s="386">
        <v>112.996</v>
      </c>
      <c r="P1800" s="386">
        <v>0.95977699999999999</v>
      </c>
      <c r="Q1800" s="386" t="s">
        <v>336</v>
      </c>
    </row>
    <row r="1801" spans="1:17">
      <c r="A1801" s="386" t="s">
        <v>349</v>
      </c>
      <c r="B1801" s="386" t="s">
        <v>336</v>
      </c>
      <c r="C1801" s="386" t="s">
        <v>188</v>
      </c>
      <c r="D1801" s="389">
        <v>44043</v>
      </c>
      <c r="E1801" s="394">
        <v>0.4128472222222222</v>
      </c>
      <c r="F1801" s="386" t="s">
        <v>430</v>
      </c>
      <c r="G1801" s="386">
        <v>112.535</v>
      </c>
      <c r="H1801" s="386">
        <v>1.0572090000000001</v>
      </c>
      <c r="J1801" s="320">
        <f t="shared" si="140"/>
        <v>2020</v>
      </c>
      <c r="K1801" s="320">
        <f t="shared" si="141"/>
        <v>7</v>
      </c>
      <c r="L1801" s="320">
        <f t="shared" si="142"/>
        <v>31</v>
      </c>
      <c r="M1801" s="91">
        <f t="shared" si="143"/>
        <v>44043</v>
      </c>
      <c r="N1801" s="90">
        <f t="shared" si="144"/>
        <v>44043.412847222222</v>
      </c>
      <c r="O1801" s="386">
        <v>112.535</v>
      </c>
      <c r="P1801" s="386">
        <v>1.0572090000000001</v>
      </c>
      <c r="Q1801" s="386" t="s">
        <v>336</v>
      </c>
    </row>
    <row r="1802" spans="1:17">
      <c r="A1802" s="386" t="s">
        <v>349</v>
      </c>
      <c r="B1802" s="386" t="s">
        <v>336</v>
      </c>
      <c r="C1802" s="386" t="s">
        <v>188</v>
      </c>
      <c r="D1802" s="389">
        <v>44043</v>
      </c>
      <c r="E1802" s="394">
        <v>0.4128472222222222</v>
      </c>
      <c r="F1802" s="386" t="s">
        <v>430</v>
      </c>
      <c r="G1802" s="386">
        <v>112.535</v>
      </c>
      <c r="H1802" s="386">
        <v>1.0572090000000001</v>
      </c>
      <c r="J1802" s="320">
        <f t="shared" si="140"/>
        <v>2020</v>
      </c>
      <c r="K1802" s="320">
        <f t="shared" si="141"/>
        <v>7</v>
      </c>
      <c r="L1802" s="320">
        <f t="shared" si="142"/>
        <v>31</v>
      </c>
      <c r="M1802" s="91">
        <f t="shared" si="143"/>
        <v>44043</v>
      </c>
      <c r="N1802" s="90">
        <f t="shared" si="144"/>
        <v>44043.412847222222</v>
      </c>
      <c r="O1802" s="386">
        <v>112.535</v>
      </c>
      <c r="P1802" s="386">
        <v>1.0572090000000001</v>
      </c>
      <c r="Q1802" s="386" t="s">
        <v>336</v>
      </c>
    </row>
    <row r="1803" spans="1:17">
      <c r="A1803" s="386" t="s">
        <v>349</v>
      </c>
      <c r="B1803" s="386" t="s">
        <v>336</v>
      </c>
      <c r="C1803" s="386" t="s">
        <v>188</v>
      </c>
      <c r="D1803" s="389">
        <v>44043</v>
      </c>
      <c r="E1803" s="394">
        <v>0.48031249999999998</v>
      </c>
      <c r="F1803" s="386" t="s">
        <v>421</v>
      </c>
      <c r="G1803" s="386">
        <v>112.643</v>
      </c>
      <c r="H1803" s="386">
        <v>1.0339419999999999</v>
      </c>
      <c r="J1803" s="320">
        <f t="shared" si="140"/>
        <v>2020</v>
      </c>
      <c r="K1803" s="320">
        <f t="shared" si="141"/>
        <v>7</v>
      </c>
      <c r="L1803" s="320">
        <f t="shared" si="142"/>
        <v>31</v>
      </c>
      <c r="M1803" s="91">
        <f t="shared" si="143"/>
        <v>44043</v>
      </c>
      <c r="N1803" s="90">
        <f t="shared" si="144"/>
        <v>44043.480312500003</v>
      </c>
      <c r="O1803" s="386">
        <v>112.643</v>
      </c>
      <c r="P1803" s="386">
        <v>1.0339419999999999</v>
      </c>
      <c r="Q1803" s="386" t="s">
        <v>336</v>
      </c>
    </row>
    <row r="1804" spans="1:17">
      <c r="A1804" s="386" t="s">
        <v>349</v>
      </c>
      <c r="B1804" s="386" t="s">
        <v>336</v>
      </c>
      <c r="C1804" s="386" t="s">
        <v>188</v>
      </c>
      <c r="D1804" s="389">
        <v>44043</v>
      </c>
      <c r="E1804" s="394">
        <v>0.48031249999999998</v>
      </c>
      <c r="F1804" s="386" t="s">
        <v>421</v>
      </c>
      <c r="G1804" s="386">
        <v>112.643</v>
      </c>
      <c r="H1804" s="386">
        <v>1.0339419999999999</v>
      </c>
      <c r="J1804" s="320">
        <f t="shared" si="140"/>
        <v>2020</v>
      </c>
      <c r="K1804" s="320">
        <f t="shared" si="141"/>
        <v>7</v>
      </c>
      <c r="L1804" s="320">
        <f t="shared" si="142"/>
        <v>31</v>
      </c>
      <c r="M1804" s="91">
        <f t="shared" si="143"/>
        <v>44043</v>
      </c>
      <c r="N1804" s="90">
        <f t="shared" si="144"/>
        <v>44043.480312500003</v>
      </c>
      <c r="O1804" s="386">
        <v>112.643</v>
      </c>
      <c r="P1804" s="386">
        <v>1.0339419999999999</v>
      </c>
      <c r="Q1804" s="386" t="s">
        <v>336</v>
      </c>
    </row>
    <row r="1805" spans="1:17">
      <c r="A1805" s="386" t="s">
        <v>349</v>
      </c>
      <c r="B1805" s="386" t="s">
        <v>336</v>
      </c>
      <c r="C1805" s="386" t="s">
        <v>188</v>
      </c>
      <c r="D1805" s="389">
        <v>44043</v>
      </c>
      <c r="E1805" s="394">
        <v>0.48031249999999998</v>
      </c>
      <c r="F1805" s="386" t="s">
        <v>421</v>
      </c>
      <c r="G1805" s="386">
        <v>112.593</v>
      </c>
      <c r="H1805" s="386">
        <v>1.04471</v>
      </c>
      <c r="J1805" s="320">
        <f t="shared" si="140"/>
        <v>2020</v>
      </c>
      <c r="K1805" s="320">
        <f t="shared" si="141"/>
        <v>7</v>
      </c>
      <c r="L1805" s="320">
        <f t="shared" si="142"/>
        <v>31</v>
      </c>
      <c r="M1805" s="91">
        <f t="shared" si="143"/>
        <v>44043</v>
      </c>
      <c r="N1805" s="90">
        <f t="shared" si="144"/>
        <v>44043.480312500003</v>
      </c>
      <c r="O1805" s="386">
        <v>112.593</v>
      </c>
      <c r="P1805" s="386">
        <v>1.04471</v>
      </c>
      <c r="Q1805" s="386" t="s">
        <v>336</v>
      </c>
    </row>
    <row r="1806" spans="1:17">
      <c r="A1806" s="386" t="s">
        <v>349</v>
      </c>
      <c r="B1806" s="386" t="s">
        <v>336</v>
      </c>
      <c r="C1806" s="386" t="s">
        <v>188</v>
      </c>
      <c r="D1806" s="389">
        <v>44043</v>
      </c>
      <c r="E1806" s="394">
        <v>0.48031249999999998</v>
      </c>
      <c r="F1806" s="386" t="s">
        <v>421</v>
      </c>
      <c r="G1806" s="386">
        <v>112.593</v>
      </c>
      <c r="H1806" s="386">
        <v>1.04471</v>
      </c>
      <c r="J1806" s="320">
        <f t="shared" si="140"/>
        <v>2020</v>
      </c>
      <c r="K1806" s="320">
        <f t="shared" si="141"/>
        <v>7</v>
      </c>
      <c r="L1806" s="320">
        <f t="shared" si="142"/>
        <v>31</v>
      </c>
      <c r="M1806" s="91">
        <f t="shared" si="143"/>
        <v>44043</v>
      </c>
      <c r="N1806" s="90">
        <f t="shared" si="144"/>
        <v>44043.480312500003</v>
      </c>
      <c r="O1806" s="386">
        <v>112.593</v>
      </c>
      <c r="P1806" s="386">
        <v>1.04471</v>
      </c>
      <c r="Q1806" s="386" t="s">
        <v>336</v>
      </c>
    </row>
    <row r="1807" spans="1:17">
      <c r="A1807" s="386" t="s">
        <v>349</v>
      </c>
      <c r="B1807" s="386" t="s">
        <v>336</v>
      </c>
      <c r="C1807" s="386" t="s">
        <v>188</v>
      </c>
      <c r="D1807" s="389">
        <v>44043</v>
      </c>
      <c r="E1807" s="394">
        <v>0.62513888888888891</v>
      </c>
      <c r="F1807" s="386" t="s">
        <v>556</v>
      </c>
      <c r="G1807" s="386">
        <v>113.13200000000001</v>
      </c>
      <c r="H1807" s="386">
        <v>0.928921</v>
      </c>
      <c r="J1807" s="320">
        <f t="shared" si="140"/>
        <v>2020</v>
      </c>
      <c r="K1807" s="320">
        <f t="shared" si="141"/>
        <v>7</v>
      </c>
      <c r="L1807" s="320">
        <f t="shared" si="142"/>
        <v>31</v>
      </c>
      <c r="M1807" s="91">
        <f t="shared" si="143"/>
        <v>44043</v>
      </c>
      <c r="N1807" s="90">
        <f t="shared" si="144"/>
        <v>44043.625138888892</v>
      </c>
      <c r="O1807" s="386">
        <v>113.13200000000001</v>
      </c>
      <c r="P1807" s="386">
        <v>0.928921</v>
      </c>
      <c r="Q1807" s="386" t="s">
        <v>336</v>
      </c>
    </row>
    <row r="1808" spans="1:17">
      <c r="A1808" s="386" t="s">
        <v>349</v>
      </c>
      <c r="B1808" s="386" t="s">
        <v>336</v>
      </c>
      <c r="C1808" s="386" t="s">
        <v>188</v>
      </c>
      <c r="D1808" s="389">
        <v>44046</v>
      </c>
      <c r="E1808" s="394">
        <v>0.47614583333333332</v>
      </c>
      <c r="F1808" s="386" t="s">
        <v>446</v>
      </c>
      <c r="G1808" s="386">
        <v>113.105</v>
      </c>
      <c r="H1808" s="386">
        <v>0.93298999999999999</v>
      </c>
      <c r="J1808" s="320">
        <f t="shared" si="140"/>
        <v>2020</v>
      </c>
      <c r="K1808" s="320">
        <f t="shared" si="141"/>
        <v>8</v>
      </c>
      <c r="L1808" s="320">
        <f t="shared" si="142"/>
        <v>3</v>
      </c>
      <c r="M1808" s="91">
        <f t="shared" si="143"/>
        <v>44046</v>
      </c>
      <c r="N1808" s="90">
        <f t="shared" si="144"/>
        <v>44046.476145833331</v>
      </c>
      <c r="O1808" s="386">
        <v>113.105</v>
      </c>
      <c r="P1808" s="386">
        <v>0.93298999999999999</v>
      </c>
      <c r="Q1808" s="386" t="s">
        <v>336</v>
      </c>
    </row>
    <row r="1809" spans="1:17">
      <c r="A1809" s="386" t="s">
        <v>349</v>
      </c>
      <c r="B1809" s="386" t="s">
        <v>336</v>
      </c>
      <c r="C1809" s="386" t="s">
        <v>188</v>
      </c>
      <c r="D1809" s="389">
        <v>44047</v>
      </c>
      <c r="E1809" s="394">
        <v>0.54226851851851854</v>
      </c>
      <c r="F1809" s="386" t="s">
        <v>608</v>
      </c>
      <c r="G1809" s="386">
        <v>113.19</v>
      </c>
      <c r="H1809" s="386">
        <v>0.913045</v>
      </c>
      <c r="J1809" s="320">
        <f t="shared" si="140"/>
        <v>2020</v>
      </c>
      <c r="K1809" s="320">
        <f t="shared" si="141"/>
        <v>8</v>
      </c>
      <c r="L1809" s="320">
        <f t="shared" si="142"/>
        <v>4</v>
      </c>
      <c r="M1809" s="91">
        <f t="shared" si="143"/>
        <v>44047</v>
      </c>
      <c r="N1809" s="90">
        <f t="shared" si="144"/>
        <v>44047.542268518519</v>
      </c>
      <c r="O1809" s="386">
        <v>113.19</v>
      </c>
      <c r="P1809" s="386">
        <v>0.913045</v>
      </c>
      <c r="Q1809" s="386" t="s">
        <v>336</v>
      </c>
    </row>
    <row r="1810" spans="1:17">
      <c r="A1810" s="386" t="s">
        <v>349</v>
      </c>
      <c r="B1810" s="386" t="s">
        <v>336</v>
      </c>
      <c r="C1810" s="386" t="s">
        <v>188</v>
      </c>
      <c r="D1810" s="389">
        <v>44048</v>
      </c>
      <c r="E1810" s="394">
        <v>0.46790509259259255</v>
      </c>
      <c r="F1810" s="386" t="s">
        <v>423</v>
      </c>
      <c r="G1810" s="386">
        <v>112.983</v>
      </c>
      <c r="H1810" s="386">
        <v>0.95575600000000005</v>
      </c>
      <c r="J1810" s="320">
        <f t="shared" si="140"/>
        <v>2020</v>
      </c>
      <c r="K1810" s="320">
        <f t="shared" si="141"/>
        <v>8</v>
      </c>
      <c r="L1810" s="320">
        <f t="shared" si="142"/>
        <v>5</v>
      </c>
      <c r="M1810" s="91">
        <f t="shared" si="143"/>
        <v>44048</v>
      </c>
      <c r="N1810" s="90">
        <f t="shared" si="144"/>
        <v>44048.467905092592</v>
      </c>
      <c r="O1810" s="386">
        <v>112.983</v>
      </c>
      <c r="P1810" s="386">
        <v>0.95575600000000005</v>
      </c>
      <c r="Q1810" s="386" t="s">
        <v>336</v>
      </c>
    </row>
    <row r="1811" spans="1:17">
      <c r="A1811" s="386" t="s">
        <v>349</v>
      </c>
      <c r="B1811" s="386" t="s">
        <v>336</v>
      </c>
      <c r="C1811" s="386" t="s">
        <v>188</v>
      </c>
      <c r="D1811" s="389">
        <v>44048</v>
      </c>
      <c r="E1811" s="394">
        <v>0.46790509259259255</v>
      </c>
      <c r="F1811" s="386" t="s">
        <v>423</v>
      </c>
      <c r="G1811" s="386">
        <v>113.083</v>
      </c>
      <c r="H1811" s="386">
        <v>0.93427499999999997</v>
      </c>
      <c r="J1811" s="320">
        <f t="shared" si="140"/>
        <v>2020</v>
      </c>
      <c r="K1811" s="320">
        <f t="shared" si="141"/>
        <v>8</v>
      </c>
      <c r="L1811" s="320">
        <f t="shared" si="142"/>
        <v>5</v>
      </c>
      <c r="M1811" s="91">
        <f t="shared" si="143"/>
        <v>44048</v>
      </c>
      <c r="N1811" s="90">
        <f t="shared" si="144"/>
        <v>44048.467905092592</v>
      </c>
      <c r="O1811" s="386">
        <v>113.083</v>
      </c>
      <c r="P1811" s="386">
        <v>0.93427499999999997</v>
      </c>
      <c r="Q1811" s="386" t="s">
        <v>336</v>
      </c>
    </row>
    <row r="1812" spans="1:17">
      <c r="A1812" s="386" t="s">
        <v>349</v>
      </c>
      <c r="B1812" s="386" t="s">
        <v>336</v>
      </c>
      <c r="C1812" s="386" t="s">
        <v>188</v>
      </c>
      <c r="D1812" s="389">
        <v>44048</v>
      </c>
      <c r="E1812" s="394">
        <v>0.46790509259259255</v>
      </c>
      <c r="F1812" s="386" t="s">
        <v>423</v>
      </c>
      <c r="G1812" s="386">
        <v>113.083</v>
      </c>
      <c r="H1812" s="386">
        <v>0.93427499999999997</v>
      </c>
      <c r="J1812" s="320">
        <f t="shared" si="140"/>
        <v>2020</v>
      </c>
      <c r="K1812" s="320">
        <f t="shared" si="141"/>
        <v>8</v>
      </c>
      <c r="L1812" s="320">
        <f t="shared" si="142"/>
        <v>5</v>
      </c>
      <c r="M1812" s="91">
        <f t="shared" si="143"/>
        <v>44048</v>
      </c>
      <c r="N1812" s="90">
        <f t="shared" si="144"/>
        <v>44048.467905092592</v>
      </c>
      <c r="O1812" s="386">
        <v>113.083</v>
      </c>
      <c r="P1812" s="386">
        <v>0.93427499999999997</v>
      </c>
      <c r="Q1812" s="386" t="s">
        <v>336</v>
      </c>
    </row>
    <row r="1813" spans="1:17">
      <c r="A1813" s="386" t="s">
        <v>349</v>
      </c>
      <c r="B1813" s="386" t="s">
        <v>336</v>
      </c>
      <c r="C1813" s="386" t="s">
        <v>188</v>
      </c>
      <c r="D1813" s="389">
        <v>44048</v>
      </c>
      <c r="E1813" s="394">
        <v>0.48247685185185185</v>
      </c>
      <c r="F1813" s="386" t="s">
        <v>413</v>
      </c>
      <c r="G1813" s="386">
        <v>113.11</v>
      </c>
      <c r="H1813" s="386">
        <v>0.92847800000000003</v>
      </c>
      <c r="J1813" s="320">
        <f t="shared" si="140"/>
        <v>2020</v>
      </c>
      <c r="K1813" s="320">
        <f t="shared" si="141"/>
        <v>8</v>
      </c>
      <c r="L1813" s="320">
        <f t="shared" si="142"/>
        <v>5</v>
      </c>
      <c r="M1813" s="91">
        <f t="shared" si="143"/>
        <v>44048</v>
      </c>
      <c r="N1813" s="90">
        <f t="shared" si="144"/>
        <v>44048.482476851852</v>
      </c>
      <c r="O1813" s="386">
        <v>113.11</v>
      </c>
      <c r="P1813" s="386">
        <v>0.92847800000000003</v>
      </c>
      <c r="Q1813" s="386" t="s">
        <v>336</v>
      </c>
    </row>
    <row r="1814" spans="1:17">
      <c r="A1814" s="386" t="s">
        <v>349</v>
      </c>
      <c r="B1814" s="386" t="s">
        <v>336</v>
      </c>
      <c r="C1814" s="386" t="s">
        <v>188</v>
      </c>
      <c r="D1814" s="389">
        <v>44048</v>
      </c>
      <c r="E1814" s="394">
        <v>0.57725694444444442</v>
      </c>
      <c r="F1814" s="386" t="s">
        <v>421</v>
      </c>
      <c r="G1814" s="386">
        <v>113.23101</v>
      </c>
      <c r="H1814" s="386">
        <v>0.90252100000000002</v>
      </c>
      <c r="J1814" s="320">
        <f t="shared" si="140"/>
        <v>2020</v>
      </c>
      <c r="K1814" s="320">
        <f t="shared" si="141"/>
        <v>8</v>
      </c>
      <c r="L1814" s="320">
        <f t="shared" si="142"/>
        <v>5</v>
      </c>
      <c r="M1814" s="91">
        <f t="shared" si="143"/>
        <v>44048</v>
      </c>
      <c r="N1814" s="90">
        <f t="shared" si="144"/>
        <v>44048.577256944445</v>
      </c>
      <c r="O1814" s="386">
        <v>113.23101</v>
      </c>
      <c r="P1814" s="386">
        <v>0.90252100000000002</v>
      </c>
      <c r="Q1814" s="386" t="s">
        <v>336</v>
      </c>
    </row>
    <row r="1815" spans="1:17">
      <c r="A1815" s="386" t="s">
        <v>349</v>
      </c>
      <c r="B1815" s="386" t="s">
        <v>336</v>
      </c>
      <c r="C1815" s="386" t="s">
        <v>188</v>
      </c>
      <c r="D1815" s="389">
        <v>44048</v>
      </c>
      <c r="E1815" s="394">
        <v>0.57725694444444442</v>
      </c>
      <c r="F1815" s="386" t="s">
        <v>609</v>
      </c>
      <c r="G1815" s="386">
        <v>113.24663</v>
      </c>
      <c r="H1815" s="386">
        <v>0.89917199999999997</v>
      </c>
      <c r="J1815" s="320">
        <f t="shared" si="140"/>
        <v>2020</v>
      </c>
      <c r="K1815" s="320">
        <f t="shared" si="141"/>
        <v>8</v>
      </c>
      <c r="L1815" s="320">
        <f t="shared" si="142"/>
        <v>5</v>
      </c>
      <c r="M1815" s="91">
        <f t="shared" si="143"/>
        <v>44048</v>
      </c>
      <c r="N1815" s="90">
        <f t="shared" si="144"/>
        <v>44048.577256944445</v>
      </c>
      <c r="O1815" s="386">
        <v>113.24663</v>
      </c>
      <c r="P1815" s="386">
        <v>0.89917199999999997</v>
      </c>
      <c r="Q1815" s="386" t="s">
        <v>336</v>
      </c>
    </row>
    <row r="1816" spans="1:17">
      <c r="A1816" s="386" t="s">
        <v>349</v>
      </c>
      <c r="B1816" s="386" t="s">
        <v>336</v>
      </c>
      <c r="C1816" s="386" t="s">
        <v>188</v>
      </c>
      <c r="D1816" s="389">
        <v>44048</v>
      </c>
      <c r="E1816" s="394">
        <v>0.57725694444444442</v>
      </c>
      <c r="F1816" s="386" t="s">
        <v>610</v>
      </c>
      <c r="G1816" s="386">
        <v>113.21539</v>
      </c>
      <c r="H1816" s="386">
        <v>0.90586900000000004</v>
      </c>
      <c r="J1816" s="320">
        <f t="shared" si="140"/>
        <v>2020</v>
      </c>
      <c r="K1816" s="320">
        <f t="shared" si="141"/>
        <v>8</v>
      </c>
      <c r="L1816" s="320">
        <f t="shared" si="142"/>
        <v>5</v>
      </c>
      <c r="M1816" s="91">
        <f t="shared" si="143"/>
        <v>44048</v>
      </c>
      <c r="N1816" s="90">
        <f t="shared" si="144"/>
        <v>44048.577256944445</v>
      </c>
      <c r="O1816" s="386">
        <v>113.21539</v>
      </c>
      <c r="P1816" s="386">
        <v>0.90586900000000004</v>
      </c>
      <c r="Q1816" s="386" t="s">
        <v>336</v>
      </c>
    </row>
    <row r="1817" spans="1:17">
      <c r="A1817" s="386" t="s">
        <v>349</v>
      </c>
      <c r="B1817" s="386" t="s">
        <v>336</v>
      </c>
      <c r="C1817" s="386" t="s">
        <v>188</v>
      </c>
      <c r="D1817" s="389">
        <v>44048</v>
      </c>
      <c r="E1817" s="394">
        <v>0.62515046296296295</v>
      </c>
      <c r="F1817" s="386" t="s">
        <v>417</v>
      </c>
      <c r="G1817" s="386">
        <v>113.34099999999999</v>
      </c>
      <c r="H1817" s="386">
        <v>0.87895500000000004</v>
      </c>
      <c r="J1817" s="320">
        <f t="shared" si="140"/>
        <v>2020</v>
      </c>
      <c r="K1817" s="320">
        <f t="shared" si="141"/>
        <v>8</v>
      </c>
      <c r="L1817" s="320">
        <f t="shared" si="142"/>
        <v>5</v>
      </c>
      <c r="M1817" s="91">
        <f t="shared" si="143"/>
        <v>44048</v>
      </c>
      <c r="N1817" s="90">
        <f t="shared" si="144"/>
        <v>44048.625150462962</v>
      </c>
      <c r="O1817" s="386">
        <v>113.34099999999999</v>
      </c>
      <c r="P1817" s="386">
        <v>0.87895500000000004</v>
      </c>
      <c r="Q1817" s="386" t="s">
        <v>336</v>
      </c>
    </row>
    <row r="1818" spans="1:17">
      <c r="A1818" s="386" t="s">
        <v>349</v>
      </c>
      <c r="B1818" s="386" t="s">
        <v>336</v>
      </c>
      <c r="C1818" s="386" t="s">
        <v>188</v>
      </c>
      <c r="D1818" s="389">
        <v>44048</v>
      </c>
      <c r="E1818" s="394">
        <v>0.62515046296296295</v>
      </c>
      <c r="F1818" s="386" t="s">
        <v>417</v>
      </c>
      <c r="G1818" s="386">
        <v>113.34099999999999</v>
      </c>
      <c r="H1818" s="386">
        <v>0.87895500000000004</v>
      </c>
      <c r="J1818" s="320">
        <f t="shared" si="140"/>
        <v>2020</v>
      </c>
      <c r="K1818" s="320">
        <f t="shared" si="141"/>
        <v>8</v>
      </c>
      <c r="L1818" s="320">
        <f t="shared" si="142"/>
        <v>5</v>
      </c>
      <c r="M1818" s="91">
        <f t="shared" si="143"/>
        <v>44048</v>
      </c>
      <c r="N1818" s="90">
        <f t="shared" si="144"/>
        <v>44048.625150462962</v>
      </c>
      <c r="O1818" s="386">
        <v>113.34099999999999</v>
      </c>
      <c r="P1818" s="386">
        <v>0.87895500000000004</v>
      </c>
      <c r="Q1818" s="386" t="s">
        <v>336</v>
      </c>
    </row>
    <row r="1819" spans="1:17">
      <c r="A1819" s="386" t="s">
        <v>349</v>
      </c>
      <c r="B1819" s="386" t="s">
        <v>336</v>
      </c>
      <c r="C1819" s="386" t="s">
        <v>188</v>
      </c>
      <c r="D1819" s="389">
        <v>44048</v>
      </c>
      <c r="E1819" s="394">
        <v>0.63083333333333336</v>
      </c>
      <c r="F1819" s="386" t="s">
        <v>287</v>
      </c>
      <c r="G1819" s="386">
        <v>113.02800000000001</v>
      </c>
      <c r="H1819" s="386">
        <v>0.94608700000000001</v>
      </c>
      <c r="J1819" s="320">
        <f t="shared" si="140"/>
        <v>2020</v>
      </c>
      <c r="K1819" s="320">
        <f t="shared" si="141"/>
        <v>8</v>
      </c>
      <c r="L1819" s="320">
        <f t="shared" si="142"/>
        <v>5</v>
      </c>
      <c r="M1819" s="91">
        <f t="shared" si="143"/>
        <v>44048</v>
      </c>
      <c r="N1819" s="90">
        <f t="shared" si="144"/>
        <v>44048.630833333336</v>
      </c>
      <c r="O1819" s="386">
        <v>113.02800000000001</v>
      </c>
      <c r="P1819" s="386">
        <v>0.94608700000000001</v>
      </c>
      <c r="Q1819" s="386" t="s">
        <v>336</v>
      </c>
    </row>
    <row r="1820" spans="1:17">
      <c r="A1820" s="386" t="s">
        <v>349</v>
      </c>
      <c r="B1820" s="386" t="s">
        <v>336</v>
      </c>
      <c r="C1820" s="386" t="s">
        <v>188</v>
      </c>
      <c r="D1820" s="389">
        <v>44048</v>
      </c>
      <c r="E1820" s="394">
        <v>0.66809027777777774</v>
      </c>
      <c r="F1820" s="386" t="s">
        <v>287</v>
      </c>
      <c r="G1820" s="386">
        <v>113.15900000000001</v>
      </c>
      <c r="H1820" s="386">
        <v>0.917964</v>
      </c>
      <c r="J1820" s="320">
        <f t="shared" si="140"/>
        <v>2020</v>
      </c>
      <c r="K1820" s="320">
        <f t="shared" si="141"/>
        <v>8</v>
      </c>
      <c r="L1820" s="320">
        <f t="shared" si="142"/>
        <v>5</v>
      </c>
      <c r="M1820" s="91">
        <f t="shared" si="143"/>
        <v>44048</v>
      </c>
      <c r="N1820" s="90">
        <f t="shared" si="144"/>
        <v>44048.668090277781</v>
      </c>
      <c r="O1820" s="386">
        <v>113.15900000000001</v>
      </c>
      <c r="P1820" s="386">
        <v>0.917964</v>
      </c>
      <c r="Q1820" s="386" t="s">
        <v>336</v>
      </c>
    </row>
    <row r="1821" spans="1:17">
      <c r="A1821" s="386" t="s">
        <v>349</v>
      </c>
      <c r="B1821" s="386" t="s">
        <v>336</v>
      </c>
      <c r="C1821" s="386" t="s">
        <v>188</v>
      </c>
      <c r="D1821" s="389">
        <v>44049</v>
      </c>
      <c r="E1821" s="394">
        <v>0.38179398148148147</v>
      </c>
      <c r="F1821" s="386" t="s">
        <v>422</v>
      </c>
      <c r="G1821" s="386">
        <v>112.30020500000001</v>
      </c>
      <c r="H1821" s="386">
        <v>1.098149</v>
      </c>
      <c r="J1821" s="320">
        <f t="shared" si="140"/>
        <v>2020</v>
      </c>
      <c r="K1821" s="320">
        <f t="shared" si="141"/>
        <v>8</v>
      </c>
      <c r="L1821" s="320">
        <f t="shared" si="142"/>
        <v>6</v>
      </c>
      <c r="M1821" s="91">
        <f t="shared" si="143"/>
        <v>44049</v>
      </c>
      <c r="N1821" s="90">
        <f t="shared" si="144"/>
        <v>44049.381793981483</v>
      </c>
      <c r="O1821" s="386">
        <v>112.30020500000001</v>
      </c>
      <c r="P1821" s="386">
        <v>1.098149</v>
      </c>
      <c r="Q1821" s="386" t="s">
        <v>336</v>
      </c>
    </row>
    <row r="1822" spans="1:17">
      <c r="A1822" s="386" t="s">
        <v>349</v>
      </c>
      <c r="B1822" s="386" t="s">
        <v>336</v>
      </c>
      <c r="C1822" s="386" t="s">
        <v>188</v>
      </c>
      <c r="D1822" s="389">
        <v>44049</v>
      </c>
      <c r="E1822" s="394">
        <v>0.38180555555555551</v>
      </c>
      <c r="F1822" s="386" t="s">
        <v>422</v>
      </c>
      <c r="G1822" s="386">
        <v>112.864204</v>
      </c>
      <c r="H1822" s="386">
        <v>0.97621999999999998</v>
      </c>
      <c r="J1822" s="320">
        <f t="shared" si="140"/>
        <v>2020</v>
      </c>
      <c r="K1822" s="320">
        <f t="shared" si="141"/>
        <v>8</v>
      </c>
      <c r="L1822" s="320">
        <f t="shared" si="142"/>
        <v>6</v>
      </c>
      <c r="M1822" s="91">
        <f t="shared" si="143"/>
        <v>44049</v>
      </c>
      <c r="N1822" s="90">
        <f t="shared" si="144"/>
        <v>44049.381805555553</v>
      </c>
      <c r="O1822" s="386">
        <v>112.864204</v>
      </c>
      <c r="P1822" s="386">
        <v>0.97621999999999998</v>
      </c>
      <c r="Q1822" s="386" t="s">
        <v>336</v>
      </c>
    </row>
    <row r="1823" spans="1:17">
      <c r="A1823" s="386" t="s">
        <v>349</v>
      </c>
      <c r="B1823" s="386" t="s">
        <v>336</v>
      </c>
      <c r="C1823" s="386" t="s">
        <v>188</v>
      </c>
      <c r="D1823" s="389">
        <v>44050</v>
      </c>
      <c r="E1823" s="394">
        <v>0.59526620370370364</v>
      </c>
      <c r="F1823" s="386" t="s">
        <v>430</v>
      </c>
      <c r="G1823" s="386">
        <v>113.22</v>
      </c>
      <c r="H1823" s="386">
        <v>0.89792300000000003</v>
      </c>
      <c r="J1823" s="320">
        <f t="shared" si="140"/>
        <v>2020</v>
      </c>
      <c r="K1823" s="320">
        <f t="shared" si="141"/>
        <v>8</v>
      </c>
      <c r="L1823" s="320">
        <f t="shared" si="142"/>
        <v>7</v>
      </c>
      <c r="M1823" s="91">
        <f t="shared" si="143"/>
        <v>44050</v>
      </c>
      <c r="N1823" s="90">
        <f t="shared" si="144"/>
        <v>44050.595266203702</v>
      </c>
      <c r="O1823" s="386">
        <v>113.22</v>
      </c>
      <c r="P1823" s="386">
        <v>0.89792300000000003</v>
      </c>
      <c r="Q1823" s="386" t="s">
        <v>336</v>
      </c>
    </row>
    <row r="1824" spans="1:17">
      <c r="A1824" s="386" t="s">
        <v>349</v>
      </c>
      <c r="B1824" s="386" t="s">
        <v>336</v>
      </c>
      <c r="C1824" s="386" t="s">
        <v>188</v>
      </c>
      <c r="D1824" s="389">
        <v>44050</v>
      </c>
      <c r="E1824" s="394">
        <v>0.65621527777777777</v>
      </c>
      <c r="F1824" s="386" t="s">
        <v>287</v>
      </c>
      <c r="G1824" s="386">
        <v>113.05</v>
      </c>
      <c r="H1824" s="386">
        <v>0.93448699999999996</v>
      </c>
      <c r="J1824" s="320">
        <f t="shared" si="140"/>
        <v>2020</v>
      </c>
      <c r="K1824" s="320">
        <f t="shared" si="141"/>
        <v>8</v>
      </c>
      <c r="L1824" s="320">
        <f t="shared" si="142"/>
        <v>7</v>
      </c>
      <c r="M1824" s="91">
        <f t="shared" si="143"/>
        <v>44050</v>
      </c>
      <c r="N1824" s="90">
        <f t="shared" si="144"/>
        <v>44050.656215277777</v>
      </c>
      <c r="O1824" s="386">
        <v>113.05</v>
      </c>
      <c r="P1824" s="386">
        <v>0.93448699999999996</v>
      </c>
      <c r="Q1824" s="386" t="s">
        <v>336</v>
      </c>
    </row>
    <row r="1825" spans="1:17">
      <c r="A1825" s="386" t="s">
        <v>349</v>
      </c>
      <c r="B1825" s="386" t="s">
        <v>336</v>
      </c>
      <c r="C1825" s="386" t="s">
        <v>188</v>
      </c>
      <c r="D1825" s="389">
        <v>44053</v>
      </c>
      <c r="E1825" s="394">
        <v>0.46416666666666667</v>
      </c>
      <c r="F1825" s="386" t="s">
        <v>419</v>
      </c>
      <c r="G1825" s="386">
        <v>113.184</v>
      </c>
      <c r="H1825" s="386">
        <v>0.90391999999999995</v>
      </c>
      <c r="J1825" s="320">
        <f t="shared" si="140"/>
        <v>2020</v>
      </c>
      <c r="K1825" s="320">
        <f t="shared" si="141"/>
        <v>8</v>
      </c>
      <c r="L1825" s="320">
        <f t="shared" si="142"/>
        <v>10</v>
      </c>
      <c r="M1825" s="91">
        <f t="shared" si="143"/>
        <v>44053</v>
      </c>
      <c r="N1825" s="90">
        <f t="shared" si="144"/>
        <v>44053.464166666665</v>
      </c>
      <c r="O1825" s="386">
        <v>113.184</v>
      </c>
      <c r="P1825" s="386">
        <v>0.90391999999999995</v>
      </c>
      <c r="Q1825" s="386" t="s">
        <v>336</v>
      </c>
    </row>
    <row r="1826" spans="1:17">
      <c r="A1826" s="386" t="s">
        <v>349</v>
      </c>
      <c r="B1826" s="386" t="s">
        <v>336</v>
      </c>
      <c r="C1826" s="386" t="s">
        <v>188</v>
      </c>
      <c r="D1826" s="389">
        <v>44053</v>
      </c>
      <c r="E1826" s="394">
        <v>0.46416666666666667</v>
      </c>
      <c r="F1826" s="386" t="s">
        <v>419</v>
      </c>
      <c r="G1826" s="386">
        <v>113.184</v>
      </c>
      <c r="H1826" s="386">
        <v>0.90391999999999995</v>
      </c>
      <c r="J1826" s="320">
        <f t="shared" si="140"/>
        <v>2020</v>
      </c>
      <c r="K1826" s="320">
        <f t="shared" si="141"/>
        <v>8</v>
      </c>
      <c r="L1826" s="320">
        <f t="shared" si="142"/>
        <v>10</v>
      </c>
      <c r="M1826" s="91">
        <f t="shared" si="143"/>
        <v>44053</v>
      </c>
      <c r="N1826" s="90">
        <f t="shared" si="144"/>
        <v>44053.464166666665</v>
      </c>
      <c r="O1826" s="386">
        <v>113.184</v>
      </c>
      <c r="P1826" s="386">
        <v>0.90391999999999995</v>
      </c>
      <c r="Q1826" s="386" t="s">
        <v>336</v>
      </c>
    </row>
    <row r="1827" spans="1:17">
      <c r="A1827" s="386" t="s">
        <v>349</v>
      </c>
      <c r="B1827" s="386" t="s">
        <v>336</v>
      </c>
      <c r="C1827" s="386" t="s">
        <v>188</v>
      </c>
      <c r="D1827" s="389">
        <v>44053</v>
      </c>
      <c r="E1827" s="394">
        <v>0.49981481481481482</v>
      </c>
      <c r="F1827" s="386" t="s">
        <v>468</v>
      </c>
      <c r="G1827" s="386">
        <v>113.13</v>
      </c>
      <c r="H1827" s="386">
        <v>0.91553799999999996</v>
      </c>
      <c r="J1827" s="320">
        <f t="shared" si="140"/>
        <v>2020</v>
      </c>
      <c r="K1827" s="320">
        <f t="shared" si="141"/>
        <v>8</v>
      </c>
      <c r="L1827" s="320">
        <f t="shared" si="142"/>
        <v>10</v>
      </c>
      <c r="M1827" s="91">
        <f t="shared" si="143"/>
        <v>44053</v>
      </c>
      <c r="N1827" s="90">
        <f t="shared" si="144"/>
        <v>44053.499814814815</v>
      </c>
      <c r="O1827" s="386">
        <v>113.13</v>
      </c>
      <c r="P1827" s="386">
        <v>0.91553799999999996</v>
      </c>
      <c r="Q1827" s="386" t="s">
        <v>336</v>
      </c>
    </row>
    <row r="1828" spans="1:17">
      <c r="A1828" s="386" t="s">
        <v>349</v>
      </c>
      <c r="B1828" s="386" t="s">
        <v>336</v>
      </c>
      <c r="C1828" s="386" t="s">
        <v>188</v>
      </c>
      <c r="D1828" s="389">
        <v>44053</v>
      </c>
      <c r="E1828" s="394">
        <v>0.50626157407407402</v>
      </c>
      <c r="F1828" s="386" t="s">
        <v>468</v>
      </c>
      <c r="G1828" s="386">
        <v>113.13</v>
      </c>
      <c r="H1828" s="386">
        <v>0.91553799999999996</v>
      </c>
      <c r="J1828" s="320">
        <f t="shared" si="140"/>
        <v>2020</v>
      </c>
      <c r="K1828" s="320">
        <f t="shared" si="141"/>
        <v>8</v>
      </c>
      <c r="L1828" s="320">
        <f t="shared" si="142"/>
        <v>10</v>
      </c>
      <c r="M1828" s="91">
        <f t="shared" si="143"/>
        <v>44053</v>
      </c>
      <c r="N1828" s="90">
        <f t="shared" si="144"/>
        <v>44053.506261574075</v>
      </c>
      <c r="O1828" s="386">
        <v>113.13</v>
      </c>
      <c r="P1828" s="386">
        <v>0.91553799999999996</v>
      </c>
      <c r="Q1828" s="386" t="s">
        <v>336</v>
      </c>
    </row>
    <row r="1829" spans="1:17">
      <c r="A1829" s="386" t="s">
        <v>349</v>
      </c>
      <c r="B1829" s="386" t="s">
        <v>336</v>
      </c>
      <c r="C1829" s="386" t="s">
        <v>188</v>
      </c>
      <c r="D1829" s="389">
        <v>44053</v>
      </c>
      <c r="E1829" s="394">
        <v>0.54733796296296289</v>
      </c>
      <c r="F1829" s="386" t="s">
        <v>415</v>
      </c>
      <c r="G1829" s="386">
        <v>113.086</v>
      </c>
      <c r="H1829" s="386">
        <v>0.92501</v>
      </c>
      <c r="J1829" s="320">
        <f t="shared" si="140"/>
        <v>2020</v>
      </c>
      <c r="K1829" s="320">
        <f t="shared" si="141"/>
        <v>8</v>
      </c>
      <c r="L1829" s="320">
        <f t="shared" si="142"/>
        <v>10</v>
      </c>
      <c r="M1829" s="91">
        <f t="shared" si="143"/>
        <v>44053</v>
      </c>
      <c r="N1829" s="90">
        <f t="shared" si="144"/>
        <v>44053.547337962962</v>
      </c>
      <c r="O1829" s="386">
        <v>113.086</v>
      </c>
      <c r="P1829" s="386">
        <v>0.92501</v>
      </c>
      <c r="Q1829" s="386" t="s">
        <v>336</v>
      </c>
    </row>
    <row r="1830" spans="1:17">
      <c r="A1830" s="386" t="s">
        <v>349</v>
      </c>
      <c r="B1830" s="386" t="s">
        <v>336</v>
      </c>
      <c r="C1830" s="386" t="s">
        <v>188</v>
      </c>
      <c r="D1830" s="389">
        <v>44053</v>
      </c>
      <c r="E1830" s="394">
        <v>0.54733796296296289</v>
      </c>
      <c r="F1830" s="386" t="s">
        <v>415</v>
      </c>
      <c r="G1830" s="386">
        <v>113.086</v>
      </c>
      <c r="H1830" s="386">
        <v>0.92501</v>
      </c>
      <c r="J1830" s="320">
        <f t="shared" si="140"/>
        <v>2020</v>
      </c>
      <c r="K1830" s="320">
        <f t="shared" si="141"/>
        <v>8</v>
      </c>
      <c r="L1830" s="320">
        <f t="shared" si="142"/>
        <v>10</v>
      </c>
      <c r="M1830" s="91">
        <f t="shared" si="143"/>
        <v>44053</v>
      </c>
      <c r="N1830" s="90">
        <f t="shared" si="144"/>
        <v>44053.547337962962</v>
      </c>
      <c r="O1830" s="386">
        <v>113.086</v>
      </c>
      <c r="P1830" s="386">
        <v>0.92501</v>
      </c>
      <c r="Q1830" s="386" t="s">
        <v>336</v>
      </c>
    </row>
    <row r="1831" spans="1:17">
      <c r="A1831" s="386" t="s">
        <v>349</v>
      </c>
      <c r="B1831" s="386" t="s">
        <v>336</v>
      </c>
      <c r="C1831" s="386" t="s">
        <v>188</v>
      </c>
      <c r="D1831" s="389">
        <v>44054</v>
      </c>
      <c r="E1831" s="394">
        <v>0.3332060185185185</v>
      </c>
      <c r="F1831" s="386" t="s">
        <v>611</v>
      </c>
      <c r="G1831" s="386">
        <v>112.85</v>
      </c>
      <c r="H1831" s="386">
        <v>0.97418400000000005</v>
      </c>
      <c r="J1831" s="320">
        <f t="shared" si="140"/>
        <v>2020</v>
      </c>
      <c r="K1831" s="320">
        <f t="shared" si="141"/>
        <v>8</v>
      </c>
      <c r="L1831" s="320">
        <f t="shared" si="142"/>
        <v>11</v>
      </c>
      <c r="M1831" s="91">
        <f t="shared" si="143"/>
        <v>44054</v>
      </c>
      <c r="N1831" s="90">
        <f t="shared" si="144"/>
        <v>44054.33320601852</v>
      </c>
      <c r="O1831" s="386">
        <v>112.85</v>
      </c>
      <c r="P1831" s="386">
        <v>0.97418400000000005</v>
      </c>
      <c r="Q1831" s="386" t="s">
        <v>336</v>
      </c>
    </row>
    <row r="1832" spans="1:17">
      <c r="A1832" s="386" t="s">
        <v>349</v>
      </c>
      <c r="B1832" s="386" t="s">
        <v>336</v>
      </c>
      <c r="C1832" s="386" t="s">
        <v>188</v>
      </c>
      <c r="D1832" s="389">
        <v>44054</v>
      </c>
      <c r="E1832" s="394">
        <v>0.62504629629629638</v>
      </c>
      <c r="F1832" s="386" t="s">
        <v>417</v>
      </c>
      <c r="G1832" s="386">
        <v>112.74</v>
      </c>
      <c r="H1832" s="386">
        <v>0.99795400000000001</v>
      </c>
      <c r="J1832" s="320">
        <f t="shared" si="140"/>
        <v>2020</v>
      </c>
      <c r="K1832" s="320">
        <f t="shared" si="141"/>
        <v>8</v>
      </c>
      <c r="L1832" s="320">
        <f t="shared" si="142"/>
        <v>11</v>
      </c>
      <c r="M1832" s="91">
        <f t="shared" si="143"/>
        <v>44054</v>
      </c>
      <c r="N1832" s="90">
        <f t="shared" si="144"/>
        <v>44054.6250462963</v>
      </c>
      <c r="O1832" s="386">
        <v>112.74</v>
      </c>
      <c r="P1832" s="386">
        <v>0.99795400000000001</v>
      </c>
      <c r="Q1832" s="386" t="s">
        <v>336</v>
      </c>
    </row>
    <row r="1833" spans="1:17">
      <c r="A1833" s="386" t="s">
        <v>349</v>
      </c>
      <c r="B1833" s="386" t="s">
        <v>336</v>
      </c>
      <c r="C1833" s="386" t="s">
        <v>188</v>
      </c>
      <c r="D1833" s="389">
        <v>44054</v>
      </c>
      <c r="E1833" s="394">
        <v>0.65085648148148145</v>
      </c>
      <c r="F1833" s="386" t="s">
        <v>612</v>
      </c>
      <c r="G1833" s="386">
        <v>112.899</v>
      </c>
      <c r="H1833" s="386">
        <v>0.96360500000000004</v>
      </c>
      <c r="J1833" s="320">
        <f t="shared" si="140"/>
        <v>2020</v>
      </c>
      <c r="K1833" s="320">
        <f t="shared" si="141"/>
        <v>8</v>
      </c>
      <c r="L1833" s="320">
        <f t="shared" si="142"/>
        <v>11</v>
      </c>
      <c r="M1833" s="91">
        <f t="shared" si="143"/>
        <v>44054</v>
      </c>
      <c r="N1833" s="90">
        <f t="shared" si="144"/>
        <v>44054.650856481479</v>
      </c>
      <c r="O1833" s="386">
        <v>112.899</v>
      </c>
      <c r="P1833" s="386">
        <v>0.96360500000000004</v>
      </c>
      <c r="Q1833" s="386" t="s">
        <v>336</v>
      </c>
    </row>
    <row r="1834" spans="1:17">
      <c r="A1834" s="386" t="s">
        <v>349</v>
      </c>
      <c r="B1834" s="386" t="s">
        <v>336</v>
      </c>
      <c r="C1834" s="386" t="s">
        <v>188</v>
      </c>
      <c r="D1834" s="389">
        <v>44054</v>
      </c>
      <c r="E1834" s="394">
        <v>0.65417824074074071</v>
      </c>
      <c r="F1834" s="386" t="s">
        <v>612</v>
      </c>
      <c r="G1834" s="386">
        <v>112.899</v>
      </c>
      <c r="H1834" s="386">
        <v>0.96360500000000004</v>
      </c>
      <c r="J1834" s="320">
        <f t="shared" si="140"/>
        <v>2020</v>
      </c>
      <c r="K1834" s="320">
        <f t="shared" si="141"/>
        <v>8</v>
      </c>
      <c r="L1834" s="320">
        <f t="shared" si="142"/>
        <v>11</v>
      </c>
      <c r="M1834" s="91">
        <f t="shared" si="143"/>
        <v>44054</v>
      </c>
      <c r="N1834" s="90">
        <f t="shared" si="144"/>
        <v>44054.654178240744</v>
      </c>
      <c r="O1834" s="386">
        <v>112.899</v>
      </c>
      <c r="P1834" s="386">
        <v>0.96360500000000004</v>
      </c>
      <c r="Q1834" s="386" t="s">
        <v>336</v>
      </c>
    </row>
    <row r="1835" spans="1:17">
      <c r="A1835" s="386" t="s">
        <v>349</v>
      </c>
      <c r="B1835" s="386" t="s">
        <v>336</v>
      </c>
      <c r="C1835" s="386" t="s">
        <v>188</v>
      </c>
      <c r="D1835" s="389">
        <v>44054</v>
      </c>
      <c r="E1835" s="394">
        <v>0.68054398148148154</v>
      </c>
      <c r="F1835" s="386" t="s">
        <v>423</v>
      </c>
      <c r="G1835" s="386">
        <v>113.03</v>
      </c>
      <c r="H1835" s="386">
        <v>0.93534700000000004</v>
      </c>
      <c r="J1835" s="320">
        <f t="shared" si="140"/>
        <v>2020</v>
      </c>
      <c r="K1835" s="320">
        <f t="shared" si="141"/>
        <v>8</v>
      </c>
      <c r="L1835" s="320">
        <f t="shared" si="142"/>
        <v>11</v>
      </c>
      <c r="M1835" s="91">
        <f t="shared" si="143"/>
        <v>44054</v>
      </c>
      <c r="N1835" s="90">
        <f t="shared" si="144"/>
        <v>44054.680543981478</v>
      </c>
      <c r="O1835" s="386">
        <v>113.03</v>
      </c>
      <c r="P1835" s="386">
        <v>0.93534700000000004</v>
      </c>
      <c r="Q1835" s="386" t="s">
        <v>336</v>
      </c>
    </row>
    <row r="1836" spans="1:17">
      <c r="A1836" s="386" t="s">
        <v>349</v>
      </c>
      <c r="B1836" s="386" t="s">
        <v>336</v>
      </c>
      <c r="C1836" s="386" t="s">
        <v>188</v>
      </c>
      <c r="D1836" s="389">
        <v>44054</v>
      </c>
      <c r="E1836" s="394">
        <v>0.68054398148148154</v>
      </c>
      <c r="F1836" s="386" t="s">
        <v>423</v>
      </c>
      <c r="G1836" s="386">
        <v>113.03</v>
      </c>
      <c r="H1836" s="386">
        <v>0.93534700000000004</v>
      </c>
      <c r="J1836" s="320">
        <f t="shared" si="140"/>
        <v>2020</v>
      </c>
      <c r="K1836" s="320">
        <f t="shared" si="141"/>
        <v>8</v>
      </c>
      <c r="L1836" s="320">
        <f t="shared" si="142"/>
        <v>11</v>
      </c>
      <c r="M1836" s="91">
        <f t="shared" si="143"/>
        <v>44054</v>
      </c>
      <c r="N1836" s="90">
        <f t="shared" si="144"/>
        <v>44054.680543981478</v>
      </c>
      <c r="O1836" s="386">
        <v>113.03</v>
      </c>
      <c r="P1836" s="386">
        <v>0.93534700000000004</v>
      </c>
      <c r="Q1836" s="386" t="s">
        <v>336</v>
      </c>
    </row>
    <row r="1837" spans="1:17">
      <c r="A1837" s="386" t="s">
        <v>349</v>
      </c>
      <c r="B1837" s="386" t="s">
        <v>336</v>
      </c>
      <c r="C1837" s="386" t="s">
        <v>188</v>
      </c>
      <c r="D1837" s="389">
        <v>44054</v>
      </c>
      <c r="E1837" s="394">
        <v>0.68054398148148154</v>
      </c>
      <c r="F1837" s="386" t="s">
        <v>423</v>
      </c>
      <c r="G1837" s="386">
        <v>114.18899999999999</v>
      </c>
      <c r="H1837" s="386">
        <v>0.68699399999999999</v>
      </c>
      <c r="J1837" s="320">
        <f t="shared" si="140"/>
        <v>2020</v>
      </c>
      <c r="K1837" s="320">
        <f t="shared" si="141"/>
        <v>8</v>
      </c>
      <c r="L1837" s="320">
        <f t="shared" si="142"/>
        <v>11</v>
      </c>
      <c r="M1837" s="91">
        <f t="shared" si="143"/>
        <v>44054</v>
      </c>
      <c r="N1837" s="90">
        <f t="shared" si="144"/>
        <v>44054.680543981478</v>
      </c>
      <c r="O1837" s="386">
        <v>114.18899999999999</v>
      </c>
      <c r="P1837" s="386">
        <v>0.68699399999999999</v>
      </c>
      <c r="Q1837" s="386" t="s">
        <v>336</v>
      </c>
    </row>
    <row r="1838" spans="1:17">
      <c r="A1838" s="386" t="s">
        <v>349</v>
      </c>
      <c r="B1838" s="386" t="s">
        <v>336</v>
      </c>
      <c r="C1838" s="386" t="s">
        <v>188</v>
      </c>
      <c r="D1838" s="389">
        <v>44055</v>
      </c>
      <c r="E1838" s="394">
        <v>0.49937500000000001</v>
      </c>
      <c r="F1838" s="386" t="s">
        <v>423</v>
      </c>
      <c r="G1838" s="386">
        <v>112.554</v>
      </c>
      <c r="H1838" s="386">
        <v>1.03654</v>
      </c>
      <c r="J1838" s="320">
        <f t="shared" si="140"/>
        <v>2020</v>
      </c>
      <c r="K1838" s="320">
        <f t="shared" si="141"/>
        <v>8</v>
      </c>
      <c r="L1838" s="320">
        <f t="shared" si="142"/>
        <v>12</v>
      </c>
      <c r="M1838" s="91">
        <f t="shared" si="143"/>
        <v>44055</v>
      </c>
      <c r="N1838" s="90">
        <f t="shared" si="144"/>
        <v>44055.499374999999</v>
      </c>
      <c r="O1838" s="386">
        <v>112.554</v>
      </c>
      <c r="P1838" s="386">
        <v>1.03654</v>
      </c>
      <c r="Q1838" s="386" t="s">
        <v>336</v>
      </c>
    </row>
    <row r="1839" spans="1:17">
      <c r="A1839" s="386" t="s">
        <v>349</v>
      </c>
      <c r="B1839" s="386" t="s">
        <v>336</v>
      </c>
      <c r="C1839" s="386" t="s">
        <v>188</v>
      </c>
      <c r="D1839" s="389">
        <v>44055</v>
      </c>
      <c r="E1839" s="394">
        <v>0.51548611111111109</v>
      </c>
      <c r="F1839" s="386" t="s">
        <v>423</v>
      </c>
      <c r="G1839" s="386">
        <v>112.004</v>
      </c>
      <c r="H1839" s="386">
        <v>1.1560919999999999</v>
      </c>
      <c r="J1839" s="320">
        <f t="shared" si="140"/>
        <v>2020</v>
      </c>
      <c r="K1839" s="320">
        <f t="shared" si="141"/>
        <v>8</v>
      </c>
      <c r="L1839" s="320">
        <f t="shared" si="142"/>
        <v>12</v>
      </c>
      <c r="M1839" s="91">
        <f t="shared" si="143"/>
        <v>44055</v>
      </c>
      <c r="N1839" s="90">
        <f t="shared" si="144"/>
        <v>44055.515486111108</v>
      </c>
      <c r="O1839" s="386">
        <v>112.004</v>
      </c>
      <c r="P1839" s="386">
        <v>1.1560919999999999</v>
      </c>
      <c r="Q1839" s="386" t="s">
        <v>336</v>
      </c>
    </row>
    <row r="1840" spans="1:17">
      <c r="A1840" s="386" t="s">
        <v>349</v>
      </c>
      <c r="B1840" s="386" t="s">
        <v>336</v>
      </c>
      <c r="C1840" s="386" t="s">
        <v>188</v>
      </c>
      <c r="D1840" s="389">
        <v>44055</v>
      </c>
      <c r="E1840" s="394">
        <v>0.51548611111111109</v>
      </c>
      <c r="F1840" s="386" t="s">
        <v>423</v>
      </c>
      <c r="G1840" s="386">
        <v>112.004</v>
      </c>
      <c r="H1840" s="386">
        <v>1.1560919999999999</v>
      </c>
      <c r="J1840" s="320">
        <f t="shared" si="140"/>
        <v>2020</v>
      </c>
      <c r="K1840" s="320">
        <f t="shared" si="141"/>
        <v>8</v>
      </c>
      <c r="L1840" s="320">
        <f t="shared" si="142"/>
        <v>12</v>
      </c>
      <c r="M1840" s="91">
        <f t="shared" si="143"/>
        <v>44055</v>
      </c>
      <c r="N1840" s="90">
        <f t="shared" si="144"/>
        <v>44055.515486111108</v>
      </c>
      <c r="O1840" s="386">
        <v>112.004</v>
      </c>
      <c r="P1840" s="386">
        <v>1.1560919999999999</v>
      </c>
      <c r="Q1840" s="386" t="s">
        <v>336</v>
      </c>
    </row>
    <row r="1841" spans="1:17">
      <c r="A1841" s="386" t="s">
        <v>349</v>
      </c>
      <c r="B1841" s="386" t="s">
        <v>336</v>
      </c>
      <c r="C1841" s="386" t="s">
        <v>188</v>
      </c>
      <c r="D1841" s="389">
        <v>44055</v>
      </c>
      <c r="E1841" s="394">
        <v>0.60421296296296301</v>
      </c>
      <c r="F1841" s="386" t="s">
        <v>413</v>
      </c>
      <c r="G1841" s="386">
        <v>112.71299999999999</v>
      </c>
      <c r="H1841" s="386">
        <v>1.0021059999999999</v>
      </c>
      <c r="J1841" s="320">
        <f t="shared" si="140"/>
        <v>2020</v>
      </c>
      <c r="K1841" s="320">
        <f t="shared" si="141"/>
        <v>8</v>
      </c>
      <c r="L1841" s="320">
        <f t="shared" si="142"/>
        <v>12</v>
      </c>
      <c r="M1841" s="91">
        <f t="shared" si="143"/>
        <v>44055</v>
      </c>
      <c r="N1841" s="90">
        <f t="shared" si="144"/>
        <v>44055.604212962964</v>
      </c>
      <c r="O1841" s="386">
        <v>112.71299999999999</v>
      </c>
      <c r="P1841" s="386">
        <v>1.0021059999999999</v>
      </c>
      <c r="Q1841" s="386" t="s">
        <v>336</v>
      </c>
    </row>
    <row r="1842" spans="1:17">
      <c r="A1842" s="386" t="s">
        <v>349</v>
      </c>
      <c r="B1842" s="386" t="s">
        <v>336</v>
      </c>
      <c r="C1842" s="386" t="s">
        <v>188</v>
      </c>
      <c r="D1842" s="389">
        <v>44055</v>
      </c>
      <c r="E1842" s="394">
        <v>0.60422453703703705</v>
      </c>
      <c r="F1842" s="386" t="s">
        <v>413</v>
      </c>
      <c r="G1842" s="386">
        <v>112.727</v>
      </c>
      <c r="H1842" s="386">
        <v>0.99907599999999996</v>
      </c>
      <c r="J1842" s="320">
        <f t="shared" si="140"/>
        <v>2020</v>
      </c>
      <c r="K1842" s="320">
        <f t="shared" si="141"/>
        <v>8</v>
      </c>
      <c r="L1842" s="320">
        <f t="shared" si="142"/>
        <v>12</v>
      </c>
      <c r="M1842" s="91">
        <f t="shared" si="143"/>
        <v>44055</v>
      </c>
      <c r="N1842" s="90">
        <f t="shared" si="144"/>
        <v>44055.604224537034</v>
      </c>
      <c r="O1842" s="386">
        <v>112.727</v>
      </c>
      <c r="P1842" s="386">
        <v>0.99907599999999996</v>
      </c>
      <c r="Q1842" s="386" t="s">
        <v>336</v>
      </c>
    </row>
    <row r="1843" spans="1:17">
      <c r="A1843" s="386" t="s">
        <v>349</v>
      </c>
      <c r="B1843" s="386" t="s">
        <v>336</v>
      </c>
      <c r="C1843" s="386" t="s">
        <v>188</v>
      </c>
      <c r="D1843" s="389">
        <v>44055</v>
      </c>
      <c r="E1843" s="394">
        <v>0.64965277777777775</v>
      </c>
      <c r="F1843" s="386" t="s">
        <v>613</v>
      </c>
      <c r="G1843" s="386">
        <v>112.673</v>
      </c>
      <c r="H1843" s="386">
        <v>1.0107630000000001</v>
      </c>
      <c r="J1843" s="320">
        <f t="shared" si="140"/>
        <v>2020</v>
      </c>
      <c r="K1843" s="320">
        <f t="shared" si="141"/>
        <v>8</v>
      </c>
      <c r="L1843" s="320">
        <f t="shared" si="142"/>
        <v>12</v>
      </c>
      <c r="M1843" s="91">
        <f t="shared" si="143"/>
        <v>44055</v>
      </c>
      <c r="N1843" s="90">
        <f t="shared" si="144"/>
        <v>44055.649652777778</v>
      </c>
      <c r="O1843" s="386">
        <v>112.673</v>
      </c>
      <c r="P1843" s="386">
        <v>1.0107630000000001</v>
      </c>
      <c r="Q1843" s="386" t="s">
        <v>336</v>
      </c>
    </row>
    <row r="1844" spans="1:17">
      <c r="A1844" s="386" t="s">
        <v>349</v>
      </c>
      <c r="B1844" s="386" t="s">
        <v>336</v>
      </c>
      <c r="C1844" s="386" t="s">
        <v>188</v>
      </c>
      <c r="D1844" s="389">
        <v>44055</v>
      </c>
      <c r="E1844" s="394">
        <v>0.6497222222222222</v>
      </c>
      <c r="F1844" s="386" t="s">
        <v>613</v>
      </c>
      <c r="G1844" s="386">
        <v>112.70399999999999</v>
      </c>
      <c r="H1844" s="386">
        <v>1.0040530000000001</v>
      </c>
      <c r="J1844" s="320">
        <f t="shared" si="140"/>
        <v>2020</v>
      </c>
      <c r="K1844" s="320">
        <f t="shared" si="141"/>
        <v>8</v>
      </c>
      <c r="L1844" s="320">
        <f t="shared" si="142"/>
        <v>12</v>
      </c>
      <c r="M1844" s="91">
        <f t="shared" si="143"/>
        <v>44055</v>
      </c>
      <c r="N1844" s="90">
        <f t="shared" si="144"/>
        <v>44055.649722222224</v>
      </c>
      <c r="O1844" s="386">
        <v>112.70399999999999</v>
      </c>
      <c r="P1844" s="386">
        <v>1.0040530000000001</v>
      </c>
      <c r="Q1844" s="386" t="s">
        <v>336</v>
      </c>
    </row>
    <row r="1845" spans="1:17">
      <c r="A1845" s="386" t="s">
        <v>349</v>
      </c>
      <c r="B1845" s="386" t="s">
        <v>336</v>
      </c>
      <c r="C1845" s="386" t="s">
        <v>188</v>
      </c>
      <c r="D1845" s="389">
        <v>44056</v>
      </c>
      <c r="E1845" s="394">
        <v>0.47318287037037038</v>
      </c>
      <c r="F1845" s="386" t="s">
        <v>436</v>
      </c>
      <c r="G1845" s="386">
        <v>112.39100000000001</v>
      </c>
      <c r="H1845" s="386">
        <v>1.0669500000000001</v>
      </c>
      <c r="J1845" s="320">
        <f t="shared" si="140"/>
        <v>2020</v>
      </c>
      <c r="K1845" s="320">
        <f t="shared" si="141"/>
        <v>8</v>
      </c>
      <c r="L1845" s="320">
        <f t="shared" si="142"/>
        <v>13</v>
      </c>
      <c r="M1845" s="91">
        <f t="shared" si="143"/>
        <v>44056</v>
      </c>
      <c r="N1845" s="90">
        <f t="shared" si="144"/>
        <v>44056.473182870373</v>
      </c>
      <c r="O1845" s="386">
        <v>112.39100000000001</v>
      </c>
      <c r="P1845" s="386">
        <v>1.0669500000000001</v>
      </c>
      <c r="Q1845" s="386" t="s">
        <v>336</v>
      </c>
    </row>
    <row r="1846" spans="1:17">
      <c r="A1846" s="386" t="s">
        <v>349</v>
      </c>
      <c r="B1846" s="386" t="s">
        <v>336</v>
      </c>
      <c r="C1846" s="386" t="s">
        <v>188</v>
      </c>
      <c r="D1846" s="389">
        <v>44056</v>
      </c>
      <c r="E1846" s="394">
        <v>0.47320601851851851</v>
      </c>
      <c r="F1846" s="386" t="s">
        <v>436</v>
      </c>
      <c r="G1846" s="386">
        <v>112.437</v>
      </c>
      <c r="H1846" s="386">
        <v>1.056948</v>
      </c>
      <c r="J1846" s="320">
        <f t="shared" si="140"/>
        <v>2020</v>
      </c>
      <c r="K1846" s="320">
        <f t="shared" si="141"/>
        <v>8</v>
      </c>
      <c r="L1846" s="320">
        <f t="shared" si="142"/>
        <v>13</v>
      </c>
      <c r="M1846" s="91">
        <f t="shared" si="143"/>
        <v>44056</v>
      </c>
      <c r="N1846" s="90">
        <f t="shared" si="144"/>
        <v>44056.47320601852</v>
      </c>
      <c r="O1846" s="386">
        <v>112.437</v>
      </c>
      <c r="P1846" s="386">
        <v>1.056948</v>
      </c>
      <c r="Q1846" s="386" t="s">
        <v>336</v>
      </c>
    </row>
    <row r="1847" spans="1:17">
      <c r="A1847" s="386" t="s">
        <v>349</v>
      </c>
      <c r="B1847" s="386" t="s">
        <v>336</v>
      </c>
      <c r="C1847" s="386" t="s">
        <v>188</v>
      </c>
      <c r="D1847" s="389">
        <v>44056</v>
      </c>
      <c r="E1847" s="394">
        <v>0.47954861111111108</v>
      </c>
      <c r="F1847" s="386" t="s">
        <v>612</v>
      </c>
      <c r="G1847" s="386">
        <v>112.446</v>
      </c>
      <c r="H1847" s="386">
        <v>1.054991</v>
      </c>
      <c r="J1847" s="320">
        <f t="shared" si="140"/>
        <v>2020</v>
      </c>
      <c r="K1847" s="320">
        <f t="shared" si="141"/>
        <v>8</v>
      </c>
      <c r="L1847" s="320">
        <f t="shared" si="142"/>
        <v>13</v>
      </c>
      <c r="M1847" s="91">
        <f t="shared" si="143"/>
        <v>44056</v>
      </c>
      <c r="N1847" s="90">
        <f t="shared" si="144"/>
        <v>44056.479548611111</v>
      </c>
      <c r="O1847" s="386">
        <v>112.446</v>
      </c>
      <c r="P1847" s="386">
        <v>1.054991</v>
      </c>
      <c r="Q1847" s="386" t="s">
        <v>336</v>
      </c>
    </row>
    <row r="1848" spans="1:17">
      <c r="A1848" s="386" t="s">
        <v>349</v>
      </c>
      <c r="B1848" s="386" t="s">
        <v>336</v>
      </c>
      <c r="C1848" s="386" t="s">
        <v>188</v>
      </c>
      <c r="D1848" s="389">
        <v>44056</v>
      </c>
      <c r="E1848" s="394">
        <v>0.55017361111111107</v>
      </c>
      <c r="F1848" s="386" t="s">
        <v>457</v>
      </c>
      <c r="G1848" s="386">
        <v>112.217</v>
      </c>
      <c r="H1848" s="386">
        <v>1.104827</v>
      </c>
      <c r="J1848" s="320">
        <f t="shared" si="140"/>
        <v>2020</v>
      </c>
      <c r="K1848" s="320">
        <f t="shared" si="141"/>
        <v>8</v>
      </c>
      <c r="L1848" s="320">
        <f t="shared" si="142"/>
        <v>13</v>
      </c>
      <c r="M1848" s="91">
        <f t="shared" si="143"/>
        <v>44056</v>
      </c>
      <c r="N1848" s="90">
        <f t="shared" si="144"/>
        <v>44056.550173611111</v>
      </c>
      <c r="O1848" s="386">
        <v>112.217</v>
      </c>
      <c r="P1848" s="386">
        <v>1.104827</v>
      </c>
      <c r="Q1848" s="386" t="s">
        <v>336</v>
      </c>
    </row>
    <row r="1849" spans="1:17">
      <c r="A1849" s="386" t="s">
        <v>349</v>
      </c>
      <c r="B1849" s="386" t="s">
        <v>336</v>
      </c>
      <c r="C1849" s="386" t="s">
        <v>188</v>
      </c>
      <c r="D1849" s="389">
        <v>44056</v>
      </c>
      <c r="E1849" s="394">
        <v>0.55017361111111107</v>
      </c>
      <c r="F1849" s="386" t="s">
        <v>457</v>
      </c>
      <c r="G1849" s="386">
        <v>111.592</v>
      </c>
      <c r="H1849" s="386">
        <v>1.241447</v>
      </c>
      <c r="J1849" s="320">
        <f t="shared" si="140"/>
        <v>2020</v>
      </c>
      <c r="K1849" s="320">
        <f t="shared" si="141"/>
        <v>8</v>
      </c>
      <c r="L1849" s="320">
        <f t="shared" si="142"/>
        <v>13</v>
      </c>
      <c r="M1849" s="91">
        <f t="shared" si="143"/>
        <v>44056</v>
      </c>
      <c r="N1849" s="90">
        <f t="shared" si="144"/>
        <v>44056.550173611111</v>
      </c>
      <c r="O1849" s="386">
        <v>111.592</v>
      </c>
      <c r="P1849" s="386">
        <v>1.241447</v>
      </c>
      <c r="Q1849" s="386" t="s">
        <v>336</v>
      </c>
    </row>
    <row r="1850" spans="1:17">
      <c r="A1850" s="386" t="s">
        <v>349</v>
      </c>
      <c r="B1850" s="386" t="s">
        <v>336</v>
      </c>
      <c r="C1850" s="386" t="s">
        <v>188</v>
      </c>
      <c r="D1850" s="389">
        <v>44056</v>
      </c>
      <c r="E1850" s="394">
        <v>0.55017361111111107</v>
      </c>
      <c r="F1850" s="386" t="s">
        <v>457</v>
      </c>
      <c r="G1850" s="386">
        <v>112.217</v>
      </c>
      <c r="H1850" s="386">
        <v>1.104827</v>
      </c>
      <c r="J1850" s="320">
        <f t="shared" si="140"/>
        <v>2020</v>
      </c>
      <c r="K1850" s="320">
        <f t="shared" si="141"/>
        <v>8</v>
      </c>
      <c r="L1850" s="320">
        <f t="shared" si="142"/>
        <v>13</v>
      </c>
      <c r="M1850" s="91">
        <f t="shared" si="143"/>
        <v>44056</v>
      </c>
      <c r="N1850" s="90">
        <f t="shared" si="144"/>
        <v>44056.550173611111</v>
      </c>
      <c r="O1850" s="386">
        <v>112.217</v>
      </c>
      <c r="P1850" s="386">
        <v>1.104827</v>
      </c>
      <c r="Q1850" s="386" t="s">
        <v>336</v>
      </c>
    </row>
    <row r="1851" spans="1:17">
      <c r="A1851" s="386" t="s">
        <v>349</v>
      </c>
      <c r="B1851" s="386" t="s">
        <v>336</v>
      </c>
      <c r="C1851" s="386" t="s">
        <v>188</v>
      </c>
      <c r="D1851" s="389">
        <v>44057</v>
      </c>
      <c r="E1851" s="394">
        <v>0.45491898148148152</v>
      </c>
      <c r="F1851" s="386" t="s">
        <v>420</v>
      </c>
      <c r="G1851" s="386">
        <v>112.196</v>
      </c>
      <c r="H1851" s="386">
        <v>1.1077729999999999</v>
      </c>
      <c r="J1851" s="320">
        <f t="shared" si="140"/>
        <v>2020</v>
      </c>
      <c r="K1851" s="320">
        <f t="shared" si="141"/>
        <v>8</v>
      </c>
      <c r="L1851" s="320">
        <f t="shared" si="142"/>
        <v>14</v>
      </c>
      <c r="M1851" s="91">
        <f t="shared" si="143"/>
        <v>44057</v>
      </c>
      <c r="N1851" s="90">
        <f t="shared" si="144"/>
        <v>44057.454918981479</v>
      </c>
      <c r="O1851" s="386">
        <v>112.196</v>
      </c>
      <c r="P1851" s="386">
        <v>1.1077729999999999</v>
      </c>
      <c r="Q1851" s="386" t="s">
        <v>336</v>
      </c>
    </row>
    <row r="1852" spans="1:17">
      <c r="A1852" s="386" t="s">
        <v>349</v>
      </c>
      <c r="B1852" s="386" t="s">
        <v>336</v>
      </c>
      <c r="C1852" s="386" t="s">
        <v>188</v>
      </c>
      <c r="D1852" s="389">
        <v>44057</v>
      </c>
      <c r="E1852" s="394">
        <v>0.45534722222222224</v>
      </c>
      <c r="F1852" s="386" t="s">
        <v>420</v>
      </c>
      <c r="G1852" s="386">
        <v>112.196</v>
      </c>
      <c r="H1852" s="386">
        <v>1.1077729999999999</v>
      </c>
      <c r="J1852" s="320">
        <f t="shared" si="140"/>
        <v>2020</v>
      </c>
      <c r="K1852" s="320">
        <f t="shared" si="141"/>
        <v>8</v>
      </c>
      <c r="L1852" s="320">
        <f t="shared" si="142"/>
        <v>14</v>
      </c>
      <c r="M1852" s="91">
        <f t="shared" si="143"/>
        <v>44057</v>
      </c>
      <c r="N1852" s="90">
        <f t="shared" si="144"/>
        <v>44057.455347222225</v>
      </c>
      <c r="O1852" s="386">
        <v>112.196</v>
      </c>
      <c r="P1852" s="386">
        <v>1.1077729999999999</v>
      </c>
      <c r="Q1852" s="386" t="s">
        <v>336</v>
      </c>
    </row>
    <row r="1853" spans="1:17">
      <c r="A1853" s="386" t="s">
        <v>349</v>
      </c>
      <c r="B1853" s="386" t="s">
        <v>336</v>
      </c>
      <c r="C1853" s="386" t="s">
        <v>188</v>
      </c>
      <c r="D1853" s="389">
        <v>44060</v>
      </c>
      <c r="E1853" s="394">
        <v>0.58721064814814816</v>
      </c>
      <c r="F1853" s="386" t="s">
        <v>614</v>
      </c>
      <c r="G1853" s="386">
        <v>112.41200000000001</v>
      </c>
      <c r="H1853" s="386">
        <v>1.059067</v>
      </c>
      <c r="J1853" s="320">
        <f t="shared" si="140"/>
        <v>2020</v>
      </c>
      <c r="K1853" s="320">
        <f t="shared" si="141"/>
        <v>8</v>
      </c>
      <c r="L1853" s="320">
        <f t="shared" si="142"/>
        <v>17</v>
      </c>
      <c r="M1853" s="91">
        <f t="shared" si="143"/>
        <v>44060</v>
      </c>
      <c r="N1853" s="90">
        <f t="shared" si="144"/>
        <v>44060.587210648147</v>
      </c>
      <c r="O1853" s="386">
        <v>112.41200000000001</v>
      </c>
      <c r="P1853" s="386">
        <v>1.059067</v>
      </c>
      <c r="Q1853" s="386" t="s">
        <v>336</v>
      </c>
    </row>
    <row r="1854" spans="1:17">
      <c r="A1854" s="386" t="s">
        <v>349</v>
      </c>
      <c r="B1854" s="386" t="s">
        <v>336</v>
      </c>
      <c r="C1854" s="386" t="s">
        <v>188</v>
      </c>
      <c r="D1854" s="389">
        <v>44061</v>
      </c>
      <c r="E1854" s="394">
        <v>0.5024305555555556</v>
      </c>
      <c r="F1854" s="386" t="s">
        <v>528</v>
      </c>
      <c r="G1854" s="386">
        <v>112.694</v>
      </c>
      <c r="H1854" s="386">
        <v>0.99607100000000004</v>
      </c>
      <c r="J1854" s="320">
        <f t="shared" si="140"/>
        <v>2020</v>
      </c>
      <c r="K1854" s="320">
        <f t="shared" si="141"/>
        <v>8</v>
      </c>
      <c r="L1854" s="320">
        <f t="shared" si="142"/>
        <v>18</v>
      </c>
      <c r="M1854" s="91">
        <f t="shared" si="143"/>
        <v>44061</v>
      </c>
      <c r="N1854" s="90">
        <f t="shared" si="144"/>
        <v>44061.502430555556</v>
      </c>
      <c r="O1854" s="386">
        <v>112.694</v>
      </c>
      <c r="P1854" s="386">
        <v>0.99607100000000004</v>
      </c>
      <c r="Q1854" s="386" t="s">
        <v>336</v>
      </c>
    </row>
    <row r="1855" spans="1:17">
      <c r="A1855" s="386" t="s">
        <v>349</v>
      </c>
      <c r="B1855" s="386" t="s">
        <v>336</v>
      </c>
      <c r="C1855" s="386" t="s">
        <v>188</v>
      </c>
      <c r="D1855" s="389">
        <v>44061</v>
      </c>
      <c r="E1855" s="394">
        <v>0.50624999999999998</v>
      </c>
      <c r="F1855" s="386" t="s">
        <v>528</v>
      </c>
      <c r="G1855" s="386">
        <v>112.694</v>
      </c>
      <c r="H1855" s="386">
        <v>0.99607100000000004</v>
      </c>
      <c r="J1855" s="320">
        <f t="shared" si="140"/>
        <v>2020</v>
      </c>
      <c r="K1855" s="320">
        <f t="shared" si="141"/>
        <v>8</v>
      </c>
      <c r="L1855" s="320">
        <f t="shared" si="142"/>
        <v>18</v>
      </c>
      <c r="M1855" s="91">
        <f t="shared" si="143"/>
        <v>44061</v>
      </c>
      <c r="N1855" s="90">
        <f t="shared" si="144"/>
        <v>44061.506249999999</v>
      </c>
      <c r="O1855" s="386">
        <v>112.694</v>
      </c>
      <c r="P1855" s="386">
        <v>0.99607100000000004</v>
      </c>
      <c r="Q1855" s="386" t="s">
        <v>336</v>
      </c>
    </row>
    <row r="1856" spans="1:17">
      <c r="A1856" s="386" t="s">
        <v>349</v>
      </c>
      <c r="B1856" s="386" t="s">
        <v>336</v>
      </c>
      <c r="C1856" s="386" t="s">
        <v>188</v>
      </c>
      <c r="D1856" s="389">
        <v>44061</v>
      </c>
      <c r="E1856" s="394">
        <v>0.5581828703703704</v>
      </c>
      <c r="F1856" s="386" t="s">
        <v>441</v>
      </c>
      <c r="G1856" s="386">
        <v>112.69</v>
      </c>
      <c r="H1856" s="386">
        <v>0.99694000000000005</v>
      </c>
      <c r="J1856" s="320">
        <f t="shared" si="140"/>
        <v>2020</v>
      </c>
      <c r="K1856" s="320">
        <f t="shared" si="141"/>
        <v>8</v>
      </c>
      <c r="L1856" s="320">
        <f t="shared" si="142"/>
        <v>18</v>
      </c>
      <c r="M1856" s="91">
        <f t="shared" si="143"/>
        <v>44061</v>
      </c>
      <c r="N1856" s="90">
        <f t="shared" si="144"/>
        <v>44061.558182870373</v>
      </c>
      <c r="O1856" s="386">
        <v>112.69</v>
      </c>
      <c r="P1856" s="386">
        <v>0.99694000000000005</v>
      </c>
      <c r="Q1856" s="386" t="s">
        <v>336</v>
      </c>
    </row>
    <row r="1857" spans="1:17">
      <c r="A1857" s="386" t="s">
        <v>349</v>
      </c>
      <c r="B1857" s="386" t="s">
        <v>336</v>
      </c>
      <c r="C1857" s="386" t="s">
        <v>188</v>
      </c>
      <c r="D1857" s="389">
        <v>44061</v>
      </c>
      <c r="E1857" s="394">
        <v>0.55822916666666667</v>
      </c>
      <c r="F1857" s="386" t="s">
        <v>441</v>
      </c>
      <c r="G1857" s="386">
        <v>112.64400000000001</v>
      </c>
      <c r="H1857" s="386">
        <v>1.0069330000000001</v>
      </c>
      <c r="J1857" s="320">
        <f t="shared" si="140"/>
        <v>2020</v>
      </c>
      <c r="K1857" s="320">
        <f t="shared" si="141"/>
        <v>8</v>
      </c>
      <c r="L1857" s="320">
        <f t="shared" si="142"/>
        <v>18</v>
      </c>
      <c r="M1857" s="91">
        <f t="shared" si="143"/>
        <v>44061</v>
      </c>
      <c r="N1857" s="90">
        <f t="shared" si="144"/>
        <v>44061.558229166665</v>
      </c>
      <c r="O1857" s="386">
        <v>112.64400000000001</v>
      </c>
      <c r="P1857" s="386">
        <v>1.0069330000000001</v>
      </c>
      <c r="Q1857" s="386" t="s">
        <v>336</v>
      </c>
    </row>
    <row r="1858" spans="1:17">
      <c r="A1858" s="386" t="s">
        <v>349</v>
      </c>
      <c r="B1858" s="386" t="s">
        <v>336</v>
      </c>
      <c r="C1858" s="386" t="s">
        <v>188</v>
      </c>
      <c r="D1858" s="389">
        <v>44061</v>
      </c>
      <c r="E1858" s="394">
        <v>0.55822916666666667</v>
      </c>
      <c r="F1858" s="386" t="s">
        <v>441</v>
      </c>
      <c r="G1858" s="386">
        <v>112.64400000000001</v>
      </c>
      <c r="H1858" s="386">
        <v>1.0069330000000001</v>
      </c>
      <c r="J1858" s="320">
        <f t="shared" si="140"/>
        <v>2020</v>
      </c>
      <c r="K1858" s="320">
        <f t="shared" si="141"/>
        <v>8</v>
      </c>
      <c r="L1858" s="320">
        <f t="shared" si="142"/>
        <v>18</v>
      </c>
      <c r="M1858" s="91">
        <f t="shared" si="143"/>
        <v>44061</v>
      </c>
      <c r="N1858" s="90">
        <f t="shared" si="144"/>
        <v>44061.558229166665</v>
      </c>
      <c r="O1858" s="386">
        <v>112.64400000000001</v>
      </c>
      <c r="P1858" s="386">
        <v>1.0069330000000001</v>
      </c>
      <c r="Q1858" s="386" t="s">
        <v>336</v>
      </c>
    </row>
    <row r="1859" spans="1:17">
      <c r="A1859" s="386" t="s">
        <v>349</v>
      </c>
      <c r="B1859" s="386" t="s">
        <v>336</v>
      </c>
      <c r="C1859" s="386" t="s">
        <v>188</v>
      </c>
      <c r="D1859" s="389">
        <v>44062</v>
      </c>
      <c r="E1859" s="394">
        <v>0.45930555555555552</v>
      </c>
      <c r="F1859" s="386" t="s">
        <v>419</v>
      </c>
      <c r="G1859" s="386">
        <v>112.65</v>
      </c>
      <c r="H1859" s="386">
        <v>1.0039370000000001</v>
      </c>
      <c r="J1859" s="320">
        <f t="shared" ref="J1859:J1922" si="145">YEAR(D1859)</f>
        <v>2020</v>
      </c>
      <c r="K1859" s="320">
        <f t="shared" ref="K1859:K1922" si="146">MONTH(D1859)</f>
        <v>8</v>
      </c>
      <c r="L1859" s="320">
        <f t="shared" ref="L1859:L1922" si="147">DAY(D1859)</f>
        <v>19</v>
      </c>
      <c r="M1859" s="91">
        <f t="shared" ref="M1859:M1922" si="148">DATE(J1859,K1859,L1859)</f>
        <v>44062</v>
      </c>
      <c r="N1859" s="90">
        <f t="shared" ref="N1859:N1922" si="149">M1859+E1859</f>
        <v>44062.459305555552</v>
      </c>
      <c r="O1859" s="386">
        <v>112.65</v>
      </c>
      <c r="P1859" s="386">
        <v>1.0039370000000001</v>
      </c>
      <c r="Q1859" s="386" t="s">
        <v>336</v>
      </c>
    </row>
    <row r="1860" spans="1:17">
      <c r="A1860" s="386" t="s">
        <v>349</v>
      </c>
      <c r="B1860" s="386" t="s">
        <v>336</v>
      </c>
      <c r="C1860" s="386" t="s">
        <v>188</v>
      </c>
      <c r="D1860" s="389">
        <v>44062</v>
      </c>
      <c r="E1860" s="394">
        <v>0.45930555555555552</v>
      </c>
      <c r="F1860" s="386" t="s">
        <v>419</v>
      </c>
      <c r="G1860" s="386">
        <v>112.65</v>
      </c>
      <c r="H1860" s="386">
        <v>1.0039370000000001</v>
      </c>
      <c r="J1860" s="320">
        <f t="shared" si="145"/>
        <v>2020</v>
      </c>
      <c r="K1860" s="320">
        <f t="shared" si="146"/>
        <v>8</v>
      </c>
      <c r="L1860" s="320">
        <f t="shared" si="147"/>
        <v>19</v>
      </c>
      <c r="M1860" s="91">
        <f t="shared" si="148"/>
        <v>44062</v>
      </c>
      <c r="N1860" s="90">
        <f t="shared" si="149"/>
        <v>44062.459305555552</v>
      </c>
      <c r="O1860" s="386">
        <v>112.65</v>
      </c>
      <c r="P1860" s="386">
        <v>1.0039370000000001</v>
      </c>
      <c r="Q1860" s="386" t="s">
        <v>336</v>
      </c>
    </row>
    <row r="1861" spans="1:17">
      <c r="A1861" s="386" t="s">
        <v>349</v>
      </c>
      <c r="B1861" s="386" t="s">
        <v>336</v>
      </c>
      <c r="C1861" s="386" t="s">
        <v>188</v>
      </c>
      <c r="D1861" s="389">
        <v>44063</v>
      </c>
      <c r="E1861" s="394">
        <v>0.34459490740740739</v>
      </c>
      <c r="F1861" s="386" t="s">
        <v>511</v>
      </c>
      <c r="G1861" s="386">
        <v>112.741</v>
      </c>
      <c r="H1861" s="386">
        <v>0.97903700000000005</v>
      </c>
      <c r="J1861" s="320">
        <f t="shared" si="145"/>
        <v>2020</v>
      </c>
      <c r="K1861" s="320">
        <f t="shared" si="146"/>
        <v>8</v>
      </c>
      <c r="L1861" s="320">
        <f t="shared" si="147"/>
        <v>20</v>
      </c>
      <c r="M1861" s="91">
        <f t="shared" si="148"/>
        <v>44063</v>
      </c>
      <c r="N1861" s="90">
        <f t="shared" si="149"/>
        <v>44063.344594907408</v>
      </c>
      <c r="O1861" s="386">
        <v>112.741</v>
      </c>
      <c r="P1861" s="386">
        <v>0.97903700000000005</v>
      </c>
      <c r="Q1861" s="386" t="s">
        <v>336</v>
      </c>
    </row>
    <row r="1862" spans="1:17">
      <c r="A1862" s="386" t="s">
        <v>349</v>
      </c>
      <c r="B1862" s="386" t="s">
        <v>336</v>
      </c>
      <c r="C1862" s="386" t="s">
        <v>188</v>
      </c>
      <c r="D1862" s="389">
        <v>44063</v>
      </c>
      <c r="E1862" s="394">
        <v>0.34459490740740739</v>
      </c>
      <c r="F1862" s="386" t="s">
        <v>511</v>
      </c>
      <c r="G1862" s="386">
        <v>112.764</v>
      </c>
      <c r="H1862" s="386">
        <v>0.97403300000000004</v>
      </c>
      <c r="J1862" s="320">
        <f t="shared" si="145"/>
        <v>2020</v>
      </c>
      <c r="K1862" s="320">
        <f t="shared" si="146"/>
        <v>8</v>
      </c>
      <c r="L1862" s="320">
        <f t="shared" si="147"/>
        <v>20</v>
      </c>
      <c r="M1862" s="91">
        <f t="shared" si="148"/>
        <v>44063</v>
      </c>
      <c r="N1862" s="90">
        <f t="shared" si="149"/>
        <v>44063.344594907408</v>
      </c>
      <c r="O1862" s="386">
        <v>112.764</v>
      </c>
      <c r="P1862" s="386">
        <v>0.97403300000000004</v>
      </c>
      <c r="Q1862" s="386" t="s">
        <v>336</v>
      </c>
    </row>
    <row r="1863" spans="1:17">
      <c r="A1863" s="386" t="s">
        <v>349</v>
      </c>
      <c r="B1863" s="386" t="s">
        <v>336</v>
      </c>
      <c r="C1863" s="386" t="s">
        <v>188</v>
      </c>
      <c r="D1863" s="389">
        <v>44063</v>
      </c>
      <c r="E1863" s="394">
        <v>0.38777777777777778</v>
      </c>
      <c r="F1863" s="386" t="s">
        <v>513</v>
      </c>
      <c r="G1863" s="386">
        <v>112.755</v>
      </c>
      <c r="H1863" s="386">
        <v>0.97599100000000005</v>
      </c>
      <c r="J1863" s="320">
        <f t="shared" si="145"/>
        <v>2020</v>
      </c>
      <c r="K1863" s="320">
        <f t="shared" si="146"/>
        <v>8</v>
      </c>
      <c r="L1863" s="320">
        <f t="shared" si="147"/>
        <v>20</v>
      </c>
      <c r="M1863" s="91">
        <f t="shared" si="148"/>
        <v>44063</v>
      </c>
      <c r="N1863" s="90">
        <f t="shared" si="149"/>
        <v>44063.387777777774</v>
      </c>
      <c r="O1863" s="386">
        <v>112.755</v>
      </c>
      <c r="P1863" s="386">
        <v>0.97599100000000005</v>
      </c>
      <c r="Q1863" s="386" t="s">
        <v>336</v>
      </c>
    </row>
    <row r="1864" spans="1:17">
      <c r="A1864" s="386" t="s">
        <v>349</v>
      </c>
      <c r="B1864" s="386" t="s">
        <v>336</v>
      </c>
      <c r="C1864" s="386" t="s">
        <v>188</v>
      </c>
      <c r="D1864" s="389">
        <v>44064</v>
      </c>
      <c r="E1864" s="394">
        <v>0.41843749999999996</v>
      </c>
      <c r="F1864" s="386" t="s">
        <v>615</v>
      </c>
      <c r="G1864" s="386">
        <v>112.646</v>
      </c>
      <c r="H1864" s="386">
        <v>0.99801600000000001</v>
      </c>
      <c r="J1864" s="320">
        <f t="shared" si="145"/>
        <v>2020</v>
      </c>
      <c r="K1864" s="320">
        <f t="shared" si="146"/>
        <v>8</v>
      </c>
      <c r="L1864" s="320">
        <f t="shared" si="147"/>
        <v>21</v>
      </c>
      <c r="M1864" s="91">
        <f t="shared" si="148"/>
        <v>44064</v>
      </c>
      <c r="N1864" s="90">
        <f t="shared" si="149"/>
        <v>44064.418437499997</v>
      </c>
      <c r="O1864" s="386">
        <v>112.646</v>
      </c>
      <c r="P1864" s="386">
        <v>0.99801600000000001</v>
      </c>
      <c r="Q1864" s="386" t="s">
        <v>336</v>
      </c>
    </row>
    <row r="1865" spans="1:17">
      <c r="A1865" s="386" t="s">
        <v>349</v>
      </c>
      <c r="B1865" s="386" t="s">
        <v>336</v>
      </c>
      <c r="C1865" s="386" t="s">
        <v>188</v>
      </c>
      <c r="D1865" s="389">
        <v>44064</v>
      </c>
      <c r="E1865" s="394">
        <v>0.41846064814814815</v>
      </c>
      <c r="F1865" s="386" t="s">
        <v>615</v>
      </c>
      <c r="G1865" s="386">
        <v>112.67700000000001</v>
      </c>
      <c r="H1865" s="386">
        <v>0.99126199999999998</v>
      </c>
      <c r="J1865" s="320">
        <f t="shared" si="145"/>
        <v>2020</v>
      </c>
      <c r="K1865" s="320">
        <f t="shared" si="146"/>
        <v>8</v>
      </c>
      <c r="L1865" s="320">
        <f t="shared" si="147"/>
        <v>21</v>
      </c>
      <c r="M1865" s="91">
        <f t="shared" si="148"/>
        <v>44064</v>
      </c>
      <c r="N1865" s="90">
        <f t="shared" si="149"/>
        <v>44064.41846064815</v>
      </c>
      <c r="O1865" s="386">
        <v>112.67700000000001</v>
      </c>
      <c r="P1865" s="386">
        <v>0.99126199999999998</v>
      </c>
      <c r="Q1865" s="386" t="s">
        <v>336</v>
      </c>
    </row>
    <row r="1866" spans="1:17">
      <c r="A1866" s="386" t="s">
        <v>349</v>
      </c>
      <c r="B1866" s="386" t="s">
        <v>336</v>
      </c>
      <c r="C1866" s="386" t="s">
        <v>188</v>
      </c>
      <c r="D1866" s="389">
        <v>44064</v>
      </c>
      <c r="E1866" s="394">
        <v>0.45465277777777779</v>
      </c>
      <c r="F1866" s="386" t="s">
        <v>447</v>
      </c>
      <c r="G1866" s="386">
        <v>112.69199999999999</v>
      </c>
      <c r="H1866" s="386">
        <v>0.98799400000000004</v>
      </c>
      <c r="J1866" s="320">
        <f t="shared" si="145"/>
        <v>2020</v>
      </c>
      <c r="K1866" s="320">
        <f t="shared" si="146"/>
        <v>8</v>
      </c>
      <c r="L1866" s="320">
        <f t="shared" si="147"/>
        <v>21</v>
      </c>
      <c r="M1866" s="91">
        <f t="shared" si="148"/>
        <v>44064</v>
      </c>
      <c r="N1866" s="90">
        <f t="shared" si="149"/>
        <v>44064.454652777778</v>
      </c>
      <c r="O1866" s="386">
        <v>112.69199999999999</v>
      </c>
      <c r="P1866" s="386">
        <v>0.98799400000000004</v>
      </c>
      <c r="Q1866" s="386" t="s">
        <v>336</v>
      </c>
    </row>
    <row r="1867" spans="1:17">
      <c r="A1867" s="386" t="s">
        <v>349</v>
      </c>
      <c r="B1867" s="386" t="s">
        <v>336</v>
      </c>
      <c r="C1867" s="386" t="s">
        <v>188</v>
      </c>
      <c r="D1867" s="389">
        <v>44064</v>
      </c>
      <c r="E1867" s="394">
        <v>0.72013888888888888</v>
      </c>
      <c r="F1867" s="386" t="s">
        <v>615</v>
      </c>
      <c r="G1867" s="386">
        <v>112.777</v>
      </c>
      <c r="H1867" s="386">
        <v>0.96948800000000002</v>
      </c>
      <c r="J1867" s="320">
        <f t="shared" si="145"/>
        <v>2020</v>
      </c>
      <c r="K1867" s="320">
        <f t="shared" si="146"/>
        <v>8</v>
      </c>
      <c r="L1867" s="320">
        <f t="shared" si="147"/>
        <v>21</v>
      </c>
      <c r="M1867" s="91">
        <f t="shared" si="148"/>
        <v>44064</v>
      </c>
      <c r="N1867" s="90">
        <f t="shared" si="149"/>
        <v>44064.720138888886</v>
      </c>
      <c r="O1867" s="386">
        <v>112.777</v>
      </c>
      <c r="P1867" s="386">
        <v>0.96948800000000002</v>
      </c>
      <c r="Q1867" s="386" t="s">
        <v>336</v>
      </c>
    </row>
    <row r="1868" spans="1:17">
      <c r="A1868" s="386" t="s">
        <v>349</v>
      </c>
      <c r="B1868" s="386" t="s">
        <v>336</v>
      </c>
      <c r="C1868" s="386" t="s">
        <v>188</v>
      </c>
      <c r="D1868" s="389">
        <v>44064</v>
      </c>
      <c r="E1868" s="394">
        <v>0.73888888888888893</v>
      </c>
      <c r="F1868" s="386" t="s">
        <v>615</v>
      </c>
      <c r="G1868" s="386">
        <v>112.968721</v>
      </c>
      <c r="H1868" s="386">
        <v>0.92780499999999999</v>
      </c>
      <c r="J1868" s="320">
        <f t="shared" si="145"/>
        <v>2020</v>
      </c>
      <c r="K1868" s="320">
        <f t="shared" si="146"/>
        <v>8</v>
      </c>
      <c r="L1868" s="320">
        <f t="shared" si="147"/>
        <v>21</v>
      </c>
      <c r="M1868" s="91">
        <f t="shared" si="148"/>
        <v>44064</v>
      </c>
      <c r="N1868" s="90">
        <f t="shared" si="149"/>
        <v>44064.738888888889</v>
      </c>
      <c r="O1868" s="386">
        <v>112.968721</v>
      </c>
      <c r="P1868" s="386">
        <v>0.92780499999999999</v>
      </c>
      <c r="Q1868" s="386" t="s">
        <v>336</v>
      </c>
    </row>
    <row r="1869" spans="1:17">
      <c r="A1869" s="386" t="s">
        <v>349</v>
      </c>
      <c r="B1869" s="386" t="s">
        <v>336</v>
      </c>
      <c r="C1869" s="386" t="s">
        <v>188</v>
      </c>
      <c r="D1869" s="389">
        <v>44067</v>
      </c>
      <c r="E1869" s="394">
        <v>0.5387615740740741</v>
      </c>
      <c r="F1869" s="386" t="s">
        <v>415</v>
      </c>
      <c r="G1869" s="386">
        <v>112.80800000000001</v>
      </c>
      <c r="H1869" s="386">
        <v>0.96101899999999996</v>
      </c>
      <c r="J1869" s="320">
        <f t="shared" si="145"/>
        <v>2020</v>
      </c>
      <c r="K1869" s="320">
        <f t="shared" si="146"/>
        <v>8</v>
      </c>
      <c r="L1869" s="320">
        <f t="shared" si="147"/>
        <v>24</v>
      </c>
      <c r="M1869" s="91">
        <f t="shared" si="148"/>
        <v>44067</v>
      </c>
      <c r="N1869" s="90">
        <f t="shared" si="149"/>
        <v>44067.538761574076</v>
      </c>
      <c r="O1869" s="386">
        <v>112.80800000000001</v>
      </c>
      <c r="P1869" s="386">
        <v>0.96101899999999996</v>
      </c>
      <c r="Q1869" s="386" t="s">
        <v>336</v>
      </c>
    </row>
    <row r="1870" spans="1:17">
      <c r="A1870" s="386" t="s">
        <v>349</v>
      </c>
      <c r="B1870" s="386" t="s">
        <v>336</v>
      </c>
      <c r="C1870" s="386" t="s">
        <v>188</v>
      </c>
      <c r="D1870" s="389">
        <v>44067</v>
      </c>
      <c r="E1870" s="394">
        <v>0.5387615740740741</v>
      </c>
      <c r="F1870" s="386" t="s">
        <v>415</v>
      </c>
      <c r="G1870" s="386">
        <v>112.708</v>
      </c>
      <c r="H1870" s="386">
        <v>0.98279899999999998</v>
      </c>
      <c r="J1870" s="320">
        <f t="shared" si="145"/>
        <v>2020</v>
      </c>
      <c r="K1870" s="320">
        <f t="shared" si="146"/>
        <v>8</v>
      </c>
      <c r="L1870" s="320">
        <f t="shared" si="147"/>
        <v>24</v>
      </c>
      <c r="M1870" s="91">
        <f t="shared" si="148"/>
        <v>44067</v>
      </c>
      <c r="N1870" s="90">
        <f t="shared" si="149"/>
        <v>44067.538761574076</v>
      </c>
      <c r="O1870" s="386">
        <v>112.708</v>
      </c>
      <c r="P1870" s="386">
        <v>0.98279899999999998</v>
      </c>
      <c r="Q1870" s="386" t="s">
        <v>336</v>
      </c>
    </row>
    <row r="1871" spans="1:17">
      <c r="A1871" s="386" t="s">
        <v>349</v>
      </c>
      <c r="B1871" s="386" t="s">
        <v>336</v>
      </c>
      <c r="C1871" s="386" t="s">
        <v>188</v>
      </c>
      <c r="D1871" s="389">
        <v>44067</v>
      </c>
      <c r="E1871" s="394">
        <v>0.57725694444444442</v>
      </c>
      <c r="F1871" s="386" t="s">
        <v>549</v>
      </c>
      <c r="G1871" s="386">
        <v>112.70741</v>
      </c>
      <c r="H1871" s="386">
        <v>0.98292800000000002</v>
      </c>
      <c r="J1871" s="320">
        <f t="shared" si="145"/>
        <v>2020</v>
      </c>
      <c r="K1871" s="320">
        <f t="shared" si="146"/>
        <v>8</v>
      </c>
      <c r="L1871" s="320">
        <f t="shared" si="147"/>
        <v>24</v>
      </c>
      <c r="M1871" s="91">
        <f t="shared" si="148"/>
        <v>44067</v>
      </c>
      <c r="N1871" s="90">
        <f t="shared" si="149"/>
        <v>44067.577256944445</v>
      </c>
      <c r="O1871" s="386">
        <v>112.70741</v>
      </c>
      <c r="P1871" s="386">
        <v>0.98292800000000002</v>
      </c>
      <c r="Q1871" s="386" t="s">
        <v>336</v>
      </c>
    </row>
    <row r="1872" spans="1:17">
      <c r="A1872" s="386" t="s">
        <v>349</v>
      </c>
      <c r="B1872" s="386" t="s">
        <v>336</v>
      </c>
      <c r="C1872" s="386" t="s">
        <v>188</v>
      </c>
      <c r="D1872" s="389">
        <v>44067</v>
      </c>
      <c r="E1872" s="394">
        <v>0.57725694444444442</v>
      </c>
      <c r="F1872" s="386" t="s">
        <v>549</v>
      </c>
      <c r="G1872" s="386">
        <v>112.67617</v>
      </c>
      <c r="H1872" s="386">
        <v>0.98973599999999995</v>
      </c>
      <c r="J1872" s="320">
        <f t="shared" si="145"/>
        <v>2020</v>
      </c>
      <c r="K1872" s="320">
        <f t="shared" si="146"/>
        <v>8</v>
      </c>
      <c r="L1872" s="320">
        <f t="shared" si="147"/>
        <v>24</v>
      </c>
      <c r="M1872" s="91">
        <f t="shared" si="148"/>
        <v>44067</v>
      </c>
      <c r="N1872" s="90">
        <f t="shared" si="149"/>
        <v>44067.577256944445</v>
      </c>
      <c r="O1872" s="386">
        <v>112.67617</v>
      </c>
      <c r="P1872" s="386">
        <v>0.98973599999999995</v>
      </c>
      <c r="Q1872" s="386" t="s">
        <v>336</v>
      </c>
    </row>
    <row r="1873" spans="1:17">
      <c r="A1873" s="386" t="s">
        <v>349</v>
      </c>
      <c r="B1873" s="386" t="s">
        <v>336</v>
      </c>
      <c r="C1873" s="386" t="s">
        <v>188</v>
      </c>
      <c r="D1873" s="389">
        <v>44067</v>
      </c>
      <c r="E1873" s="394">
        <v>0.60474537037037035</v>
      </c>
      <c r="F1873" s="386" t="s">
        <v>493</v>
      </c>
      <c r="G1873" s="386">
        <v>112.67</v>
      </c>
      <c r="H1873" s="386">
        <v>0.99108099999999999</v>
      </c>
      <c r="J1873" s="320">
        <f t="shared" si="145"/>
        <v>2020</v>
      </c>
      <c r="K1873" s="320">
        <f t="shared" si="146"/>
        <v>8</v>
      </c>
      <c r="L1873" s="320">
        <f t="shared" si="147"/>
        <v>24</v>
      </c>
      <c r="M1873" s="91">
        <f t="shared" si="148"/>
        <v>44067</v>
      </c>
      <c r="N1873" s="90">
        <f t="shared" si="149"/>
        <v>44067.604745370372</v>
      </c>
      <c r="O1873" s="386">
        <v>112.67</v>
      </c>
      <c r="P1873" s="386">
        <v>0.99108099999999999</v>
      </c>
      <c r="Q1873" s="386" t="s">
        <v>336</v>
      </c>
    </row>
    <row r="1874" spans="1:17">
      <c r="A1874" s="386" t="s">
        <v>349</v>
      </c>
      <c r="B1874" s="386" t="s">
        <v>336</v>
      </c>
      <c r="C1874" s="386" t="s">
        <v>188</v>
      </c>
      <c r="D1874" s="389">
        <v>44067</v>
      </c>
      <c r="E1874" s="394">
        <v>0.65752314814814816</v>
      </c>
      <c r="F1874" s="386" t="s">
        <v>423</v>
      </c>
      <c r="G1874" s="386">
        <v>112.753</v>
      </c>
      <c r="H1874" s="386">
        <v>0.97299500000000005</v>
      </c>
      <c r="J1874" s="320">
        <f t="shared" si="145"/>
        <v>2020</v>
      </c>
      <c r="K1874" s="320">
        <f t="shared" si="146"/>
        <v>8</v>
      </c>
      <c r="L1874" s="320">
        <f t="shared" si="147"/>
        <v>24</v>
      </c>
      <c r="M1874" s="91">
        <f t="shared" si="148"/>
        <v>44067</v>
      </c>
      <c r="N1874" s="90">
        <f t="shared" si="149"/>
        <v>44067.657523148147</v>
      </c>
      <c r="O1874" s="386">
        <v>112.753</v>
      </c>
      <c r="P1874" s="386">
        <v>0.97299500000000005</v>
      </c>
      <c r="Q1874" s="386" t="s">
        <v>336</v>
      </c>
    </row>
    <row r="1875" spans="1:17">
      <c r="A1875" s="386" t="s">
        <v>349</v>
      </c>
      <c r="B1875" s="386" t="s">
        <v>336</v>
      </c>
      <c r="C1875" s="386" t="s">
        <v>188</v>
      </c>
      <c r="D1875" s="389">
        <v>44067</v>
      </c>
      <c r="E1875" s="394">
        <v>0.6575347222222222</v>
      </c>
      <c r="F1875" s="386" t="s">
        <v>423</v>
      </c>
      <c r="G1875" s="386">
        <v>112.693</v>
      </c>
      <c r="H1875" s="386">
        <v>0.98606799999999994</v>
      </c>
      <c r="J1875" s="320">
        <f t="shared" si="145"/>
        <v>2020</v>
      </c>
      <c r="K1875" s="320">
        <f t="shared" si="146"/>
        <v>8</v>
      </c>
      <c r="L1875" s="320">
        <f t="shared" si="147"/>
        <v>24</v>
      </c>
      <c r="M1875" s="91">
        <f t="shared" si="148"/>
        <v>44067</v>
      </c>
      <c r="N1875" s="90">
        <f t="shared" si="149"/>
        <v>44067.657534722224</v>
      </c>
      <c r="O1875" s="386">
        <v>112.693</v>
      </c>
      <c r="P1875" s="386">
        <v>0.98606799999999994</v>
      </c>
      <c r="Q1875" s="386" t="s">
        <v>336</v>
      </c>
    </row>
    <row r="1876" spans="1:17">
      <c r="A1876" s="386" t="s">
        <v>349</v>
      </c>
      <c r="B1876" s="386" t="s">
        <v>336</v>
      </c>
      <c r="C1876" s="386" t="s">
        <v>188</v>
      </c>
      <c r="D1876" s="389">
        <v>44067</v>
      </c>
      <c r="E1876" s="394">
        <v>0.6575347222222222</v>
      </c>
      <c r="F1876" s="386" t="s">
        <v>423</v>
      </c>
      <c r="G1876" s="386">
        <v>112.753</v>
      </c>
      <c r="H1876" s="386">
        <v>0.97299500000000005</v>
      </c>
      <c r="J1876" s="320">
        <f t="shared" si="145"/>
        <v>2020</v>
      </c>
      <c r="K1876" s="320">
        <f t="shared" si="146"/>
        <v>8</v>
      </c>
      <c r="L1876" s="320">
        <f t="shared" si="147"/>
        <v>24</v>
      </c>
      <c r="M1876" s="91">
        <f t="shared" si="148"/>
        <v>44067</v>
      </c>
      <c r="N1876" s="90">
        <f t="shared" si="149"/>
        <v>44067.657534722224</v>
      </c>
      <c r="O1876" s="386">
        <v>112.753</v>
      </c>
      <c r="P1876" s="386">
        <v>0.97299500000000005</v>
      </c>
      <c r="Q1876" s="386" t="s">
        <v>336</v>
      </c>
    </row>
    <row r="1877" spans="1:17">
      <c r="A1877" s="386" t="s">
        <v>349</v>
      </c>
      <c r="B1877" s="386" t="s">
        <v>336</v>
      </c>
      <c r="C1877" s="386" t="s">
        <v>188</v>
      </c>
      <c r="D1877" s="389">
        <v>44068</v>
      </c>
      <c r="E1877" s="394">
        <v>0.52120370370370372</v>
      </c>
      <c r="F1877" s="386" t="s">
        <v>543</v>
      </c>
      <c r="G1877" s="386">
        <v>112.604</v>
      </c>
      <c r="H1877" s="386">
        <v>1.0037739999999999</v>
      </c>
      <c r="J1877" s="320">
        <f t="shared" si="145"/>
        <v>2020</v>
      </c>
      <c r="K1877" s="320">
        <f t="shared" si="146"/>
        <v>8</v>
      </c>
      <c r="L1877" s="320">
        <f t="shared" si="147"/>
        <v>25</v>
      </c>
      <c r="M1877" s="91">
        <f t="shared" si="148"/>
        <v>44068</v>
      </c>
      <c r="N1877" s="90">
        <f t="shared" si="149"/>
        <v>44068.521203703705</v>
      </c>
      <c r="O1877" s="386">
        <v>112.604</v>
      </c>
      <c r="P1877" s="386">
        <v>1.0037739999999999</v>
      </c>
      <c r="Q1877" s="386" t="s">
        <v>336</v>
      </c>
    </row>
    <row r="1878" spans="1:17">
      <c r="A1878" s="386" t="s">
        <v>349</v>
      </c>
      <c r="B1878" s="386" t="s">
        <v>336</v>
      </c>
      <c r="C1878" s="386" t="s">
        <v>188</v>
      </c>
      <c r="D1878" s="389">
        <v>44068</v>
      </c>
      <c r="E1878" s="394">
        <v>0.52708333333333335</v>
      </c>
      <c r="F1878" s="386" t="s">
        <v>543</v>
      </c>
      <c r="G1878" s="386">
        <v>112.604</v>
      </c>
      <c r="H1878" s="386">
        <v>1.0037739999999999</v>
      </c>
      <c r="J1878" s="320">
        <f t="shared" si="145"/>
        <v>2020</v>
      </c>
      <c r="K1878" s="320">
        <f t="shared" si="146"/>
        <v>8</v>
      </c>
      <c r="L1878" s="320">
        <f t="shared" si="147"/>
        <v>25</v>
      </c>
      <c r="M1878" s="91">
        <f t="shared" si="148"/>
        <v>44068</v>
      </c>
      <c r="N1878" s="90">
        <f t="shared" si="149"/>
        <v>44068.527083333334</v>
      </c>
      <c r="O1878" s="386">
        <v>112.604</v>
      </c>
      <c r="P1878" s="386">
        <v>1.0037739999999999</v>
      </c>
      <c r="Q1878" s="386" t="s">
        <v>336</v>
      </c>
    </row>
    <row r="1879" spans="1:17">
      <c r="A1879" s="386" t="s">
        <v>349</v>
      </c>
      <c r="B1879" s="386" t="s">
        <v>336</v>
      </c>
      <c r="C1879" s="386" t="s">
        <v>188</v>
      </c>
      <c r="D1879" s="389">
        <v>44068</v>
      </c>
      <c r="E1879" s="394">
        <v>0.57725694444444442</v>
      </c>
      <c r="F1879" s="386" t="s">
        <v>448</v>
      </c>
      <c r="G1879" s="386">
        <v>112.43385000000001</v>
      </c>
      <c r="H1879" s="386">
        <v>1.0409459999999999</v>
      </c>
      <c r="J1879" s="320">
        <f t="shared" si="145"/>
        <v>2020</v>
      </c>
      <c r="K1879" s="320">
        <f t="shared" si="146"/>
        <v>8</v>
      </c>
      <c r="L1879" s="320">
        <f t="shared" si="147"/>
        <v>25</v>
      </c>
      <c r="M1879" s="91">
        <f t="shared" si="148"/>
        <v>44068</v>
      </c>
      <c r="N1879" s="90">
        <f t="shared" si="149"/>
        <v>44068.577256944445</v>
      </c>
      <c r="O1879" s="386">
        <v>112.43385000000001</v>
      </c>
      <c r="P1879" s="386">
        <v>1.0409459999999999</v>
      </c>
      <c r="Q1879" s="386" t="s">
        <v>336</v>
      </c>
    </row>
    <row r="1880" spans="1:17">
      <c r="A1880" s="386" t="s">
        <v>349</v>
      </c>
      <c r="B1880" s="386" t="s">
        <v>336</v>
      </c>
      <c r="C1880" s="386" t="s">
        <v>188</v>
      </c>
      <c r="D1880" s="389">
        <v>44068</v>
      </c>
      <c r="E1880" s="394">
        <v>0.57725694444444442</v>
      </c>
      <c r="F1880" s="386" t="s">
        <v>448</v>
      </c>
      <c r="G1880" s="386">
        <v>112.44947000000001</v>
      </c>
      <c r="H1880" s="386">
        <v>1.037531</v>
      </c>
      <c r="J1880" s="320">
        <f t="shared" si="145"/>
        <v>2020</v>
      </c>
      <c r="K1880" s="320">
        <f t="shared" si="146"/>
        <v>8</v>
      </c>
      <c r="L1880" s="320">
        <f t="shared" si="147"/>
        <v>25</v>
      </c>
      <c r="M1880" s="91">
        <f t="shared" si="148"/>
        <v>44068</v>
      </c>
      <c r="N1880" s="90">
        <f t="shared" si="149"/>
        <v>44068.577256944445</v>
      </c>
      <c r="O1880" s="386">
        <v>112.44947000000001</v>
      </c>
      <c r="P1880" s="386">
        <v>1.037531</v>
      </c>
      <c r="Q1880" s="386" t="s">
        <v>336</v>
      </c>
    </row>
    <row r="1881" spans="1:17">
      <c r="A1881" s="386" t="s">
        <v>349</v>
      </c>
      <c r="B1881" s="386" t="s">
        <v>336</v>
      </c>
      <c r="C1881" s="386" t="s">
        <v>188</v>
      </c>
      <c r="D1881" s="389">
        <v>44068</v>
      </c>
      <c r="E1881" s="394">
        <v>0.65988425925925931</v>
      </c>
      <c r="F1881" s="386" t="s">
        <v>421</v>
      </c>
      <c r="G1881" s="386">
        <v>112.471</v>
      </c>
      <c r="H1881" s="386">
        <v>1.032824</v>
      </c>
      <c r="J1881" s="320">
        <f t="shared" si="145"/>
        <v>2020</v>
      </c>
      <c r="K1881" s="320">
        <f t="shared" si="146"/>
        <v>8</v>
      </c>
      <c r="L1881" s="320">
        <f t="shared" si="147"/>
        <v>25</v>
      </c>
      <c r="M1881" s="91">
        <f t="shared" si="148"/>
        <v>44068</v>
      </c>
      <c r="N1881" s="90">
        <f t="shared" si="149"/>
        <v>44068.659884259258</v>
      </c>
      <c r="O1881" s="386">
        <v>112.471</v>
      </c>
      <c r="P1881" s="386">
        <v>1.032824</v>
      </c>
      <c r="Q1881" s="386" t="s">
        <v>336</v>
      </c>
    </row>
    <row r="1882" spans="1:17">
      <c r="A1882" s="386" t="s">
        <v>349</v>
      </c>
      <c r="B1882" s="386" t="s">
        <v>336</v>
      </c>
      <c r="C1882" s="386" t="s">
        <v>188</v>
      </c>
      <c r="D1882" s="389">
        <v>44068</v>
      </c>
      <c r="E1882" s="394">
        <v>0.65988425925925931</v>
      </c>
      <c r="F1882" s="386" t="s">
        <v>421</v>
      </c>
      <c r="G1882" s="386">
        <v>112.351</v>
      </c>
      <c r="H1882" s="386">
        <v>1.059069</v>
      </c>
      <c r="J1882" s="320">
        <f t="shared" si="145"/>
        <v>2020</v>
      </c>
      <c r="K1882" s="320">
        <f t="shared" si="146"/>
        <v>8</v>
      </c>
      <c r="L1882" s="320">
        <f t="shared" si="147"/>
        <v>25</v>
      </c>
      <c r="M1882" s="91">
        <f t="shared" si="148"/>
        <v>44068</v>
      </c>
      <c r="N1882" s="90">
        <f t="shared" si="149"/>
        <v>44068.659884259258</v>
      </c>
      <c r="O1882" s="386">
        <v>112.351</v>
      </c>
      <c r="P1882" s="386">
        <v>1.059069</v>
      </c>
      <c r="Q1882" s="386" t="s">
        <v>336</v>
      </c>
    </row>
    <row r="1883" spans="1:17">
      <c r="A1883" s="386" t="s">
        <v>349</v>
      </c>
      <c r="B1883" s="386" t="s">
        <v>336</v>
      </c>
      <c r="C1883" s="386" t="s">
        <v>188</v>
      </c>
      <c r="D1883" s="389">
        <v>44069</v>
      </c>
      <c r="E1883" s="394">
        <v>0.59810185185185183</v>
      </c>
      <c r="F1883" s="386" t="s">
        <v>287</v>
      </c>
      <c r="G1883" s="386">
        <v>112.73699999999999</v>
      </c>
      <c r="H1883" s="386">
        <v>0.97304599999999997</v>
      </c>
      <c r="J1883" s="320">
        <f t="shared" si="145"/>
        <v>2020</v>
      </c>
      <c r="K1883" s="320">
        <f t="shared" si="146"/>
        <v>8</v>
      </c>
      <c r="L1883" s="320">
        <f t="shared" si="147"/>
        <v>26</v>
      </c>
      <c r="M1883" s="91">
        <f t="shared" si="148"/>
        <v>44069</v>
      </c>
      <c r="N1883" s="90">
        <f t="shared" si="149"/>
        <v>44069.598101851851</v>
      </c>
      <c r="O1883" s="386">
        <v>112.73699999999999</v>
      </c>
      <c r="P1883" s="386">
        <v>0.97304599999999997</v>
      </c>
      <c r="Q1883" s="386" t="s">
        <v>336</v>
      </c>
    </row>
    <row r="1884" spans="1:17">
      <c r="A1884" s="386" t="s">
        <v>349</v>
      </c>
      <c r="B1884" s="386" t="s">
        <v>336</v>
      </c>
      <c r="C1884" s="386" t="s">
        <v>188</v>
      </c>
      <c r="D1884" s="389">
        <v>44069</v>
      </c>
      <c r="E1884" s="394">
        <v>0.65259259259259261</v>
      </c>
      <c r="F1884" s="386" t="s">
        <v>616</v>
      </c>
      <c r="G1884" s="386">
        <v>112.527</v>
      </c>
      <c r="H1884" s="386">
        <v>1.018896</v>
      </c>
      <c r="J1884" s="320">
        <f t="shared" si="145"/>
        <v>2020</v>
      </c>
      <c r="K1884" s="320">
        <f t="shared" si="146"/>
        <v>8</v>
      </c>
      <c r="L1884" s="320">
        <f t="shared" si="147"/>
        <v>26</v>
      </c>
      <c r="M1884" s="91">
        <f t="shared" si="148"/>
        <v>44069</v>
      </c>
      <c r="N1884" s="90">
        <f t="shared" si="149"/>
        <v>44069.652592592596</v>
      </c>
      <c r="O1884" s="386">
        <v>112.527</v>
      </c>
      <c r="P1884" s="386">
        <v>1.018896</v>
      </c>
      <c r="Q1884" s="386" t="s">
        <v>336</v>
      </c>
    </row>
    <row r="1885" spans="1:17">
      <c r="A1885" s="386" t="s">
        <v>349</v>
      </c>
      <c r="B1885" s="386" t="s">
        <v>336</v>
      </c>
      <c r="C1885" s="386" t="s">
        <v>188</v>
      </c>
      <c r="D1885" s="389">
        <v>44070</v>
      </c>
      <c r="E1885" s="394">
        <v>0.45731481481481479</v>
      </c>
      <c r="F1885" s="386" t="s">
        <v>556</v>
      </c>
      <c r="G1885" s="386">
        <v>112.435</v>
      </c>
      <c r="H1885" s="386">
        <v>1.0390140000000001</v>
      </c>
      <c r="J1885" s="320">
        <f t="shared" si="145"/>
        <v>2020</v>
      </c>
      <c r="K1885" s="320">
        <f t="shared" si="146"/>
        <v>8</v>
      </c>
      <c r="L1885" s="320">
        <f t="shared" si="147"/>
        <v>27</v>
      </c>
      <c r="M1885" s="91">
        <f t="shared" si="148"/>
        <v>44070</v>
      </c>
      <c r="N1885" s="90">
        <f t="shared" si="149"/>
        <v>44070.457314814812</v>
      </c>
      <c r="O1885" s="386">
        <v>112.435</v>
      </c>
      <c r="P1885" s="386">
        <v>1.0390140000000001</v>
      </c>
      <c r="Q1885" s="386" t="s">
        <v>336</v>
      </c>
    </row>
    <row r="1886" spans="1:17">
      <c r="A1886" s="386" t="s">
        <v>349</v>
      </c>
      <c r="B1886" s="386" t="s">
        <v>336</v>
      </c>
      <c r="C1886" s="386" t="s">
        <v>188</v>
      </c>
      <c r="D1886" s="389">
        <v>44070</v>
      </c>
      <c r="E1886" s="394">
        <v>0.47111111111111109</v>
      </c>
      <c r="F1886" s="386" t="s">
        <v>500</v>
      </c>
      <c r="G1886" s="386">
        <v>112.295</v>
      </c>
      <c r="H1886" s="386">
        <v>1.064667</v>
      </c>
      <c r="J1886" s="320">
        <f t="shared" si="145"/>
        <v>2020</v>
      </c>
      <c r="K1886" s="320">
        <f t="shared" si="146"/>
        <v>8</v>
      </c>
      <c r="L1886" s="320">
        <f t="shared" si="147"/>
        <v>27</v>
      </c>
      <c r="M1886" s="91">
        <f t="shared" si="148"/>
        <v>44070</v>
      </c>
      <c r="N1886" s="90">
        <f t="shared" si="149"/>
        <v>44070.47111111111</v>
      </c>
      <c r="O1886" s="386">
        <v>112.295</v>
      </c>
      <c r="P1886" s="386">
        <v>1.064667</v>
      </c>
      <c r="Q1886" s="386" t="s">
        <v>336</v>
      </c>
    </row>
    <row r="1887" spans="1:17">
      <c r="A1887" s="386" t="s">
        <v>349</v>
      </c>
      <c r="B1887" s="386" t="s">
        <v>336</v>
      </c>
      <c r="C1887" s="386" t="s">
        <v>188</v>
      </c>
      <c r="D1887" s="389">
        <v>44070</v>
      </c>
      <c r="E1887" s="394">
        <v>0.47133101851851855</v>
      </c>
      <c r="F1887" s="386" t="s">
        <v>500</v>
      </c>
      <c r="G1887" s="386">
        <v>112.295</v>
      </c>
      <c r="H1887" s="386">
        <v>1.064667</v>
      </c>
      <c r="J1887" s="320">
        <f t="shared" si="145"/>
        <v>2020</v>
      </c>
      <c r="K1887" s="320">
        <f t="shared" si="146"/>
        <v>8</v>
      </c>
      <c r="L1887" s="320">
        <f t="shared" si="147"/>
        <v>27</v>
      </c>
      <c r="M1887" s="91">
        <f t="shared" si="148"/>
        <v>44070</v>
      </c>
      <c r="N1887" s="90">
        <f t="shared" si="149"/>
        <v>44070.471331018518</v>
      </c>
      <c r="O1887" s="386">
        <v>112.295</v>
      </c>
      <c r="P1887" s="386">
        <v>1.064667</v>
      </c>
      <c r="Q1887" s="386" t="s">
        <v>336</v>
      </c>
    </row>
    <row r="1888" spans="1:17">
      <c r="A1888" s="386" t="s">
        <v>349</v>
      </c>
      <c r="B1888" s="386" t="s">
        <v>336</v>
      </c>
      <c r="C1888" s="386" t="s">
        <v>188</v>
      </c>
      <c r="D1888" s="389">
        <v>44070</v>
      </c>
      <c r="E1888" s="394">
        <v>0.47133101851851855</v>
      </c>
      <c r="F1888" s="386" t="s">
        <v>500</v>
      </c>
      <c r="G1888" s="386">
        <v>112.295</v>
      </c>
      <c r="H1888" s="386">
        <v>1.064667</v>
      </c>
      <c r="J1888" s="320">
        <f t="shared" si="145"/>
        <v>2020</v>
      </c>
      <c r="K1888" s="320">
        <f t="shared" si="146"/>
        <v>8</v>
      </c>
      <c r="L1888" s="320">
        <f t="shared" si="147"/>
        <v>27</v>
      </c>
      <c r="M1888" s="91">
        <f t="shared" si="148"/>
        <v>44070</v>
      </c>
      <c r="N1888" s="90">
        <f t="shared" si="149"/>
        <v>44070.471331018518</v>
      </c>
      <c r="O1888" s="386">
        <v>112.295</v>
      </c>
      <c r="P1888" s="386">
        <v>1.064667</v>
      </c>
      <c r="Q1888" s="386" t="s">
        <v>336</v>
      </c>
    </row>
    <row r="1889" spans="1:17">
      <c r="A1889" s="386" t="s">
        <v>349</v>
      </c>
      <c r="B1889" s="386" t="s">
        <v>336</v>
      </c>
      <c r="C1889" s="386" t="s">
        <v>188</v>
      </c>
      <c r="D1889" s="389">
        <v>44070</v>
      </c>
      <c r="E1889" s="394">
        <v>0.55087962962962966</v>
      </c>
      <c r="F1889" s="386" t="s">
        <v>507</v>
      </c>
      <c r="G1889" s="386">
        <v>112.248</v>
      </c>
      <c r="H1889" s="386">
        <v>1.0749850000000001</v>
      </c>
      <c r="J1889" s="320">
        <f t="shared" si="145"/>
        <v>2020</v>
      </c>
      <c r="K1889" s="320">
        <f t="shared" si="146"/>
        <v>8</v>
      </c>
      <c r="L1889" s="320">
        <f t="shared" si="147"/>
        <v>27</v>
      </c>
      <c r="M1889" s="91">
        <f t="shared" si="148"/>
        <v>44070</v>
      </c>
      <c r="N1889" s="90">
        <f t="shared" si="149"/>
        <v>44070.550879629627</v>
      </c>
      <c r="O1889" s="386">
        <v>112.248</v>
      </c>
      <c r="P1889" s="386">
        <v>1.0749850000000001</v>
      </c>
      <c r="Q1889" s="386" t="s">
        <v>336</v>
      </c>
    </row>
    <row r="1890" spans="1:17">
      <c r="A1890" s="386" t="s">
        <v>349</v>
      </c>
      <c r="B1890" s="386" t="s">
        <v>336</v>
      </c>
      <c r="C1890" s="386" t="s">
        <v>188</v>
      </c>
      <c r="D1890" s="389">
        <v>44070</v>
      </c>
      <c r="E1890" s="394">
        <v>0.55087962962962966</v>
      </c>
      <c r="F1890" s="386" t="s">
        <v>507</v>
      </c>
      <c r="G1890" s="386">
        <v>112.248</v>
      </c>
      <c r="H1890" s="386">
        <v>1.0749850000000001</v>
      </c>
      <c r="J1890" s="320">
        <f t="shared" si="145"/>
        <v>2020</v>
      </c>
      <c r="K1890" s="320">
        <f t="shared" si="146"/>
        <v>8</v>
      </c>
      <c r="L1890" s="320">
        <f t="shared" si="147"/>
        <v>27</v>
      </c>
      <c r="M1890" s="91">
        <f t="shared" si="148"/>
        <v>44070</v>
      </c>
      <c r="N1890" s="90">
        <f t="shared" si="149"/>
        <v>44070.550879629627</v>
      </c>
      <c r="O1890" s="386">
        <v>112.248</v>
      </c>
      <c r="P1890" s="386">
        <v>1.0749850000000001</v>
      </c>
      <c r="Q1890" s="386" t="s">
        <v>336</v>
      </c>
    </row>
    <row r="1891" spans="1:17">
      <c r="A1891" s="386" t="s">
        <v>349</v>
      </c>
      <c r="B1891" s="386" t="s">
        <v>336</v>
      </c>
      <c r="C1891" s="386" t="s">
        <v>188</v>
      </c>
      <c r="D1891" s="389">
        <v>44070</v>
      </c>
      <c r="E1891" s="394">
        <v>0.55091435185185189</v>
      </c>
      <c r="F1891" s="386" t="s">
        <v>507</v>
      </c>
      <c r="G1891" s="386">
        <v>112.289</v>
      </c>
      <c r="H1891" s="386">
        <v>1.065984</v>
      </c>
      <c r="J1891" s="320">
        <f t="shared" si="145"/>
        <v>2020</v>
      </c>
      <c r="K1891" s="320">
        <f t="shared" si="146"/>
        <v>8</v>
      </c>
      <c r="L1891" s="320">
        <f t="shared" si="147"/>
        <v>27</v>
      </c>
      <c r="M1891" s="91">
        <f t="shared" si="148"/>
        <v>44070</v>
      </c>
      <c r="N1891" s="90">
        <f t="shared" si="149"/>
        <v>44070.55091435185</v>
      </c>
      <c r="O1891" s="386">
        <v>112.289</v>
      </c>
      <c r="P1891" s="386">
        <v>1.065984</v>
      </c>
      <c r="Q1891" s="386" t="s">
        <v>336</v>
      </c>
    </row>
    <row r="1892" spans="1:17">
      <c r="A1892" s="386" t="s">
        <v>349</v>
      </c>
      <c r="B1892" s="386" t="s">
        <v>336</v>
      </c>
      <c r="C1892" s="386" t="s">
        <v>188</v>
      </c>
      <c r="D1892" s="389">
        <v>44070</v>
      </c>
      <c r="E1892" s="394">
        <v>0.60405092592592591</v>
      </c>
      <c r="F1892" s="386" t="s">
        <v>553</v>
      </c>
      <c r="G1892" s="386">
        <v>112.20699999999999</v>
      </c>
      <c r="H1892" s="386">
        <v>1.08399</v>
      </c>
      <c r="J1892" s="320">
        <f t="shared" si="145"/>
        <v>2020</v>
      </c>
      <c r="K1892" s="320">
        <f t="shared" si="146"/>
        <v>8</v>
      </c>
      <c r="L1892" s="320">
        <f t="shared" si="147"/>
        <v>27</v>
      </c>
      <c r="M1892" s="91">
        <f t="shared" si="148"/>
        <v>44070</v>
      </c>
      <c r="N1892" s="90">
        <f t="shared" si="149"/>
        <v>44070.604050925926</v>
      </c>
      <c r="O1892" s="386">
        <v>112.20699999999999</v>
      </c>
      <c r="P1892" s="386">
        <v>1.08399</v>
      </c>
      <c r="Q1892" s="386" t="s">
        <v>336</v>
      </c>
    </row>
    <row r="1893" spans="1:17">
      <c r="A1893" s="386" t="s">
        <v>349</v>
      </c>
      <c r="B1893" s="386" t="s">
        <v>336</v>
      </c>
      <c r="C1893" s="386" t="s">
        <v>188</v>
      </c>
      <c r="D1893" s="389">
        <v>44070</v>
      </c>
      <c r="E1893" s="394">
        <v>0.62506944444444446</v>
      </c>
      <c r="F1893" s="386" t="s">
        <v>450</v>
      </c>
      <c r="G1893" s="386">
        <v>112.536</v>
      </c>
      <c r="H1893" s="386">
        <v>1.016929</v>
      </c>
      <c r="J1893" s="320">
        <f t="shared" si="145"/>
        <v>2020</v>
      </c>
      <c r="K1893" s="320">
        <f t="shared" si="146"/>
        <v>8</v>
      </c>
      <c r="L1893" s="320">
        <f t="shared" si="147"/>
        <v>27</v>
      </c>
      <c r="M1893" s="91">
        <f t="shared" si="148"/>
        <v>44070</v>
      </c>
      <c r="N1893" s="90">
        <f t="shared" si="149"/>
        <v>44070.625069444446</v>
      </c>
      <c r="O1893" s="386">
        <v>112.536</v>
      </c>
      <c r="P1893" s="386">
        <v>1.016929</v>
      </c>
      <c r="Q1893" s="386" t="s">
        <v>336</v>
      </c>
    </row>
    <row r="1894" spans="1:17">
      <c r="A1894" s="386" t="s">
        <v>349</v>
      </c>
      <c r="B1894" s="386" t="s">
        <v>336</v>
      </c>
      <c r="C1894" s="386" t="s">
        <v>188</v>
      </c>
      <c r="D1894" s="389">
        <v>44070</v>
      </c>
      <c r="E1894" s="394">
        <v>0.65292824074074074</v>
      </c>
      <c r="F1894" s="386" t="s">
        <v>492</v>
      </c>
      <c r="G1894" s="386">
        <v>112.626</v>
      </c>
      <c r="H1894" s="386">
        <v>0.992143</v>
      </c>
      <c r="J1894" s="320">
        <f t="shared" si="145"/>
        <v>2020</v>
      </c>
      <c r="K1894" s="320">
        <f t="shared" si="146"/>
        <v>8</v>
      </c>
      <c r="L1894" s="320">
        <f t="shared" si="147"/>
        <v>27</v>
      </c>
      <c r="M1894" s="91">
        <f t="shared" si="148"/>
        <v>44070</v>
      </c>
      <c r="N1894" s="90">
        <f t="shared" si="149"/>
        <v>44070.652928240743</v>
      </c>
      <c r="O1894" s="386">
        <v>112.626</v>
      </c>
      <c r="P1894" s="386">
        <v>0.992143</v>
      </c>
      <c r="Q1894" s="386" t="s">
        <v>336</v>
      </c>
    </row>
    <row r="1895" spans="1:17">
      <c r="A1895" s="386" t="s">
        <v>349</v>
      </c>
      <c r="B1895" s="386" t="s">
        <v>336</v>
      </c>
      <c r="C1895" s="386" t="s">
        <v>188</v>
      </c>
      <c r="D1895" s="389">
        <v>44070</v>
      </c>
      <c r="E1895" s="394">
        <v>0.65295138888888893</v>
      </c>
      <c r="F1895" s="386" t="s">
        <v>492</v>
      </c>
      <c r="G1895" s="386">
        <v>112.526</v>
      </c>
      <c r="H1895" s="386">
        <v>1.014027</v>
      </c>
      <c r="J1895" s="320">
        <f t="shared" si="145"/>
        <v>2020</v>
      </c>
      <c r="K1895" s="320">
        <f t="shared" si="146"/>
        <v>8</v>
      </c>
      <c r="L1895" s="320">
        <f t="shared" si="147"/>
        <v>27</v>
      </c>
      <c r="M1895" s="91">
        <f t="shared" si="148"/>
        <v>44070</v>
      </c>
      <c r="N1895" s="90">
        <f t="shared" si="149"/>
        <v>44070.652951388889</v>
      </c>
      <c r="O1895" s="386">
        <v>112.526</v>
      </c>
      <c r="P1895" s="386">
        <v>1.014027</v>
      </c>
      <c r="Q1895" s="386" t="s">
        <v>336</v>
      </c>
    </row>
    <row r="1896" spans="1:17">
      <c r="A1896" s="386" t="s">
        <v>349</v>
      </c>
      <c r="B1896" s="386" t="s">
        <v>336</v>
      </c>
      <c r="C1896" s="386" t="s">
        <v>188</v>
      </c>
      <c r="D1896" s="389">
        <v>44070</v>
      </c>
      <c r="E1896" s="394">
        <v>0.65427083333333336</v>
      </c>
      <c r="F1896" s="386" t="s">
        <v>450</v>
      </c>
      <c r="G1896" s="386">
        <v>112.636</v>
      </c>
      <c r="H1896" s="386">
        <v>0.98995500000000003</v>
      </c>
      <c r="J1896" s="320">
        <f t="shared" si="145"/>
        <v>2020</v>
      </c>
      <c r="K1896" s="320">
        <f t="shared" si="146"/>
        <v>8</v>
      </c>
      <c r="L1896" s="320">
        <f t="shared" si="147"/>
        <v>27</v>
      </c>
      <c r="M1896" s="91">
        <f t="shared" si="148"/>
        <v>44070</v>
      </c>
      <c r="N1896" s="90">
        <f t="shared" si="149"/>
        <v>44070.654270833336</v>
      </c>
      <c r="O1896" s="386">
        <v>112.636</v>
      </c>
      <c r="P1896" s="386">
        <v>0.98995500000000003</v>
      </c>
      <c r="Q1896" s="386" t="s">
        <v>336</v>
      </c>
    </row>
    <row r="1897" spans="1:17">
      <c r="A1897" s="386" t="s">
        <v>349</v>
      </c>
      <c r="B1897" s="386" t="s">
        <v>336</v>
      </c>
      <c r="C1897" s="386" t="s">
        <v>188</v>
      </c>
      <c r="D1897" s="389">
        <v>44070</v>
      </c>
      <c r="E1897" s="394">
        <v>0.65427083333333336</v>
      </c>
      <c r="F1897" s="386" t="s">
        <v>450</v>
      </c>
      <c r="G1897" s="386">
        <v>112.536</v>
      </c>
      <c r="H1897" s="386">
        <v>1.011838</v>
      </c>
      <c r="J1897" s="320">
        <f t="shared" si="145"/>
        <v>2020</v>
      </c>
      <c r="K1897" s="320">
        <f t="shared" si="146"/>
        <v>8</v>
      </c>
      <c r="L1897" s="320">
        <f t="shared" si="147"/>
        <v>27</v>
      </c>
      <c r="M1897" s="91">
        <f t="shared" si="148"/>
        <v>44070</v>
      </c>
      <c r="N1897" s="90">
        <f t="shared" si="149"/>
        <v>44070.654270833336</v>
      </c>
      <c r="O1897" s="386">
        <v>112.536</v>
      </c>
      <c r="P1897" s="386">
        <v>1.011838</v>
      </c>
      <c r="Q1897" s="386" t="s">
        <v>336</v>
      </c>
    </row>
    <row r="1898" spans="1:17">
      <c r="A1898" s="386" t="s">
        <v>349</v>
      </c>
      <c r="B1898" s="386" t="s">
        <v>336</v>
      </c>
      <c r="C1898" s="386" t="s">
        <v>188</v>
      </c>
      <c r="D1898" s="389">
        <v>44071</v>
      </c>
      <c r="E1898" s="394">
        <v>0.50589120370370366</v>
      </c>
      <c r="F1898" s="386" t="s">
        <v>556</v>
      </c>
      <c r="G1898" s="386">
        <v>112.593</v>
      </c>
      <c r="H1898" s="386">
        <v>0.99936199999999997</v>
      </c>
      <c r="J1898" s="320">
        <f t="shared" si="145"/>
        <v>2020</v>
      </c>
      <c r="K1898" s="320">
        <f t="shared" si="146"/>
        <v>8</v>
      </c>
      <c r="L1898" s="320">
        <f t="shared" si="147"/>
        <v>28</v>
      </c>
      <c r="M1898" s="91">
        <f t="shared" si="148"/>
        <v>44071</v>
      </c>
      <c r="N1898" s="90">
        <f t="shared" si="149"/>
        <v>44071.505891203706</v>
      </c>
      <c r="O1898" s="386">
        <v>112.593</v>
      </c>
      <c r="P1898" s="386">
        <v>0.99936199999999997</v>
      </c>
      <c r="Q1898" s="386" t="s">
        <v>336</v>
      </c>
    </row>
    <row r="1899" spans="1:17">
      <c r="A1899" s="386" t="s">
        <v>349</v>
      </c>
      <c r="B1899" s="386" t="s">
        <v>336</v>
      </c>
      <c r="C1899" s="386" t="s">
        <v>188</v>
      </c>
      <c r="D1899" s="389">
        <v>44071</v>
      </c>
      <c r="E1899" s="394">
        <v>0.55312499999999998</v>
      </c>
      <c r="F1899" s="386" t="s">
        <v>430</v>
      </c>
      <c r="G1899" s="386">
        <v>112.352</v>
      </c>
      <c r="H1899" s="386">
        <v>1.05216</v>
      </c>
      <c r="J1899" s="320">
        <f t="shared" si="145"/>
        <v>2020</v>
      </c>
      <c r="K1899" s="320">
        <f t="shared" si="146"/>
        <v>8</v>
      </c>
      <c r="L1899" s="320">
        <f t="shared" si="147"/>
        <v>28</v>
      </c>
      <c r="M1899" s="91">
        <f t="shared" si="148"/>
        <v>44071</v>
      </c>
      <c r="N1899" s="90">
        <f t="shared" si="149"/>
        <v>44071.553124999999</v>
      </c>
      <c r="O1899" s="386">
        <v>112.352</v>
      </c>
      <c r="P1899" s="386">
        <v>1.05216</v>
      </c>
      <c r="Q1899" s="386" t="s">
        <v>336</v>
      </c>
    </row>
    <row r="1900" spans="1:17">
      <c r="A1900" s="386" t="s">
        <v>349</v>
      </c>
      <c r="B1900" s="386" t="s">
        <v>336</v>
      </c>
      <c r="C1900" s="386" t="s">
        <v>188</v>
      </c>
      <c r="D1900" s="389">
        <v>44071</v>
      </c>
      <c r="E1900" s="394">
        <v>0.57293981481481482</v>
      </c>
      <c r="F1900" s="386" t="s">
        <v>430</v>
      </c>
      <c r="G1900" s="386">
        <v>112.352</v>
      </c>
      <c r="H1900" s="386">
        <v>1.05216</v>
      </c>
      <c r="J1900" s="320">
        <f t="shared" si="145"/>
        <v>2020</v>
      </c>
      <c r="K1900" s="320">
        <f t="shared" si="146"/>
        <v>8</v>
      </c>
      <c r="L1900" s="320">
        <f t="shared" si="147"/>
        <v>28</v>
      </c>
      <c r="M1900" s="91">
        <f t="shared" si="148"/>
        <v>44071</v>
      </c>
      <c r="N1900" s="90">
        <f t="shared" si="149"/>
        <v>44071.572939814818</v>
      </c>
      <c r="O1900" s="386">
        <v>112.352</v>
      </c>
      <c r="P1900" s="386">
        <v>1.05216</v>
      </c>
      <c r="Q1900" s="386" t="s">
        <v>336</v>
      </c>
    </row>
    <row r="1901" spans="1:17">
      <c r="A1901" s="386" t="s">
        <v>349</v>
      </c>
      <c r="B1901" s="386" t="s">
        <v>336</v>
      </c>
      <c r="C1901" s="386" t="s">
        <v>188</v>
      </c>
      <c r="D1901" s="389">
        <v>44071</v>
      </c>
      <c r="E1901" s="394">
        <v>0.67781249999999993</v>
      </c>
      <c r="F1901" s="386" t="s">
        <v>415</v>
      </c>
      <c r="G1901" s="386">
        <v>112.425839</v>
      </c>
      <c r="H1901" s="386">
        <v>1.0359689999999999</v>
      </c>
      <c r="J1901" s="320">
        <f t="shared" si="145"/>
        <v>2020</v>
      </c>
      <c r="K1901" s="320">
        <f t="shared" si="146"/>
        <v>8</v>
      </c>
      <c r="L1901" s="320">
        <f t="shared" si="147"/>
        <v>28</v>
      </c>
      <c r="M1901" s="91">
        <f t="shared" si="148"/>
        <v>44071</v>
      </c>
      <c r="N1901" s="90">
        <f t="shared" si="149"/>
        <v>44071.677812499998</v>
      </c>
      <c r="O1901" s="386">
        <v>112.425839</v>
      </c>
      <c r="P1901" s="386">
        <v>1.0359689999999999</v>
      </c>
      <c r="Q1901" s="386" t="s">
        <v>336</v>
      </c>
    </row>
    <row r="1902" spans="1:17">
      <c r="A1902" s="386" t="s">
        <v>349</v>
      </c>
      <c r="B1902" s="386" t="s">
        <v>336</v>
      </c>
      <c r="C1902" s="386" t="s">
        <v>188</v>
      </c>
      <c r="D1902" s="389">
        <v>44074</v>
      </c>
      <c r="E1902" s="394">
        <v>0.50964120370370369</v>
      </c>
      <c r="F1902" s="386" t="s">
        <v>422</v>
      </c>
      <c r="G1902" s="386">
        <v>112.642</v>
      </c>
      <c r="H1902" s="386">
        <v>0.98692800000000003</v>
      </c>
      <c r="J1902" s="320">
        <f t="shared" si="145"/>
        <v>2020</v>
      </c>
      <c r="K1902" s="320">
        <f t="shared" si="146"/>
        <v>8</v>
      </c>
      <c r="L1902" s="320">
        <f t="shared" si="147"/>
        <v>31</v>
      </c>
      <c r="M1902" s="91">
        <f t="shared" si="148"/>
        <v>44074</v>
      </c>
      <c r="N1902" s="90">
        <f t="shared" si="149"/>
        <v>44074.509641203702</v>
      </c>
      <c r="O1902" s="386">
        <v>112.642</v>
      </c>
      <c r="P1902" s="386">
        <v>0.98692800000000003</v>
      </c>
      <c r="Q1902" s="386" t="s">
        <v>336</v>
      </c>
    </row>
    <row r="1903" spans="1:17">
      <c r="A1903" s="386" t="s">
        <v>349</v>
      </c>
      <c r="B1903" s="386" t="s">
        <v>336</v>
      </c>
      <c r="C1903" s="386" t="s">
        <v>188</v>
      </c>
      <c r="D1903" s="389">
        <v>44074</v>
      </c>
      <c r="E1903" s="394">
        <v>0.50964120370370369</v>
      </c>
      <c r="F1903" s="386" t="s">
        <v>422</v>
      </c>
      <c r="G1903" s="386">
        <v>112.642</v>
      </c>
      <c r="H1903" s="386">
        <v>0.98692800000000003</v>
      </c>
      <c r="J1903" s="320">
        <f t="shared" si="145"/>
        <v>2020</v>
      </c>
      <c r="K1903" s="320">
        <f t="shared" si="146"/>
        <v>8</v>
      </c>
      <c r="L1903" s="320">
        <f t="shared" si="147"/>
        <v>31</v>
      </c>
      <c r="M1903" s="91">
        <f t="shared" si="148"/>
        <v>44074</v>
      </c>
      <c r="N1903" s="90">
        <f t="shared" si="149"/>
        <v>44074.509641203702</v>
      </c>
      <c r="O1903" s="386">
        <v>112.642</v>
      </c>
      <c r="P1903" s="386">
        <v>0.98692800000000003</v>
      </c>
      <c r="Q1903" s="386" t="s">
        <v>336</v>
      </c>
    </row>
    <row r="1904" spans="1:17">
      <c r="A1904" s="386" t="s">
        <v>349</v>
      </c>
      <c r="B1904" s="386" t="s">
        <v>336</v>
      </c>
      <c r="C1904" s="386" t="s">
        <v>188</v>
      </c>
      <c r="D1904" s="389">
        <v>44074</v>
      </c>
      <c r="E1904" s="394">
        <v>0.62531250000000005</v>
      </c>
      <c r="F1904" s="386" t="s">
        <v>417</v>
      </c>
      <c r="G1904" s="386">
        <v>112.58199999999999</v>
      </c>
      <c r="H1904" s="386">
        <v>1.000062</v>
      </c>
      <c r="J1904" s="320">
        <f t="shared" si="145"/>
        <v>2020</v>
      </c>
      <c r="K1904" s="320">
        <f t="shared" si="146"/>
        <v>8</v>
      </c>
      <c r="L1904" s="320">
        <f t="shared" si="147"/>
        <v>31</v>
      </c>
      <c r="M1904" s="91">
        <f t="shared" si="148"/>
        <v>44074</v>
      </c>
      <c r="N1904" s="90">
        <f t="shared" si="149"/>
        <v>44074.6253125</v>
      </c>
      <c r="O1904" s="386">
        <v>112.58199999999999</v>
      </c>
      <c r="P1904" s="386">
        <v>1.000062</v>
      </c>
      <c r="Q1904" s="386" t="s">
        <v>336</v>
      </c>
    </row>
    <row r="1905" spans="1:17">
      <c r="A1905" s="386" t="s">
        <v>349</v>
      </c>
      <c r="B1905" s="386" t="s">
        <v>336</v>
      </c>
      <c r="C1905" s="386" t="s">
        <v>188</v>
      </c>
      <c r="D1905" s="389">
        <v>44074</v>
      </c>
      <c r="E1905" s="394">
        <v>0.7153356481481481</v>
      </c>
      <c r="F1905" s="386" t="s">
        <v>507</v>
      </c>
      <c r="G1905" s="386">
        <v>112.569</v>
      </c>
      <c r="H1905" s="386">
        <v>1.0029079999999999</v>
      </c>
      <c r="J1905" s="320">
        <f t="shared" si="145"/>
        <v>2020</v>
      </c>
      <c r="K1905" s="320">
        <f t="shared" si="146"/>
        <v>8</v>
      </c>
      <c r="L1905" s="320">
        <f t="shared" si="147"/>
        <v>31</v>
      </c>
      <c r="M1905" s="91">
        <f t="shared" si="148"/>
        <v>44074</v>
      </c>
      <c r="N1905" s="90">
        <f t="shared" si="149"/>
        <v>44074.71533564815</v>
      </c>
      <c r="O1905" s="386">
        <v>112.569</v>
      </c>
      <c r="P1905" s="386">
        <v>1.0029079999999999</v>
      </c>
      <c r="Q1905" s="386" t="s">
        <v>336</v>
      </c>
    </row>
    <row r="1906" spans="1:17">
      <c r="A1906" s="386" t="s">
        <v>350</v>
      </c>
      <c r="B1906" s="386" t="s">
        <v>337</v>
      </c>
      <c r="C1906" s="386" t="s">
        <v>188</v>
      </c>
      <c r="D1906" s="389">
        <v>43983</v>
      </c>
      <c r="E1906" s="394">
        <v>0.38386574074074076</v>
      </c>
      <c r="F1906" s="386" t="s">
        <v>582</v>
      </c>
      <c r="G1906" s="386">
        <v>114.699</v>
      </c>
      <c r="H1906" s="386">
        <v>2.0354489999999998</v>
      </c>
      <c r="J1906" s="320">
        <f t="shared" si="145"/>
        <v>2020</v>
      </c>
      <c r="K1906" s="320">
        <f t="shared" si="146"/>
        <v>6</v>
      </c>
      <c r="L1906" s="320">
        <f t="shared" si="147"/>
        <v>1</v>
      </c>
      <c r="M1906" s="91">
        <f t="shared" si="148"/>
        <v>43983</v>
      </c>
      <c r="N1906" s="90">
        <f t="shared" si="149"/>
        <v>43983.38386574074</v>
      </c>
      <c r="O1906" s="386">
        <v>114.699</v>
      </c>
      <c r="P1906" s="386">
        <v>2.0354489999999998</v>
      </c>
      <c r="Q1906" s="386" t="s">
        <v>337</v>
      </c>
    </row>
    <row r="1907" spans="1:17">
      <c r="A1907" s="386" t="s">
        <v>350</v>
      </c>
      <c r="B1907" s="386" t="s">
        <v>337</v>
      </c>
      <c r="C1907" s="386" t="s">
        <v>188</v>
      </c>
      <c r="D1907" s="389">
        <v>43983</v>
      </c>
      <c r="E1907" s="394">
        <v>0.41773148148148148</v>
      </c>
      <c r="F1907" s="386" t="s">
        <v>457</v>
      </c>
      <c r="G1907" s="386">
        <v>114.849</v>
      </c>
      <c r="H1907" s="386">
        <v>2.0155240000000001</v>
      </c>
      <c r="J1907" s="320">
        <f t="shared" si="145"/>
        <v>2020</v>
      </c>
      <c r="K1907" s="320">
        <f t="shared" si="146"/>
        <v>6</v>
      </c>
      <c r="L1907" s="320">
        <f t="shared" si="147"/>
        <v>1</v>
      </c>
      <c r="M1907" s="91">
        <f t="shared" si="148"/>
        <v>43983</v>
      </c>
      <c r="N1907" s="90">
        <f t="shared" si="149"/>
        <v>43983.417731481481</v>
      </c>
      <c r="O1907" s="386">
        <v>114.849</v>
      </c>
      <c r="P1907" s="386">
        <v>2.0155240000000001</v>
      </c>
      <c r="Q1907" s="386" t="s">
        <v>337</v>
      </c>
    </row>
    <row r="1908" spans="1:17">
      <c r="A1908" s="386" t="s">
        <v>350</v>
      </c>
      <c r="B1908" s="386" t="s">
        <v>337</v>
      </c>
      <c r="C1908" s="386" t="s">
        <v>188</v>
      </c>
      <c r="D1908" s="389">
        <v>43983</v>
      </c>
      <c r="E1908" s="394">
        <v>0.41773148148148148</v>
      </c>
      <c r="F1908" s="386" t="s">
        <v>457</v>
      </c>
      <c r="G1908" s="386">
        <v>114.849</v>
      </c>
      <c r="H1908" s="386">
        <v>2.0155240000000001</v>
      </c>
      <c r="J1908" s="320">
        <f t="shared" si="145"/>
        <v>2020</v>
      </c>
      <c r="K1908" s="320">
        <f t="shared" si="146"/>
        <v>6</v>
      </c>
      <c r="L1908" s="320">
        <f t="shared" si="147"/>
        <v>1</v>
      </c>
      <c r="M1908" s="91">
        <f t="shared" si="148"/>
        <v>43983</v>
      </c>
      <c r="N1908" s="90">
        <f t="shared" si="149"/>
        <v>43983.417731481481</v>
      </c>
      <c r="O1908" s="386">
        <v>114.849</v>
      </c>
      <c r="P1908" s="386">
        <v>2.0155240000000001</v>
      </c>
      <c r="Q1908" s="386" t="s">
        <v>337</v>
      </c>
    </row>
    <row r="1909" spans="1:17">
      <c r="A1909" s="386" t="s">
        <v>350</v>
      </c>
      <c r="B1909" s="386" t="s">
        <v>337</v>
      </c>
      <c r="C1909" s="386" t="s">
        <v>188</v>
      </c>
      <c r="D1909" s="389">
        <v>43983</v>
      </c>
      <c r="E1909" s="394">
        <v>0.67966435185185192</v>
      </c>
      <c r="F1909" s="386" t="s">
        <v>617</v>
      </c>
      <c r="G1909" s="386">
        <v>114.63451000000001</v>
      </c>
      <c r="H1909" s="386">
        <v>2.0446900000000001</v>
      </c>
      <c r="J1909" s="320">
        <f t="shared" si="145"/>
        <v>2020</v>
      </c>
      <c r="K1909" s="320">
        <f t="shared" si="146"/>
        <v>6</v>
      </c>
      <c r="L1909" s="320">
        <f t="shared" si="147"/>
        <v>1</v>
      </c>
      <c r="M1909" s="91">
        <f t="shared" si="148"/>
        <v>43983</v>
      </c>
      <c r="N1909" s="90">
        <f t="shared" si="149"/>
        <v>43983.679664351854</v>
      </c>
      <c r="O1909" s="386">
        <v>114.63451000000001</v>
      </c>
      <c r="P1909" s="386">
        <v>2.0446900000000001</v>
      </c>
      <c r="Q1909" s="386" t="s">
        <v>337</v>
      </c>
    </row>
    <row r="1910" spans="1:17">
      <c r="A1910" s="386" t="s">
        <v>350</v>
      </c>
      <c r="B1910" s="386" t="s">
        <v>337</v>
      </c>
      <c r="C1910" s="386" t="s">
        <v>188</v>
      </c>
      <c r="D1910" s="389">
        <v>43984</v>
      </c>
      <c r="E1910" s="394">
        <v>0.38849537037037035</v>
      </c>
      <c r="F1910" s="386" t="s">
        <v>430</v>
      </c>
      <c r="G1910" s="386">
        <v>114.54</v>
      </c>
      <c r="H1910" s="386">
        <v>2.0559409999999998</v>
      </c>
      <c r="J1910" s="320">
        <f t="shared" si="145"/>
        <v>2020</v>
      </c>
      <c r="K1910" s="320">
        <f t="shared" si="146"/>
        <v>6</v>
      </c>
      <c r="L1910" s="320">
        <f t="shared" si="147"/>
        <v>2</v>
      </c>
      <c r="M1910" s="91">
        <f t="shared" si="148"/>
        <v>43984</v>
      </c>
      <c r="N1910" s="90">
        <f t="shared" si="149"/>
        <v>43984.388495370367</v>
      </c>
      <c r="O1910" s="386">
        <v>114.54</v>
      </c>
      <c r="P1910" s="386">
        <v>2.0559409999999998</v>
      </c>
      <c r="Q1910" s="386" t="s">
        <v>337</v>
      </c>
    </row>
    <row r="1911" spans="1:17">
      <c r="A1911" s="386" t="s">
        <v>350</v>
      </c>
      <c r="B1911" s="386" t="s">
        <v>337</v>
      </c>
      <c r="C1911" s="386" t="s">
        <v>188</v>
      </c>
      <c r="D1911" s="389">
        <v>43984</v>
      </c>
      <c r="E1911" s="394">
        <v>0.38849537037037035</v>
      </c>
      <c r="F1911" s="386" t="s">
        <v>430</v>
      </c>
      <c r="G1911" s="386">
        <v>114.54</v>
      </c>
      <c r="H1911" s="386">
        <v>2.0559409999999998</v>
      </c>
      <c r="J1911" s="320">
        <f t="shared" si="145"/>
        <v>2020</v>
      </c>
      <c r="K1911" s="320">
        <f t="shared" si="146"/>
        <v>6</v>
      </c>
      <c r="L1911" s="320">
        <f t="shared" si="147"/>
        <v>2</v>
      </c>
      <c r="M1911" s="91">
        <f t="shared" si="148"/>
        <v>43984</v>
      </c>
      <c r="N1911" s="90">
        <f t="shared" si="149"/>
        <v>43984.388495370367</v>
      </c>
      <c r="O1911" s="386">
        <v>114.54</v>
      </c>
      <c r="P1911" s="386">
        <v>2.0559409999999998</v>
      </c>
      <c r="Q1911" s="386" t="s">
        <v>337</v>
      </c>
    </row>
    <row r="1912" spans="1:17">
      <c r="A1912" s="386" t="s">
        <v>350</v>
      </c>
      <c r="B1912" s="386" t="s">
        <v>337</v>
      </c>
      <c r="C1912" s="386" t="s">
        <v>188</v>
      </c>
      <c r="D1912" s="389">
        <v>43984</v>
      </c>
      <c r="E1912" s="394">
        <v>0.60443287037037041</v>
      </c>
      <c r="F1912" s="386" t="s">
        <v>500</v>
      </c>
      <c r="G1912" s="386">
        <v>114.652</v>
      </c>
      <c r="H1912" s="386">
        <v>2.041032</v>
      </c>
      <c r="J1912" s="320">
        <f t="shared" si="145"/>
        <v>2020</v>
      </c>
      <c r="K1912" s="320">
        <f t="shared" si="146"/>
        <v>6</v>
      </c>
      <c r="L1912" s="320">
        <f t="shared" si="147"/>
        <v>2</v>
      </c>
      <c r="M1912" s="91">
        <f t="shared" si="148"/>
        <v>43984</v>
      </c>
      <c r="N1912" s="90">
        <f t="shared" si="149"/>
        <v>43984.604432870372</v>
      </c>
      <c r="O1912" s="386">
        <v>114.652</v>
      </c>
      <c r="P1912" s="386">
        <v>2.041032</v>
      </c>
      <c r="Q1912" s="386" t="s">
        <v>337</v>
      </c>
    </row>
    <row r="1913" spans="1:17">
      <c r="A1913" s="386" t="s">
        <v>350</v>
      </c>
      <c r="B1913" s="386" t="s">
        <v>337</v>
      </c>
      <c r="C1913" s="386" t="s">
        <v>188</v>
      </c>
      <c r="D1913" s="389">
        <v>43984</v>
      </c>
      <c r="E1913" s="394">
        <v>0.60443287037037041</v>
      </c>
      <c r="F1913" s="386" t="s">
        <v>500</v>
      </c>
      <c r="G1913" s="386">
        <v>114.727</v>
      </c>
      <c r="H1913" s="386">
        <v>2.0310579999999998</v>
      </c>
      <c r="J1913" s="320">
        <f t="shared" si="145"/>
        <v>2020</v>
      </c>
      <c r="K1913" s="320">
        <f t="shared" si="146"/>
        <v>6</v>
      </c>
      <c r="L1913" s="320">
        <f t="shared" si="147"/>
        <v>2</v>
      </c>
      <c r="M1913" s="91">
        <f t="shared" si="148"/>
        <v>43984</v>
      </c>
      <c r="N1913" s="90">
        <f t="shared" si="149"/>
        <v>43984.604432870372</v>
      </c>
      <c r="O1913" s="386">
        <v>114.727</v>
      </c>
      <c r="P1913" s="386">
        <v>2.0310579999999998</v>
      </c>
      <c r="Q1913" s="386" t="s">
        <v>337</v>
      </c>
    </row>
    <row r="1914" spans="1:17">
      <c r="A1914" s="386" t="s">
        <v>350</v>
      </c>
      <c r="B1914" s="386" t="s">
        <v>337</v>
      </c>
      <c r="C1914" s="386" t="s">
        <v>188</v>
      </c>
      <c r="D1914" s="389">
        <v>43984</v>
      </c>
      <c r="E1914" s="394">
        <v>0.62511574074074072</v>
      </c>
      <c r="F1914" s="386" t="s">
        <v>423</v>
      </c>
      <c r="G1914" s="386">
        <v>114.886</v>
      </c>
      <c r="H1914" s="386">
        <v>2.0099369999999999</v>
      </c>
      <c r="J1914" s="320">
        <f t="shared" si="145"/>
        <v>2020</v>
      </c>
      <c r="K1914" s="320">
        <f t="shared" si="146"/>
        <v>6</v>
      </c>
      <c r="L1914" s="320">
        <f t="shared" si="147"/>
        <v>2</v>
      </c>
      <c r="M1914" s="91">
        <f t="shared" si="148"/>
        <v>43984</v>
      </c>
      <c r="N1914" s="90">
        <f t="shared" si="149"/>
        <v>43984.625115740739</v>
      </c>
      <c r="O1914" s="386">
        <v>114.886</v>
      </c>
      <c r="P1914" s="386">
        <v>2.0099369999999999</v>
      </c>
      <c r="Q1914" s="386" t="s">
        <v>337</v>
      </c>
    </row>
    <row r="1915" spans="1:17">
      <c r="A1915" s="386" t="s">
        <v>350</v>
      </c>
      <c r="B1915" s="386" t="s">
        <v>337</v>
      </c>
      <c r="C1915" s="386" t="s">
        <v>188</v>
      </c>
      <c r="D1915" s="389">
        <v>43985</v>
      </c>
      <c r="E1915" s="394">
        <v>0.47378472222222223</v>
      </c>
      <c r="F1915" s="386" t="s">
        <v>428</v>
      </c>
      <c r="G1915" s="386">
        <v>113.94199999999999</v>
      </c>
      <c r="H1915" s="386">
        <v>2.135195</v>
      </c>
      <c r="J1915" s="320">
        <f t="shared" si="145"/>
        <v>2020</v>
      </c>
      <c r="K1915" s="320">
        <f t="shared" si="146"/>
        <v>6</v>
      </c>
      <c r="L1915" s="320">
        <f t="shared" si="147"/>
        <v>3</v>
      </c>
      <c r="M1915" s="91">
        <f t="shared" si="148"/>
        <v>43985</v>
      </c>
      <c r="N1915" s="90">
        <f t="shared" si="149"/>
        <v>43985.47378472222</v>
      </c>
      <c r="O1915" s="386">
        <v>113.94199999999999</v>
      </c>
      <c r="P1915" s="386">
        <v>2.135195</v>
      </c>
      <c r="Q1915" s="386" t="s">
        <v>337</v>
      </c>
    </row>
    <row r="1916" spans="1:17">
      <c r="A1916" s="386" t="s">
        <v>350</v>
      </c>
      <c r="B1916" s="386" t="s">
        <v>337</v>
      </c>
      <c r="C1916" s="386" t="s">
        <v>188</v>
      </c>
      <c r="D1916" s="389">
        <v>43985</v>
      </c>
      <c r="E1916" s="394">
        <v>0.47378472222222223</v>
      </c>
      <c r="F1916" s="386" t="s">
        <v>428</v>
      </c>
      <c r="G1916" s="386">
        <v>113.94199999999999</v>
      </c>
      <c r="H1916" s="386">
        <v>2.135195</v>
      </c>
      <c r="J1916" s="320">
        <f t="shared" si="145"/>
        <v>2020</v>
      </c>
      <c r="K1916" s="320">
        <f t="shared" si="146"/>
        <v>6</v>
      </c>
      <c r="L1916" s="320">
        <f t="shared" si="147"/>
        <v>3</v>
      </c>
      <c r="M1916" s="91">
        <f t="shared" si="148"/>
        <v>43985</v>
      </c>
      <c r="N1916" s="90">
        <f t="shared" si="149"/>
        <v>43985.47378472222</v>
      </c>
      <c r="O1916" s="386">
        <v>113.94199999999999</v>
      </c>
      <c r="P1916" s="386">
        <v>2.135195</v>
      </c>
      <c r="Q1916" s="386" t="s">
        <v>337</v>
      </c>
    </row>
    <row r="1917" spans="1:17">
      <c r="A1917" s="386" t="s">
        <v>350</v>
      </c>
      <c r="B1917" s="386" t="s">
        <v>337</v>
      </c>
      <c r="C1917" s="386" t="s">
        <v>188</v>
      </c>
      <c r="D1917" s="389">
        <v>43985</v>
      </c>
      <c r="E1917" s="394">
        <v>0.47378472222222223</v>
      </c>
      <c r="F1917" s="386" t="s">
        <v>428</v>
      </c>
      <c r="G1917" s="386">
        <v>113.94199999999999</v>
      </c>
      <c r="H1917" s="386">
        <v>2.135195</v>
      </c>
      <c r="J1917" s="320">
        <f t="shared" si="145"/>
        <v>2020</v>
      </c>
      <c r="K1917" s="320">
        <f t="shared" si="146"/>
        <v>6</v>
      </c>
      <c r="L1917" s="320">
        <f t="shared" si="147"/>
        <v>3</v>
      </c>
      <c r="M1917" s="91">
        <f t="shared" si="148"/>
        <v>43985</v>
      </c>
      <c r="N1917" s="90">
        <f t="shared" si="149"/>
        <v>43985.47378472222</v>
      </c>
      <c r="O1917" s="386">
        <v>113.94199999999999</v>
      </c>
      <c r="P1917" s="386">
        <v>2.135195</v>
      </c>
      <c r="Q1917" s="386" t="s">
        <v>337</v>
      </c>
    </row>
    <row r="1918" spans="1:17">
      <c r="A1918" s="386" t="s">
        <v>350</v>
      </c>
      <c r="B1918" s="386" t="s">
        <v>337</v>
      </c>
      <c r="C1918" s="386" t="s">
        <v>188</v>
      </c>
      <c r="D1918" s="389">
        <v>43985</v>
      </c>
      <c r="E1918" s="394">
        <v>0.54789351851851853</v>
      </c>
      <c r="F1918" s="386" t="s">
        <v>457</v>
      </c>
      <c r="G1918" s="386">
        <v>114.907</v>
      </c>
      <c r="H1918" s="386">
        <v>2.0064730000000002</v>
      </c>
      <c r="J1918" s="320">
        <f t="shared" si="145"/>
        <v>2020</v>
      </c>
      <c r="K1918" s="320">
        <f t="shared" si="146"/>
        <v>6</v>
      </c>
      <c r="L1918" s="320">
        <f t="shared" si="147"/>
        <v>3</v>
      </c>
      <c r="M1918" s="91">
        <f t="shared" si="148"/>
        <v>43985</v>
      </c>
      <c r="N1918" s="90">
        <f t="shared" si="149"/>
        <v>43985.547893518517</v>
      </c>
      <c r="O1918" s="386">
        <v>114.907</v>
      </c>
      <c r="P1918" s="386">
        <v>2.0064730000000002</v>
      </c>
      <c r="Q1918" s="386" t="s">
        <v>337</v>
      </c>
    </row>
    <row r="1919" spans="1:17">
      <c r="A1919" s="386" t="s">
        <v>350</v>
      </c>
      <c r="B1919" s="386" t="s">
        <v>337</v>
      </c>
      <c r="C1919" s="386" t="s">
        <v>188</v>
      </c>
      <c r="D1919" s="389">
        <v>43985</v>
      </c>
      <c r="E1919" s="394">
        <v>0.55142361111111104</v>
      </c>
      <c r="F1919" s="386" t="s">
        <v>618</v>
      </c>
      <c r="G1919" s="386">
        <v>114.505</v>
      </c>
      <c r="H1919" s="386">
        <v>2.0599430000000001</v>
      </c>
      <c r="J1919" s="320">
        <f t="shared" si="145"/>
        <v>2020</v>
      </c>
      <c r="K1919" s="320">
        <f t="shared" si="146"/>
        <v>6</v>
      </c>
      <c r="L1919" s="320">
        <f t="shared" si="147"/>
        <v>3</v>
      </c>
      <c r="M1919" s="91">
        <f t="shared" si="148"/>
        <v>43985</v>
      </c>
      <c r="N1919" s="90">
        <f t="shared" si="149"/>
        <v>43985.551423611112</v>
      </c>
      <c r="O1919" s="386">
        <v>114.505</v>
      </c>
      <c r="P1919" s="386">
        <v>2.0599430000000001</v>
      </c>
      <c r="Q1919" s="386" t="s">
        <v>337</v>
      </c>
    </row>
    <row r="1920" spans="1:17">
      <c r="A1920" s="386" t="s">
        <v>350</v>
      </c>
      <c r="B1920" s="386" t="s">
        <v>337</v>
      </c>
      <c r="C1920" s="386" t="s">
        <v>188</v>
      </c>
      <c r="D1920" s="389">
        <v>43985</v>
      </c>
      <c r="E1920" s="394">
        <v>0.59043981481481478</v>
      </c>
      <c r="F1920" s="386" t="s">
        <v>436</v>
      </c>
      <c r="G1920" s="386">
        <v>114.212</v>
      </c>
      <c r="H1920" s="386">
        <v>2.0990519999999999</v>
      </c>
      <c r="J1920" s="320">
        <f t="shared" si="145"/>
        <v>2020</v>
      </c>
      <c r="K1920" s="320">
        <f t="shared" si="146"/>
        <v>6</v>
      </c>
      <c r="L1920" s="320">
        <f t="shared" si="147"/>
        <v>3</v>
      </c>
      <c r="M1920" s="91">
        <f t="shared" si="148"/>
        <v>43985</v>
      </c>
      <c r="N1920" s="90">
        <f t="shared" si="149"/>
        <v>43985.590439814812</v>
      </c>
      <c r="O1920" s="386">
        <v>114.212</v>
      </c>
      <c r="P1920" s="386">
        <v>2.0990519999999999</v>
      </c>
      <c r="Q1920" s="386" t="s">
        <v>337</v>
      </c>
    </row>
    <row r="1921" spans="1:17">
      <c r="A1921" s="386" t="s">
        <v>350</v>
      </c>
      <c r="B1921" s="386" t="s">
        <v>337</v>
      </c>
      <c r="C1921" s="386" t="s">
        <v>188</v>
      </c>
      <c r="D1921" s="389">
        <v>43985</v>
      </c>
      <c r="E1921" s="394">
        <v>0.59043981481481478</v>
      </c>
      <c r="F1921" s="386" t="s">
        <v>436</v>
      </c>
      <c r="G1921" s="386">
        <v>114.212</v>
      </c>
      <c r="H1921" s="386">
        <v>2.0990519999999999</v>
      </c>
      <c r="J1921" s="320">
        <f t="shared" si="145"/>
        <v>2020</v>
      </c>
      <c r="K1921" s="320">
        <f t="shared" si="146"/>
        <v>6</v>
      </c>
      <c r="L1921" s="320">
        <f t="shared" si="147"/>
        <v>3</v>
      </c>
      <c r="M1921" s="91">
        <f t="shared" si="148"/>
        <v>43985</v>
      </c>
      <c r="N1921" s="90">
        <f t="shared" si="149"/>
        <v>43985.590439814812</v>
      </c>
      <c r="O1921" s="386">
        <v>114.212</v>
      </c>
      <c r="P1921" s="386">
        <v>2.0990519999999999</v>
      </c>
      <c r="Q1921" s="386" t="s">
        <v>337</v>
      </c>
    </row>
    <row r="1922" spans="1:17">
      <c r="A1922" s="386" t="s">
        <v>350</v>
      </c>
      <c r="B1922" s="386" t="s">
        <v>337</v>
      </c>
      <c r="C1922" s="386" t="s">
        <v>188</v>
      </c>
      <c r="D1922" s="389">
        <v>43985</v>
      </c>
      <c r="E1922" s="394">
        <v>0.67025462962962956</v>
      </c>
      <c r="F1922" s="386" t="s">
        <v>619</v>
      </c>
      <c r="G1922" s="386">
        <v>115.253</v>
      </c>
      <c r="H1922" s="386">
        <v>1.9606250000000001</v>
      </c>
      <c r="J1922" s="320">
        <f t="shared" si="145"/>
        <v>2020</v>
      </c>
      <c r="K1922" s="320">
        <f t="shared" si="146"/>
        <v>6</v>
      </c>
      <c r="L1922" s="320">
        <f t="shared" si="147"/>
        <v>3</v>
      </c>
      <c r="M1922" s="91">
        <f t="shared" si="148"/>
        <v>43985</v>
      </c>
      <c r="N1922" s="90">
        <f t="shared" si="149"/>
        <v>43985.670254629629</v>
      </c>
      <c r="O1922" s="386">
        <v>115.253</v>
      </c>
      <c r="P1922" s="386">
        <v>1.9606250000000001</v>
      </c>
      <c r="Q1922" s="386" t="s">
        <v>337</v>
      </c>
    </row>
    <row r="1923" spans="1:17">
      <c r="A1923" s="386" t="s">
        <v>350</v>
      </c>
      <c r="B1923" s="386" t="s">
        <v>337</v>
      </c>
      <c r="C1923" s="386" t="s">
        <v>188</v>
      </c>
      <c r="D1923" s="389">
        <v>43985</v>
      </c>
      <c r="E1923" s="394">
        <v>0.67233796296296289</v>
      </c>
      <c r="F1923" s="386" t="s">
        <v>619</v>
      </c>
      <c r="G1923" s="386">
        <v>115.503</v>
      </c>
      <c r="H1923" s="386">
        <v>1.9275960000000001</v>
      </c>
      <c r="J1923" s="320">
        <f t="shared" ref="J1923:J1986" si="150">YEAR(D1923)</f>
        <v>2020</v>
      </c>
      <c r="K1923" s="320">
        <f t="shared" ref="K1923:K1986" si="151">MONTH(D1923)</f>
        <v>6</v>
      </c>
      <c r="L1923" s="320">
        <f t="shared" ref="L1923:L1986" si="152">DAY(D1923)</f>
        <v>3</v>
      </c>
      <c r="M1923" s="91">
        <f t="shared" ref="M1923:M1986" si="153">DATE(J1923,K1923,L1923)</f>
        <v>43985</v>
      </c>
      <c r="N1923" s="90">
        <f t="shared" ref="N1923:N1986" si="154">M1923+E1923</f>
        <v>43985.672337962962</v>
      </c>
      <c r="O1923" s="386">
        <v>115.503</v>
      </c>
      <c r="P1923" s="386">
        <v>1.9275960000000001</v>
      </c>
      <c r="Q1923" s="386" t="s">
        <v>337</v>
      </c>
    </row>
    <row r="1924" spans="1:17">
      <c r="A1924" s="386" t="s">
        <v>350</v>
      </c>
      <c r="B1924" s="386" t="s">
        <v>337</v>
      </c>
      <c r="C1924" s="386" t="s">
        <v>188</v>
      </c>
      <c r="D1924" s="389">
        <v>43985</v>
      </c>
      <c r="E1924" s="394">
        <v>0.67625000000000002</v>
      </c>
      <c r="F1924" s="386" t="s">
        <v>619</v>
      </c>
      <c r="G1924" s="386">
        <v>115.125</v>
      </c>
      <c r="H1924" s="386">
        <v>1.9775670000000001</v>
      </c>
      <c r="J1924" s="320">
        <f t="shared" si="150"/>
        <v>2020</v>
      </c>
      <c r="K1924" s="320">
        <f t="shared" si="151"/>
        <v>6</v>
      </c>
      <c r="L1924" s="320">
        <f t="shared" si="152"/>
        <v>3</v>
      </c>
      <c r="M1924" s="91">
        <f t="shared" si="153"/>
        <v>43985</v>
      </c>
      <c r="N1924" s="90">
        <f t="shared" si="154"/>
        <v>43985.676249999997</v>
      </c>
      <c r="O1924" s="386">
        <v>115.125</v>
      </c>
      <c r="P1924" s="386">
        <v>1.9775670000000001</v>
      </c>
      <c r="Q1924" s="386" t="s">
        <v>337</v>
      </c>
    </row>
    <row r="1925" spans="1:17">
      <c r="A1925" s="386" t="s">
        <v>350</v>
      </c>
      <c r="B1925" s="386" t="s">
        <v>337</v>
      </c>
      <c r="C1925" s="386" t="s">
        <v>188</v>
      </c>
      <c r="D1925" s="389">
        <v>43985</v>
      </c>
      <c r="E1925" s="394">
        <v>0.67625000000000002</v>
      </c>
      <c r="F1925" s="386" t="s">
        <v>619</v>
      </c>
      <c r="G1925" s="386">
        <v>115.125</v>
      </c>
      <c r="H1925" s="386">
        <v>1.9775670000000001</v>
      </c>
      <c r="J1925" s="320">
        <f t="shared" si="150"/>
        <v>2020</v>
      </c>
      <c r="K1925" s="320">
        <f t="shared" si="151"/>
        <v>6</v>
      </c>
      <c r="L1925" s="320">
        <f t="shared" si="152"/>
        <v>3</v>
      </c>
      <c r="M1925" s="91">
        <f t="shared" si="153"/>
        <v>43985</v>
      </c>
      <c r="N1925" s="90">
        <f t="shared" si="154"/>
        <v>43985.676249999997</v>
      </c>
      <c r="O1925" s="386">
        <v>115.125</v>
      </c>
      <c r="P1925" s="386">
        <v>1.9775670000000001</v>
      </c>
      <c r="Q1925" s="386" t="s">
        <v>337</v>
      </c>
    </row>
    <row r="1926" spans="1:17">
      <c r="A1926" s="386" t="s">
        <v>350</v>
      </c>
      <c r="B1926" s="386" t="s">
        <v>337</v>
      </c>
      <c r="C1926" s="386" t="s">
        <v>188</v>
      </c>
      <c r="D1926" s="389">
        <v>43985</v>
      </c>
      <c r="E1926" s="394">
        <v>0.69722222222222219</v>
      </c>
      <c r="F1926" s="386" t="s">
        <v>511</v>
      </c>
      <c r="G1926" s="386">
        <v>115</v>
      </c>
      <c r="H1926" s="386">
        <v>1.9941340000000001</v>
      </c>
      <c r="J1926" s="320">
        <f t="shared" si="150"/>
        <v>2020</v>
      </c>
      <c r="K1926" s="320">
        <f t="shared" si="151"/>
        <v>6</v>
      </c>
      <c r="L1926" s="320">
        <f t="shared" si="152"/>
        <v>3</v>
      </c>
      <c r="M1926" s="91">
        <f t="shared" si="153"/>
        <v>43985</v>
      </c>
      <c r="N1926" s="90">
        <f t="shared" si="154"/>
        <v>43985.697222222225</v>
      </c>
      <c r="O1926" s="386">
        <v>115</v>
      </c>
      <c r="P1926" s="386">
        <v>1.9941340000000001</v>
      </c>
      <c r="Q1926" s="386" t="s">
        <v>337</v>
      </c>
    </row>
    <row r="1927" spans="1:17">
      <c r="A1927" s="386" t="s">
        <v>350</v>
      </c>
      <c r="B1927" s="386" t="s">
        <v>337</v>
      </c>
      <c r="C1927" s="386" t="s">
        <v>188</v>
      </c>
      <c r="D1927" s="389">
        <v>43986</v>
      </c>
      <c r="E1927" s="394">
        <v>0.42491898148148149</v>
      </c>
      <c r="F1927" s="386" t="s">
        <v>421</v>
      </c>
      <c r="G1927" s="386">
        <v>115.176</v>
      </c>
      <c r="H1927" s="386">
        <v>1.9687460000000001</v>
      </c>
      <c r="J1927" s="320">
        <f t="shared" si="150"/>
        <v>2020</v>
      </c>
      <c r="K1927" s="320">
        <f t="shared" si="151"/>
        <v>6</v>
      </c>
      <c r="L1927" s="320">
        <f t="shared" si="152"/>
        <v>4</v>
      </c>
      <c r="M1927" s="91">
        <f t="shared" si="153"/>
        <v>43986</v>
      </c>
      <c r="N1927" s="90">
        <f t="shared" si="154"/>
        <v>43986.42491898148</v>
      </c>
      <c r="O1927" s="386">
        <v>115.176</v>
      </c>
      <c r="P1927" s="386">
        <v>1.9687460000000001</v>
      </c>
      <c r="Q1927" s="386" t="s">
        <v>337</v>
      </c>
    </row>
    <row r="1928" spans="1:17">
      <c r="A1928" s="386" t="s">
        <v>350</v>
      </c>
      <c r="B1928" s="386" t="s">
        <v>337</v>
      </c>
      <c r="C1928" s="386" t="s">
        <v>188</v>
      </c>
      <c r="D1928" s="389">
        <v>43986</v>
      </c>
      <c r="E1928" s="394">
        <v>0.57725694444444442</v>
      </c>
      <c r="F1928" s="386" t="s">
        <v>620</v>
      </c>
      <c r="G1928" s="386">
        <v>114.41374</v>
      </c>
      <c r="H1928" s="386">
        <v>2.0701399999999999</v>
      </c>
      <c r="J1928" s="320">
        <f t="shared" si="150"/>
        <v>2020</v>
      </c>
      <c r="K1928" s="320">
        <f t="shared" si="151"/>
        <v>6</v>
      </c>
      <c r="L1928" s="320">
        <f t="shared" si="152"/>
        <v>4</v>
      </c>
      <c r="M1928" s="91">
        <f t="shared" si="153"/>
        <v>43986</v>
      </c>
      <c r="N1928" s="90">
        <f t="shared" si="154"/>
        <v>43986.577256944445</v>
      </c>
      <c r="O1928" s="386">
        <v>114.41374</v>
      </c>
      <c r="P1928" s="386">
        <v>2.0701399999999999</v>
      </c>
      <c r="Q1928" s="386" t="s">
        <v>337</v>
      </c>
    </row>
    <row r="1929" spans="1:17">
      <c r="A1929" s="386" t="s">
        <v>350</v>
      </c>
      <c r="B1929" s="386" t="s">
        <v>337</v>
      </c>
      <c r="C1929" s="386" t="s">
        <v>188</v>
      </c>
      <c r="D1929" s="389">
        <v>43986</v>
      </c>
      <c r="E1929" s="394">
        <v>0.57737268518518514</v>
      </c>
      <c r="F1929" s="386" t="s">
        <v>620</v>
      </c>
      <c r="G1929" s="386">
        <v>114.35124</v>
      </c>
      <c r="H1929" s="386">
        <v>2.0784880000000001</v>
      </c>
      <c r="J1929" s="320">
        <f t="shared" si="150"/>
        <v>2020</v>
      </c>
      <c r="K1929" s="320">
        <f t="shared" si="151"/>
        <v>6</v>
      </c>
      <c r="L1929" s="320">
        <f t="shared" si="152"/>
        <v>4</v>
      </c>
      <c r="M1929" s="91">
        <f t="shared" si="153"/>
        <v>43986</v>
      </c>
      <c r="N1929" s="90">
        <f t="shared" si="154"/>
        <v>43986.577372685184</v>
      </c>
      <c r="O1929" s="386">
        <v>114.35124</v>
      </c>
      <c r="P1929" s="386">
        <v>2.0784880000000001</v>
      </c>
      <c r="Q1929" s="386" t="s">
        <v>337</v>
      </c>
    </row>
    <row r="1930" spans="1:17">
      <c r="A1930" s="386" t="s">
        <v>350</v>
      </c>
      <c r="B1930" s="386" t="s">
        <v>337</v>
      </c>
      <c r="C1930" s="386" t="s">
        <v>188</v>
      </c>
      <c r="D1930" s="389">
        <v>43987</v>
      </c>
      <c r="E1930" s="394">
        <v>0.43619212962962961</v>
      </c>
      <c r="F1930" s="386" t="s">
        <v>451</v>
      </c>
      <c r="G1930" s="386">
        <v>114.785</v>
      </c>
      <c r="H1930" s="386">
        <v>2.019984</v>
      </c>
      <c r="J1930" s="320">
        <f t="shared" si="150"/>
        <v>2020</v>
      </c>
      <c r="K1930" s="320">
        <f t="shared" si="151"/>
        <v>6</v>
      </c>
      <c r="L1930" s="320">
        <f t="shared" si="152"/>
        <v>5</v>
      </c>
      <c r="M1930" s="91">
        <f t="shared" si="153"/>
        <v>43987</v>
      </c>
      <c r="N1930" s="90">
        <f t="shared" si="154"/>
        <v>43987.436192129629</v>
      </c>
      <c r="O1930" s="386">
        <v>114.785</v>
      </c>
      <c r="P1930" s="386">
        <v>2.019984</v>
      </c>
      <c r="Q1930" s="386" t="s">
        <v>337</v>
      </c>
    </row>
    <row r="1931" spans="1:17">
      <c r="A1931" s="386" t="s">
        <v>350</v>
      </c>
      <c r="B1931" s="386" t="s">
        <v>337</v>
      </c>
      <c r="C1931" s="386" t="s">
        <v>188</v>
      </c>
      <c r="D1931" s="389">
        <v>43987</v>
      </c>
      <c r="E1931" s="394">
        <v>0.53065972222222224</v>
      </c>
      <c r="F1931" s="386" t="s">
        <v>419</v>
      </c>
      <c r="G1931" s="386">
        <v>114.98</v>
      </c>
      <c r="H1931" s="386">
        <v>1.9940610000000001</v>
      </c>
      <c r="J1931" s="320">
        <f t="shared" si="150"/>
        <v>2020</v>
      </c>
      <c r="K1931" s="320">
        <f t="shared" si="151"/>
        <v>6</v>
      </c>
      <c r="L1931" s="320">
        <f t="shared" si="152"/>
        <v>5</v>
      </c>
      <c r="M1931" s="91">
        <f t="shared" si="153"/>
        <v>43987</v>
      </c>
      <c r="N1931" s="90">
        <f t="shared" si="154"/>
        <v>43987.530659722222</v>
      </c>
      <c r="O1931" s="386">
        <v>114.98</v>
      </c>
      <c r="P1931" s="386">
        <v>1.9940610000000001</v>
      </c>
      <c r="Q1931" s="386" t="s">
        <v>337</v>
      </c>
    </row>
    <row r="1932" spans="1:17">
      <c r="A1932" s="386" t="s">
        <v>350</v>
      </c>
      <c r="B1932" s="386" t="s">
        <v>337</v>
      </c>
      <c r="C1932" s="386" t="s">
        <v>188</v>
      </c>
      <c r="D1932" s="389">
        <v>43987</v>
      </c>
      <c r="E1932" s="394">
        <v>0.70406250000000004</v>
      </c>
      <c r="F1932" s="386" t="s">
        <v>432</v>
      </c>
      <c r="G1932" s="386">
        <v>113.790054</v>
      </c>
      <c r="H1932" s="386">
        <v>2.1536849999999998</v>
      </c>
      <c r="J1932" s="320">
        <f t="shared" si="150"/>
        <v>2020</v>
      </c>
      <c r="K1932" s="320">
        <f t="shared" si="151"/>
        <v>6</v>
      </c>
      <c r="L1932" s="320">
        <f t="shared" si="152"/>
        <v>5</v>
      </c>
      <c r="M1932" s="91">
        <f t="shared" si="153"/>
        <v>43987</v>
      </c>
      <c r="N1932" s="90">
        <f t="shared" si="154"/>
        <v>43987.704062500001</v>
      </c>
      <c r="O1932" s="386">
        <v>113.790054</v>
      </c>
      <c r="P1932" s="386">
        <v>2.1536849999999998</v>
      </c>
      <c r="Q1932" s="386" t="s">
        <v>337</v>
      </c>
    </row>
    <row r="1933" spans="1:17">
      <c r="A1933" s="386" t="s">
        <v>350</v>
      </c>
      <c r="B1933" s="386" t="s">
        <v>337</v>
      </c>
      <c r="C1933" s="386" t="s">
        <v>188</v>
      </c>
      <c r="D1933" s="389">
        <v>43990</v>
      </c>
      <c r="E1933" s="394">
        <v>0.68427083333333338</v>
      </c>
      <c r="F1933" s="386" t="s">
        <v>508</v>
      </c>
      <c r="G1933" s="386">
        <v>113.2319</v>
      </c>
      <c r="H1933" s="386">
        <v>2.2276859999999998</v>
      </c>
      <c r="J1933" s="320">
        <f t="shared" si="150"/>
        <v>2020</v>
      </c>
      <c r="K1933" s="320">
        <f t="shared" si="151"/>
        <v>6</v>
      </c>
      <c r="L1933" s="320">
        <f t="shared" si="152"/>
        <v>8</v>
      </c>
      <c r="M1933" s="91">
        <f t="shared" si="153"/>
        <v>43990</v>
      </c>
      <c r="N1933" s="90">
        <f t="shared" si="154"/>
        <v>43990.684270833335</v>
      </c>
      <c r="O1933" s="386">
        <v>113.2319</v>
      </c>
      <c r="P1933" s="386">
        <v>2.2276859999999998</v>
      </c>
      <c r="Q1933" s="386" t="s">
        <v>337</v>
      </c>
    </row>
    <row r="1934" spans="1:17">
      <c r="A1934" s="386" t="s">
        <v>350</v>
      </c>
      <c r="B1934" s="386" t="s">
        <v>337</v>
      </c>
      <c r="C1934" s="386" t="s">
        <v>188</v>
      </c>
      <c r="D1934" s="389">
        <v>43991</v>
      </c>
      <c r="E1934" s="394">
        <v>0.35221064814814818</v>
      </c>
      <c r="F1934" s="386" t="s">
        <v>448</v>
      </c>
      <c r="G1934" s="386">
        <v>113.45399999999999</v>
      </c>
      <c r="H1934" s="386">
        <v>2.1970670000000001</v>
      </c>
      <c r="J1934" s="320">
        <f t="shared" si="150"/>
        <v>2020</v>
      </c>
      <c r="K1934" s="320">
        <f t="shared" si="151"/>
        <v>6</v>
      </c>
      <c r="L1934" s="320">
        <f t="shared" si="152"/>
        <v>9</v>
      </c>
      <c r="M1934" s="91">
        <f t="shared" si="153"/>
        <v>43991</v>
      </c>
      <c r="N1934" s="90">
        <f t="shared" si="154"/>
        <v>43991.352210648147</v>
      </c>
      <c r="O1934" s="386">
        <v>113.45399999999999</v>
      </c>
      <c r="P1934" s="386">
        <v>2.1970670000000001</v>
      </c>
      <c r="Q1934" s="386" t="s">
        <v>337</v>
      </c>
    </row>
    <row r="1935" spans="1:17">
      <c r="A1935" s="386" t="s">
        <v>350</v>
      </c>
      <c r="B1935" s="386" t="s">
        <v>337</v>
      </c>
      <c r="C1935" s="386" t="s">
        <v>188</v>
      </c>
      <c r="D1935" s="389">
        <v>43991</v>
      </c>
      <c r="E1935" s="394">
        <v>0.43261574074074077</v>
      </c>
      <c r="F1935" s="386" t="s">
        <v>507</v>
      </c>
      <c r="G1935" s="386">
        <v>114.465</v>
      </c>
      <c r="H1935" s="386">
        <v>2.061315</v>
      </c>
      <c r="J1935" s="320">
        <f t="shared" si="150"/>
        <v>2020</v>
      </c>
      <c r="K1935" s="320">
        <f t="shared" si="151"/>
        <v>6</v>
      </c>
      <c r="L1935" s="320">
        <f t="shared" si="152"/>
        <v>9</v>
      </c>
      <c r="M1935" s="91">
        <f t="shared" si="153"/>
        <v>43991</v>
      </c>
      <c r="N1935" s="90">
        <f t="shared" si="154"/>
        <v>43991.432615740741</v>
      </c>
      <c r="O1935" s="386">
        <v>114.465</v>
      </c>
      <c r="P1935" s="386">
        <v>2.061315</v>
      </c>
      <c r="Q1935" s="386" t="s">
        <v>337</v>
      </c>
    </row>
    <row r="1936" spans="1:17">
      <c r="A1936" s="386" t="s">
        <v>350</v>
      </c>
      <c r="B1936" s="386" t="s">
        <v>337</v>
      </c>
      <c r="C1936" s="386" t="s">
        <v>188</v>
      </c>
      <c r="D1936" s="389">
        <v>43991</v>
      </c>
      <c r="E1936" s="394">
        <v>0.57690972222222225</v>
      </c>
      <c r="F1936" s="386" t="s">
        <v>507</v>
      </c>
      <c r="G1936" s="386">
        <v>113.922</v>
      </c>
      <c r="H1936" s="386">
        <v>2.1340530000000002</v>
      </c>
      <c r="J1936" s="320">
        <f t="shared" si="150"/>
        <v>2020</v>
      </c>
      <c r="K1936" s="320">
        <f t="shared" si="151"/>
        <v>6</v>
      </c>
      <c r="L1936" s="320">
        <f t="shared" si="152"/>
        <v>9</v>
      </c>
      <c r="M1936" s="91">
        <f t="shared" si="153"/>
        <v>43991</v>
      </c>
      <c r="N1936" s="90">
        <f t="shared" si="154"/>
        <v>43991.576909722222</v>
      </c>
      <c r="O1936" s="386">
        <v>113.922</v>
      </c>
      <c r="P1936" s="386">
        <v>2.1340530000000002</v>
      </c>
      <c r="Q1936" s="386" t="s">
        <v>337</v>
      </c>
    </row>
    <row r="1937" spans="1:17">
      <c r="A1937" s="386" t="s">
        <v>350</v>
      </c>
      <c r="B1937" s="386" t="s">
        <v>337</v>
      </c>
      <c r="C1937" s="386" t="s">
        <v>188</v>
      </c>
      <c r="D1937" s="389">
        <v>43991</v>
      </c>
      <c r="E1937" s="394">
        <v>0.57690972222222225</v>
      </c>
      <c r="F1937" s="386" t="s">
        <v>507</v>
      </c>
      <c r="G1937" s="386">
        <v>114.012</v>
      </c>
      <c r="H1937" s="386">
        <v>2.121969</v>
      </c>
      <c r="J1937" s="320">
        <f t="shared" si="150"/>
        <v>2020</v>
      </c>
      <c r="K1937" s="320">
        <f t="shared" si="151"/>
        <v>6</v>
      </c>
      <c r="L1937" s="320">
        <f t="shared" si="152"/>
        <v>9</v>
      </c>
      <c r="M1937" s="91">
        <f t="shared" si="153"/>
        <v>43991</v>
      </c>
      <c r="N1937" s="90">
        <f t="shared" si="154"/>
        <v>43991.576909722222</v>
      </c>
      <c r="O1937" s="386">
        <v>114.012</v>
      </c>
      <c r="P1937" s="386">
        <v>2.121969</v>
      </c>
      <c r="Q1937" s="386" t="s">
        <v>337</v>
      </c>
    </row>
    <row r="1938" spans="1:17">
      <c r="A1938" s="386" t="s">
        <v>350</v>
      </c>
      <c r="B1938" s="386" t="s">
        <v>337</v>
      </c>
      <c r="C1938" s="386" t="s">
        <v>188</v>
      </c>
      <c r="D1938" s="389">
        <v>43991</v>
      </c>
      <c r="E1938" s="394">
        <v>0.62028935185185186</v>
      </c>
      <c r="F1938" s="386" t="s">
        <v>496</v>
      </c>
      <c r="G1938" s="386">
        <v>113.994</v>
      </c>
      <c r="H1938" s="386">
        <v>2.1243850000000002</v>
      </c>
      <c r="J1938" s="320">
        <f t="shared" si="150"/>
        <v>2020</v>
      </c>
      <c r="K1938" s="320">
        <f t="shared" si="151"/>
        <v>6</v>
      </c>
      <c r="L1938" s="320">
        <f t="shared" si="152"/>
        <v>9</v>
      </c>
      <c r="M1938" s="91">
        <f t="shared" si="153"/>
        <v>43991</v>
      </c>
      <c r="N1938" s="90">
        <f t="shared" si="154"/>
        <v>43991.620289351849</v>
      </c>
      <c r="O1938" s="386">
        <v>113.994</v>
      </c>
      <c r="P1938" s="386">
        <v>2.1243850000000002</v>
      </c>
      <c r="Q1938" s="386" t="s">
        <v>337</v>
      </c>
    </row>
    <row r="1939" spans="1:17">
      <c r="A1939" s="386" t="s">
        <v>350</v>
      </c>
      <c r="B1939" s="386" t="s">
        <v>337</v>
      </c>
      <c r="C1939" s="386" t="s">
        <v>188</v>
      </c>
      <c r="D1939" s="389">
        <v>43991</v>
      </c>
      <c r="E1939" s="394">
        <v>0.62512731481481476</v>
      </c>
      <c r="F1939" s="386" t="s">
        <v>556</v>
      </c>
      <c r="G1939" s="386">
        <v>113.595</v>
      </c>
      <c r="H1939" s="386">
        <v>2.1780499999999998</v>
      </c>
      <c r="J1939" s="320">
        <f t="shared" si="150"/>
        <v>2020</v>
      </c>
      <c r="K1939" s="320">
        <f t="shared" si="151"/>
        <v>6</v>
      </c>
      <c r="L1939" s="320">
        <f t="shared" si="152"/>
        <v>9</v>
      </c>
      <c r="M1939" s="91">
        <f t="shared" si="153"/>
        <v>43991</v>
      </c>
      <c r="N1939" s="90">
        <f t="shared" si="154"/>
        <v>43991.625127314815</v>
      </c>
      <c r="O1939" s="386">
        <v>113.595</v>
      </c>
      <c r="P1939" s="386">
        <v>2.1780499999999998</v>
      </c>
      <c r="Q1939" s="386" t="s">
        <v>337</v>
      </c>
    </row>
    <row r="1940" spans="1:17">
      <c r="A1940" s="386" t="s">
        <v>350</v>
      </c>
      <c r="B1940" s="386" t="s">
        <v>337</v>
      </c>
      <c r="C1940" s="386" t="s">
        <v>188</v>
      </c>
      <c r="D1940" s="389">
        <v>43991</v>
      </c>
      <c r="E1940" s="394">
        <v>0.63695601851851857</v>
      </c>
      <c r="F1940" s="386" t="s">
        <v>496</v>
      </c>
      <c r="G1940" s="386">
        <v>113.91200000000001</v>
      </c>
      <c r="H1940" s="386">
        <v>2.1353960000000001</v>
      </c>
      <c r="J1940" s="320">
        <f t="shared" si="150"/>
        <v>2020</v>
      </c>
      <c r="K1940" s="320">
        <f t="shared" si="151"/>
        <v>6</v>
      </c>
      <c r="L1940" s="320">
        <f t="shared" si="152"/>
        <v>9</v>
      </c>
      <c r="M1940" s="91">
        <f t="shared" si="153"/>
        <v>43991</v>
      </c>
      <c r="N1940" s="90">
        <f t="shared" si="154"/>
        <v>43991.636956018519</v>
      </c>
      <c r="O1940" s="386">
        <v>113.91200000000001</v>
      </c>
      <c r="P1940" s="386">
        <v>2.1353960000000001</v>
      </c>
      <c r="Q1940" s="386" t="s">
        <v>337</v>
      </c>
    </row>
    <row r="1941" spans="1:17">
      <c r="A1941" s="386" t="s">
        <v>350</v>
      </c>
      <c r="B1941" s="386" t="s">
        <v>337</v>
      </c>
      <c r="C1941" s="386" t="s">
        <v>188</v>
      </c>
      <c r="D1941" s="389">
        <v>43992</v>
      </c>
      <c r="E1941" s="394">
        <v>0.57725694444444442</v>
      </c>
      <c r="F1941" s="386" t="s">
        <v>556</v>
      </c>
      <c r="G1941" s="386">
        <v>114.37730000000001</v>
      </c>
      <c r="H1941" s="386">
        <v>2.0723780000000001</v>
      </c>
      <c r="J1941" s="320">
        <f t="shared" si="150"/>
        <v>2020</v>
      </c>
      <c r="K1941" s="320">
        <f t="shared" si="151"/>
        <v>6</v>
      </c>
      <c r="L1941" s="320">
        <f t="shared" si="152"/>
        <v>10</v>
      </c>
      <c r="M1941" s="91">
        <f t="shared" si="153"/>
        <v>43992</v>
      </c>
      <c r="N1941" s="90">
        <f t="shared" si="154"/>
        <v>43992.577256944445</v>
      </c>
      <c r="O1941" s="386">
        <v>114.37730000000001</v>
      </c>
      <c r="P1941" s="386">
        <v>2.0723780000000001</v>
      </c>
      <c r="Q1941" s="386" t="s">
        <v>337</v>
      </c>
    </row>
    <row r="1942" spans="1:17">
      <c r="A1942" s="386" t="s">
        <v>350</v>
      </c>
      <c r="B1942" s="386" t="s">
        <v>337</v>
      </c>
      <c r="C1942" s="386" t="s">
        <v>188</v>
      </c>
      <c r="D1942" s="389">
        <v>43992</v>
      </c>
      <c r="E1942" s="394">
        <v>0.57737268518518514</v>
      </c>
      <c r="F1942" s="386" t="s">
        <v>556</v>
      </c>
      <c r="G1942" s="386">
        <v>114.31480000000001</v>
      </c>
      <c r="H1942" s="386">
        <v>2.08074</v>
      </c>
      <c r="J1942" s="320">
        <f t="shared" si="150"/>
        <v>2020</v>
      </c>
      <c r="K1942" s="320">
        <f t="shared" si="151"/>
        <v>6</v>
      </c>
      <c r="L1942" s="320">
        <f t="shared" si="152"/>
        <v>10</v>
      </c>
      <c r="M1942" s="91">
        <f t="shared" si="153"/>
        <v>43992</v>
      </c>
      <c r="N1942" s="90">
        <f t="shared" si="154"/>
        <v>43992.577372685184</v>
      </c>
      <c r="O1942" s="386">
        <v>114.31480000000001</v>
      </c>
      <c r="P1942" s="386">
        <v>2.08074</v>
      </c>
      <c r="Q1942" s="386" t="s">
        <v>337</v>
      </c>
    </row>
    <row r="1943" spans="1:17">
      <c r="A1943" s="386" t="s">
        <v>350</v>
      </c>
      <c r="B1943" s="386" t="s">
        <v>337</v>
      </c>
      <c r="C1943" s="386" t="s">
        <v>188</v>
      </c>
      <c r="D1943" s="389">
        <v>43992</v>
      </c>
      <c r="E1943" s="394">
        <v>0.58052083333333337</v>
      </c>
      <c r="F1943" s="386" t="s">
        <v>415</v>
      </c>
      <c r="G1943" s="386">
        <v>114.07</v>
      </c>
      <c r="H1943" s="386">
        <v>2.1135429999999999</v>
      </c>
      <c r="J1943" s="320">
        <f t="shared" si="150"/>
        <v>2020</v>
      </c>
      <c r="K1943" s="320">
        <f t="shared" si="151"/>
        <v>6</v>
      </c>
      <c r="L1943" s="320">
        <f t="shared" si="152"/>
        <v>10</v>
      </c>
      <c r="M1943" s="91">
        <f t="shared" si="153"/>
        <v>43992</v>
      </c>
      <c r="N1943" s="90">
        <f t="shared" si="154"/>
        <v>43992.580520833333</v>
      </c>
      <c r="O1943" s="386">
        <v>114.07</v>
      </c>
      <c r="P1943" s="386">
        <v>2.1135429999999999</v>
      </c>
      <c r="Q1943" s="386" t="s">
        <v>337</v>
      </c>
    </row>
    <row r="1944" spans="1:17">
      <c r="A1944" s="386" t="s">
        <v>350</v>
      </c>
      <c r="B1944" s="386" t="s">
        <v>337</v>
      </c>
      <c r="C1944" s="386" t="s">
        <v>188</v>
      </c>
      <c r="D1944" s="389">
        <v>43992</v>
      </c>
      <c r="E1944" s="394">
        <v>0.58052083333333337</v>
      </c>
      <c r="F1944" s="386" t="s">
        <v>415</v>
      </c>
      <c r="G1944" s="386">
        <v>114.02</v>
      </c>
      <c r="H1944" s="386">
        <v>2.1202529999999999</v>
      </c>
      <c r="J1944" s="320">
        <f t="shared" si="150"/>
        <v>2020</v>
      </c>
      <c r="K1944" s="320">
        <f t="shared" si="151"/>
        <v>6</v>
      </c>
      <c r="L1944" s="320">
        <f t="shared" si="152"/>
        <v>10</v>
      </c>
      <c r="M1944" s="91">
        <f t="shared" si="153"/>
        <v>43992</v>
      </c>
      <c r="N1944" s="90">
        <f t="shared" si="154"/>
        <v>43992.580520833333</v>
      </c>
      <c r="O1944" s="386">
        <v>114.02</v>
      </c>
      <c r="P1944" s="386">
        <v>2.1202529999999999</v>
      </c>
      <c r="Q1944" s="386" t="s">
        <v>337</v>
      </c>
    </row>
    <row r="1945" spans="1:17">
      <c r="A1945" s="386" t="s">
        <v>350</v>
      </c>
      <c r="B1945" s="386" t="s">
        <v>337</v>
      </c>
      <c r="C1945" s="386" t="s">
        <v>188</v>
      </c>
      <c r="D1945" s="389">
        <v>43992</v>
      </c>
      <c r="E1945" s="394">
        <v>0.62511574074074072</v>
      </c>
      <c r="F1945" s="386" t="s">
        <v>415</v>
      </c>
      <c r="G1945" s="386">
        <v>114.44</v>
      </c>
      <c r="H1945" s="386">
        <v>2.0639940000000001</v>
      </c>
      <c r="J1945" s="320">
        <f t="shared" si="150"/>
        <v>2020</v>
      </c>
      <c r="K1945" s="320">
        <f t="shared" si="151"/>
        <v>6</v>
      </c>
      <c r="L1945" s="320">
        <f t="shared" si="152"/>
        <v>10</v>
      </c>
      <c r="M1945" s="91">
        <f t="shared" si="153"/>
        <v>43992</v>
      </c>
      <c r="N1945" s="90">
        <f t="shared" si="154"/>
        <v>43992.625115740739</v>
      </c>
      <c r="O1945" s="386">
        <v>114.44</v>
      </c>
      <c r="P1945" s="386">
        <v>2.0639940000000001</v>
      </c>
      <c r="Q1945" s="386" t="s">
        <v>337</v>
      </c>
    </row>
    <row r="1946" spans="1:17">
      <c r="A1946" s="386" t="s">
        <v>350</v>
      </c>
      <c r="B1946" s="386" t="s">
        <v>337</v>
      </c>
      <c r="C1946" s="386" t="s">
        <v>188</v>
      </c>
      <c r="D1946" s="389">
        <v>43992</v>
      </c>
      <c r="E1946" s="394">
        <v>0.62511574074074072</v>
      </c>
      <c r="F1946" s="386" t="s">
        <v>415</v>
      </c>
      <c r="G1946" s="386">
        <v>114.44</v>
      </c>
      <c r="H1946" s="386">
        <v>2.0639940000000001</v>
      </c>
      <c r="J1946" s="320">
        <f t="shared" si="150"/>
        <v>2020</v>
      </c>
      <c r="K1946" s="320">
        <f t="shared" si="151"/>
        <v>6</v>
      </c>
      <c r="L1946" s="320">
        <f t="shared" si="152"/>
        <v>10</v>
      </c>
      <c r="M1946" s="91">
        <f t="shared" si="153"/>
        <v>43992</v>
      </c>
      <c r="N1946" s="90">
        <f t="shared" si="154"/>
        <v>43992.625115740739</v>
      </c>
      <c r="O1946" s="386">
        <v>114.44</v>
      </c>
      <c r="P1946" s="386">
        <v>2.0639940000000001</v>
      </c>
      <c r="Q1946" s="386" t="s">
        <v>337</v>
      </c>
    </row>
    <row r="1947" spans="1:17">
      <c r="A1947" s="386" t="s">
        <v>350</v>
      </c>
      <c r="B1947" s="386" t="s">
        <v>337</v>
      </c>
      <c r="C1947" s="386" t="s">
        <v>188</v>
      </c>
      <c r="D1947" s="389">
        <v>43993</v>
      </c>
      <c r="E1947" s="394">
        <v>0.3464814814814815</v>
      </c>
      <c r="F1947" s="386" t="s">
        <v>415</v>
      </c>
      <c r="G1947" s="386">
        <v>114.41800000000001</v>
      </c>
      <c r="H1947" s="386">
        <v>2.0649540000000002</v>
      </c>
      <c r="J1947" s="320">
        <f t="shared" si="150"/>
        <v>2020</v>
      </c>
      <c r="K1947" s="320">
        <f t="shared" si="151"/>
        <v>6</v>
      </c>
      <c r="L1947" s="320">
        <f t="shared" si="152"/>
        <v>11</v>
      </c>
      <c r="M1947" s="91">
        <f t="shared" si="153"/>
        <v>43993</v>
      </c>
      <c r="N1947" s="90">
        <f t="shared" si="154"/>
        <v>43993.34648148148</v>
      </c>
      <c r="O1947" s="386">
        <v>114.41800000000001</v>
      </c>
      <c r="P1947" s="386">
        <v>2.0649540000000002</v>
      </c>
      <c r="Q1947" s="386" t="s">
        <v>337</v>
      </c>
    </row>
    <row r="1948" spans="1:17">
      <c r="A1948" s="386" t="s">
        <v>350</v>
      </c>
      <c r="B1948" s="386" t="s">
        <v>337</v>
      </c>
      <c r="C1948" s="386" t="s">
        <v>188</v>
      </c>
      <c r="D1948" s="389">
        <v>43993</v>
      </c>
      <c r="E1948" s="394">
        <v>0.53604166666666664</v>
      </c>
      <c r="F1948" s="386" t="s">
        <v>449</v>
      </c>
      <c r="G1948" s="386">
        <v>114.179</v>
      </c>
      <c r="H1948" s="386">
        <v>2.0969760000000002</v>
      </c>
      <c r="J1948" s="320">
        <f t="shared" si="150"/>
        <v>2020</v>
      </c>
      <c r="K1948" s="320">
        <f t="shared" si="151"/>
        <v>6</v>
      </c>
      <c r="L1948" s="320">
        <f t="shared" si="152"/>
        <v>11</v>
      </c>
      <c r="M1948" s="91">
        <f t="shared" si="153"/>
        <v>43993</v>
      </c>
      <c r="N1948" s="90">
        <f t="shared" si="154"/>
        <v>43993.536041666666</v>
      </c>
      <c r="O1948" s="386">
        <v>114.179</v>
      </c>
      <c r="P1948" s="386">
        <v>2.0969760000000002</v>
      </c>
      <c r="Q1948" s="386" t="s">
        <v>337</v>
      </c>
    </row>
    <row r="1949" spans="1:17">
      <c r="A1949" s="386" t="s">
        <v>350</v>
      </c>
      <c r="B1949" s="386" t="s">
        <v>337</v>
      </c>
      <c r="C1949" s="386" t="s">
        <v>188</v>
      </c>
      <c r="D1949" s="389">
        <v>43993</v>
      </c>
      <c r="E1949" s="394">
        <v>0.62512731481481476</v>
      </c>
      <c r="F1949" s="386" t="s">
        <v>520</v>
      </c>
      <c r="G1949" s="386">
        <v>113.854</v>
      </c>
      <c r="H1949" s="386">
        <v>2.1400079999999999</v>
      </c>
      <c r="J1949" s="320">
        <f t="shared" si="150"/>
        <v>2020</v>
      </c>
      <c r="K1949" s="320">
        <f t="shared" si="151"/>
        <v>6</v>
      </c>
      <c r="L1949" s="320">
        <f t="shared" si="152"/>
        <v>11</v>
      </c>
      <c r="M1949" s="91">
        <f t="shared" si="153"/>
        <v>43993</v>
      </c>
      <c r="N1949" s="90">
        <f t="shared" si="154"/>
        <v>43993.625127314815</v>
      </c>
      <c r="O1949" s="386">
        <v>113.854</v>
      </c>
      <c r="P1949" s="386">
        <v>2.1400079999999999</v>
      </c>
      <c r="Q1949" s="386" t="s">
        <v>337</v>
      </c>
    </row>
    <row r="1950" spans="1:17">
      <c r="A1950" s="386" t="s">
        <v>350</v>
      </c>
      <c r="B1950" s="386" t="s">
        <v>337</v>
      </c>
      <c r="C1950" s="386" t="s">
        <v>188</v>
      </c>
      <c r="D1950" s="389">
        <v>43994</v>
      </c>
      <c r="E1950" s="394">
        <v>0.40226851851851853</v>
      </c>
      <c r="F1950" s="386" t="s">
        <v>421</v>
      </c>
      <c r="G1950" s="386">
        <v>114.23699999999999</v>
      </c>
      <c r="H1950" s="386">
        <v>2.0885440000000002</v>
      </c>
      <c r="J1950" s="320">
        <f t="shared" si="150"/>
        <v>2020</v>
      </c>
      <c r="K1950" s="320">
        <f t="shared" si="151"/>
        <v>6</v>
      </c>
      <c r="L1950" s="320">
        <f t="shared" si="152"/>
        <v>12</v>
      </c>
      <c r="M1950" s="91">
        <f t="shared" si="153"/>
        <v>43994</v>
      </c>
      <c r="N1950" s="90">
        <f t="shared" si="154"/>
        <v>43994.402268518519</v>
      </c>
      <c r="O1950" s="386">
        <v>114.23699999999999</v>
      </c>
      <c r="P1950" s="386">
        <v>2.0885440000000002</v>
      </c>
      <c r="Q1950" s="386" t="s">
        <v>337</v>
      </c>
    </row>
    <row r="1951" spans="1:17">
      <c r="A1951" s="386" t="s">
        <v>350</v>
      </c>
      <c r="B1951" s="386" t="s">
        <v>337</v>
      </c>
      <c r="C1951" s="386" t="s">
        <v>188</v>
      </c>
      <c r="D1951" s="389">
        <v>43994</v>
      </c>
      <c r="E1951" s="394">
        <v>0.40226851851851853</v>
      </c>
      <c r="F1951" s="386" t="s">
        <v>421</v>
      </c>
      <c r="G1951" s="386">
        <v>114.23699999999999</v>
      </c>
      <c r="H1951" s="386">
        <v>2.0885440000000002</v>
      </c>
      <c r="J1951" s="320">
        <f t="shared" si="150"/>
        <v>2020</v>
      </c>
      <c r="K1951" s="320">
        <f t="shared" si="151"/>
        <v>6</v>
      </c>
      <c r="L1951" s="320">
        <f t="shared" si="152"/>
        <v>12</v>
      </c>
      <c r="M1951" s="91">
        <f t="shared" si="153"/>
        <v>43994</v>
      </c>
      <c r="N1951" s="90">
        <f t="shared" si="154"/>
        <v>43994.402268518519</v>
      </c>
      <c r="O1951" s="386">
        <v>114.23699999999999</v>
      </c>
      <c r="P1951" s="386">
        <v>2.0885440000000002</v>
      </c>
      <c r="Q1951" s="386" t="s">
        <v>337</v>
      </c>
    </row>
    <row r="1952" spans="1:17">
      <c r="A1952" s="386" t="s">
        <v>350</v>
      </c>
      <c r="B1952" s="386" t="s">
        <v>337</v>
      </c>
      <c r="C1952" s="386" t="s">
        <v>188</v>
      </c>
      <c r="D1952" s="389">
        <v>43994</v>
      </c>
      <c r="E1952" s="394">
        <v>0.58075231481481482</v>
      </c>
      <c r="F1952" s="386" t="s">
        <v>419</v>
      </c>
      <c r="G1952" s="386">
        <v>114.178</v>
      </c>
      <c r="H1952" s="386">
        <v>2.0964589999999999</v>
      </c>
      <c r="J1952" s="320">
        <f t="shared" si="150"/>
        <v>2020</v>
      </c>
      <c r="K1952" s="320">
        <f t="shared" si="151"/>
        <v>6</v>
      </c>
      <c r="L1952" s="320">
        <f t="shared" si="152"/>
        <v>12</v>
      </c>
      <c r="M1952" s="91">
        <f t="shared" si="153"/>
        <v>43994</v>
      </c>
      <c r="N1952" s="90">
        <f t="shared" si="154"/>
        <v>43994.580752314818</v>
      </c>
      <c r="O1952" s="386">
        <v>114.178</v>
      </c>
      <c r="P1952" s="386">
        <v>2.0964589999999999</v>
      </c>
      <c r="Q1952" s="386" t="s">
        <v>337</v>
      </c>
    </row>
    <row r="1953" spans="1:17">
      <c r="A1953" s="386" t="s">
        <v>350</v>
      </c>
      <c r="B1953" s="386" t="s">
        <v>337</v>
      </c>
      <c r="C1953" s="386" t="s">
        <v>188</v>
      </c>
      <c r="D1953" s="389">
        <v>43994</v>
      </c>
      <c r="E1953" s="394">
        <v>0.58075231481481482</v>
      </c>
      <c r="F1953" s="386" t="s">
        <v>419</v>
      </c>
      <c r="G1953" s="386">
        <v>114.178</v>
      </c>
      <c r="H1953" s="386">
        <v>2.0964589999999999</v>
      </c>
      <c r="J1953" s="320">
        <f t="shared" si="150"/>
        <v>2020</v>
      </c>
      <c r="K1953" s="320">
        <f t="shared" si="151"/>
        <v>6</v>
      </c>
      <c r="L1953" s="320">
        <f t="shared" si="152"/>
        <v>12</v>
      </c>
      <c r="M1953" s="91">
        <f t="shared" si="153"/>
        <v>43994</v>
      </c>
      <c r="N1953" s="90">
        <f t="shared" si="154"/>
        <v>43994.580752314818</v>
      </c>
      <c r="O1953" s="386">
        <v>114.178</v>
      </c>
      <c r="P1953" s="386">
        <v>2.0964589999999999</v>
      </c>
      <c r="Q1953" s="386" t="s">
        <v>337</v>
      </c>
    </row>
    <row r="1954" spans="1:17">
      <c r="A1954" s="386" t="s">
        <v>350</v>
      </c>
      <c r="B1954" s="386" t="s">
        <v>337</v>
      </c>
      <c r="C1954" s="386" t="s">
        <v>188</v>
      </c>
      <c r="D1954" s="389">
        <v>43994</v>
      </c>
      <c r="E1954" s="394">
        <v>0.61964120370370368</v>
      </c>
      <c r="F1954" s="386" t="s">
        <v>508</v>
      </c>
      <c r="G1954" s="386">
        <v>114.07</v>
      </c>
      <c r="H1954" s="386">
        <v>2.1109599999999999</v>
      </c>
      <c r="J1954" s="320">
        <f t="shared" si="150"/>
        <v>2020</v>
      </c>
      <c r="K1954" s="320">
        <f t="shared" si="151"/>
        <v>6</v>
      </c>
      <c r="L1954" s="320">
        <f t="shared" si="152"/>
        <v>12</v>
      </c>
      <c r="M1954" s="91">
        <f t="shared" si="153"/>
        <v>43994</v>
      </c>
      <c r="N1954" s="90">
        <f t="shared" si="154"/>
        <v>43994.619641203702</v>
      </c>
      <c r="O1954" s="386">
        <v>114.07</v>
      </c>
      <c r="P1954" s="386">
        <v>2.1109599999999999</v>
      </c>
      <c r="Q1954" s="386" t="s">
        <v>337</v>
      </c>
    </row>
    <row r="1955" spans="1:17">
      <c r="A1955" s="386" t="s">
        <v>350</v>
      </c>
      <c r="B1955" s="386" t="s">
        <v>337</v>
      </c>
      <c r="C1955" s="386" t="s">
        <v>188</v>
      </c>
      <c r="D1955" s="389">
        <v>43994</v>
      </c>
      <c r="E1955" s="394">
        <v>0.61964120370370368</v>
      </c>
      <c r="F1955" s="386" t="s">
        <v>508</v>
      </c>
      <c r="G1955" s="386">
        <v>114.07</v>
      </c>
      <c r="H1955" s="386">
        <v>2.1109599999999999</v>
      </c>
      <c r="J1955" s="320">
        <f t="shared" si="150"/>
        <v>2020</v>
      </c>
      <c r="K1955" s="320">
        <f t="shared" si="151"/>
        <v>6</v>
      </c>
      <c r="L1955" s="320">
        <f t="shared" si="152"/>
        <v>12</v>
      </c>
      <c r="M1955" s="91">
        <f t="shared" si="153"/>
        <v>43994</v>
      </c>
      <c r="N1955" s="90">
        <f t="shared" si="154"/>
        <v>43994.619641203702</v>
      </c>
      <c r="O1955" s="386">
        <v>114.07</v>
      </c>
      <c r="P1955" s="386">
        <v>2.1109599999999999</v>
      </c>
      <c r="Q1955" s="386" t="s">
        <v>337</v>
      </c>
    </row>
    <row r="1956" spans="1:17">
      <c r="A1956" s="386" t="s">
        <v>350</v>
      </c>
      <c r="B1956" s="386" t="s">
        <v>337</v>
      </c>
      <c r="C1956" s="386" t="s">
        <v>188</v>
      </c>
      <c r="D1956" s="389">
        <v>43994</v>
      </c>
      <c r="E1956" s="394">
        <v>0.62511574074074072</v>
      </c>
      <c r="F1956" s="386" t="s">
        <v>449</v>
      </c>
      <c r="G1956" s="386">
        <v>114.261</v>
      </c>
      <c r="H1956" s="386">
        <v>2.0859809999999999</v>
      </c>
      <c r="J1956" s="320">
        <f t="shared" si="150"/>
        <v>2020</v>
      </c>
      <c r="K1956" s="320">
        <f t="shared" si="151"/>
        <v>6</v>
      </c>
      <c r="L1956" s="320">
        <f t="shared" si="152"/>
        <v>12</v>
      </c>
      <c r="M1956" s="91">
        <f t="shared" si="153"/>
        <v>43994</v>
      </c>
      <c r="N1956" s="90">
        <f t="shared" si="154"/>
        <v>43994.625115740739</v>
      </c>
      <c r="O1956" s="386">
        <v>114.261</v>
      </c>
      <c r="P1956" s="386">
        <v>2.0859809999999999</v>
      </c>
      <c r="Q1956" s="386" t="s">
        <v>337</v>
      </c>
    </row>
    <row r="1957" spans="1:17">
      <c r="A1957" s="386" t="s">
        <v>350</v>
      </c>
      <c r="B1957" s="386" t="s">
        <v>337</v>
      </c>
      <c r="C1957" s="386" t="s">
        <v>188</v>
      </c>
      <c r="D1957" s="389">
        <v>43994</v>
      </c>
      <c r="E1957" s="394">
        <v>0.62512731481481476</v>
      </c>
      <c r="F1957" s="386" t="s">
        <v>621</v>
      </c>
      <c r="G1957" s="386">
        <v>114.529</v>
      </c>
      <c r="H1957" s="386">
        <v>2.049442</v>
      </c>
      <c r="J1957" s="320">
        <f t="shared" si="150"/>
        <v>2020</v>
      </c>
      <c r="K1957" s="320">
        <f t="shared" si="151"/>
        <v>6</v>
      </c>
      <c r="L1957" s="320">
        <f t="shared" si="152"/>
        <v>12</v>
      </c>
      <c r="M1957" s="91">
        <f t="shared" si="153"/>
        <v>43994</v>
      </c>
      <c r="N1957" s="90">
        <f t="shared" si="154"/>
        <v>43994.625127314815</v>
      </c>
      <c r="O1957" s="386">
        <v>114.529</v>
      </c>
      <c r="P1957" s="386">
        <v>2.049442</v>
      </c>
      <c r="Q1957" s="386" t="s">
        <v>337</v>
      </c>
    </row>
    <row r="1958" spans="1:17">
      <c r="A1958" s="386" t="s">
        <v>350</v>
      </c>
      <c r="B1958" s="386" t="s">
        <v>337</v>
      </c>
      <c r="C1958" s="386" t="s">
        <v>188</v>
      </c>
      <c r="D1958" s="389">
        <v>43997</v>
      </c>
      <c r="E1958" s="394">
        <v>0.68328703703703697</v>
      </c>
      <c r="F1958" s="386" t="s">
        <v>415</v>
      </c>
      <c r="G1958" s="386">
        <v>114.500469</v>
      </c>
      <c r="H1958" s="386">
        <v>2.053258</v>
      </c>
      <c r="J1958" s="320">
        <f t="shared" si="150"/>
        <v>2020</v>
      </c>
      <c r="K1958" s="320">
        <f t="shared" si="151"/>
        <v>6</v>
      </c>
      <c r="L1958" s="320">
        <f t="shared" si="152"/>
        <v>15</v>
      </c>
      <c r="M1958" s="91">
        <f t="shared" si="153"/>
        <v>43997</v>
      </c>
      <c r="N1958" s="90">
        <f t="shared" si="154"/>
        <v>43997.683287037034</v>
      </c>
      <c r="O1958" s="386">
        <v>114.500469</v>
      </c>
      <c r="P1958" s="386">
        <v>2.053258</v>
      </c>
      <c r="Q1958" s="386" t="s">
        <v>337</v>
      </c>
    </row>
    <row r="1959" spans="1:17">
      <c r="A1959" s="386" t="s">
        <v>350</v>
      </c>
      <c r="B1959" s="386" t="s">
        <v>337</v>
      </c>
      <c r="C1959" s="386" t="s">
        <v>188</v>
      </c>
      <c r="D1959" s="389">
        <v>43998</v>
      </c>
      <c r="E1959" s="394">
        <v>0.4443981481481481</v>
      </c>
      <c r="F1959" s="386" t="s">
        <v>436</v>
      </c>
      <c r="G1959" s="386">
        <v>116.142</v>
      </c>
      <c r="H1959" s="386">
        <v>1.8340339999999999</v>
      </c>
      <c r="J1959" s="320">
        <f t="shared" si="150"/>
        <v>2020</v>
      </c>
      <c r="K1959" s="320">
        <f t="shared" si="151"/>
        <v>6</v>
      </c>
      <c r="L1959" s="320">
        <f t="shared" si="152"/>
        <v>16</v>
      </c>
      <c r="M1959" s="91">
        <f t="shared" si="153"/>
        <v>43998</v>
      </c>
      <c r="N1959" s="90">
        <f t="shared" si="154"/>
        <v>43998.444398148145</v>
      </c>
      <c r="O1959" s="386">
        <v>116.142</v>
      </c>
      <c r="P1959" s="386">
        <v>1.8340339999999999</v>
      </c>
      <c r="Q1959" s="386" t="s">
        <v>337</v>
      </c>
    </row>
    <row r="1960" spans="1:17">
      <c r="A1960" s="386" t="s">
        <v>350</v>
      </c>
      <c r="B1960" s="386" t="s">
        <v>337</v>
      </c>
      <c r="C1960" s="386" t="s">
        <v>188</v>
      </c>
      <c r="D1960" s="389">
        <v>43998</v>
      </c>
      <c r="E1960" s="394">
        <v>0.4443981481481481</v>
      </c>
      <c r="F1960" s="386" t="s">
        <v>430</v>
      </c>
      <c r="G1960" s="386">
        <v>116.142</v>
      </c>
      <c r="H1960" s="386">
        <v>1.8340339999999999</v>
      </c>
      <c r="J1960" s="320">
        <f t="shared" si="150"/>
        <v>2020</v>
      </c>
      <c r="K1960" s="320">
        <f t="shared" si="151"/>
        <v>6</v>
      </c>
      <c r="L1960" s="320">
        <f t="shared" si="152"/>
        <v>16</v>
      </c>
      <c r="M1960" s="91">
        <f t="shared" si="153"/>
        <v>43998</v>
      </c>
      <c r="N1960" s="90">
        <f t="shared" si="154"/>
        <v>43998.444398148145</v>
      </c>
      <c r="O1960" s="386">
        <v>116.142</v>
      </c>
      <c r="P1960" s="386">
        <v>1.8340339999999999</v>
      </c>
      <c r="Q1960" s="386" t="s">
        <v>337</v>
      </c>
    </row>
    <row r="1961" spans="1:17">
      <c r="A1961" s="386" t="s">
        <v>350</v>
      </c>
      <c r="B1961" s="386" t="s">
        <v>337</v>
      </c>
      <c r="C1961" s="386" t="s">
        <v>188</v>
      </c>
      <c r="D1961" s="389">
        <v>43998</v>
      </c>
      <c r="E1961" s="394">
        <v>0.4443981481481481</v>
      </c>
      <c r="F1961" s="386" t="s">
        <v>436</v>
      </c>
      <c r="G1961" s="386">
        <v>116.142</v>
      </c>
      <c r="H1961" s="386">
        <v>1.8340339999999999</v>
      </c>
      <c r="J1961" s="320">
        <f t="shared" si="150"/>
        <v>2020</v>
      </c>
      <c r="K1961" s="320">
        <f t="shared" si="151"/>
        <v>6</v>
      </c>
      <c r="L1961" s="320">
        <f t="shared" si="152"/>
        <v>16</v>
      </c>
      <c r="M1961" s="91">
        <f t="shared" si="153"/>
        <v>43998</v>
      </c>
      <c r="N1961" s="90">
        <f t="shared" si="154"/>
        <v>43998.444398148145</v>
      </c>
      <c r="O1961" s="386">
        <v>116.142</v>
      </c>
      <c r="P1961" s="386">
        <v>1.8340339999999999</v>
      </c>
      <c r="Q1961" s="386" t="s">
        <v>337</v>
      </c>
    </row>
    <row r="1962" spans="1:17">
      <c r="A1962" s="386" t="s">
        <v>350</v>
      </c>
      <c r="B1962" s="386" t="s">
        <v>337</v>
      </c>
      <c r="C1962" s="386" t="s">
        <v>188</v>
      </c>
      <c r="D1962" s="389">
        <v>43998</v>
      </c>
      <c r="E1962" s="394">
        <v>0.4443981481481481</v>
      </c>
      <c r="F1962" s="386" t="s">
        <v>436</v>
      </c>
      <c r="G1962" s="386">
        <v>116.142</v>
      </c>
      <c r="H1962" s="386">
        <v>1.8340339999999999</v>
      </c>
      <c r="J1962" s="320">
        <f t="shared" si="150"/>
        <v>2020</v>
      </c>
      <c r="K1962" s="320">
        <f t="shared" si="151"/>
        <v>6</v>
      </c>
      <c r="L1962" s="320">
        <f t="shared" si="152"/>
        <v>16</v>
      </c>
      <c r="M1962" s="91">
        <f t="shared" si="153"/>
        <v>43998</v>
      </c>
      <c r="N1962" s="90">
        <f t="shared" si="154"/>
        <v>43998.444398148145</v>
      </c>
      <c r="O1962" s="386">
        <v>116.142</v>
      </c>
      <c r="P1962" s="386">
        <v>1.8340339999999999</v>
      </c>
      <c r="Q1962" s="386" t="s">
        <v>337</v>
      </c>
    </row>
    <row r="1963" spans="1:17">
      <c r="A1963" s="386" t="s">
        <v>350</v>
      </c>
      <c r="B1963" s="386" t="s">
        <v>337</v>
      </c>
      <c r="C1963" s="386" t="s">
        <v>188</v>
      </c>
      <c r="D1963" s="389">
        <v>43998</v>
      </c>
      <c r="E1963" s="394">
        <v>0.44440972222222225</v>
      </c>
      <c r="F1963" s="386" t="s">
        <v>447</v>
      </c>
      <c r="G1963" s="386">
        <v>116.142</v>
      </c>
      <c r="H1963" s="386">
        <v>1.8340339999999999</v>
      </c>
      <c r="J1963" s="320">
        <f t="shared" si="150"/>
        <v>2020</v>
      </c>
      <c r="K1963" s="320">
        <f t="shared" si="151"/>
        <v>6</v>
      </c>
      <c r="L1963" s="320">
        <f t="shared" si="152"/>
        <v>16</v>
      </c>
      <c r="M1963" s="91">
        <f t="shared" si="153"/>
        <v>43998</v>
      </c>
      <c r="N1963" s="90">
        <f t="shared" si="154"/>
        <v>43998.444409722222</v>
      </c>
      <c r="O1963" s="386">
        <v>116.142</v>
      </c>
      <c r="P1963" s="386">
        <v>1.8340339999999999</v>
      </c>
      <c r="Q1963" s="386" t="s">
        <v>337</v>
      </c>
    </row>
    <row r="1964" spans="1:17">
      <c r="A1964" s="386" t="s">
        <v>350</v>
      </c>
      <c r="B1964" s="386" t="s">
        <v>337</v>
      </c>
      <c r="C1964" s="386" t="s">
        <v>188</v>
      </c>
      <c r="D1964" s="389">
        <v>43998</v>
      </c>
      <c r="E1964" s="394">
        <v>0.48188657407407404</v>
      </c>
      <c r="F1964" s="386" t="s">
        <v>622</v>
      </c>
      <c r="G1964" s="386">
        <v>115.325</v>
      </c>
      <c r="H1964" s="386">
        <v>1.942032</v>
      </c>
      <c r="J1964" s="320">
        <f t="shared" si="150"/>
        <v>2020</v>
      </c>
      <c r="K1964" s="320">
        <f t="shared" si="151"/>
        <v>6</v>
      </c>
      <c r="L1964" s="320">
        <f t="shared" si="152"/>
        <v>16</v>
      </c>
      <c r="M1964" s="91">
        <f t="shared" si="153"/>
        <v>43998</v>
      </c>
      <c r="N1964" s="90">
        <f t="shared" si="154"/>
        <v>43998.481886574074</v>
      </c>
      <c r="O1964" s="386">
        <v>115.325</v>
      </c>
      <c r="P1964" s="386">
        <v>1.942032</v>
      </c>
      <c r="Q1964" s="386" t="s">
        <v>337</v>
      </c>
    </row>
    <row r="1965" spans="1:17">
      <c r="A1965" s="386" t="s">
        <v>350</v>
      </c>
      <c r="B1965" s="386" t="s">
        <v>337</v>
      </c>
      <c r="C1965" s="386" t="s">
        <v>188</v>
      </c>
      <c r="D1965" s="389">
        <v>43998</v>
      </c>
      <c r="E1965" s="394">
        <v>0.56489583333333337</v>
      </c>
      <c r="F1965" s="386" t="s">
        <v>422</v>
      </c>
      <c r="G1965" s="386">
        <v>116.164</v>
      </c>
      <c r="H1965" s="386">
        <v>1.8311379999999999</v>
      </c>
      <c r="J1965" s="320">
        <f t="shared" si="150"/>
        <v>2020</v>
      </c>
      <c r="K1965" s="320">
        <f t="shared" si="151"/>
        <v>6</v>
      </c>
      <c r="L1965" s="320">
        <f t="shared" si="152"/>
        <v>16</v>
      </c>
      <c r="M1965" s="91">
        <f t="shared" si="153"/>
        <v>43998</v>
      </c>
      <c r="N1965" s="90">
        <f t="shared" si="154"/>
        <v>43998.564895833333</v>
      </c>
      <c r="O1965" s="386">
        <v>116.164</v>
      </c>
      <c r="P1965" s="386">
        <v>1.8311379999999999</v>
      </c>
      <c r="Q1965" s="386" t="s">
        <v>337</v>
      </c>
    </row>
    <row r="1966" spans="1:17">
      <c r="A1966" s="386" t="s">
        <v>350</v>
      </c>
      <c r="B1966" s="386" t="s">
        <v>337</v>
      </c>
      <c r="C1966" s="386" t="s">
        <v>188</v>
      </c>
      <c r="D1966" s="389">
        <v>43998</v>
      </c>
      <c r="E1966" s="394">
        <v>0.56489583333333337</v>
      </c>
      <c r="F1966" s="386" t="s">
        <v>422</v>
      </c>
      <c r="G1966" s="386">
        <v>117.164</v>
      </c>
      <c r="H1966" s="386">
        <v>1.7001679999999999</v>
      </c>
      <c r="J1966" s="320">
        <f t="shared" si="150"/>
        <v>2020</v>
      </c>
      <c r="K1966" s="320">
        <f t="shared" si="151"/>
        <v>6</v>
      </c>
      <c r="L1966" s="320">
        <f t="shared" si="152"/>
        <v>16</v>
      </c>
      <c r="M1966" s="91">
        <f t="shared" si="153"/>
        <v>43998</v>
      </c>
      <c r="N1966" s="90">
        <f t="shared" si="154"/>
        <v>43998.564895833333</v>
      </c>
      <c r="O1966" s="386">
        <v>117.164</v>
      </c>
      <c r="P1966" s="386">
        <v>1.7001679999999999</v>
      </c>
      <c r="Q1966" s="386" t="s">
        <v>337</v>
      </c>
    </row>
    <row r="1967" spans="1:17">
      <c r="A1967" s="386" t="s">
        <v>350</v>
      </c>
      <c r="B1967" s="386" t="s">
        <v>337</v>
      </c>
      <c r="C1967" s="386" t="s">
        <v>188</v>
      </c>
      <c r="D1967" s="389">
        <v>43998</v>
      </c>
      <c r="E1967" s="394">
        <v>0.62505787037037042</v>
      </c>
      <c r="F1967" s="386" t="s">
        <v>623</v>
      </c>
      <c r="G1967" s="386">
        <v>115.062</v>
      </c>
      <c r="H1967" s="386">
        <v>1.9769859999999999</v>
      </c>
      <c r="J1967" s="320">
        <f t="shared" si="150"/>
        <v>2020</v>
      </c>
      <c r="K1967" s="320">
        <f t="shared" si="151"/>
        <v>6</v>
      </c>
      <c r="L1967" s="320">
        <f t="shared" si="152"/>
        <v>16</v>
      </c>
      <c r="M1967" s="91">
        <f t="shared" si="153"/>
        <v>43998</v>
      </c>
      <c r="N1967" s="90">
        <f t="shared" si="154"/>
        <v>43998.625057870369</v>
      </c>
      <c r="O1967" s="386">
        <v>115.062</v>
      </c>
      <c r="P1967" s="386">
        <v>1.9769859999999999</v>
      </c>
      <c r="Q1967" s="386" t="s">
        <v>337</v>
      </c>
    </row>
    <row r="1968" spans="1:17">
      <c r="A1968" s="386" t="s">
        <v>350</v>
      </c>
      <c r="B1968" s="386" t="s">
        <v>337</v>
      </c>
      <c r="C1968" s="386" t="s">
        <v>188</v>
      </c>
      <c r="D1968" s="389">
        <v>43999</v>
      </c>
      <c r="E1968" s="394">
        <v>0.47171296296296295</v>
      </c>
      <c r="F1968" s="386" t="s">
        <v>422</v>
      </c>
      <c r="G1968" s="386">
        <v>114.64400000000001</v>
      </c>
      <c r="H1968" s="386">
        <v>2.0320589999999998</v>
      </c>
      <c r="J1968" s="320">
        <f t="shared" si="150"/>
        <v>2020</v>
      </c>
      <c r="K1968" s="320">
        <f t="shared" si="151"/>
        <v>6</v>
      </c>
      <c r="L1968" s="320">
        <f t="shared" si="152"/>
        <v>17</v>
      </c>
      <c r="M1968" s="91">
        <f t="shared" si="153"/>
        <v>43999</v>
      </c>
      <c r="N1968" s="90">
        <f t="shared" si="154"/>
        <v>43999.471712962964</v>
      </c>
      <c r="O1968" s="386">
        <v>114.64400000000001</v>
      </c>
      <c r="P1968" s="386">
        <v>2.0320589999999998</v>
      </c>
      <c r="Q1968" s="386" t="s">
        <v>337</v>
      </c>
    </row>
    <row r="1969" spans="1:17">
      <c r="A1969" s="386" t="s">
        <v>350</v>
      </c>
      <c r="B1969" s="386" t="s">
        <v>337</v>
      </c>
      <c r="C1969" s="386" t="s">
        <v>188</v>
      </c>
      <c r="D1969" s="389">
        <v>43999</v>
      </c>
      <c r="E1969" s="394">
        <v>0.4780092592592593</v>
      </c>
      <c r="F1969" s="386" t="s">
        <v>614</v>
      </c>
      <c r="G1969" s="386">
        <v>115.11</v>
      </c>
      <c r="H1969" s="386">
        <v>1.969908</v>
      </c>
      <c r="J1969" s="320">
        <f t="shared" si="150"/>
        <v>2020</v>
      </c>
      <c r="K1969" s="320">
        <f t="shared" si="151"/>
        <v>6</v>
      </c>
      <c r="L1969" s="320">
        <f t="shared" si="152"/>
        <v>17</v>
      </c>
      <c r="M1969" s="91">
        <f t="shared" si="153"/>
        <v>43999</v>
      </c>
      <c r="N1969" s="90">
        <f t="shared" si="154"/>
        <v>43999.478009259263</v>
      </c>
      <c r="O1969" s="386">
        <v>115.11</v>
      </c>
      <c r="P1969" s="386">
        <v>1.969908</v>
      </c>
      <c r="Q1969" s="386" t="s">
        <v>337</v>
      </c>
    </row>
    <row r="1970" spans="1:17">
      <c r="A1970" s="386" t="s">
        <v>350</v>
      </c>
      <c r="B1970" s="386" t="s">
        <v>337</v>
      </c>
      <c r="C1970" s="386" t="s">
        <v>188</v>
      </c>
      <c r="D1970" s="389">
        <v>43999</v>
      </c>
      <c r="E1970" s="394">
        <v>0.4780092592592593</v>
      </c>
      <c r="F1970" s="386" t="s">
        <v>614</v>
      </c>
      <c r="G1970" s="386">
        <v>115.11</v>
      </c>
      <c r="H1970" s="386">
        <v>1.969908</v>
      </c>
      <c r="J1970" s="320">
        <f t="shared" si="150"/>
        <v>2020</v>
      </c>
      <c r="K1970" s="320">
        <f t="shared" si="151"/>
        <v>6</v>
      </c>
      <c r="L1970" s="320">
        <f t="shared" si="152"/>
        <v>17</v>
      </c>
      <c r="M1970" s="91">
        <f t="shared" si="153"/>
        <v>43999</v>
      </c>
      <c r="N1970" s="90">
        <f t="shared" si="154"/>
        <v>43999.478009259263</v>
      </c>
      <c r="O1970" s="386">
        <v>115.11</v>
      </c>
      <c r="P1970" s="386">
        <v>1.969908</v>
      </c>
      <c r="Q1970" s="386" t="s">
        <v>337</v>
      </c>
    </row>
    <row r="1971" spans="1:17">
      <c r="A1971" s="386" t="s">
        <v>350</v>
      </c>
      <c r="B1971" s="386" t="s">
        <v>337</v>
      </c>
      <c r="C1971" s="386" t="s">
        <v>188</v>
      </c>
      <c r="D1971" s="389">
        <v>44000</v>
      </c>
      <c r="E1971" s="394">
        <v>0.34325231481481483</v>
      </c>
      <c r="F1971" s="386" t="s">
        <v>422</v>
      </c>
      <c r="G1971" s="386">
        <v>115.303</v>
      </c>
      <c r="H1971" s="386">
        <v>1.94215</v>
      </c>
      <c r="J1971" s="320">
        <f t="shared" si="150"/>
        <v>2020</v>
      </c>
      <c r="K1971" s="320">
        <f t="shared" si="151"/>
        <v>6</v>
      </c>
      <c r="L1971" s="320">
        <f t="shared" si="152"/>
        <v>18</v>
      </c>
      <c r="M1971" s="91">
        <f t="shared" si="153"/>
        <v>44000</v>
      </c>
      <c r="N1971" s="90">
        <f t="shared" si="154"/>
        <v>44000.343252314815</v>
      </c>
      <c r="O1971" s="386">
        <v>115.303</v>
      </c>
      <c r="P1971" s="386">
        <v>1.94215</v>
      </c>
      <c r="Q1971" s="386" t="s">
        <v>337</v>
      </c>
    </row>
    <row r="1972" spans="1:17">
      <c r="A1972" s="386" t="s">
        <v>350</v>
      </c>
      <c r="B1972" s="386" t="s">
        <v>337</v>
      </c>
      <c r="C1972" s="386" t="s">
        <v>188</v>
      </c>
      <c r="D1972" s="389">
        <v>44000</v>
      </c>
      <c r="E1972" s="394">
        <v>0.34325231481481483</v>
      </c>
      <c r="F1972" s="386" t="s">
        <v>422</v>
      </c>
      <c r="G1972" s="386">
        <v>115.303</v>
      </c>
      <c r="H1972" s="386">
        <v>1.94215</v>
      </c>
      <c r="J1972" s="320">
        <f t="shared" si="150"/>
        <v>2020</v>
      </c>
      <c r="K1972" s="320">
        <f t="shared" si="151"/>
        <v>6</v>
      </c>
      <c r="L1972" s="320">
        <f t="shared" si="152"/>
        <v>18</v>
      </c>
      <c r="M1972" s="91">
        <f t="shared" si="153"/>
        <v>44000</v>
      </c>
      <c r="N1972" s="90">
        <f t="shared" si="154"/>
        <v>44000.343252314815</v>
      </c>
      <c r="O1972" s="386">
        <v>115.303</v>
      </c>
      <c r="P1972" s="386">
        <v>1.94215</v>
      </c>
      <c r="Q1972" s="386" t="s">
        <v>337</v>
      </c>
    </row>
    <row r="1973" spans="1:17">
      <c r="A1973" s="386" t="s">
        <v>350</v>
      </c>
      <c r="B1973" s="386" t="s">
        <v>337</v>
      </c>
      <c r="C1973" s="386" t="s">
        <v>188</v>
      </c>
      <c r="D1973" s="389">
        <v>44000</v>
      </c>
      <c r="E1973" s="394">
        <v>0.34325231481481483</v>
      </c>
      <c r="F1973" s="386" t="s">
        <v>422</v>
      </c>
      <c r="G1973" s="386">
        <v>115.203</v>
      </c>
      <c r="H1973" s="386">
        <v>1.955449</v>
      </c>
      <c r="J1973" s="320">
        <f t="shared" si="150"/>
        <v>2020</v>
      </c>
      <c r="K1973" s="320">
        <f t="shared" si="151"/>
        <v>6</v>
      </c>
      <c r="L1973" s="320">
        <f t="shared" si="152"/>
        <v>18</v>
      </c>
      <c r="M1973" s="91">
        <f t="shared" si="153"/>
        <v>44000</v>
      </c>
      <c r="N1973" s="90">
        <f t="shared" si="154"/>
        <v>44000.343252314815</v>
      </c>
      <c r="O1973" s="386">
        <v>115.203</v>
      </c>
      <c r="P1973" s="386">
        <v>1.955449</v>
      </c>
      <c r="Q1973" s="386" t="s">
        <v>337</v>
      </c>
    </row>
    <row r="1974" spans="1:17">
      <c r="A1974" s="386" t="s">
        <v>350</v>
      </c>
      <c r="B1974" s="386" t="s">
        <v>337</v>
      </c>
      <c r="C1974" s="386" t="s">
        <v>188</v>
      </c>
      <c r="D1974" s="389">
        <v>44000</v>
      </c>
      <c r="E1974" s="394">
        <v>0.46490740740740744</v>
      </c>
      <c r="F1974" s="386" t="s">
        <v>415</v>
      </c>
      <c r="G1974" s="386">
        <v>115.587</v>
      </c>
      <c r="H1974" s="386">
        <v>1.903024</v>
      </c>
      <c r="J1974" s="320">
        <f t="shared" si="150"/>
        <v>2020</v>
      </c>
      <c r="K1974" s="320">
        <f t="shared" si="151"/>
        <v>6</v>
      </c>
      <c r="L1974" s="320">
        <f t="shared" si="152"/>
        <v>18</v>
      </c>
      <c r="M1974" s="91">
        <f t="shared" si="153"/>
        <v>44000</v>
      </c>
      <c r="N1974" s="90">
        <f t="shared" si="154"/>
        <v>44000.464907407404</v>
      </c>
      <c r="O1974" s="386">
        <v>115.587</v>
      </c>
      <c r="P1974" s="386">
        <v>1.903024</v>
      </c>
      <c r="Q1974" s="386" t="s">
        <v>337</v>
      </c>
    </row>
    <row r="1975" spans="1:17">
      <c r="A1975" s="386" t="s">
        <v>350</v>
      </c>
      <c r="B1975" s="386" t="s">
        <v>337</v>
      </c>
      <c r="C1975" s="386" t="s">
        <v>188</v>
      </c>
      <c r="D1975" s="389">
        <v>44000</v>
      </c>
      <c r="E1975" s="394">
        <v>0.53401620370370373</v>
      </c>
      <c r="F1975" s="386" t="s">
        <v>428</v>
      </c>
      <c r="G1975" s="386">
        <v>116.117</v>
      </c>
      <c r="H1975" s="386">
        <v>1.8343860000000001</v>
      </c>
      <c r="J1975" s="320">
        <f t="shared" si="150"/>
        <v>2020</v>
      </c>
      <c r="K1975" s="320">
        <f t="shared" si="151"/>
        <v>6</v>
      </c>
      <c r="L1975" s="320">
        <f t="shared" si="152"/>
        <v>18</v>
      </c>
      <c r="M1975" s="91">
        <f t="shared" si="153"/>
        <v>44000</v>
      </c>
      <c r="N1975" s="90">
        <f t="shared" si="154"/>
        <v>44000.534016203703</v>
      </c>
      <c r="O1975" s="386">
        <v>116.117</v>
      </c>
      <c r="P1975" s="386">
        <v>1.8343860000000001</v>
      </c>
      <c r="Q1975" s="386" t="s">
        <v>337</v>
      </c>
    </row>
    <row r="1976" spans="1:17">
      <c r="A1976" s="386" t="s">
        <v>350</v>
      </c>
      <c r="B1976" s="386" t="s">
        <v>337</v>
      </c>
      <c r="C1976" s="386" t="s">
        <v>188</v>
      </c>
      <c r="D1976" s="389">
        <v>44000</v>
      </c>
      <c r="E1976" s="394">
        <v>0.53401620370370373</v>
      </c>
      <c r="F1976" s="386" t="s">
        <v>428</v>
      </c>
      <c r="G1976" s="386">
        <v>116.117</v>
      </c>
      <c r="H1976" s="386">
        <v>1.8343860000000001</v>
      </c>
      <c r="J1976" s="320">
        <f t="shared" si="150"/>
        <v>2020</v>
      </c>
      <c r="K1976" s="320">
        <f t="shared" si="151"/>
        <v>6</v>
      </c>
      <c r="L1976" s="320">
        <f t="shared" si="152"/>
        <v>18</v>
      </c>
      <c r="M1976" s="91">
        <f t="shared" si="153"/>
        <v>44000</v>
      </c>
      <c r="N1976" s="90">
        <f t="shared" si="154"/>
        <v>44000.534016203703</v>
      </c>
      <c r="O1976" s="386">
        <v>116.117</v>
      </c>
      <c r="P1976" s="386">
        <v>1.8343860000000001</v>
      </c>
      <c r="Q1976" s="386" t="s">
        <v>337</v>
      </c>
    </row>
    <row r="1977" spans="1:17">
      <c r="A1977" s="386" t="s">
        <v>350</v>
      </c>
      <c r="B1977" s="386" t="s">
        <v>337</v>
      </c>
      <c r="C1977" s="386" t="s">
        <v>188</v>
      </c>
      <c r="D1977" s="389">
        <v>44000</v>
      </c>
      <c r="E1977" s="394">
        <v>0.62966435185185188</v>
      </c>
      <c r="F1977" s="386" t="s">
        <v>428</v>
      </c>
      <c r="G1977" s="386">
        <v>115.93300000000001</v>
      </c>
      <c r="H1977" s="386">
        <v>1.858668</v>
      </c>
      <c r="J1977" s="320">
        <f t="shared" si="150"/>
        <v>2020</v>
      </c>
      <c r="K1977" s="320">
        <f t="shared" si="151"/>
        <v>6</v>
      </c>
      <c r="L1977" s="320">
        <f t="shared" si="152"/>
        <v>18</v>
      </c>
      <c r="M1977" s="91">
        <f t="shared" si="153"/>
        <v>44000</v>
      </c>
      <c r="N1977" s="90">
        <f t="shared" si="154"/>
        <v>44000.629664351851</v>
      </c>
      <c r="O1977" s="386">
        <v>115.93300000000001</v>
      </c>
      <c r="P1977" s="386">
        <v>1.858668</v>
      </c>
      <c r="Q1977" s="386" t="s">
        <v>337</v>
      </c>
    </row>
    <row r="1978" spans="1:17">
      <c r="A1978" s="386" t="s">
        <v>350</v>
      </c>
      <c r="B1978" s="386" t="s">
        <v>337</v>
      </c>
      <c r="C1978" s="386" t="s">
        <v>188</v>
      </c>
      <c r="D1978" s="389">
        <v>44000</v>
      </c>
      <c r="E1978" s="394">
        <v>0.62966435185185188</v>
      </c>
      <c r="F1978" s="386" t="s">
        <v>428</v>
      </c>
      <c r="G1978" s="386">
        <v>115.93300000000001</v>
      </c>
      <c r="H1978" s="386">
        <v>1.858668</v>
      </c>
      <c r="J1978" s="320">
        <f t="shared" si="150"/>
        <v>2020</v>
      </c>
      <c r="K1978" s="320">
        <f t="shared" si="151"/>
        <v>6</v>
      </c>
      <c r="L1978" s="320">
        <f t="shared" si="152"/>
        <v>18</v>
      </c>
      <c r="M1978" s="91">
        <f t="shared" si="153"/>
        <v>44000</v>
      </c>
      <c r="N1978" s="90">
        <f t="shared" si="154"/>
        <v>44000.629664351851</v>
      </c>
      <c r="O1978" s="386">
        <v>115.93300000000001</v>
      </c>
      <c r="P1978" s="386">
        <v>1.858668</v>
      </c>
      <c r="Q1978" s="386" t="s">
        <v>337</v>
      </c>
    </row>
    <row r="1979" spans="1:17">
      <c r="A1979" s="386" t="s">
        <v>350</v>
      </c>
      <c r="B1979" s="386" t="s">
        <v>337</v>
      </c>
      <c r="C1979" s="386" t="s">
        <v>188</v>
      </c>
      <c r="D1979" s="389">
        <v>44001</v>
      </c>
      <c r="E1979" s="394">
        <v>0.39618055555555554</v>
      </c>
      <c r="F1979" s="386" t="s">
        <v>436</v>
      </c>
      <c r="G1979" s="386">
        <v>116.197</v>
      </c>
      <c r="H1979" s="386">
        <v>1.823102</v>
      </c>
      <c r="J1979" s="320">
        <f t="shared" si="150"/>
        <v>2020</v>
      </c>
      <c r="K1979" s="320">
        <f t="shared" si="151"/>
        <v>6</v>
      </c>
      <c r="L1979" s="320">
        <f t="shared" si="152"/>
        <v>19</v>
      </c>
      <c r="M1979" s="91">
        <f t="shared" si="153"/>
        <v>44001</v>
      </c>
      <c r="N1979" s="90">
        <f t="shared" si="154"/>
        <v>44001.396180555559</v>
      </c>
      <c r="O1979" s="386">
        <v>116.197</v>
      </c>
      <c r="P1979" s="386">
        <v>1.823102</v>
      </c>
      <c r="Q1979" s="386" t="s">
        <v>337</v>
      </c>
    </row>
    <row r="1980" spans="1:17">
      <c r="A1980" s="386" t="s">
        <v>350</v>
      </c>
      <c r="B1980" s="386" t="s">
        <v>337</v>
      </c>
      <c r="C1980" s="386" t="s">
        <v>188</v>
      </c>
      <c r="D1980" s="389">
        <v>44001</v>
      </c>
      <c r="E1980" s="394">
        <v>0.39618055555555554</v>
      </c>
      <c r="F1980" s="386" t="s">
        <v>436</v>
      </c>
      <c r="G1980" s="386">
        <v>116.197</v>
      </c>
      <c r="H1980" s="386">
        <v>1.823102</v>
      </c>
      <c r="J1980" s="320">
        <f t="shared" si="150"/>
        <v>2020</v>
      </c>
      <c r="K1980" s="320">
        <f t="shared" si="151"/>
        <v>6</v>
      </c>
      <c r="L1980" s="320">
        <f t="shared" si="152"/>
        <v>19</v>
      </c>
      <c r="M1980" s="91">
        <f t="shared" si="153"/>
        <v>44001</v>
      </c>
      <c r="N1980" s="90">
        <f t="shared" si="154"/>
        <v>44001.396180555559</v>
      </c>
      <c r="O1980" s="386">
        <v>116.197</v>
      </c>
      <c r="P1980" s="386">
        <v>1.823102</v>
      </c>
      <c r="Q1980" s="386" t="s">
        <v>337</v>
      </c>
    </row>
    <row r="1981" spans="1:17">
      <c r="A1981" s="386" t="s">
        <v>350</v>
      </c>
      <c r="B1981" s="386" t="s">
        <v>337</v>
      </c>
      <c r="C1981" s="386" t="s">
        <v>188</v>
      </c>
      <c r="D1981" s="389">
        <v>44001</v>
      </c>
      <c r="E1981" s="394">
        <v>0.62509259259259253</v>
      </c>
      <c r="F1981" s="386" t="s">
        <v>414</v>
      </c>
      <c r="G1981" s="386">
        <v>115.741</v>
      </c>
      <c r="H1981" s="386">
        <v>1.884055</v>
      </c>
      <c r="J1981" s="320">
        <f t="shared" si="150"/>
        <v>2020</v>
      </c>
      <c r="K1981" s="320">
        <f t="shared" si="151"/>
        <v>6</v>
      </c>
      <c r="L1981" s="320">
        <f t="shared" si="152"/>
        <v>19</v>
      </c>
      <c r="M1981" s="91">
        <f t="shared" si="153"/>
        <v>44001</v>
      </c>
      <c r="N1981" s="90">
        <f t="shared" si="154"/>
        <v>44001.625092592592</v>
      </c>
      <c r="O1981" s="386">
        <v>115.741</v>
      </c>
      <c r="P1981" s="386">
        <v>1.884055</v>
      </c>
      <c r="Q1981" s="386" t="s">
        <v>337</v>
      </c>
    </row>
    <row r="1982" spans="1:17">
      <c r="A1982" s="386" t="s">
        <v>350</v>
      </c>
      <c r="B1982" s="386" t="s">
        <v>337</v>
      </c>
      <c r="C1982" s="386" t="s">
        <v>188</v>
      </c>
      <c r="D1982" s="389">
        <v>44001</v>
      </c>
      <c r="E1982" s="394">
        <v>0.66929398148148145</v>
      </c>
      <c r="F1982" s="386" t="s">
        <v>430</v>
      </c>
      <c r="G1982" s="386">
        <v>115.042</v>
      </c>
      <c r="H1982" s="386">
        <v>1.976199</v>
      </c>
      <c r="J1982" s="320">
        <f t="shared" si="150"/>
        <v>2020</v>
      </c>
      <c r="K1982" s="320">
        <f t="shared" si="151"/>
        <v>6</v>
      </c>
      <c r="L1982" s="320">
        <f t="shared" si="152"/>
        <v>19</v>
      </c>
      <c r="M1982" s="91">
        <f t="shared" si="153"/>
        <v>44001</v>
      </c>
      <c r="N1982" s="90">
        <f t="shared" si="154"/>
        <v>44001.669293981482</v>
      </c>
      <c r="O1982" s="386">
        <v>115.042</v>
      </c>
      <c r="P1982" s="386">
        <v>1.976199</v>
      </c>
      <c r="Q1982" s="386" t="s">
        <v>337</v>
      </c>
    </row>
    <row r="1983" spans="1:17">
      <c r="A1983" s="386" t="s">
        <v>350</v>
      </c>
      <c r="B1983" s="386" t="s">
        <v>337</v>
      </c>
      <c r="C1983" s="386" t="s">
        <v>188</v>
      </c>
      <c r="D1983" s="389">
        <v>44001</v>
      </c>
      <c r="E1983" s="394">
        <v>0.66930555555555549</v>
      </c>
      <c r="F1983" s="386" t="s">
        <v>430</v>
      </c>
      <c r="G1983" s="386">
        <v>115.61799999999999</v>
      </c>
      <c r="H1983" s="386">
        <v>1.8996280000000001</v>
      </c>
      <c r="J1983" s="320">
        <f t="shared" si="150"/>
        <v>2020</v>
      </c>
      <c r="K1983" s="320">
        <f t="shared" si="151"/>
        <v>6</v>
      </c>
      <c r="L1983" s="320">
        <f t="shared" si="152"/>
        <v>19</v>
      </c>
      <c r="M1983" s="91">
        <f t="shared" si="153"/>
        <v>44001</v>
      </c>
      <c r="N1983" s="90">
        <f t="shared" si="154"/>
        <v>44001.669305555559</v>
      </c>
      <c r="O1983" s="386">
        <v>115.61799999999999</v>
      </c>
      <c r="P1983" s="386">
        <v>1.8996280000000001</v>
      </c>
      <c r="Q1983" s="386" t="s">
        <v>337</v>
      </c>
    </row>
    <row r="1984" spans="1:17">
      <c r="A1984" s="386" t="s">
        <v>350</v>
      </c>
      <c r="B1984" s="386" t="s">
        <v>337</v>
      </c>
      <c r="C1984" s="386" t="s">
        <v>188</v>
      </c>
      <c r="D1984" s="389">
        <v>44004</v>
      </c>
      <c r="E1984" s="394">
        <v>0.48125000000000001</v>
      </c>
      <c r="F1984" s="386" t="s">
        <v>422</v>
      </c>
      <c r="G1984" s="386">
        <v>115.761</v>
      </c>
      <c r="H1984" s="386">
        <v>1.8799650000000001</v>
      </c>
      <c r="J1984" s="320">
        <f t="shared" si="150"/>
        <v>2020</v>
      </c>
      <c r="K1984" s="320">
        <f t="shared" si="151"/>
        <v>6</v>
      </c>
      <c r="L1984" s="320">
        <f t="shared" si="152"/>
        <v>22</v>
      </c>
      <c r="M1984" s="91">
        <f t="shared" si="153"/>
        <v>44004</v>
      </c>
      <c r="N1984" s="90">
        <f t="shared" si="154"/>
        <v>44004.481249999997</v>
      </c>
      <c r="O1984" s="386">
        <v>115.761</v>
      </c>
      <c r="P1984" s="386">
        <v>1.8799650000000001</v>
      </c>
      <c r="Q1984" s="386" t="s">
        <v>337</v>
      </c>
    </row>
    <row r="1985" spans="1:17">
      <c r="A1985" s="386" t="s">
        <v>350</v>
      </c>
      <c r="B1985" s="386" t="s">
        <v>337</v>
      </c>
      <c r="C1985" s="386" t="s">
        <v>188</v>
      </c>
      <c r="D1985" s="389">
        <v>44004</v>
      </c>
      <c r="E1985" s="394">
        <v>0.48125000000000001</v>
      </c>
      <c r="F1985" s="386" t="s">
        <v>422</v>
      </c>
      <c r="G1985" s="386">
        <v>115.761</v>
      </c>
      <c r="H1985" s="386">
        <v>1.8799650000000001</v>
      </c>
      <c r="J1985" s="320">
        <f t="shared" si="150"/>
        <v>2020</v>
      </c>
      <c r="K1985" s="320">
        <f t="shared" si="151"/>
        <v>6</v>
      </c>
      <c r="L1985" s="320">
        <f t="shared" si="152"/>
        <v>22</v>
      </c>
      <c r="M1985" s="91">
        <f t="shared" si="153"/>
        <v>44004</v>
      </c>
      <c r="N1985" s="90">
        <f t="shared" si="154"/>
        <v>44004.481249999997</v>
      </c>
      <c r="O1985" s="386">
        <v>115.761</v>
      </c>
      <c r="P1985" s="386">
        <v>1.8799650000000001</v>
      </c>
      <c r="Q1985" s="386" t="s">
        <v>337</v>
      </c>
    </row>
    <row r="1986" spans="1:17">
      <c r="A1986" s="386" t="s">
        <v>350</v>
      </c>
      <c r="B1986" s="386" t="s">
        <v>337</v>
      </c>
      <c r="C1986" s="386" t="s">
        <v>188</v>
      </c>
      <c r="D1986" s="389">
        <v>44004</v>
      </c>
      <c r="E1986" s="394">
        <v>0.55421296296296296</v>
      </c>
      <c r="F1986" s="386" t="s">
        <v>287</v>
      </c>
      <c r="G1986" s="386">
        <v>114.85899999999999</v>
      </c>
      <c r="H1986" s="386">
        <v>1.9999359999999999</v>
      </c>
      <c r="J1986" s="320">
        <f t="shared" si="150"/>
        <v>2020</v>
      </c>
      <c r="K1986" s="320">
        <f t="shared" si="151"/>
        <v>6</v>
      </c>
      <c r="L1986" s="320">
        <f t="shared" si="152"/>
        <v>22</v>
      </c>
      <c r="M1986" s="91">
        <f t="shared" si="153"/>
        <v>44004</v>
      </c>
      <c r="N1986" s="90">
        <f t="shared" si="154"/>
        <v>44004.554212962961</v>
      </c>
      <c r="O1986" s="386">
        <v>114.85899999999999</v>
      </c>
      <c r="P1986" s="386">
        <v>1.9999359999999999</v>
      </c>
      <c r="Q1986" s="386" t="s">
        <v>337</v>
      </c>
    </row>
    <row r="1987" spans="1:17">
      <c r="A1987" s="386" t="s">
        <v>350</v>
      </c>
      <c r="B1987" s="386" t="s">
        <v>337</v>
      </c>
      <c r="C1987" s="386" t="s">
        <v>188</v>
      </c>
      <c r="D1987" s="389">
        <v>44004</v>
      </c>
      <c r="E1987" s="394">
        <v>0.60468750000000004</v>
      </c>
      <c r="F1987" s="386" t="s">
        <v>287</v>
      </c>
      <c r="G1987" s="386">
        <v>115.309</v>
      </c>
      <c r="H1987" s="386">
        <v>1.939948</v>
      </c>
      <c r="J1987" s="320">
        <f t="shared" ref="J1987:J2050" si="155">YEAR(D1987)</f>
        <v>2020</v>
      </c>
      <c r="K1987" s="320">
        <f t="shared" ref="K1987:K2050" si="156">MONTH(D1987)</f>
        <v>6</v>
      </c>
      <c r="L1987" s="320">
        <f t="shared" ref="L1987:L2050" si="157">DAY(D1987)</f>
        <v>22</v>
      </c>
      <c r="M1987" s="91">
        <f t="shared" ref="M1987:M2050" si="158">DATE(J1987,K1987,L1987)</f>
        <v>44004</v>
      </c>
      <c r="N1987" s="90">
        <f t="shared" ref="N1987:N2050" si="159">M1987+E1987</f>
        <v>44004.604687500003</v>
      </c>
      <c r="O1987" s="386">
        <v>115.309</v>
      </c>
      <c r="P1987" s="386">
        <v>1.939948</v>
      </c>
      <c r="Q1987" s="386" t="s">
        <v>337</v>
      </c>
    </row>
    <row r="1988" spans="1:17">
      <c r="A1988" s="386" t="s">
        <v>350</v>
      </c>
      <c r="B1988" s="386" t="s">
        <v>337</v>
      </c>
      <c r="C1988" s="386" t="s">
        <v>188</v>
      </c>
      <c r="D1988" s="389">
        <v>44004</v>
      </c>
      <c r="E1988" s="394">
        <v>0.62518518518518518</v>
      </c>
      <c r="F1988" s="386" t="s">
        <v>465</v>
      </c>
      <c r="G1988" s="386">
        <v>115.547</v>
      </c>
      <c r="H1988" s="386">
        <v>1.909043</v>
      </c>
      <c r="J1988" s="320">
        <f t="shared" si="155"/>
        <v>2020</v>
      </c>
      <c r="K1988" s="320">
        <f t="shared" si="156"/>
        <v>6</v>
      </c>
      <c r="L1988" s="320">
        <f t="shared" si="157"/>
        <v>22</v>
      </c>
      <c r="M1988" s="91">
        <f t="shared" si="158"/>
        <v>44004</v>
      </c>
      <c r="N1988" s="90">
        <f t="shared" si="159"/>
        <v>44004.625185185185</v>
      </c>
      <c r="O1988" s="386">
        <v>115.547</v>
      </c>
      <c r="P1988" s="386">
        <v>1.909043</v>
      </c>
      <c r="Q1988" s="386" t="s">
        <v>337</v>
      </c>
    </row>
    <row r="1989" spans="1:17">
      <c r="A1989" s="386" t="s">
        <v>350</v>
      </c>
      <c r="B1989" s="386" t="s">
        <v>337</v>
      </c>
      <c r="C1989" s="386" t="s">
        <v>188</v>
      </c>
      <c r="D1989" s="389">
        <v>44005</v>
      </c>
      <c r="E1989" s="394">
        <v>0.3454976851851852</v>
      </c>
      <c r="F1989" s="386" t="s">
        <v>484</v>
      </c>
      <c r="G1989" s="386">
        <v>115.35299999999999</v>
      </c>
      <c r="H1989" s="386">
        <v>1.933392</v>
      </c>
      <c r="J1989" s="320">
        <f t="shared" si="155"/>
        <v>2020</v>
      </c>
      <c r="K1989" s="320">
        <f t="shared" si="156"/>
        <v>6</v>
      </c>
      <c r="L1989" s="320">
        <f t="shared" si="157"/>
        <v>23</v>
      </c>
      <c r="M1989" s="91">
        <f t="shared" si="158"/>
        <v>44005</v>
      </c>
      <c r="N1989" s="90">
        <f t="shared" si="159"/>
        <v>44005.345497685186</v>
      </c>
      <c r="O1989" s="386">
        <v>115.35299999999999</v>
      </c>
      <c r="P1989" s="386">
        <v>1.933392</v>
      </c>
      <c r="Q1989" s="386" t="s">
        <v>337</v>
      </c>
    </row>
    <row r="1990" spans="1:17">
      <c r="A1990" s="386" t="s">
        <v>350</v>
      </c>
      <c r="B1990" s="386" t="s">
        <v>337</v>
      </c>
      <c r="C1990" s="386" t="s">
        <v>188</v>
      </c>
      <c r="D1990" s="389">
        <v>44005</v>
      </c>
      <c r="E1990" s="394">
        <v>0.3454976851851852</v>
      </c>
      <c r="F1990" s="386" t="s">
        <v>484</v>
      </c>
      <c r="G1990" s="386">
        <v>115.35299999999999</v>
      </c>
      <c r="H1990" s="386">
        <v>1.933392</v>
      </c>
      <c r="J1990" s="320">
        <f t="shared" si="155"/>
        <v>2020</v>
      </c>
      <c r="K1990" s="320">
        <f t="shared" si="156"/>
        <v>6</v>
      </c>
      <c r="L1990" s="320">
        <f t="shared" si="157"/>
        <v>23</v>
      </c>
      <c r="M1990" s="91">
        <f t="shared" si="158"/>
        <v>44005</v>
      </c>
      <c r="N1990" s="90">
        <f t="shared" si="159"/>
        <v>44005.345497685186</v>
      </c>
      <c r="O1990" s="386">
        <v>115.35299999999999</v>
      </c>
      <c r="P1990" s="386">
        <v>1.933392</v>
      </c>
      <c r="Q1990" s="386" t="s">
        <v>337</v>
      </c>
    </row>
    <row r="1991" spans="1:17">
      <c r="A1991" s="386" t="s">
        <v>350</v>
      </c>
      <c r="B1991" s="386" t="s">
        <v>337</v>
      </c>
      <c r="C1991" s="386" t="s">
        <v>188</v>
      </c>
      <c r="D1991" s="389">
        <v>44005</v>
      </c>
      <c r="E1991" s="394">
        <v>0.34575231481481483</v>
      </c>
      <c r="F1991" s="386" t="s">
        <v>624</v>
      </c>
      <c r="G1991" s="386">
        <v>115.416</v>
      </c>
      <c r="H1991" s="386">
        <v>1.925017</v>
      </c>
      <c r="J1991" s="320">
        <f t="shared" si="155"/>
        <v>2020</v>
      </c>
      <c r="K1991" s="320">
        <f t="shared" si="156"/>
        <v>6</v>
      </c>
      <c r="L1991" s="320">
        <f t="shared" si="157"/>
        <v>23</v>
      </c>
      <c r="M1991" s="91">
        <f t="shared" si="158"/>
        <v>44005</v>
      </c>
      <c r="N1991" s="90">
        <f t="shared" si="159"/>
        <v>44005.345752314817</v>
      </c>
      <c r="O1991" s="386">
        <v>115.416</v>
      </c>
      <c r="P1991" s="386">
        <v>1.925017</v>
      </c>
      <c r="Q1991" s="386" t="s">
        <v>337</v>
      </c>
    </row>
    <row r="1992" spans="1:17">
      <c r="A1992" s="386" t="s">
        <v>350</v>
      </c>
      <c r="B1992" s="386" t="s">
        <v>337</v>
      </c>
      <c r="C1992" s="386" t="s">
        <v>188</v>
      </c>
      <c r="D1992" s="389">
        <v>44005</v>
      </c>
      <c r="E1992" s="394">
        <v>0.34591435185185188</v>
      </c>
      <c r="F1992" s="386" t="s">
        <v>625</v>
      </c>
      <c r="G1992" s="386">
        <v>115.416</v>
      </c>
      <c r="H1992" s="386">
        <v>1.925017</v>
      </c>
      <c r="J1992" s="320">
        <f t="shared" si="155"/>
        <v>2020</v>
      </c>
      <c r="K1992" s="320">
        <f t="shared" si="156"/>
        <v>6</v>
      </c>
      <c r="L1992" s="320">
        <f t="shared" si="157"/>
        <v>23</v>
      </c>
      <c r="M1992" s="91">
        <f t="shared" si="158"/>
        <v>44005</v>
      </c>
      <c r="N1992" s="90">
        <f t="shared" si="159"/>
        <v>44005.345914351848</v>
      </c>
      <c r="O1992" s="386">
        <v>115.416</v>
      </c>
      <c r="P1992" s="386">
        <v>1.925017</v>
      </c>
      <c r="Q1992" s="386" t="s">
        <v>337</v>
      </c>
    </row>
    <row r="1993" spans="1:17">
      <c r="A1993" s="386" t="s">
        <v>350</v>
      </c>
      <c r="B1993" s="386" t="s">
        <v>337</v>
      </c>
      <c r="C1993" s="386" t="s">
        <v>188</v>
      </c>
      <c r="D1993" s="389">
        <v>44005</v>
      </c>
      <c r="E1993" s="394">
        <v>0.42393518518518519</v>
      </c>
      <c r="F1993" s="386" t="s">
        <v>430</v>
      </c>
      <c r="G1993" s="386">
        <v>113.765</v>
      </c>
      <c r="H1993" s="386">
        <v>2.1462789999999998</v>
      </c>
      <c r="J1993" s="320">
        <f t="shared" si="155"/>
        <v>2020</v>
      </c>
      <c r="K1993" s="320">
        <f t="shared" si="156"/>
        <v>6</v>
      </c>
      <c r="L1993" s="320">
        <f t="shared" si="157"/>
        <v>23</v>
      </c>
      <c r="M1993" s="91">
        <f t="shared" si="158"/>
        <v>44005</v>
      </c>
      <c r="N1993" s="90">
        <f t="shared" si="159"/>
        <v>44005.423935185187</v>
      </c>
      <c r="O1993" s="386">
        <v>113.765</v>
      </c>
      <c r="P1993" s="386">
        <v>2.1462789999999998</v>
      </c>
      <c r="Q1993" s="386" t="s">
        <v>337</v>
      </c>
    </row>
    <row r="1994" spans="1:17">
      <c r="A1994" s="386" t="s">
        <v>350</v>
      </c>
      <c r="B1994" s="386" t="s">
        <v>337</v>
      </c>
      <c r="C1994" s="386" t="s">
        <v>188</v>
      </c>
      <c r="D1994" s="389">
        <v>44005</v>
      </c>
      <c r="E1994" s="394">
        <v>0.42393518518518519</v>
      </c>
      <c r="F1994" s="386" t="s">
        <v>430</v>
      </c>
      <c r="G1994" s="386">
        <v>114.765</v>
      </c>
      <c r="H1994" s="386">
        <v>2.011822</v>
      </c>
      <c r="J1994" s="320">
        <f t="shared" si="155"/>
        <v>2020</v>
      </c>
      <c r="K1994" s="320">
        <f t="shared" si="156"/>
        <v>6</v>
      </c>
      <c r="L1994" s="320">
        <f t="shared" si="157"/>
        <v>23</v>
      </c>
      <c r="M1994" s="91">
        <f t="shared" si="158"/>
        <v>44005</v>
      </c>
      <c r="N1994" s="90">
        <f t="shared" si="159"/>
        <v>44005.423935185187</v>
      </c>
      <c r="O1994" s="386">
        <v>114.765</v>
      </c>
      <c r="P1994" s="386">
        <v>2.011822</v>
      </c>
      <c r="Q1994" s="386" t="s">
        <v>337</v>
      </c>
    </row>
    <row r="1995" spans="1:17">
      <c r="A1995" s="386" t="s">
        <v>350</v>
      </c>
      <c r="B1995" s="386" t="s">
        <v>337</v>
      </c>
      <c r="C1995" s="386" t="s">
        <v>188</v>
      </c>
      <c r="D1995" s="389">
        <v>44005</v>
      </c>
      <c r="E1995" s="394">
        <v>0.42393518518518519</v>
      </c>
      <c r="F1995" s="386" t="s">
        <v>430</v>
      </c>
      <c r="G1995" s="386">
        <v>114.765</v>
      </c>
      <c r="H1995" s="386">
        <v>2.011822</v>
      </c>
      <c r="J1995" s="320">
        <f t="shared" si="155"/>
        <v>2020</v>
      </c>
      <c r="K1995" s="320">
        <f t="shared" si="156"/>
        <v>6</v>
      </c>
      <c r="L1995" s="320">
        <f t="shared" si="157"/>
        <v>23</v>
      </c>
      <c r="M1995" s="91">
        <f t="shared" si="158"/>
        <v>44005</v>
      </c>
      <c r="N1995" s="90">
        <f t="shared" si="159"/>
        <v>44005.423935185187</v>
      </c>
      <c r="O1995" s="386">
        <v>114.765</v>
      </c>
      <c r="P1995" s="386">
        <v>2.011822</v>
      </c>
      <c r="Q1995" s="386" t="s">
        <v>337</v>
      </c>
    </row>
    <row r="1996" spans="1:17">
      <c r="A1996" s="386" t="s">
        <v>350</v>
      </c>
      <c r="B1996" s="386" t="s">
        <v>337</v>
      </c>
      <c r="C1996" s="386" t="s">
        <v>188</v>
      </c>
      <c r="D1996" s="389">
        <v>44005</v>
      </c>
      <c r="E1996" s="394">
        <v>0.47434027777777776</v>
      </c>
      <c r="F1996" s="386" t="s">
        <v>626</v>
      </c>
      <c r="G1996" s="386">
        <v>115.515</v>
      </c>
      <c r="H1996" s="386">
        <v>1.9118649999999999</v>
      </c>
      <c r="J1996" s="320">
        <f t="shared" si="155"/>
        <v>2020</v>
      </c>
      <c r="K1996" s="320">
        <f t="shared" si="156"/>
        <v>6</v>
      </c>
      <c r="L1996" s="320">
        <f t="shared" si="157"/>
        <v>23</v>
      </c>
      <c r="M1996" s="91">
        <f t="shared" si="158"/>
        <v>44005</v>
      </c>
      <c r="N1996" s="90">
        <f t="shared" si="159"/>
        <v>44005.474340277775</v>
      </c>
      <c r="O1996" s="386">
        <v>115.515</v>
      </c>
      <c r="P1996" s="386">
        <v>1.9118649999999999</v>
      </c>
      <c r="Q1996" s="386" t="s">
        <v>337</v>
      </c>
    </row>
    <row r="1997" spans="1:17">
      <c r="A1997" s="386" t="s">
        <v>350</v>
      </c>
      <c r="B1997" s="386" t="s">
        <v>337</v>
      </c>
      <c r="C1997" s="386" t="s">
        <v>188</v>
      </c>
      <c r="D1997" s="389">
        <v>44005</v>
      </c>
      <c r="E1997" s="394">
        <v>0.47556712962962966</v>
      </c>
      <c r="F1997" s="386" t="s">
        <v>626</v>
      </c>
      <c r="G1997" s="386">
        <v>115.45</v>
      </c>
      <c r="H1997" s="386">
        <v>1.920499</v>
      </c>
      <c r="J1997" s="320">
        <f t="shared" si="155"/>
        <v>2020</v>
      </c>
      <c r="K1997" s="320">
        <f t="shared" si="156"/>
        <v>6</v>
      </c>
      <c r="L1997" s="320">
        <f t="shared" si="157"/>
        <v>23</v>
      </c>
      <c r="M1997" s="91">
        <f t="shared" si="158"/>
        <v>44005</v>
      </c>
      <c r="N1997" s="90">
        <f t="shared" si="159"/>
        <v>44005.47556712963</v>
      </c>
      <c r="O1997" s="386">
        <v>115.45</v>
      </c>
      <c r="P1997" s="386">
        <v>1.920499</v>
      </c>
      <c r="Q1997" s="386" t="s">
        <v>337</v>
      </c>
    </row>
    <row r="1998" spans="1:17">
      <c r="A1998" s="386" t="s">
        <v>350</v>
      </c>
      <c r="B1998" s="386" t="s">
        <v>337</v>
      </c>
      <c r="C1998" s="386" t="s">
        <v>188</v>
      </c>
      <c r="D1998" s="389">
        <v>44005</v>
      </c>
      <c r="E1998" s="394">
        <v>0.48332175925925924</v>
      </c>
      <c r="F1998" s="386" t="s">
        <v>508</v>
      </c>
      <c r="G1998" s="386">
        <v>115.31100000000001</v>
      </c>
      <c r="H1998" s="386">
        <v>1.938979</v>
      </c>
      <c r="J1998" s="320">
        <f t="shared" si="155"/>
        <v>2020</v>
      </c>
      <c r="K1998" s="320">
        <f t="shared" si="156"/>
        <v>6</v>
      </c>
      <c r="L1998" s="320">
        <f t="shared" si="157"/>
        <v>23</v>
      </c>
      <c r="M1998" s="91">
        <f t="shared" si="158"/>
        <v>44005</v>
      </c>
      <c r="N1998" s="90">
        <f t="shared" si="159"/>
        <v>44005.48332175926</v>
      </c>
      <c r="O1998" s="386">
        <v>115.31100000000001</v>
      </c>
      <c r="P1998" s="386">
        <v>1.938979</v>
      </c>
      <c r="Q1998" s="386" t="s">
        <v>337</v>
      </c>
    </row>
    <row r="1999" spans="1:17">
      <c r="A1999" s="386" t="s">
        <v>350</v>
      </c>
      <c r="B1999" s="386" t="s">
        <v>337</v>
      </c>
      <c r="C1999" s="386" t="s">
        <v>188</v>
      </c>
      <c r="D1999" s="389">
        <v>44005</v>
      </c>
      <c r="E1999" s="394">
        <v>0.48332175925925924</v>
      </c>
      <c r="F1999" s="386" t="s">
        <v>508</v>
      </c>
      <c r="G1999" s="386">
        <v>115.31100000000001</v>
      </c>
      <c r="H1999" s="386">
        <v>1.938979</v>
      </c>
      <c r="J1999" s="320">
        <f t="shared" si="155"/>
        <v>2020</v>
      </c>
      <c r="K1999" s="320">
        <f t="shared" si="156"/>
        <v>6</v>
      </c>
      <c r="L1999" s="320">
        <f t="shared" si="157"/>
        <v>23</v>
      </c>
      <c r="M1999" s="91">
        <f t="shared" si="158"/>
        <v>44005</v>
      </c>
      <c r="N1999" s="90">
        <f t="shared" si="159"/>
        <v>44005.48332175926</v>
      </c>
      <c r="O1999" s="386">
        <v>115.31100000000001</v>
      </c>
      <c r="P1999" s="386">
        <v>1.938979</v>
      </c>
      <c r="Q1999" s="386" t="s">
        <v>337</v>
      </c>
    </row>
    <row r="2000" spans="1:17">
      <c r="A2000" s="386" t="s">
        <v>350</v>
      </c>
      <c r="B2000" s="386" t="s">
        <v>337</v>
      </c>
      <c r="C2000" s="386" t="s">
        <v>188</v>
      </c>
      <c r="D2000" s="389">
        <v>44005</v>
      </c>
      <c r="E2000" s="394">
        <v>0.57725694444444442</v>
      </c>
      <c r="F2000" s="386" t="s">
        <v>423</v>
      </c>
      <c r="G2000" s="386">
        <v>115.69095</v>
      </c>
      <c r="H2000" s="386">
        <v>1.8885240000000001</v>
      </c>
      <c r="J2000" s="320">
        <f t="shared" si="155"/>
        <v>2020</v>
      </c>
      <c r="K2000" s="320">
        <f t="shared" si="156"/>
        <v>6</v>
      </c>
      <c r="L2000" s="320">
        <f t="shared" si="157"/>
        <v>23</v>
      </c>
      <c r="M2000" s="91">
        <f t="shared" si="158"/>
        <v>44005</v>
      </c>
      <c r="N2000" s="90">
        <f t="shared" si="159"/>
        <v>44005.577256944445</v>
      </c>
      <c r="O2000" s="386">
        <v>115.69095</v>
      </c>
      <c r="P2000" s="386">
        <v>1.8885240000000001</v>
      </c>
      <c r="Q2000" s="386" t="s">
        <v>337</v>
      </c>
    </row>
    <row r="2001" spans="1:17">
      <c r="A2001" s="386" t="s">
        <v>350</v>
      </c>
      <c r="B2001" s="386" t="s">
        <v>337</v>
      </c>
      <c r="C2001" s="386" t="s">
        <v>188</v>
      </c>
      <c r="D2001" s="389">
        <v>44005</v>
      </c>
      <c r="E2001" s="394">
        <v>0.57725694444444442</v>
      </c>
      <c r="F2001" s="386" t="s">
        <v>423</v>
      </c>
      <c r="G2001" s="386">
        <v>115.62845</v>
      </c>
      <c r="H2001" s="386">
        <v>1.896811</v>
      </c>
      <c r="J2001" s="320">
        <f t="shared" si="155"/>
        <v>2020</v>
      </c>
      <c r="K2001" s="320">
        <f t="shared" si="156"/>
        <v>6</v>
      </c>
      <c r="L2001" s="320">
        <f t="shared" si="157"/>
        <v>23</v>
      </c>
      <c r="M2001" s="91">
        <f t="shared" si="158"/>
        <v>44005</v>
      </c>
      <c r="N2001" s="90">
        <f t="shared" si="159"/>
        <v>44005.577256944445</v>
      </c>
      <c r="O2001" s="386">
        <v>115.62845</v>
      </c>
      <c r="P2001" s="386">
        <v>1.896811</v>
      </c>
      <c r="Q2001" s="386" t="s">
        <v>337</v>
      </c>
    </row>
    <row r="2002" spans="1:17">
      <c r="A2002" s="386" t="s">
        <v>350</v>
      </c>
      <c r="B2002" s="386" t="s">
        <v>337</v>
      </c>
      <c r="C2002" s="386" t="s">
        <v>188</v>
      </c>
      <c r="D2002" s="389">
        <v>44005</v>
      </c>
      <c r="E2002" s="394">
        <v>0.67333333333333334</v>
      </c>
      <c r="F2002" s="386" t="s">
        <v>430</v>
      </c>
      <c r="G2002" s="386">
        <v>114.169</v>
      </c>
      <c r="H2002" s="386">
        <v>2.0917940000000002</v>
      </c>
      <c r="J2002" s="320">
        <f t="shared" si="155"/>
        <v>2020</v>
      </c>
      <c r="K2002" s="320">
        <f t="shared" si="156"/>
        <v>6</v>
      </c>
      <c r="L2002" s="320">
        <f t="shared" si="157"/>
        <v>23</v>
      </c>
      <c r="M2002" s="91">
        <f t="shared" si="158"/>
        <v>44005</v>
      </c>
      <c r="N2002" s="90">
        <f t="shared" si="159"/>
        <v>44005.673333333332</v>
      </c>
      <c r="O2002" s="386">
        <v>114.169</v>
      </c>
      <c r="P2002" s="386">
        <v>2.0917940000000002</v>
      </c>
      <c r="Q2002" s="386" t="s">
        <v>337</v>
      </c>
    </row>
    <row r="2003" spans="1:17">
      <c r="A2003" s="386" t="s">
        <v>350</v>
      </c>
      <c r="B2003" s="386" t="s">
        <v>337</v>
      </c>
      <c r="C2003" s="386" t="s">
        <v>188</v>
      </c>
      <c r="D2003" s="389">
        <v>44005</v>
      </c>
      <c r="E2003" s="394">
        <v>0.67334490740740738</v>
      </c>
      <c r="F2003" s="386" t="s">
        <v>430</v>
      </c>
      <c r="G2003" s="386">
        <v>114.73699999999999</v>
      </c>
      <c r="H2003" s="386">
        <v>2.015568</v>
      </c>
      <c r="J2003" s="320">
        <f t="shared" si="155"/>
        <v>2020</v>
      </c>
      <c r="K2003" s="320">
        <f t="shared" si="156"/>
        <v>6</v>
      </c>
      <c r="L2003" s="320">
        <f t="shared" si="157"/>
        <v>23</v>
      </c>
      <c r="M2003" s="91">
        <f t="shared" si="158"/>
        <v>44005</v>
      </c>
      <c r="N2003" s="90">
        <f t="shared" si="159"/>
        <v>44005.673344907409</v>
      </c>
      <c r="O2003" s="386">
        <v>114.73699999999999</v>
      </c>
      <c r="P2003" s="386">
        <v>2.015568</v>
      </c>
      <c r="Q2003" s="386" t="s">
        <v>337</v>
      </c>
    </row>
    <row r="2004" spans="1:17">
      <c r="A2004" s="386" t="s">
        <v>350</v>
      </c>
      <c r="B2004" s="386" t="s">
        <v>337</v>
      </c>
      <c r="C2004" s="386" t="s">
        <v>188</v>
      </c>
      <c r="D2004" s="389">
        <v>44005</v>
      </c>
      <c r="E2004" s="394">
        <v>0.70464120370370364</v>
      </c>
      <c r="F2004" s="386" t="s">
        <v>415</v>
      </c>
      <c r="G2004" s="386">
        <v>115.454403</v>
      </c>
      <c r="H2004" s="386">
        <v>1.920623</v>
      </c>
      <c r="J2004" s="320">
        <f t="shared" si="155"/>
        <v>2020</v>
      </c>
      <c r="K2004" s="320">
        <f t="shared" si="156"/>
        <v>6</v>
      </c>
      <c r="L2004" s="320">
        <f t="shared" si="157"/>
        <v>23</v>
      </c>
      <c r="M2004" s="91">
        <f t="shared" si="158"/>
        <v>44005</v>
      </c>
      <c r="N2004" s="90">
        <f t="shared" si="159"/>
        <v>44005.704641203702</v>
      </c>
      <c r="O2004" s="386">
        <v>115.454403</v>
      </c>
      <c r="P2004" s="386">
        <v>1.920623</v>
      </c>
      <c r="Q2004" s="386" t="s">
        <v>337</v>
      </c>
    </row>
    <row r="2005" spans="1:17">
      <c r="A2005" s="386" t="s">
        <v>350</v>
      </c>
      <c r="B2005" s="386" t="s">
        <v>337</v>
      </c>
      <c r="C2005" s="386" t="s">
        <v>188</v>
      </c>
      <c r="D2005" s="389">
        <v>44006</v>
      </c>
      <c r="E2005" s="394">
        <v>0.62513888888888891</v>
      </c>
      <c r="F2005" s="386" t="s">
        <v>423</v>
      </c>
      <c r="G2005" s="386">
        <v>115.471</v>
      </c>
      <c r="H2005" s="386">
        <v>1.9169989999999999</v>
      </c>
      <c r="J2005" s="320">
        <f t="shared" si="155"/>
        <v>2020</v>
      </c>
      <c r="K2005" s="320">
        <f t="shared" si="156"/>
        <v>6</v>
      </c>
      <c r="L2005" s="320">
        <f t="shared" si="157"/>
        <v>24</v>
      </c>
      <c r="M2005" s="91">
        <f t="shared" si="158"/>
        <v>44006</v>
      </c>
      <c r="N2005" s="90">
        <f t="shared" si="159"/>
        <v>44006.625138888892</v>
      </c>
      <c r="O2005" s="386">
        <v>115.471</v>
      </c>
      <c r="P2005" s="386">
        <v>1.9169989999999999</v>
      </c>
      <c r="Q2005" s="386" t="s">
        <v>337</v>
      </c>
    </row>
    <row r="2006" spans="1:17">
      <c r="A2006" s="386" t="s">
        <v>350</v>
      </c>
      <c r="B2006" s="386" t="s">
        <v>337</v>
      </c>
      <c r="C2006" s="386" t="s">
        <v>188</v>
      </c>
      <c r="D2006" s="389">
        <v>44006</v>
      </c>
      <c r="E2006" s="394">
        <v>0.6251620370370371</v>
      </c>
      <c r="F2006" s="386" t="s">
        <v>415</v>
      </c>
      <c r="G2006" s="386">
        <v>115.045</v>
      </c>
      <c r="H2006" s="386">
        <v>1.973724</v>
      </c>
      <c r="J2006" s="320">
        <f t="shared" si="155"/>
        <v>2020</v>
      </c>
      <c r="K2006" s="320">
        <f t="shared" si="156"/>
        <v>6</v>
      </c>
      <c r="L2006" s="320">
        <f t="shared" si="157"/>
        <v>24</v>
      </c>
      <c r="M2006" s="91">
        <f t="shared" si="158"/>
        <v>44006</v>
      </c>
      <c r="N2006" s="90">
        <f t="shared" si="159"/>
        <v>44006.625162037039</v>
      </c>
      <c r="O2006" s="386">
        <v>115.045</v>
      </c>
      <c r="P2006" s="386">
        <v>1.973724</v>
      </c>
      <c r="Q2006" s="386" t="s">
        <v>337</v>
      </c>
    </row>
    <row r="2007" spans="1:17">
      <c r="A2007" s="386" t="s">
        <v>350</v>
      </c>
      <c r="B2007" s="386" t="s">
        <v>337</v>
      </c>
      <c r="C2007" s="386" t="s">
        <v>188</v>
      </c>
      <c r="D2007" s="389">
        <v>44007</v>
      </c>
      <c r="E2007" s="394">
        <v>0.54986111111111113</v>
      </c>
      <c r="F2007" s="386" t="s">
        <v>627</v>
      </c>
      <c r="G2007" s="386">
        <v>115.443</v>
      </c>
      <c r="H2007" s="386">
        <v>1.91859</v>
      </c>
      <c r="J2007" s="320">
        <f t="shared" si="155"/>
        <v>2020</v>
      </c>
      <c r="K2007" s="320">
        <f t="shared" si="156"/>
        <v>6</v>
      </c>
      <c r="L2007" s="320">
        <f t="shared" si="157"/>
        <v>25</v>
      </c>
      <c r="M2007" s="91">
        <f t="shared" si="158"/>
        <v>44007</v>
      </c>
      <c r="N2007" s="90">
        <f t="shared" si="159"/>
        <v>44007.549861111111</v>
      </c>
      <c r="O2007" s="386">
        <v>115.443</v>
      </c>
      <c r="P2007" s="386">
        <v>1.91859</v>
      </c>
      <c r="Q2007" s="386" t="s">
        <v>337</v>
      </c>
    </row>
    <row r="2008" spans="1:17">
      <c r="A2008" s="386" t="s">
        <v>350</v>
      </c>
      <c r="B2008" s="386" t="s">
        <v>337</v>
      </c>
      <c r="C2008" s="386" t="s">
        <v>188</v>
      </c>
      <c r="D2008" s="389">
        <v>44007</v>
      </c>
      <c r="E2008" s="394">
        <v>0.64532407407407411</v>
      </c>
      <c r="F2008" s="386" t="s">
        <v>421</v>
      </c>
      <c r="G2008" s="386">
        <v>115.252</v>
      </c>
      <c r="H2008" s="386">
        <v>1.9440249999999999</v>
      </c>
      <c r="J2008" s="320">
        <f t="shared" si="155"/>
        <v>2020</v>
      </c>
      <c r="K2008" s="320">
        <f t="shared" si="156"/>
        <v>6</v>
      </c>
      <c r="L2008" s="320">
        <f t="shared" si="157"/>
        <v>25</v>
      </c>
      <c r="M2008" s="91">
        <f t="shared" si="158"/>
        <v>44007</v>
      </c>
      <c r="N2008" s="90">
        <f t="shared" si="159"/>
        <v>44007.645324074074</v>
      </c>
      <c r="O2008" s="386">
        <v>115.252</v>
      </c>
      <c r="P2008" s="386">
        <v>1.9440249999999999</v>
      </c>
      <c r="Q2008" s="386" t="s">
        <v>337</v>
      </c>
    </row>
    <row r="2009" spans="1:17">
      <c r="A2009" s="386" t="s">
        <v>350</v>
      </c>
      <c r="B2009" s="386" t="s">
        <v>337</v>
      </c>
      <c r="C2009" s="386" t="s">
        <v>188</v>
      </c>
      <c r="D2009" s="389">
        <v>44007</v>
      </c>
      <c r="E2009" s="394">
        <v>0.66446759259259258</v>
      </c>
      <c r="F2009" s="386" t="s">
        <v>430</v>
      </c>
      <c r="G2009" s="386">
        <v>114.90900000000001</v>
      </c>
      <c r="H2009" s="386">
        <v>1.989824</v>
      </c>
      <c r="J2009" s="320">
        <f t="shared" si="155"/>
        <v>2020</v>
      </c>
      <c r="K2009" s="320">
        <f t="shared" si="156"/>
        <v>6</v>
      </c>
      <c r="L2009" s="320">
        <f t="shared" si="157"/>
        <v>25</v>
      </c>
      <c r="M2009" s="91">
        <f t="shared" si="158"/>
        <v>44007</v>
      </c>
      <c r="N2009" s="90">
        <f t="shared" si="159"/>
        <v>44007.664467592593</v>
      </c>
      <c r="O2009" s="386">
        <v>114.90900000000001</v>
      </c>
      <c r="P2009" s="386">
        <v>1.989824</v>
      </c>
      <c r="Q2009" s="386" t="s">
        <v>337</v>
      </c>
    </row>
    <row r="2010" spans="1:17">
      <c r="A2010" s="386" t="s">
        <v>350</v>
      </c>
      <c r="B2010" s="386" t="s">
        <v>337</v>
      </c>
      <c r="C2010" s="386" t="s">
        <v>188</v>
      </c>
      <c r="D2010" s="389">
        <v>44007</v>
      </c>
      <c r="E2010" s="394">
        <v>0.66446759259259258</v>
      </c>
      <c r="F2010" s="386" t="s">
        <v>430</v>
      </c>
      <c r="G2010" s="386">
        <v>113.90900000000001</v>
      </c>
      <c r="H2010" s="386">
        <v>2.1242570000000001</v>
      </c>
      <c r="J2010" s="320">
        <f t="shared" si="155"/>
        <v>2020</v>
      </c>
      <c r="K2010" s="320">
        <f t="shared" si="156"/>
        <v>6</v>
      </c>
      <c r="L2010" s="320">
        <f t="shared" si="157"/>
        <v>25</v>
      </c>
      <c r="M2010" s="91">
        <f t="shared" si="158"/>
        <v>44007</v>
      </c>
      <c r="N2010" s="90">
        <f t="shared" si="159"/>
        <v>44007.664467592593</v>
      </c>
      <c r="O2010" s="386">
        <v>113.90900000000001</v>
      </c>
      <c r="P2010" s="386">
        <v>2.1242570000000001</v>
      </c>
      <c r="Q2010" s="386" t="s">
        <v>337</v>
      </c>
    </row>
    <row r="2011" spans="1:17">
      <c r="A2011" s="386" t="s">
        <v>350</v>
      </c>
      <c r="B2011" s="386" t="s">
        <v>337</v>
      </c>
      <c r="C2011" s="386" t="s">
        <v>188</v>
      </c>
      <c r="D2011" s="389">
        <v>44007</v>
      </c>
      <c r="E2011" s="394">
        <v>0.68758101851851849</v>
      </c>
      <c r="F2011" s="386" t="s">
        <v>628</v>
      </c>
      <c r="G2011" s="386">
        <v>115.152</v>
      </c>
      <c r="H2011" s="386">
        <v>1.9573609999999999</v>
      </c>
      <c r="J2011" s="320">
        <f t="shared" si="155"/>
        <v>2020</v>
      </c>
      <c r="K2011" s="320">
        <f t="shared" si="156"/>
        <v>6</v>
      </c>
      <c r="L2011" s="320">
        <f t="shared" si="157"/>
        <v>25</v>
      </c>
      <c r="M2011" s="91">
        <f t="shared" si="158"/>
        <v>44007</v>
      </c>
      <c r="N2011" s="90">
        <f t="shared" si="159"/>
        <v>44007.687581018516</v>
      </c>
      <c r="O2011" s="386">
        <v>115.152</v>
      </c>
      <c r="P2011" s="386">
        <v>1.9573609999999999</v>
      </c>
      <c r="Q2011" s="386" t="s">
        <v>337</v>
      </c>
    </row>
    <row r="2012" spans="1:17">
      <c r="A2012" s="386" t="s">
        <v>350</v>
      </c>
      <c r="B2012" s="386" t="s">
        <v>337</v>
      </c>
      <c r="C2012" s="386" t="s">
        <v>188</v>
      </c>
      <c r="D2012" s="389">
        <v>44007</v>
      </c>
      <c r="E2012" s="394">
        <v>0.68758101851851849</v>
      </c>
      <c r="F2012" s="386" t="s">
        <v>628</v>
      </c>
      <c r="G2012" s="386">
        <v>115.152</v>
      </c>
      <c r="H2012" s="386">
        <v>1.9573609999999999</v>
      </c>
      <c r="J2012" s="320">
        <f t="shared" si="155"/>
        <v>2020</v>
      </c>
      <c r="K2012" s="320">
        <f t="shared" si="156"/>
        <v>6</v>
      </c>
      <c r="L2012" s="320">
        <f t="shared" si="157"/>
        <v>25</v>
      </c>
      <c r="M2012" s="91">
        <f t="shared" si="158"/>
        <v>44007</v>
      </c>
      <c r="N2012" s="90">
        <f t="shared" si="159"/>
        <v>44007.687581018516</v>
      </c>
      <c r="O2012" s="386">
        <v>115.152</v>
      </c>
      <c r="P2012" s="386">
        <v>1.9573609999999999</v>
      </c>
      <c r="Q2012" s="386" t="s">
        <v>337</v>
      </c>
    </row>
    <row r="2013" spans="1:17">
      <c r="A2013" s="386" t="s">
        <v>350</v>
      </c>
      <c r="B2013" s="386" t="s">
        <v>337</v>
      </c>
      <c r="C2013" s="386" t="s">
        <v>188</v>
      </c>
      <c r="D2013" s="389">
        <v>44008</v>
      </c>
      <c r="E2013" s="394">
        <v>0.40168981481481481</v>
      </c>
      <c r="F2013" s="386" t="s">
        <v>459</v>
      </c>
      <c r="G2013" s="386">
        <v>116.246</v>
      </c>
      <c r="H2013" s="386">
        <v>1.811442</v>
      </c>
      <c r="J2013" s="320">
        <f t="shared" si="155"/>
        <v>2020</v>
      </c>
      <c r="K2013" s="320">
        <f t="shared" si="156"/>
        <v>6</v>
      </c>
      <c r="L2013" s="320">
        <f t="shared" si="157"/>
        <v>26</v>
      </c>
      <c r="M2013" s="91">
        <f t="shared" si="158"/>
        <v>44008</v>
      </c>
      <c r="N2013" s="90">
        <f t="shared" si="159"/>
        <v>44008.401689814818</v>
      </c>
      <c r="O2013" s="386">
        <v>116.246</v>
      </c>
      <c r="P2013" s="386">
        <v>1.811442</v>
      </c>
      <c r="Q2013" s="386" t="s">
        <v>337</v>
      </c>
    </row>
    <row r="2014" spans="1:17">
      <c r="A2014" s="386" t="s">
        <v>350</v>
      </c>
      <c r="B2014" s="386" t="s">
        <v>337</v>
      </c>
      <c r="C2014" s="386" t="s">
        <v>188</v>
      </c>
      <c r="D2014" s="389">
        <v>44008</v>
      </c>
      <c r="E2014" s="394">
        <v>0.40168981481481481</v>
      </c>
      <c r="F2014" s="386" t="s">
        <v>459</v>
      </c>
      <c r="G2014" s="386">
        <v>116.246</v>
      </c>
      <c r="H2014" s="386">
        <v>1.811442</v>
      </c>
      <c r="J2014" s="320">
        <f t="shared" si="155"/>
        <v>2020</v>
      </c>
      <c r="K2014" s="320">
        <f t="shared" si="156"/>
        <v>6</v>
      </c>
      <c r="L2014" s="320">
        <f t="shared" si="157"/>
        <v>26</v>
      </c>
      <c r="M2014" s="91">
        <f t="shared" si="158"/>
        <v>44008</v>
      </c>
      <c r="N2014" s="90">
        <f t="shared" si="159"/>
        <v>44008.401689814818</v>
      </c>
      <c r="O2014" s="386">
        <v>116.246</v>
      </c>
      <c r="P2014" s="386">
        <v>1.811442</v>
      </c>
      <c r="Q2014" s="386" t="s">
        <v>337</v>
      </c>
    </row>
    <row r="2015" spans="1:17">
      <c r="A2015" s="386" t="s">
        <v>350</v>
      </c>
      <c r="B2015" s="386" t="s">
        <v>337</v>
      </c>
      <c r="C2015" s="386" t="s">
        <v>188</v>
      </c>
      <c r="D2015" s="389">
        <v>44008</v>
      </c>
      <c r="E2015" s="394">
        <v>0.52200231481481474</v>
      </c>
      <c r="F2015" s="386" t="s">
        <v>556</v>
      </c>
      <c r="G2015" s="386">
        <v>115.277</v>
      </c>
      <c r="H2015" s="386">
        <v>1.939989</v>
      </c>
      <c r="J2015" s="320">
        <f t="shared" si="155"/>
        <v>2020</v>
      </c>
      <c r="K2015" s="320">
        <f t="shared" si="156"/>
        <v>6</v>
      </c>
      <c r="L2015" s="320">
        <f t="shared" si="157"/>
        <v>26</v>
      </c>
      <c r="M2015" s="91">
        <f t="shared" si="158"/>
        <v>44008</v>
      </c>
      <c r="N2015" s="90">
        <f t="shared" si="159"/>
        <v>44008.522002314814</v>
      </c>
      <c r="O2015" s="386">
        <v>115.277</v>
      </c>
      <c r="P2015" s="386">
        <v>1.939989</v>
      </c>
      <c r="Q2015" s="386" t="s">
        <v>337</v>
      </c>
    </row>
    <row r="2016" spans="1:17">
      <c r="A2016" s="386" t="s">
        <v>350</v>
      </c>
      <c r="B2016" s="386" t="s">
        <v>337</v>
      </c>
      <c r="C2016" s="386" t="s">
        <v>188</v>
      </c>
      <c r="D2016" s="389">
        <v>44008</v>
      </c>
      <c r="E2016" s="394">
        <v>0.52200231481481474</v>
      </c>
      <c r="F2016" s="386" t="s">
        <v>556</v>
      </c>
      <c r="G2016" s="386">
        <v>115.277</v>
      </c>
      <c r="H2016" s="386">
        <v>1.939989</v>
      </c>
      <c r="J2016" s="320">
        <f t="shared" si="155"/>
        <v>2020</v>
      </c>
      <c r="K2016" s="320">
        <f t="shared" si="156"/>
        <v>6</v>
      </c>
      <c r="L2016" s="320">
        <f t="shared" si="157"/>
        <v>26</v>
      </c>
      <c r="M2016" s="91">
        <f t="shared" si="158"/>
        <v>44008</v>
      </c>
      <c r="N2016" s="90">
        <f t="shared" si="159"/>
        <v>44008.522002314814</v>
      </c>
      <c r="O2016" s="386">
        <v>115.277</v>
      </c>
      <c r="P2016" s="386">
        <v>1.939989</v>
      </c>
      <c r="Q2016" s="386" t="s">
        <v>337</v>
      </c>
    </row>
    <row r="2017" spans="1:17">
      <c r="A2017" s="386" t="s">
        <v>350</v>
      </c>
      <c r="B2017" s="386" t="s">
        <v>337</v>
      </c>
      <c r="C2017" s="386" t="s">
        <v>188</v>
      </c>
      <c r="D2017" s="389">
        <v>44008</v>
      </c>
      <c r="E2017" s="394">
        <v>0.58128472222222216</v>
      </c>
      <c r="F2017" s="386" t="s">
        <v>436</v>
      </c>
      <c r="G2017" s="386">
        <v>114.69799999999999</v>
      </c>
      <c r="H2017" s="386">
        <v>2.0173969999999999</v>
      </c>
      <c r="J2017" s="320">
        <f t="shared" si="155"/>
        <v>2020</v>
      </c>
      <c r="K2017" s="320">
        <f t="shared" si="156"/>
        <v>6</v>
      </c>
      <c r="L2017" s="320">
        <f t="shared" si="157"/>
        <v>26</v>
      </c>
      <c r="M2017" s="91">
        <f t="shared" si="158"/>
        <v>44008</v>
      </c>
      <c r="N2017" s="90">
        <f t="shared" si="159"/>
        <v>44008.581284722219</v>
      </c>
      <c r="O2017" s="386">
        <v>114.69799999999999</v>
      </c>
      <c r="P2017" s="386">
        <v>2.0173969999999999</v>
      </c>
      <c r="Q2017" s="386" t="s">
        <v>337</v>
      </c>
    </row>
    <row r="2018" spans="1:17">
      <c r="A2018" s="386" t="s">
        <v>350</v>
      </c>
      <c r="B2018" s="386" t="s">
        <v>337</v>
      </c>
      <c r="C2018" s="386" t="s">
        <v>188</v>
      </c>
      <c r="D2018" s="389">
        <v>44008</v>
      </c>
      <c r="E2018" s="394">
        <v>0.58128472222222216</v>
      </c>
      <c r="F2018" s="386" t="s">
        <v>436</v>
      </c>
      <c r="G2018" s="386">
        <v>114.44799999999999</v>
      </c>
      <c r="H2018" s="386">
        <v>2.050961</v>
      </c>
      <c r="J2018" s="320">
        <f t="shared" si="155"/>
        <v>2020</v>
      </c>
      <c r="K2018" s="320">
        <f t="shared" si="156"/>
        <v>6</v>
      </c>
      <c r="L2018" s="320">
        <f t="shared" si="157"/>
        <v>26</v>
      </c>
      <c r="M2018" s="91">
        <f t="shared" si="158"/>
        <v>44008</v>
      </c>
      <c r="N2018" s="90">
        <f t="shared" si="159"/>
        <v>44008.581284722219</v>
      </c>
      <c r="O2018" s="386">
        <v>114.44799999999999</v>
      </c>
      <c r="P2018" s="386">
        <v>2.050961</v>
      </c>
      <c r="Q2018" s="386" t="s">
        <v>337</v>
      </c>
    </row>
    <row r="2019" spans="1:17">
      <c r="A2019" s="386" t="s">
        <v>350</v>
      </c>
      <c r="B2019" s="386" t="s">
        <v>337</v>
      </c>
      <c r="C2019" s="386" t="s">
        <v>188</v>
      </c>
      <c r="D2019" s="389">
        <v>44008</v>
      </c>
      <c r="E2019" s="394">
        <v>0.60738425925925921</v>
      </c>
      <c r="F2019" s="386" t="s">
        <v>415</v>
      </c>
      <c r="G2019" s="386">
        <v>115.673</v>
      </c>
      <c r="H2019" s="386">
        <v>1.887305</v>
      </c>
      <c r="J2019" s="320">
        <f t="shared" si="155"/>
        <v>2020</v>
      </c>
      <c r="K2019" s="320">
        <f t="shared" si="156"/>
        <v>6</v>
      </c>
      <c r="L2019" s="320">
        <f t="shared" si="157"/>
        <v>26</v>
      </c>
      <c r="M2019" s="91">
        <f t="shared" si="158"/>
        <v>44008</v>
      </c>
      <c r="N2019" s="90">
        <f t="shared" si="159"/>
        <v>44008.60738425926</v>
      </c>
      <c r="O2019" s="386">
        <v>115.673</v>
      </c>
      <c r="P2019" s="386">
        <v>1.887305</v>
      </c>
      <c r="Q2019" s="386" t="s">
        <v>337</v>
      </c>
    </row>
    <row r="2020" spans="1:17">
      <c r="A2020" s="386" t="s">
        <v>350</v>
      </c>
      <c r="B2020" s="386" t="s">
        <v>337</v>
      </c>
      <c r="C2020" s="386" t="s">
        <v>188</v>
      </c>
      <c r="D2020" s="389">
        <v>44008</v>
      </c>
      <c r="E2020" s="394">
        <v>0.60738425925925921</v>
      </c>
      <c r="F2020" s="386" t="s">
        <v>415</v>
      </c>
      <c r="G2020" s="386">
        <v>115.673</v>
      </c>
      <c r="H2020" s="386">
        <v>1.887305</v>
      </c>
      <c r="J2020" s="320">
        <f t="shared" si="155"/>
        <v>2020</v>
      </c>
      <c r="K2020" s="320">
        <f t="shared" si="156"/>
        <v>6</v>
      </c>
      <c r="L2020" s="320">
        <f t="shared" si="157"/>
        <v>26</v>
      </c>
      <c r="M2020" s="91">
        <f t="shared" si="158"/>
        <v>44008</v>
      </c>
      <c r="N2020" s="90">
        <f t="shared" si="159"/>
        <v>44008.60738425926</v>
      </c>
      <c r="O2020" s="386">
        <v>115.673</v>
      </c>
      <c r="P2020" s="386">
        <v>1.887305</v>
      </c>
      <c r="Q2020" s="386" t="s">
        <v>337</v>
      </c>
    </row>
    <row r="2021" spans="1:17">
      <c r="A2021" s="386" t="s">
        <v>350</v>
      </c>
      <c r="B2021" s="386" t="s">
        <v>337</v>
      </c>
      <c r="C2021" s="386" t="s">
        <v>188</v>
      </c>
      <c r="D2021" s="389">
        <v>44008</v>
      </c>
      <c r="E2021" s="394">
        <v>0.60738425925925921</v>
      </c>
      <c r="F2021" s="386" t="s">
        <v>415</v>
      </c>
      <c r="G2021" s="386">
        <v>115.673</v>
      </c>
      <c r="H2021" s="386">
        <v>1.888026</v>
      </c>
      <c r="J2021" s="320">
        <f t="shared" si="155"/>
        <v>2020</v>
      </c>
      <c r="K2021" s="320">
        <f t="shared" si="156"/>
        <v>6</v>
      </c>
      <c r="L2021" s="320">
        <f t="shared" si="157"/>
        <v>26</v>
      </c>
      <c r="M2021" s="91">
        <f t="shared" si="158"/>
        <v>44008</v>
      </c>
      <c r="N2021" s="90">
        <f t="shared" si="159"/>
        <v>44008.60738425926</v>
      </c>
      <c r="O2021" s="386">
        <v>115.673</v>
      </c>
      <c r="P2021" s="386">
        <v>1.888026</v>
      </c>
      <c r="Q2021" s="386" t="s">
        <v>337</v>
      </c>
    </row>
    <row r="2022" spans="1:17">
      <c r="A2022" s="386" t="s">
        <v>350</v>
      </c>
      <c r="B2022" s="386" t="s">
        <v>337</v>
      </c>
      <c r="C2022" s="386" t="s">
        <v>188</v>
      </c>
      <c r="D2022" s="389">
        <v>44011</v>
      </c>
      <c r="E2022" s="394">
        <v>0.47981481481481481</v>
      </c>
      <c r="F2022" s="386" t="s">
        <v>415</v>
      </c>
      <c r="G2022" s="386">
        <v>115.429</v>
      </c>
      <c r="H2022" s="386">
        <v>1.9190320000000001</v>
      </c>
      <c r="J2022" s="320">
        <f t="shared" si="155"/>
        <v>2020</v>
      </c>
      <c r="K2022" s="320">
        <f t="shared" si="156"/>
        <v>6</v>
      </c>
      <c r="L2022" s="320">
        <f t="shared" si="157"/>
        <v>29</v>
      </c>
      <c r="M2022" s="91">
        <f t="shared" si="158"/>
        <v>44011</v>
      </c>
      <c r="N2022" s="90">
        <f t="shared" si="159"/>
        <v>44011.479814814818</v>
      </c>
      <c r="O2022" s="386">
        <v>115.429</v>
      </c>
      <c r="P2022" s="386">
        <v>1.9190320000000001</v>
      </c>
      <c r="Q2022" s="386" t="s">
        <v>337</v>
      </c>
    </row>
    <row r="2023" spans="1:17">
      <c r="A2023" s="386" t="s">
        <v>350</v>
      </c>
      <c r="B2023" s="386" t="s">
        <v>337</v>
      </c>
      <c r="C2023" s="386" t="s">
        <v>188</v>
      </c>
      <c r="D2023" s="389">
        <v>44011</v>
      </c>
      <c r="E2023" s="394">
        <v>0.47981481481481481</v>
      </c>
      <c r="F2023" s="386" t="s">
        <v>415</v>
      </c>
      <c r="G2023" s="386">
        <v>115.429</v>
      </c>
      <c r="H2023" s="386">
        <v>1.9190320000000001</v>
      </c>
      <c r="J2023" s="320">
        <f t="shared" si="155"/>
        <v>2020</v>
      </c>
      <c r="K2023" s="320">
        <f t="shared" si="156"/>
        <v>6</v>
      </c>
      <c r="L2023" s="320">
        <f t="shared" si="157"/>
        <v>29</v>
      </c>
      <c r="M2023" s="91">
        <f t="shared" si="158"/>
        <v>44011</v>
      </c>
      <c r="N2023" s="90">
        <f t="shared" si="159"/>
        <v>44011.479814814818</v>
      </c>
      <c r="O2023" s="386">
        <v>115.429</v>
      </c>
      <c r="P2023" s="386">
        <v>1.9190320000000001</v>
      </c>
      <c r="Q2023" s="386" t="s">
        <v>337</v>
      </c>
    </row>
    <row r="2024" spans="1:17">
      <c r="A2024" s="386" t="s">
        <v>350</v>
      </c>
      <c r="B2024" s="386" t="s">
        <v>337</v>
      </c>
      <c r="C2024" s="386" t="s">
        <v>188</v>
      </c>
      <c r="D2024" s="389">
        <v>44011</v>
      </c>
      <c r="E2024" s="394">
        <v>0.47981481481481481</v>
      </c>
      <c r="F2024" s="386" t="s">
        <v>415</v>
      </c>
      <c r="G2024" s="386">
        <v>115.398</v>
      </c>
      <c r="H2024" s="386">
        <v>1.92316</v>
      </c>
      <c r="J2024" s="320">
        <f t="shared" si="155"/>
        <v>2020</v>
      </c>
      <c r="K2024" s="320">
        <f t="shared" si="156"/>
        <v>6</v>
      </c>
      <c r="L2024" s="320">
        <f t="shared" si="157"/>
        <v>29</v>
      </c>
      <c r="M2024" s="91">
        <f t="shared" si="158"/>
        <v>44011</v>
      </c>
      <c r="N2024" s="90">
        <f t="shared" si="159"/>
        <v>44011.479814814818</v>
      </c>
      <c r="O2024" s="386">
        <v>115.398</v>
      </c>
      <c r="P2024" s="386">
        <v>1.92316</v>
      </c>
      <c r="Q2024" s="386" t="s">
        <v>337</v>
      </c>
    </row>
    <row r="2025" spans="1:17">
      <c r="A2025" s="386" t="s">
        <v>350</v>
      </c>
      <c r="B2025" s="386" t="s">
        <v>337</v>
      </c>
      <c r="C2025" s="386" t="s">
        <v>188</v>
      </c>
      <c r="D2025" s="389">
        <v>44012</v>
      </c>
      <c r="E2025" s="394">
        <v>0.39759259259259255</v>
      </c>
      <c r="F2025" s="386" t="s">
        <v>423</v>
      </c>
      <c r="G2025" s="386">
        <v>115.83</v>
      </c>
      <c r="H2025" s="386">
        <v>1.8650199999999999</v>
      </c>
      <c r="J2025" s="320">
        <f t="shared" si="155"/>
        <v>2020</v>
      </c>
      <c r="K2025" s="320">
        <f t="shared" si="156"/>
        <v>6</v>
      </c>
      <c r="L2025" s="320">
        <f t="shared" si="157"/>
        <v>30</v>
      </c>
      <c r="M2025" s="91">
        <f t="shared" si="158"/>
        <v>44012</v>
      </c>
      <c r="N2025" s="90">
        <f t="shared" si="159"/>
        <v>44012.397592592592</v>
      </c>
      <c r="O2025" s="386">
        <v>115.83</v>
      </c>
      <c r="P2025" s="386">
        <v>1.8650199999999999</v>
      </c>
      <c r="Q2025" s="386" t="s">
        <v>337</v>
      </c>
    </row>
    <row r="2026" spans="1:17">
      <c r="A2026" s="386" t="s">
        <v>350</v>
      </c>
      <c r="B2026" s="386" t="s">
        <v>337</v>
      </c>
      <c r="C2026" s="386" t="s">
        <v>188</v>
      </c>
      <c r="D2026" s="389">
        <v>44012</v>
      </c>
      <c r="E2026" s="394">
        <v>0.51687499999999997</v>
      </c>
      <c r="F2026" s="386" t="s">
        <v>419</v>
      </c>
      <c r="G2026" s="386">
        <v>115.499</v>
      </c>
      <c r="H2026" s="386">
        <v>1.9090009999999999</v>
      </c>
      <c r="J2026" s="320">
        <f t="shared" si="155"/>
        <v>2020</v>
      </c>
      <c r="K2026" s="320">
        <f t="shared" si="156"/>
        <v>6</v>
      </c>
      <c r="L2026" s="320">
        <f t="shared" si="157"/>
        <v>30</v>
      </c>
      <c r="M2026" s="91">
        <f t="shared" si="158"/>
        <v>44012</v>
      </c>
      <c r="N2026" s="90">
        <f t="shared" si="159"/>
        <v>44012.516875000001</v>
      </c>
      <c r="O2026" s="386">
        <v>115.499</v>
      </c>
      <c r="P2026" s="386">
        <v>1.9090009999999999</v>
      </c>
      <c r="Q2026" s="386" t="s">
        <v>337</v>
      </c>
    </row>
    <row r="2027" spans="1:17">
      <c r="A2027" s="386" t="s">
        <v>350</v>
      </c>
      <c r="B2027" s="386" t="s">
        <v>337</v>
      </c>
      <c r="C2027" s="386" t="s">
        <v>188</v>
      </c>
      <c r="D2027" s="389">
        <v>44012</v>
      </c>
      <c r="E2027" s="394">
        <v>0.51687499999999997</v>
      </c>
      <c r="F2027" s="386" t="s">
        <v>419</v>
      </c>
      <c r="G2027" s="386">
        <v>115.499</v>
      </c>
      <c r="H2027" s="386">
        <v>1.9090009999999999</v>
      </c>
      <c r="J2027" s="320">
        <f t="shared" si="155"/>
        <v>2020</v>
      </c>
      <c r="K2027" s="320">
        <f t="shared" si="156"/>
        <v>6</v>
      </c>
      <c r="L2027" s="320">
        <f t="shared" si="157"/>
        <v>30</v>
      </c>
      <c r="M2027" s="91">
        <f t="shared" si="158"/>
        <v>44012</v>
      </c>
      <c r="N2027" s="90">
        <f t="shared" si="159"/>
        <v>44012.516875000001</v>
      </c>
      <c r="O2027" s="386">
        <v>115.499</v>
      </c>
      <c r="P2027" s="386">
        <v>1.9090009999999999</v>
      </c>
      <c r="Q2027" s="386" t="s">
        <v>337</v>
      </c>
    </row>
    <row r="2028" spans="1:17">
      <c r="A2028" s="386" t="s">
        <v>350</v>
      </c>
      <c r="B2028" s="386" t="s">
        <v>337</v>
      </c>
      <c r="C2028" s="386" t="s">
        <v>188</v>
      </c>
      <c r="D2028" s="389">
        <v>44012</v>
      </c>
      <c r="E2028" s="394">
        <v>0.62518518518518518</v>
      </c>
      <c r="F2028" s="386" t="s">
        <v>415</v>
      </c>
      <c r="G2028" s="386">
        <v>115.58199999999999</v>
      </c>
      <c r="H2028" s="386">
        <v>1.897959</v>
      </c>
      <c r="J2028" s="320">
        <f t="shared" si="155"/>
        <v>2020</v>
      </c>
      <c r="K2028" s="320">
        <f t="shared" si="156"/>
        <v>6</v>
      </c>
      <c r="L2028" s="320">
        <f t="shared" si="157"/>
        <v>30</v>
      </c>
      <c r="M2028" s="91">
        <f t="shared" si="158"/>
        <v>44012</v>
      </c>
      <c r="N2028" s="90">
        <f t="shared" si="159"/>
        <v>44012.625185185185</v>
      </c>
      <c r="O2028" s="386">
        <v>115.58199999999999</v>
      </c>
      <c r="P2028" s="386">
        <v>1.897959</v>
      </c>
      <c r="Q2028" s="386" t="s">
        <v>337</v>
      </c>
    </row>
    <row r="2029" spans="1:17">
      <c r="A2029" s="386" t="s">
        <v>350</v>
      </c>
      <c r="B2029" s="386" t="s">
        <v>337</v>
      </c>
      <c r="C2029" s="386" t="s">
        <v>188</v>
      </c>
      <c r="D2029" s="389">
        <v>44013</v>
      </c>
      <c r="E2029" s="394">
        <v>0.62472222222222229</v>
      </c>
      <c r="F2029" s="386" t="s">
        <v>629</v>
      </c>
      <c r="G2029" s="386">
        <v>115.93600000000001</v>
      </c>
      <c r="H2029" s="386">
        <v>1.848031</v>
      </c>
      <c r="J2029" s="320">
        <f t="shared" si="155"/>
        <v>2020</v>
      </c>
      <c r="K2029" s="320">
        <f t="shared" si="156"/>
        <v>7</v>
      </c>
      <c r="L2029" s="320">
        <f t="shared" si="157"/>
        <v>1</v>
      </c>
      <c r="M2029" s="91">
        <f t="shared" si="158"/>
        <v>44013</v>
      </c>
      <c r="N2029" s="90">
        <f t="shared" si="159"/>
        <v>44013.624722222223</v>
      </c>
      <c r="O2029" s="386">
        <v>115.93600000000001</v>
      </c>
      <c r="P2029" s="386">
        <v>1.848031</v>
      </c>
      <c r="Q2029" s="386" t="s">
        <v>337</v>
      </c>
    </row>
    <row r="2030" spans="1:17">
      <c r="A2030" s="386" t="s">
        <v>350</v>
      </c>
      <c r="B2030" s="386" t="s">
        <v>337</v>
      </c>
      <c r="C2030" s="386" t="s">
        <v>188</v>
      </c>
      <c r="D2030" s="389">
        <v>44018</v>
      </c>
      <c r="E2030" s="394">
        <v>0.52813657407407411</v>
      </c>
      <c r="F2030" s="386" t="s">
        <v>431</v>
      </c>
      <c r="G2030" s="386">
        <v>116.27200000000001</v>
      </c>
      <c r="H2030" s="386">
        <v>1.8020240000000001</v>
      </c>
      <c r="J2030" s="320">
        <f t="shared" si="155"/>
        <v>2020</v>
      </c>
      <c r="K2030" s="320">
        <f t="shared" si="156"/>
        <v>7</v>
      </c>
      <c r="L2030" s="320">
        <f t="shared" si="157"/>
        <v>6</v>
      </c>
      <c r="M2030" s="91">
        <f t="shared" si="158"/>
        <v>44018</v>
      </c>
      <c r="N2030" s="90">
        <f t="shared" si="159"/>
        <v>44018.528136574074</v>
      </c>
      <c r="O2030" s="386">
        <v>116.27200000000001</v>
      </c>
      <c r="P2030" s="386">
        <v>1.8020240000000001</v>
      </c>
      <c r="Q2030" s="386" t="s">
        <v>337</v>
      </c>
    </row>
    <row r="2031" spans="1:17">
      <c r="A2031" s="386" t="s">
        <v>350</v>
      </c>
      <c r="B2031" s="386" t="s">
        <v>337</v>
      </c>
      <c r="C2031" s="386" t="s">
        <v>188</v>
      </c>
      <c r="D2031" s="389">
        <v>44018</v>
      </c>
      <c r="E2031" s="394">
        <v>0.52813657407407411</v>
      </c>
      <c r="F2031" s="386" t="s">
        <v>431</v>
      </c>
      <c r="G2031" s="386">
        <v>116.27200000000001</v>
      </c>
      <c r="H2031" s="386">
        <v>1.8020240000000001</v>
      </c>
      <c r="J2031" s="320">
        <f t="shared" si="155"/>
        <v>2020</v>
      </c>
      <c r="K2031" s="320">
        <f t="shared" si="156"/>
        <v>7</v>
      </c>
      <c r="L2031" s="320">
        <f t="shared" si="157"/>
        <v>6</v>
      </c>
      <c r="M2031" s="91">
        <f t="shared" si="158"/>
        <v>44018</v>
      </c>
      <c r="N2031" s="90">
        <f t="shared" si="159"/>
        <v>44018.528136574074</v>
      </c>
      <c r="O2031" s="386">
        <v>116.27200000000001</v>
      </c>
      <c r="P2031" s="386">
        <v>1.8020240000000001</v>
      </c>
      <c r="Q2031" s="386" t="s">
        <v>337</v>
      </c>
    </row>
    <row r="2032" spans="1:17">
      <c r="A2032" s="386" t="s">
        <v>350</v>
      </c>
      <c r="B2032" s="386" t="s">
        <v>337</v>
      </c>
      <c r="C2032" s="386" t="s">
        <v>188</v>
      </c>
      <c r="D2032" s="389">
        <v>44018</v>
      </c>
      <c r="E2032" s="394">
        <v>0.66243055555555552</v>
      </c>
      <c r="F2032" s="386" t="s">
        <v>585</v>
      </c>
      <c r="G2032" s="386">
        <v>116.696</v>
      </c>
      <c r="H2032" s="386">
        <v>1.7460370000000001</v>
      </c>
      <c r="J2032" s="320">
        <f t="shared" si="155"/>
        <v>2020</v>
      </c>
      <c r="K2032" s="320">
        <f t="shared" si="156"/>
        <v>7</v>
      </c>
      <c r="L2032" s="320">
        <f t="shared" si="157"/>
        <v>6</v>
      </c>
      <c r="M2032" s="91">
        <f t="shared" si="158"/>
        <v>44018</v>
      </c>
      <c r="N2032" s="90">
        <f t="shared" si="159"/>
        <v>44018.662430555552</v>
      </c>
      <c r="O2032" s="386">
        <v>116.696</v>
      </c>
      <c r="P2032" s="386">
        <v>1.7460370000000001</v>
      </c>
      <c r="Q2032" s="386" t="s">
        <v>337</v>
      </c>
    </row>
    <row r="2033" spans="1:17">
      <c r="A2033" s="386" t="s">
        <v>350</v>
      </c>
      <c r="B2033" s="386" t="s">
        <v>337</v>
      </c>
      <c r="C2033" s="386" t="s">
        <v>188</v>
      </c>
      <c r="D2033" s="389">
        <v>44018</v>
      </c>
      <c r="E2033" s="394">
        <v>0.66417824074074072</v>
      </c>
      <c r="F2033" s="386" t="s">
        <v>585</v>
      </c>
      <c r="G2033" s="386">
        <v>116.696</v>
      </c>
      <c r="H2033" s="386">
        <v>1.7460370000000001</v>
      </c>
      <c r="J2033" s="320">
        <f t="shared" si="155"/>
        <v>2020</v>
      </c>
      <c r="K2033" s="320">
        <f t="shared" si="156"/>
        <v>7</v>
      </c>
      <c r="L2033" s="320">
        <f t="shared" si="157"/>
        <v>6</v>
      </c>
      <c r="M2033" s="91">
        <f t="shared" si="158"/>
        <v>44018</v>
      </c>
      <c r="N2033" s="90">
        <f t="shared" si="159"/>
        <v>44018.664178240739</v>
      </c>
      <c r="O2033" s="386">
        <v>116.696</v>
      </c>
      <c r="P2033" s="386">
        <v>1.7460370000000001</v>
      </c>
      <c r="Q2033" s="386" t="s">
        <v>337</v>
      </c>
    </row>
    <row r="2034" spans="1:17">
      <c r="A2034" s="386" t="s">
        <v>350</v>
      </c>
      <c r="B2034" s="386" t="s">
        <v>337</v>
      </c>
      <c r="C2034" s="386" t="s">
        <v>188</v>
      </c>
      <c r="D2034" s="389">
        <v>44019</v>
      </c>
      <c r="E2034" s="394">
        <v>0.37739583333333337</v>
      </c>
      <c r="F2034" s="386" t="s">
        <v>567</v>
      </c>
      <c r="G2034" s="386">
        <v>116.342</v>
      </c>
      <c r="H2034" s="386">
        <v>1.7920119999999999</v>
      </c>
      <c r="J2034" s="320">
        <f t="shared" si="155"/>
        <v>2020</v>
      </c>
      <c r="K2034" s="320">
        <f t="shared" si="156"/>
        <v>7</v>
      </c>
      <c r="L2034" s="320">
        <f t="shared" si="157"/>
        <v>7</v>
      </c>
      <c r="M2034" s="91">
        <f t="shared" si="158"/>
        <v>44019</v>
      </c>
      <c r="N2034" s="90">
        <f t="shared" si="159"/>
        <v>44019.377395833333</v>
      </c>
      <c r="O2034" s="386">
        <v>116.342</v>
      </c>
      <c r="P2034" s="386">
        <v>1.7920119999999999</v>
      </c>
      <c r="Q2034" s="386" t="s">
        <v>337</v>
      </c>
    </row>
    <row r="2035" spans="1:17">
      <c r="A2035" s="386" t="s">
        <v>350</v>
      </c>
      <c r="B2035" s="386" t="s">
        <v>337</v>
      </c>
      <c r="C2035" s="386" t="s">
        <v>188</v>
      </c>
      <c r="D2035" s="389">
        <v>44019</v>
      </c>
      <c r="E2035" s="394">
        <v>0.37739583333333337</v>
      </c>
      <c r="F2035" s="386" t="s">
        <v>567</v>
      </c>
      <c r="G2035" s="386">
        <v>116.342</v>
      </c>
      <c r="H2035" s="386">
        <v>1.7920119999999999</v>
      </c>
      <c r="J2035" s="320">
        <f t="shared" si="155"/>
        <v>2020</v>
      </c>
      <c r="K2035" s="320">
        <f t="shared" si="156"/>
        <v>7</v>
      </c>
      <c r="L2035" s="320">
        <f t="shared" si="157"/>
        <v>7</v>
      </c>
      <c r="M2035" s="91">
        <f t="shared" si="158"/>
        <v>44019</v>
      </c>
      <c r="N2035" s="90">
        <f t="shared" si="159"/>
        <v>44019.377395833333</v>
      </c>
      <c r="O2035" s="386">
        <v>116.342</v>
      </c>
      <c r="P2035" s="386">
        <v>1.7920119999999999</v>
      </c>
      <c r="Q2035" s="386" t="s">
        <v>337</v>
      </c>
    </row>
    <row r="2036" spans="1:17">
      <c r="A2036" s="386" t="s">
        <v>350</v>
      </c>
      <c r="B2036" s="386" t="s">
        <v>337</v>
      </c>
      <c r="C2036" s="386" t="s">
        <v>188</v>
      </c>
      <c r="D2036" s="389">
        <v>44020</v>
      </c>
      <c r="E2036" s="394">
        <v>0.62509259259259253</v>
      </c>
      <c r="F2036" s="386" t="s">
        <v>630</v>
      </c>
      <c r="G2036" s="386">
        <v>116.282</v>
      </c>
      <c r="H2036" s="386">
        <v>1.799199</v>
      </c>
      <c r="J2036" s="320">
        <f t="shared" si="155"/>
        <v>2020</v>
      </c>
      <c r="K2036" s="320">
        <f t="shared" si="156"/>
        <v>7</v>
      </c>
      <c r="L2036" s="320">
        <f t="shared" si="157"/>
        <v>8</v>
      </c>
      <c r="M2036" s="91">
        <f t="shared" si="158"/>
        <v>44020</v>
      </c>
      <c r="N2036" s="90">
        <f t="shared" si="159"/>
        <v>44020.625092592592</v>
      </c>
      <c r="O2036" s="386">
        <v>116.282</v>
      </c>
      <c r="P2036" s="386">
        <v>1.799199</v>
      </c>
      <c r="Q2036" s="386" t="s">
        <v>337</v>
      </c>
    </row>
    <row r="2037" spans="1:17">
      <c r="A2037" s="386" t="s">
        <v>350</v>
      </c>
      <c r="B2037" s="386" t="s">
        <v>337</v>
      </c>
      <c r="C2037" s="386" t="s">
        <v>188</v>
      </c>
      <c r="D2037" s="389">
        <v>44020</v>
      </c>
      <c r="E2037" s="394">
        <v>0.62509259259259253</v>
      </c>
      <c r="F2037" s="386" t="s">
        <v>630</v>
      </c>
      <c r="G2037" s="386">
        <v>116.282</v>
      </c>
      <c r="H2037" s="386">
        <v>1.799199</v>
      </c>
      <c r="J2037" s="320">
        <f t="shared" si="155"/>
        <v>2020</v>
      </c>
      <c r="K2037" s="320">
        <f t="shared" si="156"/>
        <v>7</v>
      </c>
      <c r="L2037" s="320">
        <f t="shared" si="157"/>
        <v>8</v>
      </c>
      <c r="M2037" s="91">
        <f t="shared" si="158"/>
        <v>44020</v>
      </c>
      <c r="N2037" s="90">
        <f t="shared" si="159"/>
        <v>44020.625092592592</v>
      </c>
      <c r="O2037" s="386">
        <v>116.282</v>
      </c>
      <c r="P2037" s="386">
        <v>1.799199</v>
      </c>
      <c r="Q2037" s="386" t="s">
        <v>337</v>
      </c>
    </row>
    <row r="2038" spans="1:17">
      <c r="A2038" s="386" t="s">
        <v>350</v>
      </c>
      <c r="B2038" s="386" t="s">
        <v>337</v>
      </c>
      <c r="C2038" s="386" t="s">
        <v>188</v>
      </c>
      <c r="D2038" s="389">
        <v>44020</v>
      </c>
      <c r="E2038" s="394">
        <v>0.62513888888888891</v>
      </c>
      <c r="F2038" s="386" t="s">
        <v>414</v>
      </c>
      <c r="G2038" s="386">
        <v>116.592</v>
      </c>
      <c r="H2038" s="386">
        <v>1.7589840000000001</v>
      </c>
      <c r="J2038" s="320">
        <f t="shared" si="155"/>
        <v>2020</v>
      </c>
      <c r="K2038" s="320">
        <f t="shared" si="156"/>
        <v>7</v>
      </c>
      <c r="L2038" s="320">
        <f t="shared" si="157"/>
        <v>8</v>
      </c>
      <c r="M2038" s="91">
        <f t="shared" si="158"/>
        <v>44020</v>
      </c>
      <c r="N2038" s="90">
        <f t="shared" si="159"/>
        <v>44020.625138888892</v>
      </c>
      <c r="O2038" s="386">
        <v>116.592</v>
      </c>
      <c r="P2038" s="386">
        <v>1.7589840000000001</v>
      </c>
      <c r="Q2038" s="386" t="s">
        <v>337</v>
      </c>
    </row>
    <row r="2039" spans="1:17">
      <c r="A2039" s="386" t="s">
        <v>350</v>
      </c>
      <c r="B2039" s="386" t="s">
        <v>337</v>
      </c>
      <c r="C2039" s="386" t="s">
        <v>188</v>
      </c>
      <c r="D2039" s="389">
        <v>44021</v>
      </c>
      <c r="E2039" s="394">
        <v>0.614375</v>
      </c>
      <c r="F2039" s="386" t="s">
        <v>287</v>
      </c>
      <c r="G2039" s="386">
        <v>116.75</v>
      </c>
      <c r="H2039" s="386">
        <v>1.7350650000000001</v>
      </c>
      <c r="J2039" s="320">
        <f t="shared" si="155"/>
        <v>2020</v>
      </c>
      <c r="K2039" s="320">
        <f t="shared" si="156"/>
        <v>7</v>
      </c>
      <c r="L2039" s="320">
        <f t="shared" si="157"/>
        <v>9</v>
      </c>
      <c r="M2039" s="91">
        <f t="shared" si="158"/>
        <v>44021</v>
      </c>
      <c r="N2039" s="90">
        <f t="shared" si="159"/>
        <v>44021.614374999997</v>
      </c>
      <c r="O2039" s="386">
        <v>116.75</v>
      </c>
      <c r="P2039" s="386">
        <v>1.7350650000000001</v>
      </c>
      <c r="Q2039" s="386" t="s">
        <v>337</v>
      </c>
    </row>
    <row r="2040" spans="1:17">
      <c r="A2040" s="386" t="s">
        <v>350</v>
      </c>
      <c r="B2040" s="386" t="s">
        <v>337</v>
      </c>
      <c r="C2040" s="386" t="s">
        <v>188</v>
      </c>
      <c r="D2040" s="389">
        <v>44022</v>
      </c>
      <c r="E2040" s="394">
        <v>0.44383101851851853</v>
      </c>
      <c r="F2040" s="386" t="s">
        <v>419</v>
      </c>
      <c r="G2040" s="386">
        <v>115.869</v>
      </c>
      <c r="H2040" s="386">
        <v>1.8510530000000001</v>
      </c>
      <c r="J2040" s="320">
        <f t="shared" si="155"/>
        <v>2020</v>
      </c>
      <c r="K2040" s="320">
        <f t="shared" si="156"/>
        <v>7</v>
      </c>
      <c r="L2040" s="320">
        <f t="shared" si="157"/>
        <v>10</v>
      </c>
      <c r="M2040" s="91">
        <f t="shared" si="158"/>
        <v>44022</v>
      </c>
      <c r="N2040" s="90">
        <f t="shared" si="159"/>
        <v>44022.443831018521</v>
      </c>
      <c r="O2040" s="386">
        <v>115.869</v>
      </c>
      <c r="P2040" s="386">
        <v>1.8510530000000001</v>
      </c>
      <c r="Q2040" s="386" t="s">
        <v>337</v>
      </c>
    </row>
    <row r="2041" spans="1:17">
      <c r="A2041" s="386" t="s">
        <v>350</v>
      </c>
      <c r="B2041" s="386" t="s">
        <v>337</v>
      </c>
      <c r="C2041" s="386" t="s">
        <v>188</v>
      </c>
      <c r="D2041" s="389">
        <v>44022</v>
      </c>
      <c r="E2041" s="394">
        <v>0.44383101851851853</v>
      </c>
      <c r="F2041" s="386" t="s">
        <v>419</v>
      </c>
      <c r="G2041" s="386">
        <v>116.45099999999999</v>
      </c>
      <c r="H2041" s="386">
        <v>1.7738039999999999</v>
      </c>
      <c r="J2041" s="320">
        <f t="shared" si="155"/>
        <v>2020</v>
      </c>
      <c r="K2041" s="320">
        <f t="shared" si="156"/>
        <v>7</v>
      </c>
      <c r="L2041" s="320">
        <f t="shared" si="157"/>
        <v>10</v>
      </c>
      <c r="M2041" s="91">
        <f t="shared" si="158"/>
        <v>44022</v>
      </c>
      <c r="N2041" s="90">
        <f t="shared" si="159"/>
        <v>44022.443831018521</v>
      </c>
      <c r="O2041" s="386">
        <v>116.45099999999999</v>
      </c>
      <c r="P2041" s="386">
        <v>1.7738039999999999</v>
      </c>
      <c r="Q2041" s="386" t="s">
        <v>337</v>
      </c>
    </row>
    <row r="2042" spans="1:17">
      <c r="A2042" s="386" t="s">
        <v>350</v>
      </c>
      <c r="B2042" s="386" t="s">
        <v>337</v>
      </c>
      <c r="C2042" s="386" t="s">
        <v>188</v>
      </c>
      <c r="D2042" s="389">
        <v>44022</v>
      </c>
      <c r="E2042" s="394">
        <v>0.62509259259259253</v>
      </c>
      <c r="F2042" s="386" t="s">
        <v>631</v>
      </c>
      <c r="G2042" s="386">
        <v>116.148</v>
      </c>
      <c r="H2042" s="386">
        <v>1.813965</v>
      </c>
      <c r="J2042" s="320">
        <f t="shared" si="155"/>
        <v>2020</v>
      </c>
      <c r="K2042" s="320">
        <f t="shared" si="156"/>
        <v>7</v>
      </c>
      <c r="L2042" s="320">
        <f t="shared" si="157"/>
        <v>10</v>
      </c>
      <c r="M2042" s="91">
        <f t="shared" si="158"/>
        <v>44022</v>
      </c>
      <c r="N2042" s="90">
        <f t="shared" si="159"/>
        <v>44022.625092592592</v>
      </c>
      <c r="O2042" s="386">
        <v>116.148</v>
      </c>
      <c r="P2042" s="386">
        <v>1.813965</v>
      </c>
      <c r="Q2042" s="386" t="s">
        <v>337</v>
      </c>
    </row>
    <row r="2043" spans="1:17">
      <c r="A2043" s="386" t="s">
        <v>350</v>
      </c>
      <c r="B2043" s="386" t="s">
        <v>337</v>
      </c>
      <c r="C2043" s="386" t="s">
        <v>188</v>
      </c>
      <c r="D2043" s="389">
        <v>44025</v>
      </c>
      <c r="E2043" s="394">
        <v>0.47377314814814814</v>
      </c>
      <c r="F2043" s="386" t="s">
        <v>287</v>
      </c>
      <c r="G2043" s="386">
        <v>116.285</v>
      </c>
      <c r="H2043" s="386">
        <v>1.7950379999999999</v>
      </c>
      <c r="J2043" s="320">
        <f t="shared" si="155"/>
        <v>2020</v>
      </c>
      <c r="K2043" s="320">
        <f t="shared" si="156"/>
        <v>7</v>
      </c>
      <c r="L2043" s="320">
        <f t="shared" si="157"/>
        <v>13</v>
      </c>
      <c r="M2043" s="91">
        <f t="shared" si="158"/>
        <v>44025</v>
      </c>
      <c r="N2043" s="90">
        <f t="shared" si="159"/>
        <v>44025.473773148151</v>
      </c>
      <c r="O2043" s="386">
        <v>116.285</v>
      </c>
      <c r="P2043" s="386">
        <v>1.7950379999999999</v>
      </c>
      <c r="Q2043" s="386" t="s">
        <v>337</v>
      </c>
    </row>
    <row r="2044" spans="1:17">
      <c r="A2044" s="386" t="s">
        <v>350</v>
      </c>
      <c r="B2044" s="386" t="s">
        <v>337</v>
      </c>
      <c r="C2044" s="386" t="s">
        <v>188</v>
      </c>
      <c r="D2044" s="389">
        <v>44026</v>
      </c>
      <c r="E2044" s="394">
        <v>0.46356481481481482</v>
      </c>
      <c r="F2044" s="386" t="s">
        <v>431</v>
      </c>
      <c r="G2044" s="386">
        <v>116.264</v>
      </c>
      <c r="H2044" s="386">
        <v>1.797069</v>
      </c>
      <c r="J2044" s="320">
        <f t="shared" si="155"/>
        <v>2020</v>
      </c>
      <c r="K2044" s="320">
        <f t="shared" si="156"/>
        <v>7</v>
      </c>
      <c r="L2044" s="320">
        <f t="shared" si="157"/>
        <v>14</v>
      </c>
      <c r="M2044" s="91">
        <f t="shared" si="158"/>
        <v>44026</v>
      </c>
      <c r="N2044" s="90">
        <f t="shared" si="159"/>
        <v>44026.463564814818</v>
      </c>
      <c r="O2044" s="386">
        <v>116.264</v>
      </c>
      <c r="P2044" s="386">
        <v>1.797069</v>
      </c>
      <c r="Q2044" s="386" t="s">
        <v>337</v>
      </c>
    </row>
    <row r="2045" spans="1:17">
      <c r="A2045" s="386" t="s">
        <v>350</v>
      </c>
      <c r="B2045" s="386" t="s">
        <v>337</v>
      </c>
      <c r="C2045" s="386" t="s">
        <v>188</v>
      </c>
      <c r="D2045" s="389">
        <v>44026</v>
      </c>
      <c r="E2045" s="394">
        <v>0.46356481481481482</v>
      </c>
      <c r="F2045" s="386" t="s">
        <v>431</v>
      </c>
      <c r="G2045" s="386">
        <v>116.264</v>
      </c>
      <c r="H2045" s="386">
        <v>1.797069</v>
      </c>
      <c r="J2045" s="320">
        <f t="shared" si="155"/>
        <v>2020</v>
      </c>
      <c r="K2045" s="320">
        <f t="shared" si="156"/>
        <v>7</v>
      </c>
      <c r="L2045" s="320">
        <f t="shared" si="157"/>
        <v>14</v>
      </c>
      <c r="M2045" s="91">
        <f t="shared" si="158"/>
        <v>44026</v>
      </c>
      <c r="N2045" s="90">
        <f t="shared" si="159"/>
        <v>44026.463564814818</v>
      </c>
      <c r="O2045" s="386">
        <v>116.264</v>
      </c>
      <c r="P2045" s="386">
        <v>1.797069</v>
      </c>
      <c r="Q2045" s="386" t="s">
        <v>337</v>
      </c>
    </row>
    <row r="2046" spans="1:17">
      <c r="A2046" s="386" t="s">
        <v>350</v>
      </c>
      <c r="B2046" s="386" t="s">
        <v>337</v>
      </c>
      <c r="C2046" s="386" t="s">
        <v>188</v>
      </c>
      <c r="D2046" s="389">
        <v>44026</v>
      </c>
      <c r="E2046" s="394">
        <v>0.55181712962962959</v>
      </c>
      <c r="F2046" s="386" t="s">
        <v>549</v>
      </c>
      <c r="G2046" s="386">
        <v>116.577</v>
      </c>
      <c r="H2046" s="386">
        <v>1.755606</v>
      </c>
      <c r="J2046" s="320">
        <f t="shared" si="155"/>
        <v>2020</v>
      </c>
      <c r="K2046" s="320">
        <f t="shared" si="156"/>
        <v>7</v>
      </c>
      <c r="L2046" s="320">
        <f t="shared" si="157"/>
        <v>14</v>
      </c>
      <c r="M2046" s="91">
        <f t="shared" si="158"/>
        <v>44026</v>
      </c>
      <c r="N2046" s="90">
        <f t="shared" si="159"/>
        <v>44026.551817129628</v>
      </c>
      <c r="O2046" s="386">
        <v>116.577</v>
      </c>
      <c r="P2046" s="386">
        <v>1.755606</v>
      </c>
      <c r="Q2046" s="386" t="s">
        <v>337</v>
      </c>
    </row>
    <row r="2047" spans="1:17">
      <c r="A2047" s="386" t="s">
        <v>350</v>
      </c>
      <c r="B2047" s="386" t="s">
        <v>337</v>
      </c>
      <c r="C2047" s="386" t="s">
        <v>188</v>
      </c>
      <c r="D2047" s="389">
        <v>44026</v>
      </c>
      <c r="E2047" s="394">
        <v>0.55181712962962959</v>
      </c>
      <c r="F2047" s="386" t="s">
        <v>549</v>
      </c>
      <c r="G2047" s="386">
        <v>116.577</v>
      </c>
      <c r="H2047" s="386">
        <v>1.755606</v>
      </c>
      <c r="J2047" s="320">
        <f t="shared" si="155"/>
        <v>2020</v>
      </c>
      <c r="K2047" s="320">
        <f t="shared" si="156"/>
        <v>7</v>
      </c>
      <c r="L2047" s="320">
        <f t="shared" si="157"/>
        <v>14</v>
      </c>
      <c r="M2047" s="91">
        <f t="shared" si="158"/>
        <v>44026</v>
      </c>
      <c r="N2047" s="90">
        <f t="shared" si="159"/>
        <v>44026.551817129628</v>
      </c>
      <c r="O2047" s="386">
        <v>116.577</v>
      </c>
      <c r="P2047" s="386">
        <v>1.755606</v>
      </c>
      <c r="Q2047" s="386" t="s">
        <v>337</v>
      </c>
    </row>
    <row r="2048" spans="1:17">
      <c r="A2048" s="386" t="s">
        <v>350</v>
      </c>
      <c r="B2048" s="386" t="s">
        <v>337</v>
      </c>
      <c r="C2048" s="386" t="s">
        <v>188</v>
      </c>
      <c r="D2048" s="389">
        <v>44026</v>
      </c>
      <c r="E2048" s="394">
        <v>0.57725694444444442</v>
      </c>
      <c r="F2048" s="386" t="s">
        <v>495</v>
      </c>
      <c r="G2048" s="386">
        <v>116.54445</v>
      </c>
      <c r="H2048" s="386">
        <v>1.7599119999999999</v>
      </c>
      <c r="J2048" s="320">
        <f t="shared" si="155"/>
        <v>2020</v>
      </c>
      <c r="K2048" s="320">
        <f t="shared" si="156"/>
        <v>7</v>
      </c>
      <c r="L2048" s="320">
        <f t="shared" si="157"/>
        <v>14</v>
      </c>
      <c r="M2048" s="91">
        <f t="shared" si="158"/>
        <v>44026</v>
      </c>
      <c r="N2048" s="90">
        <f t="shared" si="159"/>
        <v>44026.577256944445</v>
      </c>
      <c r="O2048" s="386">
        <v>116.54445</v>
      </c>
      <c r="P2048" s="386">
        <v>1.7599119999999999</v>
      </c>
      <c r="Q2048" s="386" t="s">
        <v>337</v>
      </c>
    </row>
    <row r="2049" spans="1:17">
      <c r="A2049" s="386" t="s">
        <v>350</v>
      </c>
      <c r="B2049" s="386" t="s">
        <v>337</v>
      </c>
      <c r="C2049" s="386" t="s">
        <v>188</v>
      </c>
      <c r="D2049" s="389">
        <v>44026</v>
      </c>
      <c r="E2049" s="394">
        <v>0.57725694444444442</v>
      </c>
      <c r="F2049" s="386" t="s">
        <v>495</v>
      </c>
      <c r="G2049" s="386">
        <v>116.60695</v>
      </c>
      <c r="H2049" s="386">
        <v>1.7516449999999999</v>
      </c>
      <c r="J2049" s="320">
        <f t="shared" si="155"/>
        <v>2020</v>
      </c>
      <c r="K2049" s="320">
        <f t="shared" si="156"/>
        <v>7</v>
      </c>
      <c r="L2049" s="320">
        <f t="shared" si="157"/>
        <v>14</v>
      </c>
      <c r="M2049" s="91">
        <f t="shared" si="158"/>
        <v>44026</v>
      </c>
      <c r="N2049" s="90">
        <f t="shared" si="159"/>
        <v>44026.577256944445</v>
      </c>
      <c r="O2049" s="386">
        <v>116.60695</v>
      </c>
      <c r="P2049" s="386">
        <v>1.7516449999999999</v>
      </c>
      <c r="Q2049" s="386" t="s">
        <v>337</v>
      </c>
    </row>
    <row r="2050" spans="1:17">
      <c r="A2050" s="386" t="s">
        <v>350</v>
      </c>
      <c r="B2050" s="386" t="s">
        <v>337</v>
      </c>
      <c r="C2050" s="386" t="s">
        <v>188</v>
      </c>
      <c r="D2050" s="389">
        <v>44026</v>
      </c>
      <c r="E2050" s="394">
        <v>0.59059027777777784</v>
      </c>
      <c r="F2050" s="386" t="s">
        <v>430</v>
      </c>
      <c r="G2050" s="386">
        <v>116.63500000000001</v>
      </c>
      <c r="H2050" s="386">
        <v>1.7479370000000001</v>
      </c>
      <c r="J2050" s="320">
        <f t="shared" si="155"/>
        <v>2020</v>
      </c>
      <c r="K2050" s="320">
        <f t="shared" si="156"/>
        <v>7</v>
      </c>
      <c r="L2050" s="320">
        <f t="shared" si="157"/>
        <v>14</v>
      </c>
      <c r="M2050" s="91">
        <f t="shared" si="158"/>
        <v>44026</v>
      </c>
      <c r="N2050" s="90">
        <f t="shared" si="159"/>
        <v>44026.590590277781</v>
      </c>
      <c r="O2050" s="386">
        <v>116.63500000000001</v>
      </c>
      <c r="P2050" s="386">
        <v>1.7479370000000001</v>
      </c>
      <c r="Q2050" s="386" t="s">
        <v>337</v>
      </c>
    </row>
    <row r="2051" spans="1:17">
      <c r="A2051" s="386" t="s">
        <v>350</v>
      </c>
      <c r="B2051" s="386" t="s">
        <v>337</v>
      </c>
      <c r="C2051" s="386" t="s">
        <v>188</v>
      </c>
      <c r="D2051" s="389">
        <v>44027</v>
      </c>
      <c r="E2051" s="394">
        <v>0.5958796296296297</v>
      </c>
      <c r="F2051" s="386" t="s">
        <v>632</v>
      </c>
      <c r="G2051" s="386">
        <v>116.911</v>
      </c>
      <c r="H2051" s="386">
        <v>1.71072</v>
      </c>
      <c r="J2051" s="320">
        <f t="shared" ref="J2051:J2114" si="160">YEAR(D2051)</f>
        <v>2020</v>
      </c>
      <c r="K2051" s="320">
        <f t="shared" ref="K2051:K2114" si="161">MONTH(D2051)</f>
        <v>7</v>
      </c>
      <c r="L2051" s="320">
        <f t="shared" ref="L2051:L2114" si="162">DAY(D2051)</f>
        <v>15</v>
      </c>
      <c r="M2051" s="91">
        <f t="shared" ref="M2051:M2114" si="163">DATE(J2051,K2051,L2051)</f>
        <v>44027</v>
      </c>
      <c r="N2051" s="90">
        <f t="shared" ref="N2051:N2114" si="164">M2051+E2051</f>
        <v>44027.595879629633</v>
      </c>
      <c r="O2051" s="386">
        <v>116.911</v>
      </c>
      <c r="P2051" s="386">
        <v>1.71072</v>
      </c>
      <c r="Q2051" s="386" t="s">
        <v>337</v>
      </c>
    </row>
    <row r="2052" spans="1:17">
      <c r="A2052" s="386" t="s">
        <v>350</v>
      </c>
      <c r="B2052" s="386" t="s">
        <v>337</v>
      </c>
      <c r="C2052" s="386" t="s">
        <v>188</v>
      </c>
      <c r="D2052" s="389">
        <v>44027</v>
      </c>
      <c r="E2052" s="394">
        <v>0.5958796296296297</v>
      </c>
      <c r="F2052" s="386" t="s">
        <v>632</v>
      </c>
      <c r="G2052" s="386">
        <v>116.84932000000001</v>
      </c>
      <c r="H2052" s="386">
        <v>1.7188570000000001</v>
      </c>
      <c r="J2052" s="320">
        <f t="shared" si="160"/>
        <v>2020</v>
      </c>
      <c r="K2052" s="320">
        <f t="shared" si="161"/>
        <v>7</v>
      </c>
      <c r="L2052" s="320">
        <f t="shared" si="162"/>
        <v>15</v>
      </c>
      <c r="M2052" s="91">
        <f t="shared" si="163"/>
        <v>44027</v>
      </c>
      <c r="N2052" s="90">
        <f t="shared" si="164"/>
        <v>44027.595879629633</v>
      </c>
      <c r="O2052" s="386">
        <v>116.84932000000001</v>
      </c>
      <c r="P2052" s="386">
        <v>1.7188570000000001</v>
      </c>
      <c r="Q2052" s="386" t="s">
        <v>337</v>
      </c>
    </row>
    <row r="2053" spans="1:17">
      <c r="A2053" s="386" t="s">
        <v>350</v>
      </c>
      <c r="B2053" s="386" t="s">
        <v>337</v>
      </c>
      <c r="C2053" s="386" t="s">
        <v>188</v>
      </c>
      <c r="D2053" s="389">
        <v>44027</v>
      </c>
      <c r="E2053" s="394">
        <v>0.63626157407407413</v>
      </c>
      <c r="F2053" s="386" t="s">
        <v>633</v>
      </c>
      <c r="G2053" s="386">
        <v>116.628</v>
      </c>
      <c r="H2053" s="386">
        <v>1.748092</v>
      </c>
      <c r="J2053" s="320">
        <f t="shared" si="160"/>
        <v>2020</v>
      </c>
      <c r="K2053" s="320">
        <f t="shared" si="161"/>
        <v>7</v>
      </c>
      <c r="L2053" s="320">
        <f t="shared" si="162"/>
        <v>15</v>
      </c>
      <c r="M2053" s="91">
        <f t="shared" si="163"/>
        <v>44027</v>
      </c>
      <c r="N2053" s="90">
        <f t="shared" si="164"/>
        <v>44027.636261574073</v>
      </c>
      <c r="O2053" s="386">
        <v>116.628</v>
      </c>
      <c r="P2053" s="386">
        <v>1.748092</v>
      </c>
      <c r="Q2053" s="386" t="s">
        <v>337</v>
      </c>
    </row>
    <row r="2054" spans="1:17">
      <c r="A2054" s="386" t="s">
        <v>350</v>
      </c>
      <c r="B2054" s="386" t="s">
        <v>337</v>
      </c>
      <c r="C2054" s="386" t="s">
        <v>188</v>
      </c>
      <c r="D2054" s="389">
        <v>44027</v>
      </c>
      <c r="E2054" s="394">
        <v>0.63678240740740744</v>
      </c>
      <c r="F2054" s="386" t="s">
        <v>633</v>
      </c>
      <c r="G2054" s="386">
        <v>116.565</v>
      </c>
      <c r="H2054" s="386">
        <v>1.756426</v>
      </c>
      <c r="J2054" s="320">
        <f t="shared" si="160"/>
        <v>2020</v>
      </c>
      <c r="K2054" s="320">
        <f t="shared" si="161"/>
        <v>7</v>
      </c>
      <c r="L2054" s="320">
        <f t="shared" si="162"/>
        <v>15</v>
      </c>
      <c r="M2054" s="91">
        <f t="shared" si="163"/>
        <v>44027</v>
      </c>
      <c r="N2054" s="90">
        <f t="shared" si="164"/>
        <v>44027.636782407404</v>
      </c>
      <c r="O2054" s="386">
        <v>116.565</v>
      </c>
      <c r="P2054" s="386">
        <v>1.756426</v>
      </c>
      <c r="Q2054" s="386" t="s">
        <v>337</v>
      </c>
    </row>
    <row r="2055" spans="1:17">
      <c r="A2055" s="386" t="s">
        <v>350</v>
      </c>
      <c r="B2055" s="386" t="s">
        <v>337</v>
      </c>
      <c r="C2055" s="386" t="s">
        <v>188</v>
      </c>
      <c r="D2055" s="389">
        <v>44029</v>
      </c>
      <c r="E2055" s="394">
        <v>0.46074074074074078</v>
      </c>
      <c r="F2055" s="386" t="s">
        <v>422</v>
      </c>
      <c r="G2055" s="386">
        <v>116.83</v>
      </c>
      <c r="H2055" s="386">
        <v>1.718288</v>
      </c>
      <c r="J2055" s="320">
        <f t="shared" si="160"/>
        <v>2020</v>
      </c>
      <c r="K2055" s="320">
        <f t="shared" si="161"/>
        <v>7</v>
      </c>
      <c r="L2055" s="320">
        <f t="shared" si="162"/>
        <v>17</v>
      </c>
      <c r="M2055" s="91">
        <f t="shared" si="163"/>
        <v>44029</v>
      </c>
      <c r="N2055" s="90">
        <f t="shared" si="164"/>
        <v>44029.460740740738</v>
      </c>
      <c r="O2055" s="386">
        <v>116.83</v>
      </c>
      <c r="P2055" s="386">
        <v>1.718288</v>
      </c>
      <c r="Q2055" s="386" t="s">
        <v>337</v>
      </c>
    </row>
    <row r="2056" spans="1:17">
      <c r="A2056" s="386" t="s">
        <v>350</v>
      </c>
      <c r="B2056" s="386" t="s">
        <v>337</v>
      </c>
      <c r="C2056" s="386" t="s">
        <v>188</v>
      </c>
      <c r="D2056" s="389">
        <v>44029</v>
      </c>
      <c r="E2056" s="394">
        <v>0.46074074074074078</v>
      </c>
      <c r="F2056" s="386" t="s">
        <v>422</v>
      </c>
      <c r="G2056" s="386">
        <v>116.91</v>
      </c>
      <c r="H2056" s="386">
        <v>1.707721</v>
      </c>
      <c r="J2056" s="320">
        <f t="shared" si="160"/>
        <v>2020</v>
      </c>
      <c r="K2056" s="320">
        <f t="shared" si="161"/>
        <v>7</v>
      </c>
      <c r="L2056" s="320">
        <f t="shared" si="162"/>
        <v>17</v>
      </c>
      <c r="M2056" s="91">
        <f t="shared" si="163"/>
        <v>44029</v>
      </c>
      <c r="N2056" s="90">
        <f t="shared" si="164"/>
        <v>44029.460740740738</v>
      </c>
      <c r="O2056" s="386">
        <v>116.91</v>
      </c>
      <c r="P2056" s="386">
        <v>1.707721</v>
      </c>
      <c r="Q2056" s="386" t="s">
        <v>337</v>
      </c>
    </row>
    <row r="2057" spans="1:17">
      <c r="A2057" s="386" t="s">
        <v>350</v>
      </c>
      <c r="B2057" s="386" t="s">
        <v>337</v>
      </c>
      <c r="C2057" s="386" t="s">
        <v>188</v>
      </c>
      <c r="D2057" s="389">
        <v>44029</v>
      </c>
      <c r="E2057" s="394">
        <v>0.46090277777777783</v>
      </c>
      <c r="F2057" s="386" t="s">
        <v>422</v>
      </c>
      <c r="G2057" s="386">
        <v>115.83</v>
      </c>
      <c r="H2057" s="386">
        <v>1.8510949999999999</v>
      </c>
      <c r="J2057" s="320">
        <f t="shared" si="160"/>
        <v>2020</v>
      </c>
      <c r="K2057" s="320">
        <f t="shared" si="161"/>
        <v>7</v>
      </c>
      <c r="L2057" s="320">
        <f t="shared" si="162"/>
        <v>17</v>
      </c>
      <c r="M2057" s="91">
        <f t="shared" si="163"/>
        <v>44029</v>
      </c>
      <c r="N2057" s="90">
        <f t="shared" si="164"/>
        <v>44029.460902777777</v>
      </c>
      <c r="O2057" s="386">
        <v>115.83</v>
      </c>
      <c r="P2057" s="386">
        <v>1.8510949999999999</v>
      </c>
      <c r="Q2057" s="386" t="s">
        <v>337</v>
      </c>
    </row>
    <row r="2058" spans="1:17">
      <c r="A2058" s="386" t="s">
        <v>350</v>
      </c>
      <c r="B2058" s="386" t="s">
        <v>337</v>
      </c>
      <c r="C2058" s="386" t="s">
        <v>188</v>
      </c>
      <c r="D2058" s="389">
        <v>44029</v>
      </c>
      <c r="E2058" s="394">
        <v>0.54387731481481483</v>
      </c>
      <c r="F2058" s="386" t="s">
        <v>419</v>
      </c>
      <c r="G2058" s="386">
        <v>117.08199999999999</v>
      </c>
      <c r="H2058" s="386">
        <v>1.6850290000000001</v>
      </c>
      <c r="J2058" s="320">
        <f t="shared" si="160"/>
        <v>2020</v>
      </c>
      <c r="K2058" s="320">
        <f t="shared" si="161"/>
        <v>7</v>
      </c>
      <c r="L2058" s="320">
        <f t="shared" si="162"/>
        <v>17</v>
      </c>
      <c r="M2058" s="91">
        <f t="shared" si="163"/>
        <v>44029</v>
      </c>
      <c r="N2058" s="90">
        <f t="shared" si="164"/>
        <v>44029.543877314813</v>
      </c>
      <c r="O2058" s="386">
        <v>117.08199999999999</v>
      </c>
      <c r="P2058" s="386">
        <v>1.6850290000000001</v>
      </c>
      <c r="Q2058" s="386" t="s">
        <v>337</v>
      </c>
    </row>
    <row r="2059" spans="1:17">
      <c r="A2059" s="386" t="s">
        <v>350</v>
      </c>
      <c r="B2059" s="386" t="s">
        <v>337</v>
      </c>
      <c r="C2059" s="386" t="s">
        <v>188</v>
      </c>
      <c r="D2059" s="389">
        <v>44029</v>
      </c>
      <c r="E2059" s="394">
        <v>0.54390046296296302</v>
      </c>
      <c r="F2059" s="386" t="s">
        <v>419</v>
      </c>
      <c r="G2059" s="386">
        <v>117.196</v>
      </c>
      <c r="H2059" s="386">
        <v>1.67001</v>
      </c>
      <c r="J2059" s="320">
        <f t="shared" si="160"/>
        <v>2020</v>
      </c>
      <c r="K2059" s="320">
        <f t="shared" si="161"/>
        <v>7</v>
      </c>
      <c r="L2059" s="320">
        <f t="shared" si="162"/>
        <v>17</v>
      </c>
      <c r="M2059" s="91">
        <f t="shared" si="163"/>
        <v>44029</v>
      </c>
      <c r="N2059" s="90">
        <f t="shared" si="164"/>
        <v>44029.543900462966</v>
      </c>
      <c r="O2059" s="386">
        <v>117.196</v>
      </c>
      <c r="P2059" s="386">
        <v>1.67001</v>
      </c>
      <c r="Q2059" s="386" t="s">
        <v>337</v>
      </c>
    </row>
    <row r="2060" spans="1:17">
      <c r="A2060" s="386" t="s">
        <v>350</v>
      </c>
      <c r="B2060" s="386" t="s">
        <v>337</v>
      </c>
      <c r="C2060" s="386" t="s">
        <v>188</v>
      </c>
      <c r="D2060" s="389">
        <v>44032</v>
      </c>
      <c r="E2060" s="394">
        <v>0.34192129629629631</v>
      </c>
      <c r="F2060" s="386" t="s">
        <v>619</v>
      </c>
      <c r="G2060" s="386">
        <v>117.372</v>
      </c>
      <c r="H2060" s="386">
        <v>1.6460520000000001</v>
      </c>
      <c r="J2060" s="320">
        <f t="shared" si="160"/>
        <v>2020</v>
      </c>
      <c r="K2060" s="320">
        <f t="shared" si="161"/>
        <v>7</v>
      </c>
      <c r="L2060" s="320">
        <f t="shared" si="162"/>
        <v>20</v>
      </c>
      <c r="M2060" s="91">
        <f t="shared" si="163"/>
        <v>44032</v>
      </c>
      <c r="N2060" s="90">
        <f t="shared" si="164"/>
        <v>44032.341921296298</v>
      </c>
      <c r="O2060" s="386">
        <v>117.372</v>
      </c>
      <c r="P2060" s="386">
        <v>1.6460520000000001</v>
      </c>
      <c r="Q2060" s="386" t="s">
        <v>337</v>
      </c>
    </row>
    <row r="2061" spans="1:17">
      <c r="A2061" s="386" t="s">
        <v>350</v>
      </c>
      <c r="B2061" s="386" t="s">
        <v>337</v>
      </c>
      <c r="C2061" s="386" t="s">
        <v>188</v>
      </c>
      <c r="D2061" s="389">
        <v>44032</v>
      </c>
      <c r="E2061" s="394">
        <v>0.34192129629629631</v>
      </c>
      <c r="F2061" s="386" t="s">
        <v>619</v>
      </c>
      <c r="G2061" s="386">
        <v>117.372</v>
      </c>
      <c r="H2061" s="386">
        <v>1.6460520000000001</v>
      </c>
      <c r="J2061" s="320">
        <f t="shared" si="160"/>
        <v>2020</v>
      </c>
      <c r="K2061" s="320">
        <f t="shared" si="161"/>
        <v>7</v>
      </c>
      <c r="L2061" s="320">
        <f t="shared" si="162"/>
        <v>20</v>
      </c>
      <c r="M2061" s="91">
        <f t="shared" si="163"/>
        <v>44032</v>
      </c>
      <c r="N2061" s="90">
        <f t="shared" si="164"/>
        <v>44032.341921296298</v>
      </c>
      <c r="O2061" s="386">
        <v>117.372</v>
      </c>
      <c r="P2061" s="386">
        <v>1.6460520000000001</v>
      </c>
      <c r="Q2061" s="386" t="s">
        <v>337</v>
      </c>
    </row>
    <row r="2062" spans="1:17">
      <c r="A2062" s="386" t="s">
        <v>350</v>
      </c>
      <c r="B2062" s="386" t="s">
        <v>337</v>
      </c>
      <c r="C2062" s="386" t="s">
        <v>188</v>
      </c>
      <c r="D2062" s="389">
        <v>44032</v>
      </c>
      <c r="E2062" s="394">
        <v>0.51550925925925928</v>
      </c>
      <c r="F2062" s="386" t="s">
        <v>422</v>
      </c>
      <c r="G2062" s="386">
        <v>117.31699999999999</v>
      </c>
      <c r="H2062" s="386">
        <v>1.6532849999999999</v>
      </c>
      <c r="J2062" s="320">
        <f t="shared" si="160"/>
        <v>2020</v>
      </c>
      <c r="K2062" s="320">
        <f t="shared" si="161"/>
        <v>7</v>
      </c>
      <c r="L2062" s="320">
        <f t="shared" si="162"/>
        <v>20</v>
      </c>
      <c r="M2062" s="91">
        <f t="shared" si="163"/>
        <v>44032</v>
      </c>
      <c r="N2062" s="90">
        <f t="shared" si="164"/>
        <v>44032.515509259261</v>
      </c>
      <c r="O2062" s="386">
        <v>117.31699999999999</v>
      </c>
      <c r="P2062" s="386">
        <v>1.6532849999999999</v>
      </c>
      <c r="Q2062" s="386" t="s">
        <v>337</v>
      </c>
    </row>
    <row r="2063" spans="1:17">
      <c r="A2063" s="386" t="s">
        <v>350</v>
      </c>
      <c r="B2063" s="386" t="s">
        <v>337</v>
      </c>
      <c r="C2063" s="386" t="s">
        <v>188</v>
      </c>
      <c r="D2063" s="389">
        <v>44032</v>
      </c>
      <c r="E2063" s="394">
        <v>0.51553240740740747</v>
      </c>
      <c r="F2063" s="386" t="s">
        <v>422</v>
      </c>
      <c r="G2063" s="386">
        <v>117.31699999999999</v>
      </c>
      <c r="H2063" s="386">
        <v>1.6532849999999999</v>
      </c>
      <c r="J2063" s="320">
        <f t="shared" si="160"/>
        <v>2020</v>
      </c>
      <c r="K2063" s="320">
        <f t="shared" si="161"/>
        <v>7</v>
      </c>
      <c r="L2063" s="320">
        <f t="shared" si="162"/>
        <v>20</v>
      </c>
      <c r="M2063" s="91">
        <f t="shared" si="163"/>
        <v>44032</v>
      </c>
      <c r="N2063" s="90">
        <f t="shared" si="164"/>
        <v>44032.515532407408</v>
      </c>
      <c r="O2063" s="386">
        <v>117.31699999999999</v>
      </c>
      <c r="P2063" s="386">
        <v>1.6532849999999999</v>
      </c>
      <c r="Q2063" s="386" t="s">
        <v>337</v>
      </c>
    </row>
    <row r="2064" spans="1:17">
      <c r="A2064" s="386" t="s">
        <v>350</v>
      </c>
      <c r="B2064" s="386" t="s">
        <v>337</v>
      </c>
      <c r="C2064" s="386" t="s">
        <v>188</v>
      </c>
      <c r="D2064" s="389">
        <v>44032</v>
      </c>
      <c r="E2064" s="394">
        <v>0.52039351851851856</v>
      </c>
      <c r="F2064" s="386" t="s">
        <v>634</v>
      </c>
      <c r="G2064" s="386">
        <v>117.372</v>
      </c>
      <c r="H2064" s="386">
        <v>1.6460520000000001</v>
      </c>
      <c r="J2064" s="320">
        <f t="shared" si="160"/>
        <v>2020</v>
      </c>
      <c r="K2064" s="320">
        <f t="shared" si="161"/>
        <v>7</v>
      </c>
      <c r="L2064" s="320">
        <f t="shared" si="162"/>
        <v>20</v>
      </c>
      <c r="M2064" s="91">
        <f t="shared" si="163"/>
        <v>44032</v>
      </c>
      <c r="N2064" s="90">
        <f t="shared" si="164"/>
        <v>44032.52039351852</v>
      </c>
      <c r="O2064" s="386">
        <v>117.372</v>
      </c>
      <c r="P2064" s="386">
        <v>1.6460520000000001</v>
      </c>
      <c r="Q2064" s="386" t="s">
        <v>337</v>
      </c>
    </row>
    <row r="2065" spans="1:17">
      <c r="A2065" s="386" t="s">
        <v>350</v>
      </c>
      <c r="B2065" s="386" t="s">
        <v>337</v>
      </c>
      <c r="C2065" s="386" t="s">
        <v>188</v>
      </c>
      <c r="D2065" s="389">
        <v>44032</v>
      </c>
      <c r="E2065" s="394">
        <v>0.52039351851851856</v>
      </c>
      <c r="F2065" s="386" t="s">
        <v>634</v>
      </c>
      <c r="G2065" s="386">
        <v>117.372</v>
      </c>
      <c r="H2065" s="386">
        <v>1.6460520000000001</v>
      </c>
      <c r="J2065" s="320">
        <f t="shared" si="160"/>
        <v>2020</v>
      </c>
      <c r="K2065" s="320">
        <f t="shared" si="161"/>
        <v>7</v>
      </c>
      <c r="L2065" s="320">
        <f t="shared" si="162"/>
        <v>20</v>
      </c>
      <c r="M2065" s="91">
        <f t="shared" si="163"/>
        <v>44032</v>
      </c>
      <c r="N2065" s="90">
        <f t="shared" si="164"/>
        <v>44032.52039351852</v>
      </c>
      <c r="O2065" s="386">
        <v>117.372</v>
      </c>
      <c r="P2065" s="386">
        <v>1.6460520000000001</v>
      </c>
      <c r="Q2065" s="386" t="s">
        <v>337</v>
      </c>
    </row>
    <row r="2066" spans="1:17">
      <c r="A2066" s="386" t="s">
        <v>350</v>
      </c>
      <c r="B2066" s="386" t="s">
        <v>337</v>
      </c>
      <c r="C2066" s="386" t="s">
        <v>188</v>
      </c>
      <c r="D2066" s="389">
        <v>44033</v>
      </c>
      <c r="E2066" s="394">
        <v>0.46858796296296296</v>
      </c>
      <c r="F2066" s="386" t="s">
        <v>543</v>
      </c>
      <c r="G2066" s="386">
        <v>117.69</v>
      </c>
      <c r="H2066" s="386">
        <v>1.603486</v>
      </c>
      <c r="J2066" s="320">
        <f t="shared" si="160"/>
        <v>2020</v>
      </c>
      <c r="K2066" s="320">
        <f t="shared" si="161"/>
        <v>7</v>
      </c>
      <c r="L2066" s="320">
        <f t="shared" si="162"/>
        <v>21</v>
      </c>
      <c r="M2066" s="91">
        <f t="shared" si="163"/>
        <v>44033</v>
      </c>
      <c r="N2066" s="90">
        <f t="shared" si="164"/>
        <v>44033.468587962961</v>
      </c>
      <c r="O2066" s="386">
        <v>117.69</v>
      </c>
      <c r="P2066" s="386">
        <v>1.603486</v>
      </c>
      <c r="Q2066" s="386" t="s">
        <v>337</v>
      </c>
    </row>
    <row r="2067" spans="1:17">
      <c r="A2067" s="386" t="s">
        <v>350</v>
      </c>
      <c r="B2067" s="386" t="s">
        <v>337</v>
      </c>
      <c r="C2067" s="386" t="s">
        <v>188</v>
      </c>
      <c r="D2067" s="389">
        <v>44033</v>
      </c>
      <c r="E2067" s="394">
        <v>0.468599537037037</v>
      </c>
      <c r="F2067" s="386" t="s">
        <v>543</v>
      </c>
      <c r="G2067" s="386">
        <v>117.59</v>
      </c>
      <c r="H2067" s="386">
        <v>1.6166050000000001</v>
      </c>
      <c r="J2067" s="320">
        <f t="shared" si="160"/>
        <v>2020</v>
      </c>
      <c r="K2067" s="320">
        <f t="shared" si="161"/>
        <v>7</v>
      </c>
      <c r="L2067" s="320">
        <f t="shared" si="162"/>
        <v>21</v>
      </c>
      <c r="M2067" s="91">
        <f t="shared" si="163"/>
        <v>44033</v>
      </c>
      <c r="N2067" s="90">
        <f t="shared" si="164"/>
        <v>44033.468599537038</v>
      </c>
      <c r="O2067" s="386">
        <v>117.59</v>
      </c>
      <c r="P2067" s="386">
        <v>1.6166050000000001</v>
      </c>
      <c r="Q2067" s="386" t="s">
        <v>337</v>
      </c>
    </row>
    <row r="2068" spans="1:17">
      <c r="A2068" s="386" t="s">
        <v>350</v>
      </c>
      <c r="B2068" s="386" t="s">
        <v>337</v>
      </c>
      <c r="C2068" s="386" t="s">
        <v>188</v>
      </c>
      <c r="D2068" s="389">
        <v>44033</v>
      </c>
      <c r="E2068" s="394">
        <v>0.468599537037037</v>
      </c>
      <c r="F2068" s="386" t="s">
        <v>543</v>
      </c>
      <c r="G2068" s="386">
        <v>117.59</v>
      </c>
      <c r="H2068" s="386">
        <v>1.6166050000000001</v>
      </c>
      <c r="J2068" s="320">
        <f t="shared" si="160"/>
        <v>2020</v>
      </c>
      <c r="K2068" s="320">
        <f t="shared" si="161"/>
        <v>7</v>
      </c>
      <c r="L2068" s="320">
        <f t="shared" si="162"/>
        <v>21</v>
      </c>
      <c r="M2068" s="91">
        <f t="shared" si="163"/>
        <v>44033</v>
      </c>
      <c r="N2068" s="90">
        <f t="shared" si="164"/>
        <v>44033.468599537038</v>
      </c>
      <c r="O2068" s="386">
        <v>117.59</v>
      </c>
      <c r="P2068" s="386">
        <v>1.6166050000000001</v>
      </c>
      <c r="Q2068" s="386" t="s">
        <v>337</v>
      </c>
    </row>
    <row r="2069" spans="1:17">
      <c r="A2069" s="386" t="s">
        <v>350</v>
      </c>
      <c r="B2069" s="386" t="s">
        <v>337</v>
      </c>
      <c r="C2069" s="386" t="s">
        <v>188</v>
      </c>
      <c r="D2069" s="389">
        <v>44033</v>
      </c>
      <c r="E2069" s="394">
        <v>0.6444212962962963</v>
      </c>
      <c r="F2069" s="386" t="s">
        <v>421</v>
      </c>
      <c r="G2069" s="386">
        <v>117.24</v>
      </c>
      <c r="H2069" s="386">
        <v>1.66262</v>
      </c>
      <c r="J2069" s="320">
        <f t="shared" si="160"/>
        <v>2020</v>
      </c>
      <c r="K2069" s="320">
        <f t="shared" si="161"/>
        <v>7</v>
      </c>
      <c r="L2069" s="320">
        <f t="shared" si="162"/>
        <v>21</v>
      </c>
      <c r="M2069" s="91">
        <f t="shared" si="163"/>
        <v>44033</v>
      </c>
      <c r="N2069" s="90">
        <f t="shared" si="164"/>
        <v>44033.644421296296</v>
      </c>
      <c r="O2069" s="386">
        <v>117.24</v>
      </c>
      <c r="P2069" s="386">
        <v>1.66262</v>
      </c>
      <c r="Q2069" s="386" t="s">
        <v>337</v>
      </c>
    </row>
    <row r="2070" spans="1:17">
      <c r="A2070" s="386" t="s">
        <v>350</v>
      </c>
      <c r="B2070" s="386" t="s">
        <v>337</v>
      </c>
      <c r="C2070" s="386" t="s">
        <v>188</v>
      </c>
      <c r="D2070" s="389">
        <v>44034</v>
      </c>
      <c r="E2070" s="394">
        <v>0.53891203703703705</v>
      </c>
      <c r="F2070" s="386" t="s">
        <v>421</v>
      </c>
      <c r="G2070" s="386">
        <v>117.76</v>
      </c>
      <c r="H2070" s="386">
        <v>1.5934900000000001</v>
      </c>
      <c r="J2070" s="320">
        <f t="shared" si="160"/>
        <v>2020</v>
      </c>
      <c r="K2070" s="320">
        <f t="shared" si="161"/>
        <v>7</v>
      </c>
      <c r="L2070" s="320">
        <f t="shared" si="162"/>
        <v>22</v>
      </c>
      <c r="M2070" s="91">
        <f t="shared" si="163"/>
        <v>44034</v>
      </c>
      <c r="N2070" s="90">
        <f t="shared" si="164"/>
        <v>44034.538912037038</v>
      </c>
      <c r="O2070" s="386">
        <v>117.76</v>
      </c>
      <c r="P2070" s="386">
        <v>1.5934900000000001</v>
      </c>
      <c r="Q2070" s="386" t="s">
        <v>337</v>
      </c>
    </row>
    <row r="2071" spans="1:17">
      <c r="A2071" s="386" t="s">
        <v>350</v>
      </c>
      <c r="B2071" s="386" t="s">
        <v>337</v>
      </c>
      <c r="C2071" s="386" t="s">
        <v>188</v>
      </c>
      <c r="D2071" s="389">
        <v>44034</v>
      </c>
      <c r="E2071" s="394">
        <v>0.53891203703703705</v>
      </c>
      <c r="F2071" s="386" t="s">
        <v>421</v>
      </c>
      <c r="G2071" s="386">
        <v>117.76</v>
      </c>
      <c r="H2071" s="386">
        <v>1.5934900000000001</v>
      </c>
      <c r="J2071" s="320">
        <f t="shared" si="160"/>
        <v>2020</v>
      </c>
      <c r="K2071" s="320">
        <f t="shared" si="161"/>
        <v>7</v>
      </c>
      <c r="L2071" s="320">
        <f t="shared" si="162"/>
        <v>22</v>
      </c>
      <c r="M2071" s="91">
        <f t="shared" si="163"/>
        <v>44034</v>
      </c>
      <c r="N2071" s="90">
        <f t="shared" si="164"/>
        <v>44034.538912037038</v>
      </c>
      <c r="O2071" s="386">
        <v>117.76</v>
      </c>
      <c r="P2071" s="386">
        <v>1.5934900000000001</v>
      </c>
      <c r="Q2071" s="386" t="s">
        <v>337</v>
      </c>
    </row>
    <row r="2072" spans="1:17">
      <c r="A2072" s="386" t="s">
        <v>350</v>
      </c>
      <c r="B2072" s="386" t="s">
        <v>337</v>
      </c>
      <c r="C2072" s="386" t="s">
        <v>188</v>
      </c>
      <c r="D2072" s="389">
        <v>44034</v>
      </c>
      <c r="E2072" s="394">
        <v>0.53891203703703705</v>
      </c>
      <c r="F2072" s="386" t="s">
        <v>421</v>
      </c>
      <c r="G2072" s="386">
        <v>117.86</v>
      </c>
      <c r="H2072" s="386">
        <v>1.580389</v>
      </c>
      <c r="J2072" s="320">
        <f t="shared" si="160"/>
        <v>2020</v>
      </c>
      <c r="K2072" s="320">
        <f t="shared" si="161"/>
        <v>7</v>
      </c>
      <c r="L2072" s="320">
        <f t="shared" si="162"/>
        <v>22</v>
      </c>
      <c r="M2072" s="91">
        <f t="shared" si="163"/>
        <v>44034</v>
      </c>
      <c r="N2072" s="90">
        <f t="shared" si="164"/>
        <v>44034.538912037038</v>
      </c>
      <c r="O2072" s="386">
        <v>117.86</v>
      </c>
      <c r="P2072" s="386">
        <v>1.580389</v>
      </c>
      <c r="Q2072" s="386" t="s">
        <v>337</v>
      </c>
    </row>
    <row r="2073" spans="1:17">
      <c r="A2073" s="386" t="s">
        <v>350</v>
      </c>
      <c r="B2073" s="386" t="s">
        <v>337</v>
      </c>
      <c r="C2073" s="386" t="s">
        <v>188</v>
      </c>
      <c r="D2073" s="389">
        <v>44034</v>
      </c>
      <c r="E2073" s="394">
        <v>0.57725694444444442</v>
      </c>
      <c r="F2073" s="386" t="s">
        <v>635</v>
      </c>
      <c r="G2073" s="386">
        <v>117.8139</v>
      </c>
      <c r="H2073" s="386">
        <v>1.586427</v>
      </c>
      <c r="J2073" s="320">
        <f t="shared" si="160"/>
        <v>2020</v>
      </c>
      <c r="K2073" s="320">
        <f t="shared" si="161"/>
        <v>7</v>
      </c>
      <c r="L2073" s="320">
        <f t="shared" si="162"/>
        <v>22</v>
      </c>
      <c r="M2073" s="91">
        <f t="shared" si="163"/>
        <v>44034</v>
      </c>
      <c r="N2073" s="90">
        <f t="shared" si="164"/>
        <v>44034.577256944445</v>
      </c>
      <c r="O2073" s="386">
        <v>117.8139</v>
      </c>
      <c r="P2073" s="386">
        <v>1.586427</v>
      </c>
      <c r="Q2073" s="386" t="s">
        <v>337</v>
      </c>
    </row>
    <row r="2074" spans="1:17">
      <c r="A2074" s="386" t="s">
        <v>350</v>
      </c>
      <c r="B2074" s="386" t="s">
        <v>337</v>
      </c>
      <c r="C2074" s="386" t="s">
        <v>188</v>
      </c>
      <c r="D2074" s="389">
        <v>44034</v>
      </c>
      <c r="E2074" s="394">
        <v>0.57725694444444442</v>
      </c>
      <c r="F2074" s="386" t="s">
        <v>636</v>
      </c>
      <c r="G2074" s="386">
        <v>117.84515</v>
      </c>
      <c r="H2074" s="386">
        <v>1.5823339999999999</v>
      </c>
      <c r="J2074" s="320">
        <f t="shared" si="160"/>
        <v>2020</v>
      </c>
      <c r="K2074" s="320">
        <f t="shared" si="161"/>
        <v>7</v>
      </c>
      <c r="L2074" s="320">
        <f t="shared" si="162"/>
        <v>22</v>
      </c>
      <c r="M2074" s="91">
        <f t="shared" si="163"/>
        <v>44034</v>
      </c>
      <c r="N2074" s="90">
        <f t="shared" si="164"/>
        <v>44034.577256944445</v>
      </c>
      <c r="O2074" s="386">
        <v>117.84515</v>
      </c>
      <c r="P2074" s="386">
        <v>1.5823339999999999</v>
      </c>
      <c r="Q2074" s="386" t="s">
        <v>337</v>
      </c>
    </row>
    <row r="2075" spans="1:17">
      <c r="A2075" s="386" t="s">
        <v>350</v>
      </c>
      <c r="B2075" s="386" t="s">
        <v>337</v>
      </c>
      <c r="C2075" s="386" t="s">
        <v>188</v>
      </c>
      <c r="D2075" s="389">
        <v>44034</v>
      </c>
      <c r="E2075" s="394">
        <v>0.57725694444444442</v>
      </c>
      <c r="F2075" s="386" t="s">
        <v>614</v>
      </c>
      <c r="G2075" s="386">
        <v>117.78265</v>
      </c>
      <c r="H2075" s="386">
        <v>1.5905210000000001</v>
      </c>
      <c r="J2075" s="320">
        <f t="shared" si="160"/>
        <v>2020</v>
      </c>
      <c r="K2075" s="320">
        <f t="shared" si="161"/>
        <v>7</v>
      </c>
      <c r="L2075" s="320">
        <f t="shared" si="162"/>
        <v>22</v>
      </c>
      <c r="M2075" s="91">
        <f t="shared" si="163"/>
        <v>44034</v>
      </c>
      <c r="N2075" s="90">
        <f t="shared" si="164"/>
        <v>44034.577256944445</v>
      </c>
      <c r="O2075" s="386">
        <v>117.78265</v>
      </c>
      <c r="P2075" s="386">
        <v>1.5905210000000001</v>
      </c>
      <c r="Q2075" s="386" t="s">
        <v>337</v>
      </c>
    </row>
    <row r="2076" spans="1:17">
      <c r="A2076" s="386" t="s">
        <v>350</v>
      </c>
      <c r="B2076" s="386" t="s">
        <v>337</v>
      </c>
      <c r="C2076" s="386" t="s">
        <v>188</v>
      </c>
      <c r="D2076" s="389">
        <v>44035</v>
      </c>
      <c r="E2076" s="394">
        <v>0.57725694444444442</v>
      </c>
      <c r="F2076" s="386" t="s">
        <v>612</v>
      </c>
      <c r="G2076" s="386">
        <v>117.77024</v>
      </c>
      <c r="H2076" s="386">
        <v>1.5896779999999999</v>
      </c>
      <c r="J2076" s="320">
        <f t="shared" si="160"/>
        <v>2020</v>
      </c>
      <c r="K2076" s="320">
        <f t="shared" si="161"/>
        <v>7</v>
      </c>
      <c r="L2076" s="320">
        <f t="shared" si="162"/>
        <v>23</v>
      </c>
      <c r="M2076" s="91">
        <f t="shared" si="163"/>
        <v>44035</v>
      </c>
      <c r="N2076" s="90">
        <f t="shared" si="164"/>
        <v>44035.577256944445</v>
      </c>
      <c r="O2076" s="386">
        <v>117.77024</v>
      </c>
      <c r="P2076" s="386">
        <v>1.5896779999999999</v>
      </c>
      <c r="Q2076" s="386" t="s">
        <v>337</v>
      </c>
    </row>
    <row r="2077" spans="1:17">
      <c r="A2077" s="386" t="s">
        <v>350</v>
      </c>
      <c r="B2077" s="386" t="s">
        <v>337</v>
      </c>
      <c r="C2077" s="386" t="s">
        <v>188</v>
      </c>
      <c r="D2077" s="389">
        <v>44035</v>
      </c>
      <c r="E2077" s="394">
        <v>0.57725694444444442</v>
      </c>
      <c r="F2077" s="386" t="s">
        <v>612</v>
      </c>
      <c r="G2077" s="386">
        <v>117.70774</v>
      </c>
      <c r="H2077" s="386">
        <v>1.59788</v>
      </c>
      <c r="J2077" s="320">
        <f t="shared" si="160"/>
        <v>2020</v>
      </c>
      <c r="K2077" s="320">
        <f t="shared" si="161"/>
        <v>7</v>
      </c>
      <c r="L2077" s="320">
        <f t="shared" si="162"/>
        <v>23</v>
      </c>
      <c r="M2077" s="91">
        <f t="shared" si="163"/>
        <v>44035</v>
      </c>
      <c r="N2077" s="90">
        <f t="shared" si="164"/>
        <v>44035.577256944445</v>
      </c>
      <c r="O2077" s="386">
        <v>117.70774</v>
      </c>
      <c r="P2077" s="386">
        <v>1.59788</v>
      </c>
      <c r="Q2077" s="386" t="s">
        <v>337</v>
      </c>
    </row>
    <row r="2078" spans="1:17">
      <c r="A2078" s="386" t="s">
        <v>350</v>
      </c>
      <c r="B2078" s="386" t="s">
        <v>337</v>
      </c>
      <c r="C2078" s="386" t="s">
        <v>188</v>
      </c>
      <c r="D2078" s="389">
        <v>44035</v>
      </c>
      <c r="E2078" s="394">
        <v>0.61951388888888892</v>
      </c>
      <c r="F2078" s="386" t="s">
        <v>637</v>
      </c>
      <c r="G2078" s="386">
        <v>117.714</v>
      </c>
      <c r="H2078" s="386">
        <v>1.5970580000000001</v>
      </c>
      <c r="J2078" s="320">
        <f t="shared" si="160"/>
        <v>2020</v>
      </c>
      <c r="K2078" s="320">
        <f t="shared" si="161"/>
        <v>7</v>
      </c>
      <c r="L2078" s="320">
        <f t="shared" si="162"/>
        <v>23</v>
      </c>
      <c r="M2078" s="91">
        <f t="shared" si="163"/>
        <v>44035</v>
      </c>
      <c r="N2078" s="90">
        <f t="shared" si="164"/>
        <v>44035.619513888887</v>
      </c>
      <c r="O2078" s="386">
        <v>117.714</v>
      </c>
      <c r="P2078" s="386">
        <v>1.5970580000000001</v>
      </c>
      <c r="Q2078" s="386" t="s">
        <v>337</v>
      </c>
    </row>
    <row r="2079" spans="1:17">
      <c r="A2079" s="386" t="s">
        <v>350</v>
      </c>
      <c r="B2079" s="386" t="s">
        <v>337</v>
      </c>
      <c r="C2079" s="386" t="s">
        <v>188</v>
      </c>
      <c r="D2079" s="389">
        <v>44035</v>
      </c>
      <c r="E2079" s="394">
        <v>0.61954861111111115</v>
      </c>
      <c r="F2079" s="386" t="s">
        <v>637</v>
      </c>
      <c r="G2079" s="386">
        <v>117.81399999999999</v>
      </c>
      <c r="H2079" s="386">
        <v>1.583939</v>
      </c>
      <c r="J2079" s="320">
        <f t="shared" si="160"/>
        <v>2020</v>
      </c>
      <c r="K2079" s="320">
        <f t="shared" si="161"/>
        <v>7</v>
      </c>
      <c r="L2079" s="320">
        <f t="shared" si="162"/>
        <v>23</v>
      </c>
      <c r="M2079" s="91">
        <f t="shared" si="163"/>
        <v>44035</v>
      </c>
      <c r="N2079" s="90">
        <f t="shared" si="164"/>
        <v>44035.61954861111</v>
      </c>
      <c r="O2079" s="386">
        <v>117.81399999999999</v>
      </c>
      <c r="P2079" s="386">
        <v>1.583939</v>
      </c>
      <c r="Q2079" s="386" t="s">
        <v>337</v>
      </c>
    </row>
    <row r="2080" spans="1:17">
      <c r="A2080" s="386" t="s">
        <v>350</v>
      </c>
      <c r="B2080" s="386" t="s">
        <v>337</v>
      </c>
      <c r="C2080" s="386" t="s">
        <v>188</v>
      </c>
      <c r="D2080" s="389">
        <v>44035</v>
      </c>
      <c r="E2080" s="394">
        <v>0.6259027777777777</v>
      </c>
      <c r="F2080" s="386" t="s">
        <v>413</v>
      </c>
      <c r="G2080" s="386">
        <v>117.97799999999999</v>
      </c>
      <c r="H2080" s="386">
        <v>1.562451</v>
      </c>
      <c r="J2080" s="320">
        <f t="shared" si="160"/>
        <v>2020</v>
      </c>
      <c r="K2080" s="320">
        <f t="shared" si="161"/>
        <v>7</v>
      </c>
      <c r="L2080" s="320">
        <f t="shared" si="162"/>
        <v>23</v>
      </c>
      <c r="M2080" s="91">
        <f t="shared" si="163"/>
        <v>44035</v>
      </c>
      <c r="N2080" s="90">
        <f t="shared" si="164"/>
        <v>44035.625902777778</v>
      </c>
      <c r="O2080" s="386">
        <v>117.97799999999999</v>
      </c>
      <c r="P2080" s="386">
        <v>1.562451</v>
      </c>
      <c r="Q2080" s="386" t="s">
        <v>337</v>
      </c>
    </row>
    <row r="2081" spans="1:17">
      <c r="A2081" s="386" t="s">
        <v>350</v>
      </c>
      <c r="B2081" s="386" t="s">
        <v>337</v>
      </c>
      <c r="C2081" s="386" t="s">
        <v>188</v>
      </c>
      <c r="D2081" s="389">
        <v>44035</v>
      </c>
      <c r="E2081" s="394">
        <v>0.6259027777777777</v>
      </c>
      <c r="F2081" s="386" t="s">
        <v>413</v>
      </c>
      <c r="G2081" s="386">
        <v>117.97799999999999</v>
      </c>
      <c r="H2081" s="386">
        <v>1.562451</v>
      </c>
      <c r="J2081" s="320">
        <f t="shared" si="160"/>
        <v>2020</v>
      </c>
      <c r="K2081" s="320">
        <f t="shared" si="161"/>
        <v>7</v>
      </c>
      <c r="L2081" s="320">
        <f t="shared" si="162"/>
        <v>23</v>
      </c>
      <c r="M2081" s="91">
        <f t="shared" si="163"/>
        <v>44035</v>
      </c>
      <c r="N2081" s="90">
        <f t="shared" si="164"/>
        <v>44035.625902777778</v>
      </c>
      <c r="O2081" s="386">
        <v>117.97799999999999</v>
      </c>
      <c r="P2081" s="386">
        <v>1.562451</v>
      </c>
      <c r="Q2081" s="386" t="s">
        <v>337</v>
      </c>
    </row>
    <row r="2082" spans="1:17">
      <c r="A2082" s="386" t="s">
        <v>350</v>
      </c>
      <c r="B2082" s="386" t="s">
        <v>337</v>
      </c>
      <c r="C2082" s="386" t="s">
        <v>188</v>
      </c>
      <c r="D2082" s="389">
        <v>44035</v>
      </c>
      <c r="E2082" s="394">
        <v>0.69134259259259256</v>
      </c>
      <c r="F2082" s="386" t="s">
        <v>440</v>
      </c>
      <c r="G2082" s="386">
        <v>117.698153</v>
      </c>
      <c r="H2082" s="386">
        <v>1.5991379999999999</v>
      </c>
      <c r="J2082" s="320">
        <f t="shared" si="160"/>
        <v>2020</v>
      </c>
      <c r="K2082" s="320">
        <f t="shared" si="161"/>
        <v>7</v>
      </c>
      <c r="L2082" s="320">
        <f t="shared" si="162"/>
        <v>23</v>
      </c>
      <c r="M2082" s="91">
        <f t="shared" si="163"/>
        <v>44035</v>
      </c>
      <c r="N2082" s="90">
        <f t="shared" si="164"/>
        <v>44035.691342592596</v>
      </c>
      <c r="O2082" s="386">
        <v>117.698153</v>
      </c>
      <c r="P2082" s="386">
        <v>1.5991379999999999</v>
      </c>
      <c r="Q2082" s="386" t="s">
        <v>337</v>
      </c>
    </row>
    <row r="2083" spans="1:17">
      <c r="A2083" s="386" t="s">
        <v>350</v>
      </c>
      <c r="B2083" s="386" t="s">
        <v>337</v>
      </c>
      <c r="C2083" s="386" t="s">
        <v>188</v>
      </c>
      <c r="D2083" s="389">
        <v>44036</v>
      </c>
      <c r="E2083" s="394">
        <v>0.47512731481481479</v>
      </c>
      <c r="F2083" s="386" t="s">
        <v>421</v>
      </c>
      <c r="G2083" s="386">
        <v>117.64</v>
      </c>
      <c r="H2083" s="386">
        <v>1.6059559999999999</v>
      </c>
      <c r="J2083" s="320">
        <f t="shared" si="160"/>
        <v>2020</v>
      </c>
      <c r="K2083" s="320">
        <f t="shared" si="161"/>
        <v>7</v>
      </c>
      <c r="L2083" s="320">
        <f t="shared" si="162"/>
        <v>24</v>
      </c>
      <c r="M2083" s="91">
        <f t="shared" si="163"/>
        <v>44036</v>
      </c>
      <c r="N2083" s="90">
        <f t="shared" si="164"/>
        <v>44036.475127314814</v>
      </c>
      <c r="O2083" s="386">
        <v>117.64</v>
      </c>
      <c r="P2083" s="386">
        <v>1.6059559999999999</v>
      </c>
      <c r="Q2083" s="386" t="s">
        <v>337</v>
      </c>
    </row>
    <row r="2084" spans="1:17">
      <c r="A2084" s="386" t="s">
        <v>350</v>
      </c>
      <c r="B2084" s="386" t="s">
        <v>337</v>
      </c>
      <c r="C2084" s="386" t="s">
        <v>188</v>
      </c>
      <c r="D2084" s="389">
        <v>44036</v>
      </c>
      <c r="E2084" s="394">
        <v>0.5921643518518519</v>
      </c>
      <c r="F2084" s="386" t="s">
        <v>458</v>
      </c>
      <c r="G2084" s="386">
        <v>117.48699999999999</v>
      </c>
      <c r="H2084" s="386">
        <v>1.6260749999999999</v>
      </c>
      <c r="J2084" s="320">
        <f t="shared" si="160"/>
        <v>2020</v>
      </c>
      <c r="K2084" s="320">
        <f t="shared" si="161"/>
        <v>7</v>
      </c>
      <c r="L2084" s="320">
        <f t="shared" si="162"/>
        <v>24</v>
      </c>
      <c r="M2084" s="91">
        <f t="shared" si="163"/>
        <v>44036</v>
      </c>
      <c r="N2084" s="90">
        <f t="shared" si="164"/>
        <v>44036.592164351852</v>
      </c>
      <c r="O2084" s="386">
        <v>117.48699999999999</v>
      </c>
      <c r="P2084" s="386">
        <v>1.6260749999999999</v>
      </c>
      <c r="Q2084" s="386" t="s">
        <v>337</v>
      </c>
    </row>
    <row r="2085" spans="1:17">
      <c r="A2085" s="386" t="s">
        <v>350</v>
      </c>
      <c r="B2085" s="386" t="s">
        <v>337</v>
      </c>
      <c r="C2085" s="386" t="s">
        <v>188</v>
      </c>
      <c r="D2085" s="389">
        <v>44036</v>
      </c>
      <c r="E2085" s="394">
        <v>0.5921643518518519</v>
      </c>
      <c r="F2085" s="386" t="s">
        <v>458</v>
      </c>
      <c r="G2085" s="386">
        <v>117.0625</v>
      </c>
      <c r="H2085" s="386">
        <v>1.682053</v>
      </c>
      <c r="J2085" s="320">
        <f t="shared" si="160"/>
        <v>2020</v>
      </c>
      <c r="K2085" s="320">
        <f t="shared" si="161"/>
        <v>7</v>
      </c>
      <c r="L2085" s="320">
        <f t="shared" si="162"/>
        <v>24</v>
      </c>
      <c r="M2085" s="91">
        <f t="shared" si="163"/>
        <v>44036</v>
      </c>
      <c r="N2085" s="90">
        <f t="shared" si="164"/>
        <v>44036.592164351852</v>
      </c>
      <c r="O2085" s="386">
        <v>117.0625</v>
      </c>
      <c r="P2085" s="386">
        <v>1.682053</v>
      </c>
      <c r="Q2085" s="386" t="s">
        <v>337</v>
      </c>
    </row>
    <row r="2086" spans="1:17">
      <c r="A2086" s="386" t="s">
        <v>350</v>
      </c>
      <c r="B2086" s="386" t="s">
        <v>337</v>
      </c>
      <c r="C2086" s="386" t="s">
        <v>188</v>
      </c>
      <c r="D2086" s="389">
        <v>44036</v>
      </c>
      <c r="E2086" s="394">
        <v>0.5921643518518519</v>
      </c>
      <c r="F2086" s="386" t="s">
        <v>458</v>
      </c>
      <c r="G2086" s="386">
        <v>117.547</v>
      </c>
      <c r="H2086" s="386">
        <v>1.6181810000000001</v>
      </c>
      <c r="J2086" s="320">
        <f t="shared" si="160"/>
        <v>2020</v>
      </c>
      <c r="K2086" s="320">
        <f t="shared" si="161"/>
        <v>7</v>
      </c>
      <c r="L2086" s="320">
        <f t="shared" si="162"/>
        <v>24</v>
      </c>
      <c r="M2086" s="91">
        <f t="shared" si="163"/>
        <v>44036</v>
      </c>
      <c r="N2086" s="90">
        <f t="shared" si="164"/>
        <v>44036.592164351852</v>
      </c>
      <c r="O2086" s="386">
        <v>117.547</v>
      </c>
      <c r="P2086" s="386">
        <v>1.6181810000000001</v>
      </c>
      <c r="Q2086" s="386" t="s">
        <v>337</v>
      </c>
    </row>
    <row r="2087" spans="1:17">
      <c r="A2087" s="386" t="s">
        <v>350</v>
      </c>
      <c r="B2087" s="386" t="s">
        <v>337</v>
      </c>
      <c r="C2087" s="386" t="s">
        <v>188</v>
      </c>
      <c r="D2087" s="389">
        <v>44036</v>
      </c>
      <c r="E2087" s="394">
        <v>0.59423611111111119</v>
      </c>
      <c r="F2087" s="386" t="s">
        <v>421</v>
      </c>
      <c r="G2087" s="386">
        <v>117.45699999999999</v>
      </c>
      <c r="H2087" s="386">
        <v>1.630023</v>
      </c>
      <c r="J2087" s="320">
        <f t="shared" si="160"/>
        <v>2020</v>
      </c>
      <c r="K2087" s="320">
        <f t="shared" si="161"/>
        <v>7</v>
      </c>
      <c r="L2087" s="320">
        <f t="shared" si="162"/>
        <v>24</v>
      </c>
      <c r="M2087" s="91">
        <f t="shared" si="163"/>
        <v>44036</v>
      </c>
      <c r="N2087" s="90">
        <f t="shared" si="164"/>
        <v>44036.594236111108</v>
      </c>
      <c r="O2087" s="386">
        <v>117.45699999999999</v>
      </c>
      <c r="P2087" s="386">
        <v>1.630023</v>
      </c>
      <c r="Q2087" s="386" t="s">
        <v>337</v>
      </c>
    </row>
    <row r="2088" spans="1:17">
      <c r="A2088" s="386" t="s">
        <v>350</v>
      </c>
      <c r="B2088" s="386" t="s">
        <v>337</v>
      </c>
      <c r="C2088" s="386" t="s">
        <v>188</v>
      </c>
      <c r="D2088" s="389">
        <v>44036</v>
      </c>
      <c r="E2088" s="394">
        <v>0.59423611111111119</v>
      </c>
      <c r="F2088" s="386" t="s">
        <v>421</v>
      </c>
      <c r="G2088" s="386">
        <v>116.95699999999999</v>
      </c>
      <c r="H2088" s="386">
        <v>1.696002</v>
      </c>
      <c r="J2088" s="320">
        <f t="shared" si="160"/>
        <v>2020</v>
      </c>
      <c r="K2088" s="320">
        <f t="shared" si="161"/>
        <v>7</v>
      </c>
      <c r="L2088" s="320">
        <f t="shared" si="162"/>
        <v>24</v>
      </c>
      <c r="M2088" s="91">
        <f t="shared" si="163"/>
        <v>44036</v>
      </c>
      <c r="N2088" s="90">
        <f t="shared" si="164"/>
        <v>44036.594236111108</v>
      </c>
      <c r="O2088" s="386">
        <v>116.95699999999999</v>
      </c>
      <c r="P2088" s="386">
        <v>1.696002</v>
      </c>
      <c r="Q2088" s="386" t="s">
        <v>337</v>
      </c>
    </row>
    <row r="2089" spans="1:17">
      <c r="A2089" s="386" t="s">
        <v>350</v>
      </c>
      <c r="B2089" s="386" t="s">
        <v>337</v>
      </c>
      <c r="C2089" s="386" t="s">
        <v>188</v>
      </c>
      <c r="D2089" s="389">
        <v>44036</v>
      </c>
      <c r="E2089" s="394">
        <v>0.59423611111111119</v>
      </c>
      <c r="F2089" s="386" t="s">
        <v>421</v>
      </c>
      <c r="G2089" s="386">
        <v>117.53700000000001</v>
      </c>
      <c r="H2089" s="386">
        <v>1.619497</v>
      </c>
      <c r="J2089" s="320">
        <f t="shared" si="160"/>
        <v>2020</v>
      </c>
      <c r="K2089" s="320">
        <f t="shared" si="161"/>
        <v>7</v>
      </c>
      <c r="L2089" s="320">
        <f t="shared" si="162"/>
        <v>24</v>
      </c>
      <c r="M2089" s="91">
        <f t="shared" si="163"/>
        <v>44036</v>
      </c>
      <c r="N2089" s="90">
        <f t="shared" si="164"/>
        <v>44036.594236111108</v>
      </c>
      <c r="O2089" s="386">
        <v>117.53700000000001</v>
      </c>
      <c r="P2089" s="386">
        <v>1.619497</v>
      </c>
      <c r="Q2089" s="386" t="s">
        <v>337</v>
      </c>
    </row>
    <row r="2090" spans="1:17">
      <c r="A2090" s="386" t="s">
        <v>350</v>
      </c>
      <c r="B2090" s="386" t="s">
        <v>337</v>
      </c>
      <c r="C2090" s="386" t="s">
        <v>188</v>
      </c>
      <c r="D2090" s="389">
        <v>44036</v>
      </c>
      <c r="E2090" s="394">
        <v>0.70746527777777779</v>
      </c>
      <c r="F2090" s="386" t="s">
        <v>458</v>
      </c>
      <c r="G2090" s="386">
        <v>117.351</v>
      </c>
      <c r="H2090" s="386">
        <v>1.643983</v>
      </c>
      <c r="J2090" s="320">
        <f t="shared" si="160"/>
        <v>2020</v>
      </c>
      <c r="K2090" s="320">
        <f t="shared" si="161"/>
        <v>7</v>
      </c>
      <c r="L2090" s="320">
        <f t="shared" si="162"/>
        <v>24</v>
      </c>
      <c r="M2090" s="91">
        <f t="shared" si="163"/>
        <v>44036</v>
      </c>
      <c r="N2090" s="90">
        <f t="shared" si="164"/>
        <v>44036.707465277781</v>
      </c>
      <c r="O2090" s="386">
        <v>117.351</v>
      </c>
      <c r="P2090" s="386">
        <v>1.643983</v>
      </c>
      <c r="Q2090" s="386" t="s">
        <v>337</v>
      </c>
    </row>
    <row r="2091" spans="1:17">
      <c r="A2091" s="386" t="s">
        <v>350</v>
      </c>
      <c r="B2091" s="386" t="s">
        <v>337</v>
      </c>
      <c r="C2091" s="386" t="s">
        <v>188</v>
      </c>
      <c r="D2091" s="389">
        <v>44039</v>
      </c>
      <c r="E2091" s="394">
        <v>0.38175925925925924</v>
      </c>
      <c r="F2091" s="386" t="s">
        <v>556</v>
      </c>
      <c r="G2091" s="386">
        <v>117.81699999999999</v>
      </c>
      <c r="H2091" s="386">
        <v>1.581893</v>
      </c>
      <c r="J2091" s="320">
        <f t="shared" si="160"/>
        <v>2020</v>
      </c>
      <c r="K2091" s="320">
        <f t="shared" si="161"/>
        <v>7</v>
      </c>
      <c r="L2091" s="320">
        <f t="shared" si="162"/>
        <v>27</v>
      </c>
      <c r="M2091" s="91">
        <f t="shared" si="163"/>
        <v>44039</v>
      </c>
      <c r="N2091" s="90">
        <f t="shared" si="164"/>
        <v>44039.38175925926</v>
      </c>
      <c r="O2091" s="386">
        <v>117.81699999999999</v>
      </c>
      <c r="P2091" s="386">
        <v>1.581893</v>
      </c>
      <c r="Q2091" s="386" t="s">
        <v>337</v>
      </c>
    </row>
    <row r="2092" spans="1:17">
      <c r="A2092" s="386" t="s">
        <v>350</v>
      </c>
      <c r="B2092" s="386" t="s">
        <v>337</v>
      </c>
      <c r="C2092" s="386" t="s">
        <v>188</v>
      </c>
      <c r="D2092" s="389">
        <v>44040</v>
      </c>
      <c r="E2092" s="394">
        <v>0.56224537037037037</v>
      </c>
      <c r="F2092" s="386" t="s">
        <v>430</v>
      </c>
      <c r="G2092" s="386">
        <v>117.636</v>
      </c>
      <c r="H2092" s="386">
        <v>1.604843</v>
      </c>
      <c r="J2092" s="320">
        <f t="shared" si="160"/>
        <v>2020</v>
      </c>
      <c r="K2092" s="320">
        <f t="shared" si="161"/>
        <v>7</v>
      </c>
      <c r="L2092" s="320">
        <f t="shared" si="162"/>
        <v>28</v>
      </c>
      <c r="M2092" s="91">
        <f t="shared" si="163"/>
        <v>44040</v>
      </c>
      <c r="N2092" s="90">
        <f t="shared" si="164"/>
        <v>44040.562245370369</v>
      </c>
      <c r="O2092" s="386">
        <v>117.636</v>
      </c>
      <c r="P2092" s="386">
        <v>1.604843</v>
      </c>
      <c r="Q2092" s="386" t="s">
        <v>337</v>
      </c>
    </row>
    <row r="2093" spans="1:17">
      <c r="A2093" s="386" t="s">
        <v>350</v>
      </c>
      <c r="B2093" s="386" t="s">
        <v>337</v>
      </c>
      <c r="C2093" s="386" t="s">
        <v>188</v>
      </c>
      <c r="D2093" s="389">
        <v>44040</v>
      </c>
      <c r="E2093" s="394">
        <v>0.56224537037037037</v>
      </c>
      <c r="F2093" s="386" t="s">
        <v>459</v>
      </c>
      <c r="G2093" s="386">
        <v>117.636</v>
      </c>
      <c r="H2093" s="386">
        <v>1.604843</v>
      </c>
      <c r="J2093" s="320">
        <f t="shared" si="160"/>
        <v>2020</v>
      </c>
      <c r="K2093" s="320">
        <f t="shared" si="161"/>
        <v>7</v>
      </c>
      <c r="L2093" s="320">
        <f t="shared" si="162"/>
        <v>28</v>
      </c>
      <c r="M2093" s="91">
        <f t="shared" si="163"/>
        <v>44040</v>
      </c>
      <c r="N2093" s="90">
        <f t="shared" si="164"/>
        <v>44040.562245370369</v>
      </c>
      <c r="O2093" s="386">
        <v>117.636</v>
      </c>
      <c r="P2093" s="386">
        <v>1.604843</v>
      </c>
      <c r="Q2093" s="386" t="s">
        <v>337</v>
      </c>
    </row>
    <row r="2094" spans="1:17">
      <c r="A2094" s="386" t="s">
        <v>350</v>
      </c>
      <c r="B2094" s="386" t="s">
        <v>337</v>
      </c>
      <c r="C2094" s="386" t="s">
        <v>188</v>
      </c>
      <c r="D2094" s="389">
        <v>44040</v>
      </c>
      <c r="E2094" s="394">
        <v>0.56224537037037037</v>
      </c>
      <c r="F2094" s="386" t="s">
        <v>436</v>
      </c>
      <c r="G2094" s="386">
        <v>117.636</v>
      </c>
      <c r="H2094" s="386">
        <v>1.604843</v>
      </c>
      <c r="J2094" s="320">
        <f t="shared" si="160"/>
        <v>2020</v>
      </c>
      <c r="K2094" s="320">
        <f t="shared" si="161"/>
        <v>7</v>
      </c>
      <c r="L2094" s="320">
        <f t="shared" si="162"/>
        <v>28</v>
      </c>
      <c r="M2094" s="91">
        <f t="shared" si="163"/>
        <v>44040</v>
      </c>
      <c r="N2094" s="90">
        <f t="shared" si="164"/>
        <v>44040.562245370369</v>
      </c>
      <c r="O2094" s="386">
        <v>117.636</v>
      </c>
      <c r="P2094" s="386">
        <v>1.604843</v>
      </c>
      <c r="Q2094" s="386" t="s">
        <v>337</v>
      </c>
    </row>
    <row r="2095" spans="1:17">
      <c r="A2095" s="386" t="s">
        <v>350</v>
      </c>
      <c r="B2095" s="386" t="s">
        <v>337</v>
      </c>
      <c r="C2095" s="386" t="s">
        <v>188</v>
      </c>
      <c r="D2095" s="389">
        <v>44041</v>
      </c>
      <c r="E2095" s="394">
        <v>0.43238425925925927</v>
      </c>
      <c r="F2095" s="386" t="s">
        <v>428</v>
      </c>
      <c r="G2095" s="386">
        <v>117.331</v>
      </c>
      <c r="H2095" s="386">
        <v>1.6442000000000001</v>
      </c>
      <c r="J2095" s="320">
        <f t="shared" si="160"/>
        <v>2020</v>
      </c>
      <c r="K2095" s="320">
        <f t="shared" si="161"/>
        <v>7</v>
      </c>
      <c r="L2095" s="320">
        <f t="shared" si="162"/>
        <v>29</v>
      </c>
      <c r="M2095" s="91">
        <f t="shared" si="163"/>
        <v>44041</v>
      </c>
      <c r="N2095" s="90">
        <f t="shared" si="164"/>
        <v>44041.432384259257</v>
      </c>
      <c r="O2095" s="386">
        <v>117.331</v>
      </c>
      <c r="P2095" s="386">
        <v>1.6442000000000001</v>
      </c>
      <c r="Q2095" s="386" t="s">
        <v>337</v>
      </c>
    </row>
    <row r="2096" spans="1:17">
      <c r="A2096" s="386" t="s">
        <v>350</v>
      </c>
      <c r="B2096" s="386" t="s">
        <v>337</v>
      </c>
      <c r="C2096" s="386" t="s">
        <v>188</v>
      </c>
      <c r="D2096" s="389">
        <v>44041</v>
      </c>
      <c r="E2096" s="394">
        <v>0.43707175925925923</v>
      </c>
      <c r="F2096" s="386" t="s">
        <v>428</v>
      </c>
      <c r="G2096" s="386">
        <v>115.081</v>
      </c>
      <c r="H2096" s="386">
        <v>1.9443680000000001</v>
      </c>
      <c r="J2096" s="320">
        <f t="shared" si="160"/>
        <v>2020</v>
      </c>
      <c r="K2096" s="320">
        <f t="shared" si="161"/>
        <v>7</v>
      </c>
      <c r="L2096" s="320">
        <f t="shared" si="162"/>
        <v>29</v>
      </c>
      <c r="M2096" s="91">
        <f t="shared" si="163"/>
        <v>44041</v>
      </c>
      <c r="N2096" s="90">
        <f t="shared" si="164"/>
        <v>44041.437071759261</v>
      </c>
      <c r="O2096" s="386">
        <v>115.081</v>
      </c>
      <c r="P2096" s="386">
        <v>1.9443680000000001</v>
      </c>
      <c r="Q2096" s="386" t="s">
        <v>337</v>
      </c>
    </row>
    <row r="2097" spans="1:17">
      <c r="A2097" s="386" t="s">
        <v>350</v>
      </c>
      <c r="B2097" s="386" t="s">
        <v>337</v>
      </c>
      <c r="C2097" s="386" t="s">
        <v>188</v>
      </c>
      <c r="D2097" s="389">
        <v>44041</v>
      </c>
      <c r="E2097" s="394">
        <v>0.43707175925925923</v>
      </c>
      <c r="F2097" s="386" t="s">
        <v>428</v>
      </c>
      <c r="G2097" s="386">
        <v>117.101</v>
      </c>
      <c r="H2097" s="386">
        <v>1.674577</v>
      </c>
      <c r="J2097" s="320">
        <f t="shared" si="160"/>
        <v>2020</v>
      </c>
      <c r="K2097" s="320">
        <f t="shared" si="161"/>
        <v>7</v>
      </c>
      <c r="L2097" s="320">
        <f t="shared" si="162"/>
        <v>29</v>
      </c>
      <c r="M2097" s="91">
        <f t="shared" si="163"/>
        <v>44041</v>
      </c>
      <c r="N2097" s="90">
        <f t="shared" si="164"/>
        <v>44041.437071759261</v>
      </c>
      <c r="O2097" s="386">
        <v>117.101</v>
      </c>
      <c r="P2097" s="386">
        <v>1.674577</v>
      </c>
      <c r="Q2097" s="386" t="s">
        <v>337</v>
      </c>
    </row>
    <row r="2098" spans="1:17">
      <c r="A2098" s="386" t="s">
        <v>350</v>
      </c>
      <c r="B2098" s="386" t="s">
        <v>337</v>
      </c>
      <c r="C2098" s="386" t="s">
        <v>188</v>
      </c>
      <c r="D2098" s="389">
        <v>44041</v>
      </c>
      <c r="E2098" s="394">
        <v>0.55642361111111116</v>
      </c>
      <c r="F2098" s="386" t="s">
        <v>592</v>
      </c>
      <c r="G2098" s="386">
        <v>117.52137</v>
      </c>
      <c r="H2098" s="386">
        <v>1.6191089999999999</v>
      </c>
      <c r="J2098" s="320">
        <f t="shared" si="160"/>
        <v>2020</v>
      </c>
      <c r="K2098" s="320">
        <f t="shared" si="161"/>
        <v>7</v>
      </c>
      <c r="L2098" s="320">
        <f t="shared" si="162"/>
        <v>29</v>
      </c>
      <c r="M2098" s="91">
        <f t="shared" si="163"/>
        <v>44041</v>
      </c>
      <c r="N2098" s="90">
        <f t="shared" si="164"/>
        <v>44041.556423611109</v>
      </c>
      <c r="O2098" s="386">
        <v>117.52137</v>
      </c>
      <c r="P2098" s="386">
        <v>1.6191089999999999</v>
      </c>
      <c r="Q2098" s="386" t="s">
        <v>337</v>
      </c>
    </row>
    <row r="2099" spans="1:17">
      <c r="A2099" s="386" t="s">
        <v>350</v>
      </c>
      <c r="B2099" s="386" t="s">
        <v>337</v>
      </c>
      <c r="C2099" s="386" t="s">
        <v>188</v>
      </c>
      <c r="D2099" s="389">
        <v>44041</v>
      </c>
      <c r="E2099" s="394">
        <v>0.55642361111111116</v>
      </c>
      <c r="F2099" s="386" t="s">
        <v>592</v>
      </c>
      <c r="G2099" s="386">
        <v>117.55262</v>
      </c>
      <c r="H2099" s="386">
        <v>1.614994</v>
      </c>
      <c r="J2099" s="320">
        <f t="shared" si="160"/>
        <v>2020</v>
      </c>
      <c r="K2099" s="320">
        <f t="shared" si="161"/>
        <v>7</v>
      </c>
      <c r="L2099" s="320">
        <f t="shared" si="162"/>
        <v>29</v>
      </c>
      <c r="M2099" s="91">
        <f t="shared" si="163"/>
        <v>44041</v>
      </c>
      <c r="N2099" s="90">
        <f t="shared" si="164"/>
        <v>44041.556423611109</v>
      </c>
      <c r="O2099" s="386">
        <v>117.55262</v>
      </c>
      <c r="P2099" s="386">
        <v>1.614994</v>
      </c>
      <c r="Q2099" s="386" t="s">
        <v>337</v>
      </c>
    </row>
    <row r="2100" spans="1:17">
      <c r="A2100" s="386" t="s">
        <v>350</v>
      </c>
      <c r="B2100" s="386" t="s">
        <v>337</v>
      </c>
      <c r="C2100" s="386" t="s">
        <v>188</v>
      </c>
      <c r="D2100" s="389">
        <v>44041</v>
      </c>
      <c r="E2100" s="394">
        <v>0.64414351851851859</v>
      </c>
      <c r="F2100" s="386" t="s">
        <v>421</v>
      </c>
      <c r="G2100" s="386">
        <v>117.56</v>
      </c>
      <c r="H2100" s="386">
        <v>1.614023</v>
      </c>
      <c r="J2100" s="320">
        <f t="shared" si="160"/>
        <v>2020</v>
      </c>
      <c r="K2100" s="320">
        <f t="shared" si="161"/>
        <v>7</v>
      </c>
      <c r="L2100" s="320">
        <f t="shared" si="162"/>
        <v>29</v>
      </c>
      <c r="M2100" s="91">
        <f t="shared" si="163"/>
        <v>44041</v>
      </c>
      <c r="N2100" s="90">
        <f t="shared" si="164"/>
        <v>44041.644143518519</v>
      </c>
      <c r="O2100" s="386">
        <v>117.56</v>
      </c>
      <c r="P2100" s="386">
        <v>1.614023</v>
      </c>
      <c r="Q2100" s="386" t="s">
        <v>337</v>
      </c>
    </row>
    <row r="2101" spans="1:17">
      <c r="A2101" s="386" t="s">
        <v>350</v>
      </c>
      <c r="B2101" s="386" t="s">
        <v>337</v>
      </c>
      <c r="C2101" s="386" t="s">
        <v>188</v>
      </c>
      <c r="D2101" s="389">
        <v>44042</v>
      </c>
      <c r="E2101" s="394">
        <v>0.51203703703703707</v>
      </c>
      <c r="F2101" s="386" t="s">
        <v>458</v>
      </c>
      <c r="G2101" s="386">
        <v>117.81399999999999</v>
      </c>
      <c r="H2101" s="386">
        <v>1.5789740000000001</v>
      </c>
      <c r="J2101" s="320">
        <f t="shared" si="160"/>
        <v>2020</v>
      </c>
      <c r="K2101" s="320">
        <f t="shared" si="161"/>
        <v>7</v>
      </c>
      <c r="L2101" s="320">
        <f t="shared" si="162"/>
        <v>30</v>
      </c>
      <c r="M2101" s="91">
        <f t="shared" si="163"/>
        <v>44042</v>
      </c>
      <c r="N2101" s="90">
        <f t="shared" si="164"/>
        <v>44042.512037037035</v>
      </c>
      <c r="O2101" s="386">
        <v>117.81399999999999</v>
      </c>
      <c r="P2101" s="386">
        <v>1.5789740000000001</v>
      </c>
      <c r="Q2101" s="386" t="s">
        <v>337</v>
      </c>
    </row>
    <row r="2102" spans="1:17">
      <c r="A2102" s="386" t="s">
        <v>350</v>
      </c>
      <c r="B2102" s="386" t="s">
        <v>337</v>
      </c>
      <c r="C2102" s="386" t="s">
        <v>188</v>
      </c>
      <c r="D2102" s="389">
        <v>44042</v>
      </c>
      <c r="E2102" s="394">
        <v>0.65276620370370375</v>
      </c>
      <c r="F2102" s="386" t="s">
        <v>426</v>
      </c>
      <c r="G2102" s="386">
        <v>117.351</v>
      </c>
      <c r="H2102" s="386">
        <v>1.6399440000000001</v>
      </c>
      <c r="J2102" s="320">
        <f t="shared" si="160"/>
        <v>2020</v>
      </c>
      <c r="K2102" s="320">
        <f t="shared" si="161"/>
        <v>7</v>
      </c>
      <c r="L2102" s="320">
        <f t="shared" si="162"/>
        <v>30</v>
      </c>
      <c r="M2102" s="91">
        <f t="shared" si="163"/>
        <v>44042</v>
      </c>
      <c r="N2102" s="90">
        <f t="shared" si="164"/>
        <v>44042.652766203704</v>
      </c>
      <c r="O2102" s="386">
        <v>117.351</v>
      </c>
      <c r="P2102" s="386">
        <v>1.6399440000000001</v>
      </c>
      <c r="Q2102" s="386" t="s">
        <v>337</v>
      </c>
    </row>
    <row r="2103" spans="1:17">
      <c r="A2103" s="386" t="s">
        <v>350</v>
      </c>
      <c r="B2103" s="386" t="s">
        <v>337</v>
      </c>
      <c r="C2103" s="386" t="s">
        <v>188</v>
      </c>
      <c r="D2103" s="389">
        <v>44043</v>
      </c>
      <c r="E2103" s="394">
        <v>0.39121527777777781</v>
      </c>
      <c r="F2103" s="386" t="s">
        <v>454</v>
      </c>
      <c r="G2103" s="386">
        <v>117.247</v>
      </c>
      <c r="H2103" s="386">
        <v>1.6528719999999999</v>
      </c>
      <c r="J2103" s="320">
        <f t="shared" si="160"/>
        <v>2020</v>
      </c>
      <c r="K2103" s="320">
        <f t="shared" si="161"/>
        <v>7</v>
      </c>
      <c r="L2103" s="320">
        <f t="shared" si="162"/>
        <v>31</v>
      </c>
      <c r="M2103" s="91">
        <f t="shared" si="163"/>
        <v>44043</v>
      </c>
      <c r="N2103" s="90">
        <f t="shared" si="164"/>
        <v>44043.391215277778</v>
      </c>
      <c r="O2103" s="386">
        <v>117.247</v>
      </c>
      <c r="P2103" s="386">
        <v>1.6528719999999999</v>
      </c>
      <c r="Q2103" s="386" t="s">
        <v>337</v>
      </c>
    </row>
    <row r="2104" spans="1:17">
      <c r="A2104" s="386" t="s">
        <v>350</v>
      </c>
      <c r="B2104" s="386" t="s">
        <v>337</v>
      </c>
      <c r="C2104" s="386" t="s">
        <v>188</v>
      </c>
      <c r="D2104" s="389">
        <v>44043</v>
      </c>
      <c r="E2104" s="394">
        <v>0.39121527777777781</v>
      </c>
      <c r="F2104" s="386" t="s">
        <v>454</v>
      </c>
      <c r="G2104" s="386">
        <v>117.34699999999999</v>
      </c>
      <c r="H2104" s="386">
        <v>1.639662</v>
      </c>
      <c r="J2104" s="320">
        <f t="shared" si="160"/>
        <v>2020</v>
      </c>
      <c r="K2104" s="320">
        <f t="shared" si="161"/>
        <v>7</v>
      </c>
      <c r="L2104" s="320">
        <f t="shared" si="162"/>
        <v>31</v>
      </c>
      <c r="M2104" s="91">
        <f t="shared" si="163"/>
        <v>44043</v>
      </c>
      <c r="N2104" s="90">
        <f t="shared" si="164"/>
        <v>44043.391215277778</v>
      </c>
      <c r="O2104" s="386">
        <v>117.34699999999999</v>
      </c>
      <c r="P2104" s="386">
        <v>1.639662</v>
      </c>
      <c r="Q2104" s="386" t="s">
        <v>337</v>
      </c>
    </row>
    <row r="2105" spans="1:17">
      <c r="A2105" s="386" t="s">
        <v>350</v>
      </c>
      <c r="B2105" s="386" t="s">
        <v>337</v>
      </c>
      <c r="C2105" s="386" t="s">
        <v>188</v>
      </c>
      <c r="D2105" s="389">
        <v>44043</v>
      </c>
      <c r="E2105" s="394">
        <v>0.43287037037037041</v>
      </c>
      <c r="F2105" s="386" t="s">
        <v>511</v>
      </c>
      <c r="G2105" s="386">
        <v>117.473</v>
      </c>
      <c r="H2105" s="386">
        <v>1.6230370000000001</v>
      </c>
      <c r="J2105" s="320">
        <f t="shared" si="160"/>
        <v>2020</v>
      </c>
      <c r="K2105" s="320">
        <f t="shared" si="161"/>
        <v>7</v>
      </c>
      <c r="L2105" s="320">
        <f t="shared" si="162"/>
        <v>31</v>
      </c>
      <c r="M2105" s="91">
        <f t="shared" si="163"/>
        <v>44043</v>
      </c>
      <c r="N2105" s="90">
        <f t="shared" si="164"/>
        <v>44043.432870370372</v>
      </c>
      <c r="O2105" s="386">
        <v>117.473</v>
      </c>
      <c r="P2105" s="386">
        <v>1.6230370000000001</v>
      </c>
      <c r="Q2105" s="386" t="s">
        <v>337</v>
      </c>
    </row>
    <row r="2106" spans="1:17">
      <c r="A2106" s="386" t="s">
        <v>350</v>
      </c>
      <c r="B2106" s="386" t="s">
        <v>337</v>
      </c>
      <c r="C2106" s="386" t="s">
        <v>188</v>
      </c>
      <c r="D2106" s="389">
        <v>44043</v>
      </c>
      <c r="E2106" s="394">
        <v>0.47990740740740745</v>
      </c>
      <c r="F2106" s="386" t="s">
        <v>556</v>
      </c>
      <c r="G2106" s="386">
        <v>117.67100000000001</v>
      </c>
      <c r="H2106" s="386">
        <v>1.5969519999999999</v>
      </c>
      <c r="J2106" s="320">
        <f t="shared" si="160"/>
        <v>2020</v>
      </c>
      <c r="K2106" s="320">
        <f t="shared" si="161"/>
        <v>7</v>
      </c>
      <c r="L2106" s="320">
        <f t="shared" si="162"/>
        <v>31</v>
      </c>
      <c r="M2106" s="91">
        <f t="shared" si="163"/>
        <v>44043</v>
      </c>
      <c r="N2106" s="90">
        <f t="shared" si="164"/>
        <v>44043.479907407411</v>
      </c>
      <c r="O2106" s="386">
        <v>117.67100000000001</v>
      </c>
      <c r="P2106" s="386">
        <v>1.5969519999999999</v>
      </c>
      <c r="Q2106" s="386" t="s">
        <v>337</v>
      </c>
    </row>
    <row r="2107" spans="1:17">
      <c r="A2107" s="386" t="s">
        <v>350</v>
      </c>
      <c r="B2107" s="386" t="s">
        <v>337</v>
      </c>
      <c r="C2107" s="386" t="s">
        <v>188</v>
      </c>
      <c r="D2107" s="389">
        <v>44043</v>
      </c>
      <c r="E2107" s="394">
        <v>0.70799768518518513</v>
      </c>
      <c r="F2107" s="386" t="s">
        <v>417</v>
      </c>
      <c r="G2107" s="386">
        <v>117.741</v>
      </c>
      <c r="H2107" s="386">
        <f>H2106/G2106*G2107</f>
        <v>1.5979019931164007</v>
      </c>
      <c r="J2107" s="320">
        <f t="shared" si="160"/>
        <v>2020</v>
      </c>
      <c r="K2107" s="320">
        <f t="shared" si="161"/>
        <v>7</v>
      </c>
      <c r="L2107" s="320">
        <f t="shared" si="162"/>
        <v>31</v>
      </c>
      <c r="M2107" s="91">
        <f t="shared" si="163"/>
        <v>44043</v>
      </c>
      <c r="N2107" s="90">
        <f t="shared" si="164"/>
        <v>44043.707997685182</v>
      </c>
      <c r="O2107" s="386">
        <v>117.741</v>
      </c>
      <c r="P2107" s="386">
        <f>H2107</f>
        <v>1.5979019931164007</v>
      </c>
      <c r="Q2107" s="386" t="s">
        <v>337</v>
      </c>
    </row>
    <row r="2108" spans="1:17">
      <c r="A2108" s="386" t="s">
        <v>350</v>
      </c>
      <c r="B2108" s="386" t="s">
        <v>337</v>
      </c>
      <c r="C2108" s="386" t="s">
        <v>188</v>
      </c>
      <c r="D2108" s="389">
        <v>44043</v>
      </c>
      <c r="E2108" s="394">
        <v>0.70799768518518513</v>
      </c>
      <c r="F2108" s="386" t="s">
        <v>417</v>
      </c>
      <c r="G2108" s="386">
        <v>117.741</v>
      </c>
      <c r="H2108" s="386">
        <f>H2106/G2106*G2108</f>
        <v>1.5979019931164007</v>
      </c>
      <c r="J2108" s="320">
        <f t="shared" si="160"/>
        <v>2020</v>
      </c>
      <c r="K2108" s="320">
        <f t="shared" si="161"/>
        <v>7</v>
      </c>
      <c r="L2108" s="320">
        <f t="shared" si="162"/>
        <v>31</v>
      </c>
      <c r="M2108" s="91">
        <f t="shared" si="163"/>
        <v>44043</v>
      </c>
      <c r="N2108" s="90">
        <f t="shared" si="164"/>
        <v>44043.707997685182</v>
      </c>
      <c r="O2108" s="386">
        <v>117.741</v>
      </c>
      <c r="P2108" s="386">
        <f>H2108</f>
        <v>1.5979019931164007</v>
      </c>
      <c r="Q2108" s="386" t="s">
        <v>337</v>
      </c>
    </row>
    <row r="2109" spans="1:17">
      <c r="A2109" s="386" t="s">
        <v>350</v>
      </c>
      <c r="B2109" s="386" t="s">
        <v>337</v>
      </c>
      <c r="C2109" s="386" t="s">
        <v>188</v>
      </c>
      <c r="D2109" s="389">
        <v>44046</v>
      </c>
      <c r="E2109" s="394">
        <v>0.55143518518518519</v>
      </c>
      <c r="F2109" s="386" t="s">
        <v>415</v>
      </c>
      <c r="G2109" s="386">
        <v>116.913</v>
      </c>
      <c r="H2109" s="386">
        <v>1.6962969999999999</v>
      </c>
      <c r="J2109" s="320">
        <f t="shared" si="160"/>
        <v>2020</v>
      </c>
      <c r="K2109" s="320">
        <f t="shared" si="161"/>
        <v>8</v>
      </c>
      <c r="L2109" s="320">
        <f t="shared" si="162"/>
        <v>3</v>
      </c>
      <c r="M2109" s="91">
        <f t="shared" si="163"/>
        <v>44046</v>
      </c>
      <c r="N2109" s="90">
        <f t="shared" si="164"/>
        <v>44046.551435185182</v>
      </c>
      <c r="O2109" s="386">
        <v>116.913</v>
      </c>
      <c r="P2109" s="386">
        <v>1.6962969999999999</v>
      </c>
      <c r="Q2109" s="386" t="s">
        <v>337</v>
      </c>
    </row>
    <row r="2110" spans="1:17">
      <c r="A2110" s="386" t="s">
        <v>350</v>
      </c>
      <c r="B2110" s="386" t="s">
        <v>337</v>
      </c>
      <c r="C2110" s="386" t="s">
        <v>188</v>
      </c>
      <c r="D2110" s="389">
        <v>44047</v>
      </c>
      <c r="E2110" s="394">
        <v>0.45738425925925924</v>
      </c>
      <c r="F2110" s="386" t="s">
        <v>423</v>
      </c>
      <c r="G2110" s="386">
        <v>117.675</v>
      </c>
      <c r="H2110" s="386">
        <v>1.5947769999999999</v>
      </c>
      <c r="J2110" s="320">
        <f t="shared" si="160"/>
        <v>2020</v>
      </c>
      <c r="K2110" s="320">
        <f t="shared" si="161"/>
        <v>8</v>
      </c>
      <c r="L2110" s="320">
        <f t="shared" si="162"/>
        <v>4</v>
      </c>
      <c r="M2110" s="91">
        <f t="shared" si="163"/>
        <v>44047</v>
      </c>
      <c r="N2110" s="90">
        <f t="shared" si="164"/>
        <v>44047.457384259258</v>
      </c>
      <c r="O2110" s="386">
        <v>117.675</v>
      </c>
      <c r="P2110" s="386">
        <v>1.5947769999999999</v>
      </c>
      <c r="Q2110" s="386" t="s">
        <v>337</v>
      </c>
    </row>
    <row r="2111" spans="1:17">
      <c r="A2111" s="386" t="s">
        <v>350</v>
      </c>
      <c r="B2111" s="386" t="s">
        <v>337</v>
      </c>
      <c r="C2111" s="386" t="s">
        <v>188</v>
      </c>
      <c r="D2111" s="389">
        <v>44047</v>
      </c>
      <c r="E2111" s="394">
        <v>0.45738425925925924</v>
      </c>
      <c r="F2111" s="386" t="s">
        <v>423</v>
      </c>
      <c r="G2111" s="386">
        <v>117.675</v>
      </c>
      <c r="H2111" s="386">
        <v>1.5947769999999999</v>
      </c>
      <c r="J2111" s="320">
        <f t="shared" si="160"/>
        <v>2020</v>
      </c>
      <c r="K2111" s="320">
        <f t="shared" si="161"/>
        <v>8</v>
      </c>
      <c r="L2111" s="320">
        <f t="shared" si="162"/>
        <v>4</v>
      </c>
      <c r="M2111" s="91">
        <f t="shared" si="163"/>
        <v>44047</v>
      </c>
      <c r="N2111" s="90">
        <f t="shared" si="164"/>
        <v>44047.457384259258</v>
      </c>
      <c r="O2111" s="386">
        <v>117.675</v>
      </c>
      <c r="P2111" s="386">
        <v>1.5947769999999999</v>
      </c>
      <c r="Q2111" s="386" t="s">
        <v>337</v>
      </c>
    </row>
    <row r="2112" spans="1:17">
      <c r="A2112" s="386" t="s">
        <v>350</v>
      </c>
      <c r="B2112" s="386" t="s">
        <v>337</v>
      </c>
      <c r="C2112" s="386" t="s">
        <v>188</v>
      </c>
      <c r="D2112" s="389">
        <v>44047</v>
      </c>
      <c r="E2112" s="394">
        <v>0.45738425925925924</v>
      </c>
      <c r="F2112" s="386" t="s">
        <v>423</v>
      </c>
      <c r="G2112" s="386">
        <v>117.675</v>
      </c>
      <c r="H2112" s="386">
        <v>1.5947769999999999</v>
      </c>
      <c r="J2112" s="320">
        <f t="shared" si="160"/>
        <v>2020</v>
      </c>
      <c r="K2112" s="320">
        <f t="shared" si="161"/>
        <v>8</v>
      </c>
      <c r="L2112" s="320">
        <f t="shared" si="162"/>
        <v>4</v>
      </c>
      <c r="M2112" s="91">
        <f t="shared" si="163"/>
        <v>44047</v>
      </c>
      <c r="N2112" s="90">
        <f t="shared" si="164"/>
        <v>44047.457384259258</v>
      </c>
      <c r="O2112" s="386">
        <v>117.675</v>
      </c>
      <c r="P2112" s="386">
        <v>1.5947769999999999</v>
      </c>
      <c r="Q2112" s="386" t="s">
        <v>337</v>
      </c>
    </row>
    <row r="2113" spans="1:17">
      <c r="A2113" s="386" t="s">
        <v>350</v>
      </c>
      <c r="B2113" s="386" t="s">
        <v>337</v>
      </c>
      <c r="C2113" s="386" t="s">
        <v>188</v>
      </c>
      <c r="D2113" s="389">
        <v>44047</v>
      </c>
      <c r="E2113" s="394">
        <v>0.45738425925925924</v>
      </c>
      <c r="F2113" s="386" t="s">
        <v>423</v>
      </c>
      <c r="G2113" s="386">
        <v>117.75</v>
      </c>
      <c r="H2113" s="386">
        <v>1.584903</v>
      </c>
      <c r="J2113" s="320">
        <f t="shared" si="160"/>
        <v>2020</v>
      </c>
      <c r="K2113" s="320">
        <f t="shared" si="161"/>
        <v>8</v>
      </c>
      <c r="L2113" s="320">
        <f t="shared" si="162"/>
        <v>4</v>
      </c>
      <c r="M2113" s="91">
        <f t="shared" si="163"/>
        <v>44047</v>
      </c>
      <c r="N2113" s="90">
        <f t="shared" si="164"/>
        <v>44047.457384259258</v>
      </c>
      <c r="O2113" s="386">
        <v>117.75</v>
      </c>
      <c r="P2113" s="386">
        <v>1.584903</v>
      </c>
      <c r="Q2113" s="386" t="s">
        <v>337</v>
      </c>
    </row>
    <row r="2114" spans="1:17">
      <c r="A2114" s="386" t="s">
        <v>350</v>
      </c>
      <c r="B2114" s="386" t="s">
        <v>337</v>
      </c>
      <c r="C2114" s="386" t="s">
        <v>188</v>
      </c>
      <c r="D2114" s="389">
        <v>44047</v>
      </c>
      <c r="E2114" s="394">
        <v>0.46322916666666664</v>
      </c>
      <c r="F2114" s="386" t="s">
        <v>417</v>
      </c>
      <c r="G2114" s="386">
        <v>117.986</v>
      </c>
      <c r="H2114" s="386">
        <v>1.553882</v>
      </c>
      <c r="J2114" s="320">
        <f t="shared" si="160"/>
        <v>2020</v>
      </c>
      <c r="K2114" s="320">
        <f t="shared" si="161"/>
        <v>8</v>
      </c>
      <c r="L2114" s="320">
        <f t="shared" si="162"/>
        <v>4</v>
      </c>
      <c r="M2114" s="91">
        <f t="shared" si="163"/>
        <v>44047</v>
      </c>
      <c r="N2114" s="90">
        <f t="shared" si="164"/>
        <v>44047.463229166664</v>
      </c>
      <c r="O2114" s="386">
        <v>117.986</v>
      </c>
      <c r="P2114" s="386">
        <v>1.553882</v>
      </c>
      <c r="Q2114" s="386" t="s">
        <v>337</v>
      </c>
    </row>
    <row r="2115" spans="1:17">
      <c r="A2115" s="386" t="s">
        <v>350</v>
      </c>
      <c r="B2115" s="386" t="s">
        <v>337</v>
      </c>
      <c r="C2115" s="386" t="s">
        <v>188</v>
      </c>
      <c r="D2115" s="389">
        <v>44047</v>
      </c>
      <c r="E2115" s="394">
        <v>0.46322916666666664</v>
      </c>
      <c r="F2115" s="386" t="s">
        <v>417</v>
      </c>
      <c r="G2115" s="386">
        <v>117.955</v>
      </c>
      <c r="H2115" s="386">
        <v>1.5579529999999999</v>
      </c>
      <c r="J2115" s="320">
        <f t="shared" ref="J2115:J2178" si="165">YEAR(D2115)</f>
        <v>2020</v>
      </c>
      <c r="K2115" s="320">
        <f t="shared" ref="K2115:K2178" si="166">MONTH(D2115)</f>
        <v>8</v>
      </c>
      <c r="L2115" s="320">
        <f t="shared" ref="L2115:L2178" si="167">DAY(D2115)</f>
        <v>4</v>
      </c>
      <c r="M2115" s="91">
        <f t="shared" ref="M2115:M2178" si="168">DATE(J2115,K2115,L2115)</f>
        <v>44047</v>
      </c>
      <c r="N2115" s="90">
        <f t="shared" ref="N2115:N2178" si="169">M2115+E2115</f>
        <v>44047.463229166664</v>
      </c>
      <c r="O2115" s="386">
        <v>117.955</v>
      </c>
      <c r="P2115" s="386">
        <v>1.5579529999999999</v>
      </c>
      <c r="Q2115" s="386" t="s">
        <v>337</v>
      </c>
    </row>
    <row r="2116" spans="1:17">
      <c r="A2116" s="386" t="s">
        <v>350</v>
      </c>
      <c r="B2116" s="386" t="s">
        <v>337</v>
      </c>
      <c r="C2116" s="386" t="s">
        <v>188</v>
      </c>
      <c r="D2116" s="389">
        <v>44047</v>
      </c>
      <c r="E2116" s="394">
        <v>0.46871527777777783</v>
      </c>
      <c r="F2116" s="386" t="s">
        <v>436</v>
      </c>
      <c r="G2116" s="386">
        <v>117.72199999999999</v>
      </c>
      <c r="H2116" s="386">
        <v>1.5885880000000001</v>
      </c>
      <c r="J2116" s="320">
        <f t="shared" si="165"/>
        <v>2020</v>
      </c>
      <c r="K2116" s="320">
        <f t="shared" si="166"/>
        <v>8</v>
      </c>
      <c r="L2116" s="320">
        <f t="shared" si="167"/>
        <v>4</v>
      </c>
      <c r="M2116" s="91">
        <f t="shared" si="168"/>
        <v>44047</v>
      </c>
      <c r="N2116" s="90">
        <f t="shared" si="169"/>
        <v>44047.468715277777</v>
      </c>
      <c r="O2116" s="386">
        <v>117.72199999999999</v>
      </c>
      <c r="P2116" s="386">
        <v>1.5885880000000001</v>
      </c>
      <c r="Q2116" s="386" t="s">
        <v>337</v>
      </c>
    </row>
    <row r="2117" spans="1:17">
      <c r="A2117" s="386" t="s">
        <v>350</v>
      </c>
      <c r="B2117" s="386" t="s">
        <v>337</v>
      </c>
      <c r="C2117" s="386" t="s">
        <v>188</v>
      </c>
      <c r="D2117" s="389">
        <v>44047</v>
      </c>
      <c r="E2117" s="394">
        <v>0.46871527777777783</v>
      </c>
      <c r="F2117" s="386" t="s">
        <v>436</v>
      </c>
      <c r="G2117" s="386">
        <v>117.72199999999999</v>
      </c>
      <c r="H2117" s="386">
        <v>1.5885880000000001</v>
      </c>
      <c r="J2117" s="320">
        <f t="shared" si="165"/>
        <v>2020</v>
      </c>
      <c r="K2117" s="320">
        <f t="shared" si="166"/>
        <v>8</v>
      </c>
      <c r="L2117" s="320">
        <f t="shared" si="167"/>
        <v>4</v>
      </c>
      <c r="M2117" s="91">
        <f t="shared" si="168"/>
        <v>44047</v>
      </c>
      <c r="N2117" s="90">
        <f t="shared" si="169"/>
        <v>44047.468715277777</v>
      </c>
      <c r="O2117" s="386">
        <v>117.72199999999999</v>
      </c>
      <c r="P2117" s="386">
        <v>1.5885880000000001</v>
      </c>
      <c r="Q2117" s="386" t="s">
        <v>337</v>
      </c>
    </row>
    <row r="2118" spans="1:17">
      <c r="A2118" s="386" t="s">
        <v>350</v>
      </c>
      <c r="B2118" s="386" t="s">
        <v>337</v>
      </c>
      <c r="C2118" s="386" t="s">
        <v>188</v>
      </c>
      <c r="D2118" s="389">
        <v>44049</v>
      </c>
      <c r="E2118" s="394">
        <v>0.59869212962962959</v>
      </c>
      <c r="F2118" s="386" t="s">
        <v>542</v>
      </c>
      <c r="G2118" s="386">
        <v>118.29898</v>
      </c>
      <c r="H2118" s="386">
        <v>1.509442</v>
      </c>
      <c r="J2118" s="320">
        <f t="shared" si="165"/>
        <v>2020</v>
      </c>
      <c r="K2118" s="320">
        <f t="shared" si="166"/>
        <v>8</v>
      </c>
      <c r="L2118" s="320">
        <f t="shared" si="167"/>
        <v>6</v>
      </c>
      <c r="M2118" s="91">
        <f t="shared" si="168"/>
        <v>44049</v>
      </c>
      <c r="N2118" s="90">
        <f t="shared" si="169"/>
        <v>44049.598692129628</v>
      </c>
      <c r="O2118" s="386">
        <v>118.29898</v>
      </c>
      <c r="P2118" s="386">
        <v>1.509442</v>
      </c>
      <c r="Q2118" s="386" t="s">
        <v>337</v>
      </c>
    </row>
    <row r="2119" spans="1:17">
      <c r="A2119" s="386" t="s">
        <v>350</v>
      </c>
      <c r="B2119" s="386" t="s">
        <v>337</v>
      </c>
      <c r="C2119" s="386" t="s">
        <v>188</v>
      </c>
      <c r="D2119" s="389">
        <v>44049</v>
      </c>
      <c r="E2119" s="394">
        <v>0.59870370370370374</v>
      </c>
      <c r="F2119" s="386" t="s">
        <v>542</v>
      </c>
      <c r="G2119" s="386">
        <v>118.23699999999999</v>
      </c>
      <c r="H2119" s="386">
        <v>1.5175670000000001</v>
      </c>
      <c r="J2119" s="320">
        <f t="shared" si="165"/>
        <v>2020</v>
      </c>
      <c r="K2119" s="320">
        <f t="shared" si="166"/>
        <v>8</v>
      </c>
      <c r="L2119" s="320">
        <f t="shared" si="167"/>
        <v>6</v>
      </c>
      <c r="M2119" s="91">
        <f t="shared" si="168"/>
        <v>44049</v>
      </c>
      <c r="N2119" s="90">
        <f t="shared" si="169"/>
        <v>44049.598703703705</v>
      </c>
      <c r="O2119" s="386">
        <v>118.23699999999999</v>
      </c>
      <c r="P2119" s="386">
        <v>1.5175670000000001</v>
      </c>
      <c r="Q2119" s="386" t="s">
        <v>337</v>
      </c>
    </row>
    <row r="2120" spans="1:17">
      <c r="A2120" s="386" t="s">
        <v>350</v>
      </c>
      <c r="B2120" s="386" t="s">
        <v>337</v>
      </c>
      <c r="C2120" s="386" t="s">
        <v>188</v>
      </c>
      <c r="D2120" s="389">
        <v>44050</v>
      </c>
      <c r="E2120" s="394">
        <v>0.31346064814814817</v>
      </c>
      <c r="F2120" s="386" t="s">
        <v>423</v>
      </c>
      <c r="G2120" s="386">
        <v>118.03700000000001</v>
      </c>
      <c r="H2120" s="386">
        <v>1.542978</v>
      </c>
      <c r="J2120" s="320">
        <f t="shared" si="165"/>
        <v>2020</v>
      </c>
      <c r="K2120" s="320">
        <f t="shared" si="166"/>
        <v>8</v>
      </c>
      <c r="L2120" s="320">
        <f t="shared" si="167"/>
        <v>7</v>
      </c>
      <c r="M2120" s="91">
        <f t="shared" si="168"/>
        <v>44050</v>
      </c>
      <c r="N2120" s="90">
        <f t="shared" si="169"/>
        <v>44050.313460648147</v>
      </c>
      <c r="O2120" s="386">
        <v>118.03700000000001</v>
      </c>
      <c r="P2120" s="386">
        <v>1.542978</v>
      </c>
      <c r="Q2120" s="386" t="s">
        <v>337</v>
      </c>
    </row>
    <row r="2121" spans="1:17">
      <c r="A2121" s="386" t="s">
        <v>350</v>
      </c>
      <c r="B2121" s="386" t="s">
        <v>337</v>
      </c>
      <c r="C2121" s="386" t="s">
        <v>188</v>
      </c>
      <c r="D2121" s="389">
        <v>44050</v>
      </c>
      <c r="E2121" s="394">
        <v>0.41171296296296295</v>
      </c>
      <c r="F2121" s="386" t="s">
        <v>457</v>
      </c>
      <c r="G2121" s="386">
        <v>118.57</v>
      </c>
      <c r="H2121" s="386">
        <v>1.4731019999999999</v>
      </c>
      <c r="J2121" s="320">
        <f t="shared" si="165"/>
        <v>2020</v>
      </c>
      <c r="K2121" s="320">
        <f t="shared" si="166"/>
        <v>8</v>
      </c>
      <c r="L2121" s="320">
        <f t="shared" si="167"/>
        <v>7</v>
      </c>
      <c r="M2121" s="91">
        <f t="shared" si="168"/>
        <v>44050</v>
      </c>
      <c r="N2121" s="90">
        <f t="shared" si="169"/>
        <v>44050.411712962959</v>
      </c>
      <c r="O2121" s="386">
        <v>118.57</v>
      </c>
      <c r="P2121" s="386">
        <v>1.4731019999999999</v>
      </c>
      <c r="Q2121" s="386" t="s">
        <v>337</v>
      </c>
    </row>
    <row r="2122" spans="1:17">
      <c r="A2122" s="386" t="s">
        <v>350</v>
      </c>
      <c r="B2122" s="386" t="s">
        <v>337</v>
      </c>
      <c r="C2122" s="386" t="s">
        <v>188</v>
      </c>
      <c r="D2122" s="389">
        <v>44050</v>
      </c>
      <c r="E2122" s="394">
        <v>0.41171296296296295</v>
      </c>
      <c r="F2122" s="386" t="s">
        <v>457</v>
      </c>
      <c r="G2122" s="386">
        <v>118.57</v>
      </c>
      <c r="H2122" s="386">
        <v>1.4731019999999999</v>
      </c>
      <c r="J2122" s="320">
        <f t="shared" si="165"/>
        <v>2020</v>
      </c>
      <c r="K2122" s="320">
        <f t="shared" si="166"/>
        <v>8</v>
      </c>
      <c r="L2122" s="320">
        <f t="shared" si="167"/>
        <v>7</v>
      </c>
      <c r="M2122" s="91">
        <f t="shared" si="168"/>
        <v>44050</v>
      </c>
      <c r="N2122" s="90">
        <f t="shared" si="169"/>
        <v>44050.411712962959</v>
      </c>
      <c r="O2122" s="386">
        <v>118.57</v>
      </c>
      <c r="P2122" s="386">
        <v>1.4731019999999999</v>
      </c>
      <c r="Q2122" s="386" t="s">
        <v>337</v>
      </c>
    </row>
    <row r="2123" spans="1:17">
      <c r="A2123" s="386" t="s">
        <v>350</v>
      </c>
      <c r="B2123" s="386" t="s">
        <v>337</v>
      </c>
      <c r="C2123" s="386" t="s">
        <v>188</v>
      </c>
      <c r="D2123" s="389">
        <v>44050</v>
      </c>
      <c r="E2123" s="394">
        <v>0.47788194444444443</v>
      </c>
      <c r="F2123" s="386" t="s">
        <v>415</v>
      </c>
      <c r="G2123" s="386">
        <v>118.04</v>
      </c>
      <c r="H2123" s="386">
        <v>1.542584</v>
      </c>
      <c r="J2123" s="320">
        <f t="shared" si="165"/>
        <v>2020</v>
      </c>
      <c r="K2123" s="320">
        <f t="shared" si="166"/>
        <v>8</v>
      </c>
      <c r="L2123" s="320">
        <f t="shared" si="167"/>
        <v>7</v>
      </c>
      <c r="M2123" s="91">
        <f t="shared" si="168"/>
        <v>44050</v>
      </c>
      <c r="N2123" s="90">
        <f t="shared" si="169"/>
        <v>44050.477881944447</v>
      </c>
      <c r="O2123" s="386">
        <v>118.04</v>
      </c>
      <c r="P2123" s="386">
        <v>1.542584</v>
      </c>
      <c r="Q2123" s="386" t="s">
        <v>337</v>
      </c>
    </row>
    <row r="2124" spans="1:17">
      <c r="A2124" s="386" t="s">
        <v>350</v>
      </c>
      <c r="B2124" s="386" t="s">
        <v>337</v>
      </c>
      <c r="C2124" s="386" t="s">
        <v>188</v>
      </c>
      <c r="D2124" s="389">
        <v>44050</v>
      </c>
      <c r="E2124" s="394">
        <v>0.47788194444444443</v>
      </c>
      <c r="F2124" s="386" t="s">
        <v>415</v>
      </c>
      <c r="G2124" s="386">
        <v>117.54125000000001</v>
      </c>
      <c r="H2124" s="386">
        <v>1.6083000000000001</v>
      </c>
      <c r="J2124" s="320">
        <f t="shared" si="165"/>
        <v>2020</v>
      </c>
      <c r="K2124" s="320">
        <f t="shared" si="166"/>
        <v>8</v>
      </c>
      <c r="L2124" s="320">
        <f t="shared" si="167"/>
        <v>7</v>
      </c>
      <c r="M2124" s="91">
        <f t="shared" si="168"/>
        <v>44050</v>
      </c>
      <c r="N2124" s="90">
        <f t="shared" si="169"/>
        <v>44050.477881944447</v>
      </c>
      <c r="O2124" s="386">
        <v>117.54125000000001</v>
      </c>
      <c r="P2124" s="386">
        <v>1.6083000000000001</v>
      </c>
      <c r="Q2124" s="386" t="s">
        <v>337</v>
      </c>
    </row>
    <row r="2125" spans="1:17">
      <c r="A2125" s="386" t="s">
        <v>350</v>
      </c>
      <c r="B2125" s="386" t="s">
        <v>337</v>
      </c>
      <c r="C2125" s="386" t="s">
        <v>188</v>
      </c>
      <c r="D2125" s="389">
        <v>44050</v>
      </c>
      <c r="E2125" s="394">
        <v>0.47788194444444443</v>
      </c>
      <c r="F2125" s="386" t="s">
        <v>415</v>
      </c>
      <c r="G2125" s="386">
        <v>118.04</v>
      </c>
      <c r="H2125" s="386">
        <v>1.542584</v>
      </c>
      <c r="J2125" s="320">
        <f t="shared" si="165"/>
        <v>2020</v>
      </c>
      <c r="K2125" s="320">
        <f t="shared" si="166"/>
        <v>8</v>
      </c>
      <c r="L2125" s="320">
        <f t="shared" si="167"/>
        <v>7</v>
      </c>
      <c r="M2125" s="91">
        <f t="shared" si="168"/>
        <v>44050</v>
      </c>
      <c r="N2125" s="90">
        <f t="shared" si="169"/>
        <v>44050.477881944447</v>
      </c>
      <c r="O2125" s="386">
        <v>118.04</v>
      </c>
      <c r="P2125" s="386">
        <v>1.542584</v>
      </c>
      <c r="Q2125" s="386" t="s">
        <v>337</v>
      </c>
    </row>
    <row r="2126" spans="1:17">
      <c r="A2126" s="386" t="s">
        <v>350</v>
      </c>
      <c r="B2126" s="386" t="s">
        <v>337</v>
      </c>
      <c r="C2126" s="386" t="s">
        <v>188</v>
      </c>
      <c r="D2126" s="389">
        <v>44050</v>
      </c>
      <c r="E2126" s="394">
        <v>0.50274305555555554</v>
      </c>
      <c r="F2126" s="386" t="s">
        <v>436</v>
      </c>
      <c r="G2126" s="386">
        <v>117.041555</v>
      </c>
      <c r="H2126" s="386">
        <v>1.674464</v>
      </c>
      <c r="J2126" s="320">
        <f t="shared" si="165"/>
        <v>2020</v>
      </c>
      <c r="K2126" s="320">
        <f t="shared" si="166"/>
        <v>8</v>
      </c>
      <c r="L2126" s="320">
        <f t="shared" si="167"/>
        <v>7</v>
      </c>
      <c r="M2126" s="91">
        <f t="shared" si="168"/>
        <v>44050</v>
      </c>
      <c r="N2126" s="90">
        <f t="shared" si="169"/>
        <v>44050.502743055556</v>
      </c>
      <c r="O2126" s="386">
        <v>117.041555</v>
      </c>
      <c r="P2126" s="386">
        <v>1.674464</v>
      </c>
      <c r="Q2126" s="386" t="s">
        <v>337</v>
      </c>
    </row>
    <row r="2127" spans="1:17">
      <c r="A2127" s="386" t="s">
        <v>350</v>
      </c>
      <c r="B2127" s="386" t="s">
        <v>337</v>
      </c>
      <c r="C2127" s="386" t="s">
        <v>188</v>
      </c>
      <c r="D2127" s="389">
        <v>44050</v>
      </c>
      <c r="E2127" s="394">
        <v>0.50274305555555554</v>
      </c>
      <c r="F2127" s="386" t="s">
        <v>436</v>
      </c>
      <c r="G2127" s="386">
        <v>117.926</v>
      </c>
      <c r="H2127" s="386">
        <v>1.5575760000000001</v>
      </c>
      <c r="J2127" s="320">
        <f t="shared" si="165"/>
        <v>2020</v>
      </c>
      <c r="K2127" s="320">
        <f t="shared" si="166"/>
        <v>8</v>
      </c>
      <c r="L2127" s="320">
        <f t="shared" si="167"/>
        <v>7</v>
      </c>
      <c r="M2127" s="91">
        <f t="shared" si="168"/>
        <v>44050</v>
      </c>
      <c r="N2127" s="90">
        <f t="shared" si="169"/>
        <v>44050.502743055556</v>
      </c>
      <c r="O2127" s="386">
        <v>117.926</v>
      </c>
      <c r="P2127" s="386">
        <v>1.5575760000000001</v>
      </c>
      <c r="Q2127" s="386" t="s">
        <v>337</v>
      </c>
    </row>
    <row r="2128" spans="1:17">
      <c r="A2128" s="386" t="s">
        <v>350</v>
      </c>
      <c r="B2128" s="386" t="s">
        <v>337</v>
      </c>
      <c r="C2128" s="386" t="s">
        <v>188</v>
      </c>
      <c r="D2128" s="389">
        <v>44050</v>
      </c>
      <c r="E2128" s="394">
        <v>0.51315972222222228</v>
      </c>
      <c r="F2128" s="386" t="s">
        <v>414</v>
      </c>
      <c r="G2128" s="386">
        <v>118.053</v>
      </c>
      <c r="H2128" s="386">
        <v>1.5408759999999999</v>
      </c>
      <c r="J2128" s="320">
        <f t="shared" si="165"/>
        <v>2020</v>
      </c>
      <c r="K2128" s="320">
        <f t="shared" si="166"/>
        <v>8</v>
      </c>
      <c r="L2128" s="320">
        <f t="shared" si="167"/>
        <v>7</v>
      </c>
      <c r="M2128" s="91">
        <f t="shared" si="168"/>
        <v>44050</v>
      </c>
      <c r="N2128" s="90">
        <f t="shared" si="169"/>
        <v>44050.513159722221</v>
      </c>
      <c r="O2128" s="386">
        <v>118.053</v>
      </c>
      <c r="P2128" s="386">
        <v>1.5408759999999999</v>
      </c>
      <c r="Q2128" s="386" t="s">
        <v>337</v>
      </c>
    </row>
    <row r="2129" spans="1:17">
      <c r="A2129" s="386" t="s">
        <v>350</v>
      </c>
      <c r="B2129" s="386" t="s">
        <v>337</v>
      </c>
      <c r="C2129" s="386" t="s">
        <v>188</v>
      </c>
      <c r="D2129" s="389">
        <v>44050</v>
      </c>
      <c r="E2129" s="394">
        <v>0.56874999999999998</v>
      </c>
      <c r="F2129" s="386" t="s">
        <v>414</v>
      </c>
      <c r="G2129" s="386">
        <v>117.453</v>
      </c>
      <c r="H2129" s="386">
        <v>1.619961</v>
      </c>
      <c r="J2129" s="320">
        <f t="shared" si="165"/>
        <v>2020</v>
      </c>
      <c r="K2129" s="320">
        <f t="shared" si="166"/>
        <v>8</v>
      </c>
      <c r="L2129" s="320">
        <f t="shared" si="167"/>
        <v>7</v>
      </c>
      <c r="M2129" s="91">
        <f t="shared" si="168"/>
        <v>44050</v>
      </c>
      <c r="N2129" s="90">
        <f t="shared" si="169"/>
        <v>44050.568749999999</v>
      </c>
      <c r="O2129" s="386">
        <v>117.453</v>
      </c>
      <c r="P2129" s="386">
        <v>1.619961</v>
      </c>
      <c r="Q2129" s="386" t="s">
        <v>337</v>
      </c>
    </row>
    <row r="2130" spans="1:17">
      <c r="A2130" s="386" t="s">
        <v>350</v>
      </c>
      <c r="B2130" s="386" t="s">
        <v>337</v>
      </c>
      <c r="C2130" s="386" t="s">
        <v>188</v>
      </c>
      <c r="D2130" s="389">
        <v>44050</v>
      </c>
      <c r="E2130" s="394">
        <v>0.56874999999999998</v>
      </c>
      <c r="F2130" s="386" t="s">
        <v>414</v>
      </c>
      <c r="G2130" s="386">
        <v>116.953</v>
      </c>
      <c r="H2130" s="386">
        <v>1.686223</v>
      </c>
      <c r="J2130" s="320">
        <f t="shared" si="165"/>
        <v>2020</v>
      </c>
      <c r="K2130" s="320">
        <f t="shared" si="166"/>
        <v>8</v>
      </c>
      <c r="L2130" s="320">
        <f t="shared" si="167"/>
        <v>7</v>
      </c>
      <c r="M2130" s="91">
        <f t="shared" si="168"/>
        <v>44050</v>
      </c>
      <c r="N2130" s="90">
        <f t="shared" si="169"/>
        <v>44050.568749999999</v>
      </c>
      <c r="O2130" s="386">
        <v>116.953</v>
      </c>
      <c r="P2130" s="386">
        <v>1.686223</v>
      </c>
      <c r="Q2130" s="386" t="s">
        <v>337</v>
      </c>
    </row>
    <row r="2131" spans="1:17">
      <c r="A2131" s="386" t="s">
        <v>350</v>
      </c>
      <c r="B2131" s="386" t="s">
        <v>337</v>
      </c>
      <c r="C2131" s="386" t="s">
        <v>188</v>
      </c>
      <c r="D2131" s="389">
        <v>44050</v>
      </c>
      <c r="E2131" s="394">
        <v>0.58278935185185188</v>
      </c>
      <c r="F2131" s="386" t="s">
        <v>459</v>
      </c>
      <c r="G2131" s="386">
        <v>118.58199999999999</v>
      </c>
      <c r="H2131" s="386">
        <v>1.471533</v>
      </c>
      <c r="J2131" s="320">
        <f t="shared" si="165"/>
        <v>2020</v>
      </c>
      <c r="K2131" s="320">
        <f t="shared" si="166"/>
        <v>8</v>
      </c>
      <c r="L2131" s="320">
        <f t="shared" si="167"/>
        <v>7</v>
      </c>
      <c r="M2131" s="91">
        <f t="shared" si="168"/>
        <v>44050</v>
      </c>
      <c r="N2131" s="90">
        <f t="shared" si="169"/>
        <v>44050.582789351851</v>
      </c>
      <c r="O2131" s="386">
        <v>118.58199999999999</v>
      </c>
      <c r="P2131" s="386">
        <v>1.471533</v>
      </c>
      <c r="Q2131" s="386" t="s">
        <v>337</v>
      </c>
    </row>
    <row r="2132" spans="1:17">
      <c r="A2132" s="386" t="s">
        <v>350</v>
      </c>
      <c r="B2132" s="386" t="s">
        <v>337</v>
      </c>
      <c r="C2132" s="386" t="s">
        <v>188</v>
      </c>
      <c r="D2132" s="389">
        <v>44050</v>
      </c>
      <c r="E2132" s="394">
        <v>0.58283564814814814</v>
      </c>
      <c r="F2132" s="386" t="s">
        <v>459</v>
      </c>
      <c r="G2132" s="386">
        <v>117.91500000000001</v>
      </c>
      <c r="H2132" s="386">
        <v>1.559024</v>
      </c>
      <c r="J2132" s="320">
        <f t="shared" si="165"/>
        <v>2020</v>
      </c>
      <c r="K2132" s="320">
        <f t="shared" si="166"/>
        <v>8</v>
      </c>
      <c r="L2132" s="320">
        <f t="shared" si="167"/>
        <v>7</v>
      </c>
      <c r="M2132" s="91">
        <f t="shared" si="168"/>
        <v>44050</v>
      </c>
      <c r="N2132" s="90">
        <f t="shared" si="169"/>
        <v>44050.582835648151</v>
      </c>
      <c r="O2132" s="386">
        <v>117.91500000000001</v>
      </c>
      <c r="P2132" s="386">
        <v>1.559024</v>
      </c>
      <c r="Q2132" s="386" t="s">
        <v>337</v>
      </c>
    </row>
    <row r="2133" spans="1:17">
      <c r="A2133" s="386" t="s">
        <v>350</v>
      </c>
      <c r="B2133" s="386" t="s">
        <v>337</v>
      </c>
      <c r="C2133" s="386" t="s">
        <v>188</v>
      </c>
      <c r="D2133" s="389">
        <v>44050</v>
      </c>
      <c r="E2133" s="394">
        <v>0.59841435185185188</v>
      </c>
      <c r="F2133" s="386" t="s">
        <v>436</v>
      </c>
      <c r="G2133" s="386">
        <v>118.681</v>
      </c>
      <c r="H2133" s="386">
        <v>1.4585950000000001</v>
      </c>
      <c r="J2133" s="320">
        <f t="shared" si="165"/>
        <v>2020</v>
      </c>
      <c r="K2133" s="320">
        <f t="shared" si="166"/>
        <v>8</v>
      </c>
      <c r="L2133" s="320">
        <f t="shared" si="167"/>
        <v>7</v>
      </c>
      <c r="M2133" s="91">
        <f t="shared" si="168"/>
        <v>44050</v>
      </c>
      <c r="N2133" s="90">
        <f t="shared" si="169"/>
        <v>44050.598414351851</v>
      </c>
      <c r="O2133" s="386">
        <v>118.681</v>
      </c>
      <c r="P2133" s="386">
        <v>1.4585950000000001</v>
      </c>
      <c r="Q2133" s="386" t="s">
        <v>337</v>
      </c>
    </row>
    <row r="2134" spans="1:17">
      <c r="A2134" s="386" t="s">
        <v>350</v>
      </c>
      <c r="B2134" s="386" t="s">
        <v>337</v>
      </c>
      <c r="C2134" s="386" t="s">
        <v>188</v>
      </c>
      <c r="D2134" s="389">
        <v>44050</v>
      </c>
      <c r="E2134" s="394">
        <v>0.59841435185185188</v>
      </c>
      <c r="F2134" s="386" t="s">
        <v>436</v>
      </c>
      <c r="G2134" s="386">
        <v>118.681</v>
      </c>
      <c r="H2134" s="386">
        <v>1.4585950000000001</v>
      </c>
      <c r="J2134" s="320">
        <f t="shared" si="165"/>
        <v>2020</v>
      </c>
      <c r="K2134" s="320">
        <f t="shared" si="166"/>
        <v>8</v>
      </c>
      <c r="L2134" s="320">
        <f t="shared" si="167"/>
        <v>7</v>
      </c>
      <c r="M2134" s="91">
        <f t="shared" si="168"/>
        <v>44050</v>
      </c>
      <c r="N2134" s="90">
        <f t="shared" si="169"/>
        <v>44050.598414351851</v>
      </c>
      <c r="O2134" s="386">
        <v>118.681</v>
      </c>
      <c r="P2134" s="386">
        <v>1.4585950000000001</v>
      </c>
      <c r="Q2134" s="386" t="s">
        <v>337</v>
      </c>
    </row>
    <row r="2135" spans="1:17">
      <c r="A2135" s="386" t="s">
        <v>350</v>
      </c>
      <c r="B2135" s="386" t="s">
        <v>337</v>
      </c>
      <c r="C2135" s="386" t="s">
        <v>188</v>
      </c>
      <c r="D2135" s="389">
        <v>44053</v>
      </c>
      <c r="E2135" s="394">
        <v>0.33486111111111111</v>
      </c>
      <c r="F2135" s="386" t="s">
        <v>458</v>
      </c>
      <c r="G2135" s="386">
        <v>118.419</v>
      </c>
      <c r="H2135" s="386">
        <v>1.4920009999999999</v>
      </c>
      <c r="J2135" s="320">
        <f t="shared" si="165"/>
        <v>2020</v>
      </c>
      <c r="K2135" s="320">
        <f t="shared" si="166"/>
        <v>8</v>
      </c>
      <c r="L2135" s="320">
        <f t="shared" si="167"/>
        <v>10</v>
      </c>
      <c r="M2135" s="91">
        <f t="shared" si="168"/>
        <v>44053</v>
      </c>
      <c r="N2135" s="90">
        <f t="shared" si="169"/>
        <v>44053.334861111114</v>
      </c>
      <c r="O2135" s="386">
        <v>118.419</v>
      </c>
      <c r="P2135" s="386">
        <v>1.4920009999999999</v>
      </c>
      <c r="Q2135" s="386" t="s">
        <v>337</v>
      </c>
    </row>
    <row r="2136" spans="1:17">
      <c r="A2136" s="386" t="s">
        <v>350</v>
      </c>
      <c r="B2136" s="386" t="s">
        <v>337</v>
      </c>
      <c r="C2136" s="386" t="s">
        <v>188</v>
      </c>
      <c r="D2136" s="389">
        <v>44053</v>
      </c>
      <c r="E2136" s="394">
        <v>0.45557870370370368</v>
      </c>
      <c r="F2136" s="386" t="s">
        <v>428</v>
      </c>
      <c r="G2136" s="386">
        <v>117.86</v>
      </c>
      <c r="H2136" s="386">
        <v>1.565428</v>
      </c>
      <c r="J2136" s="320">
        <f t="shared" si="165"/>
        <v>2020</v>
      </c>
      <c r="K2136" s="320">
        <f t="shared" si="166"/>
        <v>8</v>
      </c>
      <c r="L2136" s="320">
        <f t="shared" si="167"/>
        <v>10</v>
      </c>
      <c r="M2136" s="91">
        <f t="shared" si="168"/>
        <v>44053</v>
      </c>
      <c r="N2136" s="90">
        <f t="shared" si="169"/>
        <v>44053.455578703702</v>
      </c>
      <c r="O2136" s="386">
        <v>117.86</v>
      </c>
      <c r="P2136" s="386">
        <v>1.565428</v>
      </c>
      <c r="Q2136" s="386" t="s">
        <v>337</v>
      </c>
    </row>
    <row r="2137" spans="1:17">
      <c r="A2137" s="386" t="s">
        <v>350</v>
      </c>
      <c r="B2137" s="386" t="s">
        <v>337</v>
      </c>
      <c r="C2137" s="386" t="s">
        <v>188</v>
      </c>
      <c r="D2137" s="389">
        <v>44053</v>
      </c>
      <c r="E2137" s="394">
        <v>0.45557870370370368</v>
      </c>
      <c r="F2137" s="386" t="s">
        <v>428</v>
      </c>
      <c r="G2137" s="386">
        <v>117.86</v>
      </c>
      <c r="H2137" s="386">
        <v>1.565428</v>
      </c>
      <c r="J2137" s="320">
        <f t="shared" si="165"/>
        <v>2020</v>
      </c>
      <c r="K2137" s="320">
        <f t="shared" si="166"/>
        <v>8</v>
      </c>
      <c r="L2137" s="320">
        <f t="shared" si="167"/>
        <v>10</v>
      </c>
      <c r="M2137" s="91">
        <f t="shared" si="168"/>
        <v>44053</v>
      </c>
      <c r="N2137" s="90">
        <f t="shared" si="169"/>
        <v>44053.455578703702</v>
      </c>
      <c r="O2137" s="386">
        <v>117.86</v>
      </c>
      <c r="P2137" s="386">
        <v>1.565428</v>
      </c>
      <c r="Q2137" s="386" t="s">
        <v>337</v>
      </c>
    </row>
    <row r="2138" spans="1:17">
      <c r="A2138" s="386" t="s">
        <v>350</v>
      </c>
      <c r="B2138" s="386" t="s">
        <v>337</v>
      </c>
      <c r="C2138" s="386" t="s">
        <v>188</v>
      </c>
      <c r="D2138" s="389">
        <v>44053</v>
      </c>
      <c r="E2138" s="394">
        <v>0.50664351851851852</v>
      </c>
      <c r="F2138" s="386" t="s">
        <v>431</v>
      </c>
      <c r="G2138" s="386">
        <v>116.444</v>
      </c>
      <c r="H2138" s="386">
        <v>1.753241</v>
      </c>
      <c r="J2138" s="320">
        <f t="shared" si="165"/>
        <v>2020</v>
      </c>
      <c r="K2138" s="320">
        <f t="shared" si="166"/>
        <v>8</v>
      </c>
      <c r="L2138" s="320">
        <f t="shared" si="167"/>
        <v>10</v>
      </c>
      <c r="M2138" s="91">
        <f t="shared" si="168"/>
        <v>44053</v>
      </c>
      <c r="N2138" s="90">
        <f t="shared" si="169"/>
        <v>44053.506643518522</v>
      </c>
      <c r="O2138" s="386">
        <v>116.444</v>
      </c>
      <c r="P2138" s="386">
        <v>1.753241</v>
      </c>
      <c r="Q2138" s="386" t="s">
        <v>337</v>
      </c>
    </row>
    <row r="2139" spans="1:17">
      <c r="A2139" s="386" t="s">
        <v>350</v>
      </c>
      <c r="B2139" s="386" t="s">
        <v>337</v>
      </c>
      <c r="C2139" s="386" t="s">
        <v>188</v>
      </c>
      <c r="D2139" s="389">
        <v>44053</v>
      </c>
      <c r="E2139" s="394">
        <v>0.50664351851851852</v>
      </c>
      <c r="F2139" s="386" t="s">
        <v>431</v>
      </c>
      <c r="G2139" s="386">
        <v>117.694</v>
      </c>
      <c r="H2139" s="386">
        <v>1.58731</v>
      </c>
      <c r="J2139" s="320">
        <f t="shared" si="165"/>
        <v>2020</v>
      </c>
      <c r="K2139" s="320">
        <f t="shared" si="166"/>
        <v>8</v>
      </c>
      <c r="L2139" s="320">
        <f t="shared" si="167"/>
        <v>10</v>
      </c>
      <c r="M2139" s="91">
        <f t="shared" si="168"/>
        <v>44053</v>
      </c>
      <c r="N2139" s="90">
        <f t="shared" si="169"/>
        <v>44053.506643518522</v>
      </c>
      <c r="O2139" s="386">
        <v>117.694</v>
      </c>
      <c r="P2139" s="386">
        <v>1.58731</v>
      </c>
      <c r="Q2139" s="386" t="s">
        <v>337</v>
      </c>
    </row>
    <row r="2140" spans="1:17">
      <c r="A2140" s="386" t="s">
        <v>350</v>
      </c>
      <c r="B2140" s="386" t="s">
        <v>337</v>
      </c>
      <c r="C2140" s="386" t="s">
        <v>188</v>
      </c>
      <c r="D2140" s="389">
        <v>44054</v>
      </c>
      <c r="E2140" s="394">
        <v>0.35201388888888885</v>
      </c>
      <c r="F2140" s="386" t="s">
        <v>429</v>
      </c>
      <c r="G2140" s="386">
        <v>118.03400000000001</v>
      </c>
      <c r="H2140" s="386">
        <v>1.541685</v>
      </c>
      <c r="J2140" s="320">
        <f t="shared" si="165"/>
        <v>2020</v>
      </c>
      <c r="K2140" s="320">
        <f t="shared" si="166"/>
        <v>8</v>
      </c>
      <c r="L2140" s="320">
        <f t="shared" si="167"/>
        <v>11</v>
      </c>
      <c r="M2140" s="91">
        <f t="shared" si="168"/>
        <v>44054</v>
      </c>
      <c r="N2140" s="90">
        <f t="shared" si="169"/>
        <v>44054.352013888885</v>
      </c>
      <c r="O2140" s="386">
        <v>118.03400000000001</v>
      </c>
      <c r="P2140" s="386">
        <v>1.541685</v>
      </c>
      <c r="Q2140" s="386" t="s">
        <v>337</v>
      </c>
    </row>
    <row r="2141" spans="1:17">
      <c r="A2141" s="386" t="s">
        <v>350</v>
      </c>
      <c r="B2141" s="386" t="s">
        <v>337</v>
      </c>
      <c r="C2141" s="386" t="s">
        <v>188</v>
      </c>
      <c r="D2141" s="389">
        <v>44054</v>
      </c>
      <c r="E2141" s="394">
        <v>0.44960648148148147</v>
      </c>
      <c r="F2141" s="386" t="s">
        <v>507</v>
      </c>
      <c r="G2141" s="386">
        <v>117.49</v>
      </c>
      <c r="H2141" s="386">
        <v>1.6134299999999999</v>
      </c>
      <c r="J2141" s="320">
        <f t="shared" si="165"/>
        <v>2020</v>
      </c>
      <c r="K2141" s="320">
        <f t="shared" si="166"/>
        <v>8</v>
      </c>
      <c r="L2141" s="320">
        <f t="shared" si="167"/>
        <v>11</v>
      </c>
      <c r="M2141" s="91">
        <f t="shared" si="168"/>
        <v>44054</v>
      </c>
      <c r="N2141" s="90">
        <f t="shared" si="169"/>
        <v>44054.449606481481</v>
      </c>
      <c r="O2141" s="386">
        <v>117.49</v>
      </c>
      <c r="P2141" s="386">
        <v>1.6134299999999999</v>
      </c>
      <c r="Q2141" s="386" t="s">
        <v>337</v>
      </c>
    </row>
    <row r="2142" spans="1:17">
      <c r="A2142" s="386" t="s">
        <v>350</v>
      </c>
      <c r="B2142" s="386" t="s">
        <v>337</v>
      </c>
      <c r="C2142" s="386" t="s">
        <v>188</v>
      </c>
      <c r="D2142" s="389">
        <v>44054</v>
      </c>
      <c r="E2142" s="394">
        <v>0.45174768518518515</v>
      </c>
      <c r="F2142" s="386" t="s">
        <v>507</v>
      </c>
      <c r="G2142" s="386">
        <v>117.554</v>
      </c>
      <c r="H2142" s="386">
        <v>1.60497</v>
      </c>
      <c r="J2142" s="320">
        <f t="shared" si="165"/>
        <v>2020</v>
      </c>
      <c r="K2142" s="320">
        <f t="shared" si="166"/>
        <v>8</v>
      </c>
      <c r="L2142" s="320">
        <f t="shared" si="167"/>
        <v>11</v>
      </c>
      <c r="M2142" s="91">
        <f t="shared" si="168"/>
        <v>44054</v>
      </c>
      <c r="N2142" s="90">
        <f t="shared" si="169"/>
        <v>44054.451747685183</v>
      </c>
      <c r="O2142" s="386">
        <v>117.554</v>
      </c>
      <c r="P2142" s="386">
        <v>1.60497</v>
      </c>
      <c r="Q2142" s="386" t="s">
        <v>337</v>
      </c>
    </row>
    <row r="2143" spans="1:17">
      <c r="A2143" s="386" t="s">
        <v>350</v>
      </c>
      <c r="B2143" s="386" t="s">
        <v>337</v>
      </c>
      <c r="C2143" s="386" t="s">
        <v>188</v>
      </c>
      <c r="D2143" s="389">
        <v>44054</v>
      </c>
      <c r="E2143" s="394">
        <v>0.62504629629629638</v>
      </c>
      <c r="F2143" s="386" t="s">
        <v>417</v>
      </c>
      <c r="G2143" s="386">
        <v>117.508</v>
      </c>
      <c r="H2143" s="386">
        <v>1.6110500000000001</v>
      </c>
      <c r="J2143" s="320">
        <f t="shared" si="165"/>
        <v>2020</v>
      </c>
      <c r="K2143" s="320">
        <f t="shared" si="166"/>
        <v>8</v>
      </c>
      <c r="L2143" s="320">
        <f t="shared" si="167"/>
        <v>11</v>
      </c>
      <c r="M2143" s="91">
        <f t="shared" si="168"/>
        <v>44054</v>
      </c>
      <c r="N2143" s="90">
        <f t="shared" si="169"/>
        <v>44054.6250462963</v>
      </c>
      <c r="O2143" s="386">
        <v>117.508</v>
      </c>
      <c r="P2143" s="386">
        <v>1.6110500000000001</v>
      </c>
      <c r="Q2143" s="386" t="s">
        <v>337</v>
      </c>
    </row>
    <row r="2144" spans="1:17">
      <c r="A2144" s="386" t="s">
        <v>350</v>
      </c>
      <c r="B2144" s="386" t="s">
        <v>337</v>
      </c>
      <c r="C2144" s="386" t="s">
        <v>188</v>
      </c>
      <c r="D2144" s="389">
        <v>44055</v>
      </c>
      <c r="E2144" s="394">
        <v>0.58696759259259257</v>
      </c>
      <c r="F2144" s="386" t="s">
        <v>415</v>
      </c>
      <c r="G2144" s="386">
        <v>117.35899999999999</v>
      </c>
      <c r="H2144" s="386">
        <v>1.6299490000000001</v>
      </c>
      <c r="J2144" s="320">
        <f t="shared" si="165"/>
        <v>2020</v>
      </c>
      <c r="K2144" s="320">
        <f t="shared" si="166"/>
        <v>8</v>
      </c>
      <c r="L2144" s="320">
        <f t="shared" si="167"/>
        <v>12</v>
      </c>
      <c r="M2144" s="91">
        <f t="shared" si="168"/>
        <v>44055</v>
      </c>
      <c r="N2144" s="90">
        <f t="shared" si="169"/>
        <v>44055.586967592593</v>
      </c>
      <c r="O2144" s="386">
        <v>117.35899999999999</v>
      </c>
      <c r="P2144" s="386">
        <v>1.6299490000000001</v>
      </c>
      <c r="Q2144" s="386" t="s">
        <v>337</v>
      </c>
    </row>
    <row r="2145" spans="1:17">
      <c r="A2145" s="386" t="s">
        <v>350</v>
      </c>
      <c r="B2145" s="386" t="s">
        <v>337</v>
      </c>
      <c r="C2145" s="386" t="s">
        <v>188</v>
      </c>
      <c r="D2145" s="389">
        <v>44055</v>
      </c>
      <c r="E2145" s="394">
        <v>0.58696759259259257</v>
      </c>
      <c r="F2145" s="386" t="s">
        <v>415</v>
      </c>
      <c r="G2145" s="386">
        <v>117.369</v>
      </c>
      <c r="H2145" s="386">
        <v>1.628625</v>
      </c>
      <c r="J2145" s="320">
        <f t="shared" si="165"/>
        <v>2020</v>
      </c>
      <c r="K2145" s="320">
        <f t="shared" si="166"/>
        <v>8</v>
      </c>
      <c r="L2145" s="320">
        <f t="shared" si="167"/>
        <v>12</v>
      </c>
      <c r="M2145" s="91">
        <f t="shared" si="168"/>
        <v>44055</v>
      </c>
      <c r="N2145" s="90">
        <f t="shared" si="169"/>
        <v>44055.586967592593</v>
      </c>
      <c r="O2145" s="386">
        <v>117.369</v>
      </c>
      <c r="P2145" s="386">
        <v>1.628625</v>
      </c>
      <c r="Q2145" s="386" t="s">
        <v>337</v>
      </c>
    </row>
    <row r="2146" spans="1:17">
      <c r="A2146" s="386" t="s">
        <v>350</v>
      </c>
      <c r="B2146" s="386" t="s">
        <v>337</v>
      </c>
      <c r="C2146" s="386" t="s">
        <v>188</v>
      </c>
      <c r="D2146" s="389">
        <v>44055</v>
      </c>
      <c r="E2146" s="394">
        <v>0.59006944444444442</v>
      </c>
      <c r="F2146" s="386" t="s">
        <v>638</v>
      </c>
      <c r="G2146" s="386">
        <v>117.38500000000001</v>
      </c>
      <c r="H2146" s="386">
        <v>1.626506</v>
      </c>
      <c r="J2146" s="320">
        <f t="shared" si="165"/>
        <v>2020</v>
      </c>
      <c r="K2146" s="320">
        <f t="shared" si="166"/>
        <v>8</v>
      </c>
      <c r="L2146" s="320">
        <f t="shared" si="167"/>
        <v>12</v>
      </c>
      <c r="M2146" s="91">
        <f t="shared" si="168"/>
        <v>44055</v>
      </c>
      <c r="N2146" s="90">
        <f t="shared" si="169"/>
        <v>44055.590069444443</v>
      </c>
      <c r="O2146" s="386">
        <v>117.38500000000001</v>
      </c>
      <c r="P2146" s="386">
        <v>1.626506</v>
      </c>
      <c r="Q2146" s="386" t="s">
        <v>337</v>
      </c>
    </row>
    <row r="2147" spans="1:17">
      <c r="A2147" s="386" t="s">
        <v>350</v>
      </c>
      <c r="B2147" s="386" t="s">
        <v>337</v>
      </c>
      <c r="C2147" s="386" t="s">
        <v>188</v>
      </c>
      <c r="D2147" s="389">
        <v>44055</v>
      </c>
      <c r="E2147" s="394">
        <v>0.60519675925925931</v>
      </c>
      <c r="F2147" s="386" t="s">
        <v>638</v>
      </c>
      <c r="G2147" s="386">
        <v>117.31</v>
      </c>
      <c r="H2147" s="386">
        <v>1.636441</v>
      </c>
      <c r="J2147" s="320">
        <f t="shared" si="165"/>
        <v>2020</v>
      </c>
      <c r="K2147" s="320">
        <f t="shared" si="166"/>
        <v>8</v>
      </c>
      <c r="L2147" s="320">
        <f t="shared" si="167"/>
        <v>12</v>
      </c>
      <c r="M2147" s="91">
        <f t="shared" si="168"/>
        <v>44055</v>
      </c>
      <c r="N2147" s="90">
        <f t="shared" si="169"/>
        <v>44055.605196759258</v>
      </c>
      <c r="O2147" s="386">
        <v>117.31</v>
      </c>
      <c r="P2147" s="386">
        <v>1.636441</v>
      </c>
      <c r="Q2147" s="386" t="s">
        <v>337</v>
      </c>
    </row>
    <row r="2148" spans="1:17">
      <c r="A2148" s="386" t="s">
        <v>350</v>
      </c>
      <c r="B2148" s="386" t="s">
        <v>337</v>
      </c>
      <c r="C2148" s="386" t="s">
        <v>188</v>
      </c>
      <c r="D2148" s="389">
        <v>44055</v>
      </c>
      <c r="E2148" s="394">
        <v>0.64951388888888884</v>
      </c>
      <c r="F2148" s="386" t="s">
        <v>431</v>
      </c>
      <c r="G2148" s="386">
        <v>117.125</v>
      </c>
      <c r="H2148" s="386">
        <v>1.6609780000000001</v>
      </c>
      <c r="J2148" s="320">
        <f t="shared" si="165"/>
        <v>2020</v>
      </c>
      <c r="K2148" s="320">
        <f t="shared" si="166"/>
        <v>8</v>
      </c>
      <c r="L2148" s="320">
        <f t="shared" si="167"/>
        <v>12</v>
      </c>
      <c r="M2148" s="91">
        <f t="shared" si="168"/>
        <v>44055</v>
      </c>
      <c r="N2148" s="90">
        <f t="shared" si="169"/>
        <v>44055.649513888886</v>
      </c>
      <c r="O2148" s="386">
        <v>117.125</v>
      </c>
      <c r="P2148" s="386">
        <v>1.6609780000000001</v>
      </c>
      <c r="Q2148" s="386" t="s">
        <v>337</v>
      </c>
    </row>
    <row r="2149" spans="1:17">
      <c r="A2149" s="386" t="s">
        <v>350</v>
      </c>
      <c r="B2149" s="386" t="s">
        <v>337</v>
      </c>
      <c r="C2149" s="386" t="s">
        <v>188</v>
      </c>
      <c r="D2149" s="389">
        <v>44055</v>
      </c>
      <c r="E2149" s="394">
        <v>0.64951388888888884</v>
      </c>
      <c r="F2149" s="386" t="s">
        <v>431</v>
      </c>
      <c r="G2149" s="386">
        <v>116.5395</v>
      </c>
      <c r="H2149" s="386">
        <v>1.7389330000000001</v>
      </c>
      <c r="J2149" s="320">
        <f t="shared" si="165"/>
        <v>2020</v>
      </c>
      <c r="K2149" s="320">
        <f t="shared" si="166"/>
        <v>8</v>
      </c>
      <c r="L2149" s="320">
        <f t="shared" si="167"/>
        <v>12</v>
      </c>
      <c r="M2149" s="91">
        <f t="shared" si="168"/>
        <v>44055</v>
      </c>
      <c r="N2149" s="90">
        <f t="shared" si="169"/>
        <v>44055.649513888886</v>
      </c>
      <c r="O2149" s="386">
        <v>116.5395</v>
      </c>
      <c r="P2149" s="386">
        <v>1.7389330000000001</v>
      </c>
      <c r="Q2149" s="386" t="s">
        <v>337</v>
      </c>
    </row>
    <row r="2150" spans="1:17">
      <c r="A2150" s="386" t="s">
        <v>350</v>
      </c>
      <c r="B2150" s="386" t="s">
        <v>337</v>
      </c>
      <c r="C2150" s="386" t="s">
        <v>188</v>
      </c>
      <c r="D2150" s="389">
        <v>44055</v>
      </c>
      <c r="E2150" s="394">
        <v>0.65780092592592598</v>
      </c>
      <c r="F2150" s="386" t="s">
        <v>421</v>
      </c>
      <c r="G2150" s="386">
        <v>116.962</v>
      </c>
      <c r="H2150" s="386">
        <v>1.6826350000000001</v>
      </c>
      <c r="J2150" s="320">
        <f t="shared" si="165"/>
        <v>2020</v>
      </c>
      <c r="K2150" s="320">
        <f t="shared" si="166"/>
        <v>8</v>
      </c>
      <c r="L2150" s="320">
        <f t="shared" si="167"/>
        <v>12</v>
      </c>
      <c r="M2150" s="91">
        <f t="shared" si="168"/>
        <v>44055</v>
      </c>
      <c r="N2150" s="90">
        <f t="shared" si="169"/>
        <v>44055.657800925925</v>
      </c>
      <c r="O2150" s="386">
        <v>116.962</v>
      </c>
      <c r="P2150" s="386">
        <v>1.6826350000000001</v>
      </c>
      <c r="Q2150" s="386" t="s">
        <v>337</v>
      </c>
    </row>
    <row r="2151" spans="1:17">
      <c r="A2151" s="386" t="s">
        <v>350</v>
      </c>
      <c r="B2151" s="386" t="s">
        <v>337</v>
      </c>
      <c r="C2151" s="386" t="s">
        <v>188</v>
      </c>
      <c r="D2151" s="389">
        <v>44055</v>
      </c>
      <c r="E2151" s="394">
        <v>0.65780092592592598</v>
      </c>
      <c r="F2151" s="386" t="s">
        <v>421</v>
      </c>
      <c r="G2151" s="386">
        <v>116.962</v>
      </c>
      <c r="H2151" s="386">
        <v>1.6826350000000001</v>
      </c>
      <c r="J2151" s="320">
        <f t="shared" si="165"/>
        <v>2020</v>
      </c>
      <c r="K2151" s="320">
        <f t="shared" si="166"/>
        <v>8</v>
      </c>
      <c r="L2151" s="320">
        <f t="shared" si="167"/>
        <v>12</v>
      </c>
      <c r="M2151" s="91">
        <f t="shared" si="168"/>
        <v>44055</v>
      </c>
      <c r="N2151" s="90">
        <f t="shared" si="169"/>
        <v>44055.657800925925</v>
      </c>
      <c r="O2151" s="386">
        <v>116.962</v>
      </c>
      <c r="P2151" s="386">
        <v>1.6826350000000001</v>
      </c>
      <c r="Q2151" s="386" t="s">
        <v>337</v>
      </c>
    </row>
    <row r="2152" spans="1:17">
      <c r="A2152" s="386" t="s">
        <v>350</v>
      </c>
      <c r="B2152" s="386" t="s">
        <v>337</v>
      </c>
      <c r="C2152" s="386" t="s">
        <v>188</v>
      </c>
      <c r="D2152" s="389">
        <v>44055</v>
      </c>
      <c r="E2152" s="394">
        <v>0.68682870370370364</v>
      </c>
      <c r="F2152" s="386" t="s">
        <v>442</v>
      </c>
      <c r="G2152" s="386">
        <v>117.155</v>
      </c>
      <c r="H2152" s="386">
        <v>1.6569959999999999</v>
      </c>
      <c r="J2152" s="320">
        <f t="shared" si="165"/>
        <v>2020</v>
      </c>
      <c r="K2152" s="320">
        <f t="shared" si="166"/>
        <v>8</v>
      </c>
      <c r="L2152" s="320">
        <f t="shared" si="167"/>
        <v>12</v>
      </c>
      <c r="M2152" s="91">
        <f t="shared" si="168"/>
        <v>44055</v>
      </c>
      <c r="N2152" s="90">
        <f t="shared" si="169"/>
        <v>44055.686828703707</v>
      </c>
      <c r="O2152" s="386">
        <v>117.155</v>
      </c>
      <c r="P2152" s="386">
        <v>1.6569959999999999</v>
      </c>
      <c r="Q2152" s="386" t="s">
        <v>337</v>
      </c>
    </row>
    <row r="2153" spans="1:17">
      <c r="A2153" s="386" t="s">
        <v>350</v>
      </c>
      <c r="B2153" s="386" t="s">
        <v>337</v>
      </c>
      <c r="C2153" s="386" t="s">
        <v>188</v>
      </c>
      <c r="D2153" s="389">
        <v>44055</v>
      </c>
      <c r="E2153" s="394">
        <v>0.71350694444444451</v>
      </c>
      <c r="F2153" s="386" t="s">
        <v>423</v>
      </c>
      <c r="G2153" s="386">
        <v>117.004</v>
      </c>
      <c r="H2153" s="386">
        <v>1.677052</v>
      </c>
      <c r="J2153" s="320">
        <f t="shared" si="165"/>
        <v>2020</v>
      </c>
      <c r="K2153" s="320">
        <f t="shared" si="166"/>
        <v>8</v>
      </c>
      <c r="L2153" s="320">
        <f t="shared" si="167"/>
        <v>12</v>
      </c>
      <c r="M2153" s="91">
        <f t="shared" si="168"/>
        <v>44055</v>
      </c>
      <c r="N2153" s="90">
        <f t="shared" si="169"/>
        <v>44055.713506944441</v>
      </c>
      <c r="O2153" s="386">
        <v>117.004</v>
      </c>
      <c r="P2153" s="386">
        <v>1.677052</v>
      </c>
      <c r="Q2153" s="386" t="s">
        <v>337</v>
      </c>
    </row>
    <row r="2154" spans="1:17">
      <c r="A2154" s="386" t="s">
        <v>350</v>
      </c>
      <c r="B2154" s="386" t="s">
        <v>337</v>
      </c>
      <c r="C2154" s="386" t="s">
        <v>188</v>
      </c>
      <c r="D2154" s="389">
        <v>44056</v>
      </c>
      <c r="E2154" s="394">
        <v>0.40800925925925924</v>
      </c>
      <c r="F2154" s="386" t="s">
        <v>488</v>
      </c>
      <c r="G2154" s="386">
        <v>117.173</v>
      </c>
      <c r="H2154" s="386">
        <v>1.652182</v>
      </c>
      <c r="J2154" s="320">
        <f t="shared" si="165"/>
        <v>2020</v>
      </c>
      <c r="K2154" s="320">
        <f t="shared" si="166"/>
        <v>8</v>
      </c>
      <c r="L2154" s="320">
        <f t="shared" si="167"/>
        <v>13</v>
      </c>
      <c r="M2154" s="91">
        <f t="shared" si="168"/>
        <v>44056</v>
      </c>
      <c r="N2154" s="90">
        <f t="shared" si="169"/>
        <v>44056.408009259256</v>
      </c>
      <c r="O2154" s="386">
        <v>117.173</v>
      </c>
      <c r="P2154" s="386">
        <v>1.652182</v>
      </c>
      <c r="Q2154" s="386" t="s">
        <v>337</v>
      </c>
    </row>
    <row r="2155" spans="1:17">
      <c r="A2155" s="386" t="s">
        <v>350</v>
      </c>
      <c r="B2155" s="386" t="s">
        <v>337</v>
      </c>
      <c r="C2155" s="386" t="s">
        <v>188</v>
      </c>
      <c r="D2155" s="389">
        <v>44056</v>
      </c>
      <c r="E2155" s="394">
        <v>0.40800925925925924</v>
      </c>
      <c r="F2155" s="386" t="s">
        <v>488</v>
      </c>
      <c r="G2155" s="386">
        <v>117.173</v>
      </c>
      <c r="H2155" s="386">
        <v>1.652182</v>
      </c>
      <c r="J2155" s="320">
        <f t="shared" si="165"/>
        <v>2020</v>
      </c>
      <c r="K2155" s="320">
        <f t="shared" si="166"/>
        <v>8</v>
      </c>
      <c r="L2155" s="320">
        <f t="shared" si="167"/>
        <v>13</v>
      </c>
      <c r="M2155" s="91">
        <f t="shared" si="168"/>
        <v>44056</v>
      </c>
      <c r="N2155" s="90">
        <f t="shared" si="169"/>
        <v>44056.408009259256</v>
      </c>
      <c r="O2155" s="386">
        <v>117.173</v>
      </c>
      <c r="P2155" s="386">
        <v>1.652182</v>
      </c>
      <c r="Q2155" s="386" t="s">
        <v>337</v>
      </c>
    </row>
    <row r="2156" spans="1:17">
      <c r="A2156" s="386" t="s">
        <v>350</v>
      </c>
      <c r="B2156" s="386" t="s">
        <v>337</v>
      </c>
      <c r="C2156" s="386" t="s">
        <v>188</v>
      </c>
      <c r="D2156" s="389">
        <v>44056</v>
      </c>
      <c r="E2156" s="394">
        <v>0.4355324074074074</v>
      </c>
      <c r="F2156" s="386" t="s">
        <v>428</v>
      </c>
      <c r="G2156" s="386">
        <v>115.812</v>
      </c>
      <c r="H2156" s="386">
        <v>1.834182</v>
      </c>
      <c r="J2156" s="320">
        <f t="shared" si="165"/>
        <v>2020</v>
      </c>
      <c r="K2156" s="320">
        <f t="shared" si="166"/>
        <v>8</v>
      </c>
      <c r="L2156" s="320">
        <f t="shared" si="167"/>
        <v>13</v>
      </c>
      <c r="M2156" s="91">
        <f t="shared" si="168"/>
        <v>44056</v>
      </c>
      <c r="N2156" s="90">
        <f t="shared" si="169"/>
        <v>44056.435532407406</v>
      </c>
      <c r="O2156" s="386">
        <v>115.812</v>
      </c>
      <c r="P2156" s="386">
        <v>1.834182</v>
      </c>
      <c r="Q2156" s="386" t="s">
        <v>337</v>
      </c>
    </row>
    <row r="2157" spans="1:17">
      <c r="A2157" s="386" t="s">
        <v>350</v>
      </c>
      <c r="B2157" s="386" t="s">
        <v>337</v>
      </c>
      <c r="C2157" s="386" t="s">
        <v>188</v>
      </c>
      <c r="D2157" s="389">
        <v>44056</v>
      </c>
      <c r="E2157" s="394">
        <v>0.4355324074074074</v>
      </c>
      <c r="F2157" s="386" t="s">
        <v>428</v>
      </c>
      <c r="G2157" s="386">
        <v>117.122</v>
      </c>
      <c r="H2157" s="386">
        <v>1.6589579999999999</v>
      </c>
      <c r="J2157" s="320">
        <f t="shared" si="165"/>
        <v>2020</v>
      </c>
      <c r="K2157" s="320">
        <f t="shared" si="166"/>
        <v>8</v>
      </c>
      <c r="L2157" s="320">
        <f t="shared" si="167"/>
        <v>13</v>
      </c>
      <c r="M2157" s="91">
        <f t="shared" si="168"/>
        <v>44056</v>
      </c>
      <c r="N2157" s="90">
        <f t="shared" si="169"/>
        <v>44056.435532407406</v>
      </c>
      <c r="O2157" s="386">
        <v>117.122</v>
      </c>
      <c r="P2157" s="386">
        <v>1.6589579999999999</v>
      </c>
      <c r="Q2157" s="386" t="s">
        <v>337</v>
      </c>
    </row>
    <row r="2158" spans="1:17">
      <c r="A2158" s="386" t="s">
        <v>350</v>
      </c>
      <c r="B2158" s="386" t="s">
        <v>337</v>
      </c>
      <c r="C2158" s="386" t="s">
        <v>188</v>
      </c>
      <c r="D2158" s="389">
        <v>44056</v>
      </c>
      <c r="E2158" s="394">
        <v>0.4863541666666667</v>
      </c>
      <c r="F2158" s="386" t="s">
        <v>639</v>
      </c>
      <c r="G2158" s="386">
        <v>117.34</v>
      </c>
      <c r="H2158" s="386">
        <v>1.6300190000000001</v>
      </c>
      <c r="J2158" s="320">
        <f t="shared" si="165"/>
        <v>2020</v>
      </c>
      <c r="K2158" s="320">
        <f t="shared" si="166"/>
        <v>8</v>
      </c>
      <c r="L2158" s="320">
        <f t="shared" si="167"/>
        <v>13</v>
      </c>
      <c r="M2158" s="91">
        <f t="shared" si="168"/>
        <v>44056</v>
      </c>
      <c r="N2158" s="90">
        <f t="shared" si="169"/>
        <v>44056.486354166664</v>
      </c>
      <c r="O2158" s="386">
        <v>117.34</v>
      </c>
      <c r="P2158" s="386">
        <v>1.6300190000000001</v>
      </c>
      <c r="Q2158" s="386" t="s">
        <v>337</v>
      </c>
    </row>
    <row r="2159" spans="1:17">
      <c r="A2159" s="386" t="s">
        <v>350</v>
      </c>
      <c r="B2159" s="386" t="s">
        <v>337</v>
      </c>
      <c r="C2159" s="386" t="s">
        <v>188</v>
      </c>
      <c r="D2159" s="389">
        <v>44056</v>
      </c>
      <c r="E2159" s="394">
        <v>0.57725694444444442</v>
      </c>
      <c r="F2159" s="386" t="s">
        <v>423</v>
      </c>
      <c r="G2159" s="386">
        <v>116.96863999999999</v>
      </c>
      <c r="H2159" s="386">
        <v>1.679354</v>
      </c>
      <c r="J2159" s="320">
        <f t="shared" si="165"/>
        <v>2020</v>
      </c>
      <c r="K2159" s="320">
        <f t="shared" si="166"/>
        <v>8</v>
      </c>
      <c r="L2159" s="320">
        <f t="shared" si="167"/>
        <v>13</v>
      </c>
      <c r="M2159" s="91">
        <f t="shared" si="168"/>
        <v>44056</v>
      </c>
      <c r="N2159" s="90">
        <f t="shared" si="169"/>
        <v>44056.577256944445</v>
      </c>
      <c r="O2159" s="386">
        <v>116.96863999999999</v>
      </c>
      <c r="P2159" s="386">
        <v>1.679354</v>
      </c>
      <c r="Q2159" s="386" t="s">
        <v>337</v>
      </c>
    </row>
    <row r="2160" spans="1:17">
      <c r="A2160" s="386" t="s">
        <v>350</v>
      </c>
      <c r="B2160" s="386" t="s">
        <v>337</v>
      </c>
      <c r="C2160" s="386" t="s">
        <v>188</v>
      </c>
      <c r="D2160" s="389">
        <v>44056</v>
      </c>
      <c r="E2160" s="394">
        <v>0.57725694444444442</v>
      </c>
      <c r="F2160" s="386" t="s">
        <v>423</v>
      </c>
      <c r="G2160" s="386">
        <v>117.03113999999999</v>
      </c>
      <c r="H2160" s="386">
        <v>1.671038</v>
      </c>
      <c r="J2160" s="320">
        <f t="shared" si="165"/>
        <v>2020</v>
      </c>
      <c r="K2160" s="320">
        <f t="shared" si="166"/>
        <v>8</v>
      </c>
      <c r="L2160" s="320">
        <f t="shared" si="167"/>
        <v>13</v>
      </c>
      <c r="M2160" s="91">
        <f t="shared" si="168"/>
        <v>44056</v>
      </c>
      <c r="N2160" s="90">
        <f t="shared" si="169"/>
        <v>44056.577256944445</v>
      </c>
      <c r="O2160" s="386">
        <v>117.03113999999999</v>
      </c>
      <c r="P2160" s="386">
        <v>1.671038</v>
      </c>
      <c r="Q2160" s="386" t="s">
        <v>337</v>
      </c>
    </row>
    <row r="2161" spans="1:17">
      <c r="A2161" s="386" t="s">
        <v>350</v>
      </c>
      <c r="B2161" s="386" t="s">
        <v>337</v>
      </c>
      <c r="C2161" s="386" t="s">
        <v>188</v>
      </c>
      <c r="D2161" s="389">
        <v>44056</v>
      </c>
      <c r="E2161" s="394">
        <v>0.66340277777777779</v>
      </c>
      <c r="F2161" s="386" t="s">
        <v>413</v>
      </c>
      <c r="G2161" s="386">
        <v>116.31</v>
      </c>
      <c r="H2161" s="386">
        <v>1.767301</v>
      </c>
      <c r="J2161" s="320">
        <f t="shared" si="165"/>
        <v>2020</v>
      </c>
      <c r="K2161" s="320">
        <f t="shared" si="166"/>
        <v>8</v>
      </c>
      <c r="L2161" s="320">
        <f t="shared" si="167"/>
        <v>13</v>
      </c>
      <c r="M2161" s="91">
        <f t="shared" si="168"/>
        <v>44056</v>
      </c>
      <c r="N2161" s="90">
        <f t="shared" si="169"/>
        <v>44056.663402777776</v>
      </c>
      <c r="O2161" s="386">
        <v>116.31</v>
      </c>
      <c r="P2161" s="386">
        <v>1.767301</v>
      </c>
      <c r="Q2161" s="386" t="s">
        <v>337</v>
      </c>
    </row>
    <row r="2162" spans="1:17">
      <c r="A2162" s="386" t="s">
        <v>350</v>
      </c>
      <c r="B2162" s="386" t="s">
        <v>337</v>
      </c>
      <c r="C2162" s="386" t="s">
        <v>188</v>
      </c>
      <c r="D2162" s="389">
        <v>44056</v>
      </c>
      <c r="E2162" s="394">
        <v>0.66340277777777779</v>
      </c>
      <c r="F2162" s="386" t="s">
        <v>413</v>
      </c>
      <c r="G2162" s="386">
        <v>115.85250000000001</v>
      </c>
      <c r="H2162" s="386">
        <v>1.82873</v>
      </c>
      <c r="J2162" s="320">
        <f t="shared" si="165"/>
        <v>2020</v>
      </c>
      <c r="K2162" s="320">
        <f t="shared" si="166"/>
        <v>8</v>
      </c>
      <c r="L2162" s="320">
        <f t="shared" si="167"/>
        <v>13</v>
      </c>
      <c r="M2162" s="91">
        <f t="shared" si="168"/>
        <v>44056</v>
      </c>
      <c r="N2162" s="90">
        <f t="shared" si="169"/>
        <v>44056.663402777776</v>
      </c>
      <c r="O2162" s="386">
        <v>115.85250000000001</v>
      </c>
      <c r="P2162" s="386">
        <v>1.82873</v>
      </c>
      <c r="Q2162" s="386" t="s">
        <v>337</v>
      </c>
    </row>
    <row r="2163" spans="1:17">
      <c r="A2163" s="386" t="s">
        <v>350</v>
      </c>
      <c r="B2163" s="386" t="s">
        <v>337</v>
      </c>
      <c r="C2163" s="386" t="s">
        <v>188</v>
      </c>
      <c r="D2163" s="389">
        <v>44056</v>
      </c>
      <c r="E2163" s="394">
        <v>0.66340277777777779</v>
      </c>
      <c r="F2163" s="386" t="s">
        <v>413</v>
      </c>
      <c r="G2163" s="386">
        <v>116.31</v>
      </c>
      <c r="H2163" s="386">
        <v>1.767301</v>
      </c>
      <c r="J2163" s="320">
        <f t="shared" si="165"/>
        <v>2020</v>
      </c>
      <c r="K2163" s="320">
        <f t="shared" si="166"/>
        <v>8</v>
      </c>
      <c r="L2163" s="320">
        <f t="shared" si="167"/>
        <v>13</v>
      </c>
      <c r="M2163" s="91">
        <f t="shared" si="168"/>
        <v>44056</v>
      </c>
      <c r="N2163" s="90">
        <f t="shared" si="169"/>
        <v>44056.663402777776</v>
      </c>
      <c r="O2163" s="386">
        <v>116.31</v>
      </c>
      <c r="P2163" s="386">
        <v>1.767301</v>
      </c>
      <c r="Q2163" s="386" t="s">
        <v>337</v>
      </c>
    </row>
    <row r="2164" spans="1:17">
      <c r="A2164" s="386" t="s">
        <v>350</v>
      </c>
      <c r="B2164" s="386" t="s">
        <v>337</v>
      </c>
      <c r="C2164" s="386" t="s">
        <v>188</v>
      </c>
      <c r="D2164" s="389">
        <v>44057</v>
      </c>
      <c r="E2164" s="394">
        <v>0.39747685185185183</v>
      </c>
      <c r="F2164" s="386" t="s">
        <v>449</v>
      </c>
      <c r="G2164" s="386">
        <v>116.788</v>
      </c>
      <c r="H2164" s="386">
        <v>1.7026250000000001</v>
      </c>
      <c r="J2164" s="320">
        <f t="shared" si="165"/>
        <v>2020</v>
      </c>
      <c r="K2164" s="320">
        <f t="shared" si="166"/>
        <v>8</v>
      </c>
      <c r="L2164" s="320">
        <f t="shared" si="167"/>
        <v>14</v>
      </c>
      <c r="M2164" s="91">
        <f t="shared" si="168"/>
        <v>44057</v>
      </c>
      <c r="N2164" s="90">
        <f t="shared" si="169"/>
        <v>44057.397476851853</v>
      </c>
      <c r="O2164" s="386">
        <v>116.788</v>
      </c>
      <c r="P2164" s="386">
        <v>1.7026250000000001</v>
      </c>
      <c r="Q2164" s="386" t="s">
        <v>337</v>
      </c>
    </row>
    <row r="2165" spans="1:17">
      <c r="A2165" s="386" t="s">
        <v>350</v>
      </c>
      <c r="B2165" s="386" t="s">
        <v>337</v>
      </c>
      <c r="C2165" s="386" t="s">
        <v>188</v>
      </c>
      <c r="D2165" s="389">
        <v>44057</v>
      </c>
      <c r="E2165" s="394">
        <v>0.41425925925925922</v>
      </c>
      <c r="F2165" s="386" t="s">
        <v>431</v>
      </c>
      <c r="G2165" s="386">
        <v>116.13800000000001</v>
      </c>
      <c r="H2165" s="386">
        <v>1.7895989999999999</v>
      </c>
      <c r="J2165" s="320">
        <f t="shared" si="165"/>
        <v>2020</v>
      </c>
      <c r="K2165" s="320">
        <f t="shared" si="166"/>
        <v>8</v>
      </c>
      <c r="L2165" s="320">
        <f t="shared" si="167"/>
        <v>14</v>
      </c>
      <c r="M2165" s="91">
        <f t="shared" si="168"/>
        <v>44057</v>
      </c>
      <c r="N2165" s="90">
        <f t="shared" si="169"/>
        <v>44057.414259259262</v>
      </c>
      <c r="O2165" s="386">
        <v>116.13800000000001</v>
      </c>
      <c r="P2165" s="386">
        <v>1.7895989999999999</v>
      </c>
      <c r="Q2165" s="386" t="s">
        <v>337</v>
      </c>
    </row>
    <row r="2166" spans="1:17">
      <c r="A2166" s="386" t="s">
        <v>350</v>
      </c>
      <c r="B2166" s="386" t="s">
        <v>337</v>
      </c>
      <c r="C2166" s="386" t="s">
        <v>188</v>
      </c>
      <c r="D2166" s="389">
        <v>44057</v>
      </c>
      <c r="E2166" s="394">
        <v>0.41425925925925922</v>
      </c>
      <c r="F2166" s="386" t="s">
        <v>431</v>
      </c>
      <c r="G2166" s="386">
        <v>116.13800000000001</v>
      </c>
      <c r="H2166" s="386">
        <v>1.7895989999999999</v>
      </c>
      <c r="J2166" s="320">
        <f t="shared" si="165"/>
        <v>2020</v>
      </c>
      <c r="K2166" s="320">
        <f t="shared" si="166"/>
        <v>8</v>
      </c>
      <c r="L2166" s="320">
        <f t="shared" si="167"/>
        <v>14</v>
      </c>
      <c r="M2166" s="91">
        <f t="shared" si="168"/>
        <v>44057</v>
      </c>
      <c r="N2166" s="90">
        <f t="shared" si="169"/>
        <v>44057.414259259262</v>
      </c>
      <c r="O2166" s="386">
        <v>116.13800000000001</v>
      </c>
      <c r="P2166" s="386">
        <v>1.7895989999999999</v>
      </c>
      <c r="Q2166" s="386" t="s">
        <v>337</v>
      </c>
    </row>
    <row r="2167" spans="1:17">
      <c r="A2167" s="386" t="s">
        <v>350</v>
      </c>
      <c r="B2167" s="386" t="s">
        <v>337</v>
      </c>
      <c r="C2167" s="386" t="s">
        <v>188</v>
      </c>
      <c r="D2167" s="389">
        <v>44057</v>
      </c>
      <c r="E2167" s="394">
        <v>0.41425925925925922</v>
      </c>
      <c r="F2167" s="386" t="s">
        <v>428</v>
      </c>
      <c r="G2167" s="386">
        <v>116.13800000000001</v>
      </c>
      <c r="H2167" s="386">
        <v>1.7895989999999999</v>
      </c>
      <c r="J2167" s="320">
        <f t="shared" si="165"/>
        <v>2020</v>
      </c>
      <c r="K2167" s="320">
        <f t="shared" si="166"/>
        <v>8</v>
      </c>
      <c r="L2167" s="320">
        <f t="shared" si="167"/>
        <v>14</v>
      </c>
      <c r="M2167" s="91">
        <f t="shared" si="168"/>
        <v>44057</v>
      </c>
      <c r="N2167" s="90">
        <f t="shared" si="169"/>
        <v>44057.414259259262</v>
      </c>
      <c r="O2167" s="386">
        <v>116.13800000000001</v>
      </c>
      <c r="P2167" s="386">
        <v>1.7895989999999999</v>
      </c>
      <c r="Q2167" s="386" t="s">
        <v>337</v>
      </c>
    </row>
    <row r="2168" spans="1:17">
      <c r="A2168" s="386" t="s">
        <v>350</v>
      </c>
      <c r="B2168" s="386" t="s">
        <v>337</v>
      </c>
      <c r="C2168" s="386" t="s">
        <v>188</v>
      </c>
      <c r="D2168" s="389">
        <v>44057</v>
      </c>
      <c r="E2168" s="394">
        <v>0.41425925925925922</v>
      </c>
      <c r="F2168" s="386" t="s">
        <v>428</v>
      </c>
      <c r="G2168" s="386">
        <v>116.13800000000001</v>
      </c>
      <c r="H2168" s="386">
        <v>1.7895989999999999</v>
      </c>
      <c r="J2168" s="320">
        <f t="shared" si="165"/>
        <v>2020</v>
      </c>
      <c r="K2168" s="320">
        <f t="shared" si="166"/>
        <v>8</v>
      </c>
      <c r="L2168" s="320">
        <f t="shared" si="167"/>
        <v>14</v>
      </c>
      <c r="M2168" s="91">
        <f t="shared" si="168"/>
        <v>44057</v>
      </c>
      <c r="N2168" s="90">
        <f t="shared" si="169"/>
        <v>44057.414259259262</v>
      </c>
      <c r="O2168" s="386">
        <v>116.13800000000001</v>
      </c>
      <c r="P2168" s="386">
        <v>1.7895989999999999</v>
      </c>
      <c r="Q2168" s="386" t="s">
        <v>337</v>
      </c>
    </row>
    <row r="2169" spans="1:17">
      <c r="A2169" s="386" t="s">
        <v>350</v>
      </c>
      <c r="B2169" s="386" t="s">
        <v>337</v>
      </c>
      <c r="C2169" s="386" t="s">
        <v>188</v>
      </c>
      <c r="D2169" s="389">
        <v>44057</v>
      </c>
      <c r="E2169" s="394">
        <v>0.49781249999999999</v>
      </c>
      <c r="F2169" s="386" t="s">
        <v>423</v>
      </c>
      <c r="G2169" s="386">
        <v>116.583</v>
      </c>
      <c r="H2169" s="386">
        <v>1.7299949999999999</v>
      </c>
      <c r="J2169" s="320">
        <f t="shared" si="165"/>
        <v>2020</v>
      </c>
      <c r="K2169" s="320">
        <f t="shared" si="166"/>
        <v>8</v>
      </c>
      <c r="L2169" s="320">
        <f t="shared" si="167"/>
        <v>14</v>
      </c>
      <c r="M2169" s="91">
        <f t="shared" si="168"/>
        <v>44057</v>
      </c>
      <c r="N2169" s="90">
        <f t="shared" si="169"/>
        <v>44057.497812499998</v>
      </c>
      <c r="O2169" s="386">
        <v>116.583</v>
      </c>
      <c r="P2169" s="386">
        <v>1.7299949999999999</v>
      </c>
      <c r="Q2169" s="386" t="s">
        <v>337</v>
      </c>
    </row>
    <row r="2170" spans="1:17">
      <c r="A2170" s="386" t="s">
        <v>350</v>
      </c>
      <c r="B2170" s="386" t="s">
        <v>337</v>
      </c>
      <c r="C2170" s="386" t="s">
        <v>188</v>
      </c>
      <c r="D2170" s="389">
        <v>44057</v>
      </c>
      <c r="E2170" s="394">
        <v>0.49781249999999999</v>
      </c>
      <c r="F2170" s="386" t="s">
        <v>423</v>
      </c>
      <c r="G2170" s="386">
        <v>116.583</v>
      </c>
      <c r="H2170" s="386">
        <v>1.7299949999999999</v>
      </c>
      <c r="J2170" s="320">
        <f t="shared" si="165"/>
        <v>2020</v>
      </c>
      <c r="K2170" s="320">
        <f t="shared" si="166"/>
        <v>8</v>
      </c>
      <c r="L2170" s="320">
        <f t="shared" si="167"/>
        <v>14</v>
      </c>
      <c r="M2170" s="91">
        <f t="shared" si="168"/>
        <v>44057</v>
      </c>
      <c r="N2170" s="90">
        <f t="shared" si="169"/>
        <v>44057.497812499998</v>
      </c>
      <c r="O2170" s="386">
        <v>116.583</v>
      </c>
      <c r="P2170" s="386">
        <v>1.7299949999999999</v>
      </c>
      <c r="Q2170" s="386" t="s">
        <v>337</v>
      </c>
    </row>
    <row r="2171" spans="1:17">
      <c r="A2171" s="386" t="s">
        <v>350</v>
      </c>
      <c r="B2171" s="386" t="s">
        <v>337</v>
      </c>
      <c r="C2171" s="386" t="s">
        <v>188</v>
      </c>
      <c r="D2171" s="389">
        <v>44057</v>
      </c>
      <c r="E2171" s="394">
        <v>0.4980208333333333</v>
      </c>
      <c r="F2171" s="386" t="s">
        <v>423</v>
      </c>
      <c r="G2171" s="386">
        <v>116.083</v>
      </c>
      <c r="H2171" s="386">
        <v>1.7969839999999999</v>
      </c>
      <c r="J2171" s="320">
        <f t="shared" si="165"/>
        <v>2020</v>
      </c>
      <c r="K2171" s="320">
        <f t="shared" si="166"/>
        <v>8</v>
      </c>
      <c r="L2171" s="320">
        <f t="shared" si="167"/>
        <v>14</v>
      </c>
      <c r="M2171" s="91">
        <f t="shared" si="168"/>
        <v>44057</v>
      </c>
      <c r="N2171" s="90">
        <f t="shared" si="169"/>
        <v>44057.498020833336</v>
      </c>
      <c r="O2171" s="386">
        <v>116.083</v>
      </c>
      <c r="P2171" s="386">
        <v>1.7969839999999999</v>
      </c>
      <c r="Q2171" s="386" t="s">
        <v>337</v>
      </c>
    </row>
    <row r="2172" spans="1:17">
      <c r="A2172" s="386" t="s">
        <v>350</v>
      </c>
      <c r="B2172" s="386" t="s">
        <v>337</v>
      </c>
      <c r="C2172" s="386" t="s">
        <v>188</v>
      </c>
      <c r="D2172" s="389">
        <v>44060</v>
      </c>
      <c r="E2172" s="394">
        <v>0.38239583333333332</v>
      </c>
      <c r="F2172" s="386" t="s">
        <v>640</v>
      </c>
      <c r="G2172" s="386">
        <v>116.592</v>
      </c>
      <c r="H2172" s="386">
        <v>1.7280070000000001</v>
      </c>
      <c r="J2172" s="320">
        <f t="shared" si="165"/>
        <v>2020</v>
      </c>
      <c r="K2172" s="320">
        <f t="shared" si="166"/>
        <v>8</v>
      </c>
      <c r="L2172" s="320">
        <f t="shared" si="167"/>
        <v>17</v>
      </c>
      <c r="M2172" s="91">
        <f t="shared" si="168"/>
        <v>44060</v>
      </c>
      <c r="N2172" s="90">
        <f t="shared" si="169"/>
        <v>44060.382395833331</v>
      </c>
      <c r="O2172" s="386">
        <v>116.592</v>
      </c>
      <c r="P2172" s="386">
        <v>1.7280070000000001</v>
      </c>
      <c r="Q2172" s="386" t="s">
        <v>337</v>
      </c>
    </row>
    <row r="2173" spans="1:17">
      <c r="A2173" s="386" t="s">
        <v>350</v>
      </c>
      <c r="B2173" s="386" t="s">
        <v>337</v>
      </c>
      <c r="C2173" s="386" t="s">
        <v>188</v>
      </c>
      <c r="D2173" s="389">
        <v>44060</v>
      </c>
      <c r="E2173" s="394">
        <v>0.38239583333333332</v>
      </c>
      <c r="F2173" s="386" t="s">
        <v>640</v>
      </c>
      <c r="G2173" s="386">
        <v>116.092</v>
      </c>
      <c r="H2173" s="386">
        <v>1.795013</v>
      </c>
      <c r="J2173" s="320">
        <f t="shared" si="165"/>
        <v>2020</v>
      </c>
      <c r="K2173" s="320">
        <f t="shared" si="166"/>
        <v>8</v>
      </c>
      <c r="L2173" s="320">
        <f t="shared" si="167"/>
        <v>17</v>
      </c>
      <c r="M2173" s="91">
        <f t="shared" si="168"/>
        <v>44060</v>
      </c>
      <c r="N2173" s="90">
        <f t="shared" si="169"/>
        <v>44060.382395833331</v>
      </c>
      <c r="O2173" s="386">
        <v>116.092</v>
      </c>
      <c r="P2173" s="386">
        <v>1.795013</v>
      </c>
      <c r="Q2173" s="386" t="s">
        <v>337</v>
      </c>
    </row>
    <row r="2174" spans="1:17">
      <c r="A2174" s="386" t="s">
        <v>350</v>
      </c>
      <c r="B2174" s="386" t="s">
        <v>337</v>
      </c>
      <c r="C2174" s="386" t="s">
        <v>188</v>
      </c>
      <c r="D2174" s="389">
        <v>44060</v>
      </c>
      <c r="E2174" s="394">
        <v>0.38239583333333332</v>
      </c>
      <c r="F2174" s="386" t="s">
        <v>640</v>
      </c>
      <c r="G2174" s="386">
        <v>116.592</v>
      </c>
      <c r="H2174" s="386">
        <v>1.7280070000000001</v>
      </c>
      <c r="J2174" s="320">
        <f t="shared" si="165"/>
        <v>2020</v>
      </c>
      <c r="K2174" s="320">
        <f t="shared" si="166"/>
        <v>8</v>
      </c>
      <c r="L2174" s="320">
        <f t="shared" si="167"/>
        <v>17</v>
      </c>
      <c r="M2174" s="91">
        <f t="shared" si="168"/>
        <v>44060</v>
      </c>
      <c r="N2174" s="90">
        <f t="shared" si="169"/>
        <v>44060.382395833331</v>
      </c>
      <c r="O2174" s="386">
        <v>116.592</v>
      </c>
      <c r="P2174" s="386">
        <v>1.7280070000000001</v>
      </c>
      <c r="Q2174" s="386" t="s">
        <v>337</v>
      </c>
    </row>
    <row r="2175" spans="1:17">
      <c r="A2175" s="386" t="s">
        <v>350</v>
      </c>
      <c r="B2175" s="386" t="s">
        <v>337</v>
      </c>
      <c r="C2175" s="386" t="s">
        <v>188</v>
      </c>
      <c r="D2175" s="389">
        <v>44060</v>
      </c>
      <c r="E2175" s="394">
        <v>0.38447916666666665</v>
      </c>
      <c r="F2175" s="386" t="s">
        <v>641</v>
      </c>
      <c r="G2175" s="386">
        <v>116.592</v>
      </c>
      <c r="H2175" s="386">
        <v>1.7280070000000001</v>
      </c>
      <c r="J2175" s="320">
        <f t="shared" si="165"/>
        <v>2020</v>
      </c>
      <c r="K2175" s="320">
        <f t="shared" si="166"/>
        <v>8</v>
      </c>
      <c r="L2175" s="320">
        <f t="shared" si="167"/>
        <v>17</v>
      </c>
      <c r="M2175" s="91">
        <f t="shared" si="168"/>
        <v>44060</v>
      </c>
      <c r="N2175" s="90">
        <f t="shared" si="169"/>
        <v>44060.384479166663</v>
      </c>
      <c r="O2175" s="386">
        <v>116.592</v>
      </c>
      <c r="P2175" s="386">
        <v>1.7280070000000001</v>
      </c>
      <c r="Q2175" s="386" t="s">
        <v>337</v>
      </c>
    </row>
    <row r="2176" spans="1:17">
      <c r="A2176" s="386" t="s">
        <v>350</v>
      </c>
      <c r="B2176" s="386" t="s">
        <v>337</v>
      </c>
      <c r="C2176" s="386" t="s">
        <v>188</v>
      </c>
      <c r="D2176" s="389">
        <v>44060</v>
      </c>
      <c r="E2176" s="394">
        <v>0.38447916666666665</v>
      </c>
      <c r="F2176" s="386" t="s">
        <v>641</v>
      </c>
      <c r="G2176" s="386">
        <v>116.592</v>
      </c>
      <c r="H2176" s="386">
        <v>1.7280070000000001</v>
      </c>
      <c r="J2176" s="320">
        <f t="shared" si="165"/>
        <v>2020</v>
      </c>
      <c r="K2176" s="320">
        <f t="shared" si="166"/>
        <v>8</v>
      </c>
      <c r="L2176" s="320">
        <f t="shared" si="167"/>
        <v>17</v>
      </c>
      <c r="M2176" s="91">
        <f t="shared" si="168"/>
        <v>44060</v>
      </c>
      <c r="N2176" s="90">
        <f t="shared" si="169"/>
        <v>44060.384479166663</v>
      </c>
      <c r="O2176" s="386">
        <v>116.592</v>
      </c>
      <c r="P2176" s="386">
        <v>1.7280070000000001</v>
      </c>
      <c r="Q2176" s="386" t="s">
        <v>337</v>
      </c>
    </row>
    <row r="2177" spans="1:17">
      <c r="A2177" s="386" t="s">
        <v>350</v>
      </c>
      <c r="B2177" s="386" t="s">
        <v>337</v>
      </c>
      <c r="C2177" s="386" t="s">
        <v>188</v>
      </c>
      <c r="D2177" s="389">
        <v>44060</v>
      </c>
      <c r="E2177" s="394">
        <v>0.45060185185185186</v>
      </c>
      <c r="F2177" s="386" t="s">
        <v>421</v>
      </c>
      <c r="G2177" s="386">
        <v>116.43899999999999</v>
      </c>
      <c r="H2177" s="386">
        <v>1.7484759999999999</v>
      </c>
      <c r="J2177" s="320">
        <f t="shared" si="165"/>
        <v>2020</v>
      </c>
      <c r="K2177" s="320">
        <f t="shared" si="166"/>
        <v>8</v>
      </c>
      <c r="L2177" s="320">
        <f t="shared" si="167"/>
        <v>17</v>
      </c>
      <c r="M2177" s="91">
        <f t="shared" si="168"/>
        <v>44060</v>
      </c>
      <c r="N2177" s="90">
        <f t="shared" si="169"/>
        <v>44060.450601851851</v>
      </c>
      <c r="O2177" s="386">
        <v>116.43899999999999</v>
      </c>
      <c r="P2177" s="386">
        <v>1.7484759999999999</v>
      </c>
      <c r="Q2177" s="386" t="s">
        <v>337</v>
      </c>
    </row>
    <row r="2178" spans="1:17">
      <c r="A2178" s="386" t="s">
        <v>350</v>
      </c>
      <c r="B2178" s="386" t="s">
        <v>337</v>
      </c>
      <c r="C2178" s="386" t="s">
        <v>188</v>
      </c>
      <c r="D2178" s="389">
        <v>44060</v>
      </c>
      <c r="E2178" s="394">
        <v>0.45060185185185186</v>
      </c>
      <c r="F2178" s="386" t="s">
        <v>421</v>
      </c>
      <c r="G2178" s="386">
        <v>116.43899999999999</v>
      </c>
      <c r="H2178" s="386">
        <v>1.7484759999999999</v>
      </c>
      <c r="J2178" s="320">
        <f t="shared" si="165"/>
        <v>2020</v>
      </c>
      <c r="K2178" s="320">
        <f t="shared" si="166"/>
        <v>8</v>
      </c>
      <c r="L2178" s="320">
        <f t="shared" si="167"/>
        <v>17</v>
      </c>
      <c r="M2178" s="91">
        <f t="shared" si="168"/>
        <v>44060</v>
      </c>
      <c r="N2178" s="90">
        <f t="shared" si="169"/>
        <v>44060.450601851851</v>
      </c>
      <c r="O2178" s="386">
        <v>116.43899999999999</v>
      </c>
      <c r="P2178" s="386">
        <v>1.7484759999999999</v>
      </c>
      <c r="Q2178" s="386" t="s">
        <v>337</v>
      </c>
    </row>
    <row r="2179" spans="1:17">
      <c r="A2179" s="386" t="s">
        <v>350</v>
      </c>
      <c r="B2179" s="386" t="s">
        <v>337</v>
      </c>
      <c r="C2179" s="386" t="s">
        <v>188</v>
      </c>
      <c r="D2179" s="389">
        <v>44060</v>
      </c>
      <c r="E2179" s="394">
        <v>0.63305555555555559</v>
      </c>
      <c r="F2179" s="386" t="s">
        <v>430</v>
      </c>
      <c r="G2179" s="386">
        <v>117.55200000000001</v>
      </c>
      <c r="H2179" s="386">
        <v>1.6002829999999999</v>
      </c>
      <c r="J2179" s="320">
        <f t="shared" ref="J2179:J2242" si="170">YEAR(D2179)</f>
        <v>2020</v>
      </c>
      <c r="K2179" s="320">
        <f t="shared" ref="K2179:K2242" si="171">MONTH(D2179)</f>
        <v>8</v>
      </c>
      <c r="L2179" s="320">
        <f t="shared" ref="L2179:L2242" si="172">DAY(D2179)</f>
        <v>17</v>
      </c>
      <c r="M2179" s="91">
        <f t="shared" ref="M2179:M2242" si="173">DATE(J2179,K2179,L2179)</f>
        <v>44060</v>
      </c>
      <c r="N2179" s="90">
        <f t="shared" ref="N2179:N2242" si="174">M2179+E2179</f>
        <v>44060.633055555554</v>
      </c>
      <c r="O2179" s="386">
        <v>117.55200000000001</v>
      </c>
      <c r="P2179" s="386">
        <v>1.6002829999999999</v>
      </c>
      <c r="Q2179" s="386" t="s">
        <v>337</v>
      </c>
    </row>
    <row r="2180" spans="1:17">
      <c r="A2180" s="386" t="s">
        <v>350</v>
      </c>
      <c r="B2180" s="386" t="s">
        <v>337</v>
      </c>
      <c r="C2180" s="386" t="s">
        <v>188</v>
      </c>
      <c r="D2180" s="389">
        <v>44060</v>
      </c>
      <c r="E2180" s="394">
        <v>0.63305555555555559</v>
      </c>
      <c r="F2180" s="386" t="s">
        <v>430</v>
      </c>
      <c r="G2180" s="386">
        <v>117.55200000000001</v>
      </c>
      <c r="H2180" s="386">
        <v>1.6002829999999999</v>
      </c>
      <c r="J2180" s="320">
        <f t="shared" si="170"/>
        <v>2020</v>
      </c>
      <c r="K2180" s="320">
        <f t="shared" si="171"/>
        <v>8</v>
      </c>
      <c r="L2180" s="320">
        <f t="shared" si="172"/>
        <v>17</v>
      </c>
      <c r="M2180" s="91">
        <f t="shared" si="173"/>
        <v>44060</v>
      </c>
      <c r="N2180" s="90">
        <f t="shared" si="174"/>
        <v>44060.633055555554</v>
      </c>
      <c r="O2180" s="386">
        <v>117.55200000000001</v>
      </c>
      <c r="P2180" s="386">
        <v>1.6002829999999999</v>
      </c>
      <c r="Q2180" s="386" t="s">
        <v>337</v>
      </c>
    </row>
    <row r="2181" spans="1:17">
      <c r="A2181" s="386" t="s">
        <v>350</v>
      </c>
      <c r="B2181" s="386" t="s">
        <v>337</v>
      </c>
      <c r="C2181" s="386" t="s">
        <v>188</v>
      </c>
      <c r="D2181" s="389">
        <v>44061</v>
      </c>
      <c r="E2181" s="394">
        <v>0.51351851851851849</v>
      </c>
      <c r="F2181" s="386" t="s">
        <v>422</v>
      </c>
      <c r="G2181" s="386">
        <v>115.52800000000001</v>
      </c>
      <c r="H2181" s="386">
        <v>1.87026</v>
      </c>
      <c r="J2181" s="320">
        <f t="shared" si="170"/>
        <v>2020</v>
      </c>
      <c r="K2181" s="320">
        <f t="shared" si="171"/>
        <v>8</v>
      </c>
      <c r="L2181" s="320">
        <f t="shared" si="172"/>
        <v>18</v>
      </c>
      <c r="M2181" s="91">
        <f t="shared" si="173"/>
        <v>44061</v>
      </c>
      <c r="N2181" s="90">
        <f t="shared" si="174"/>
        <v>44061.513518518521</v>
      </c>
      <c r="O2181" s="386">
        <v>115.52800000000001</v>
      </c>
      <c r="P2181" s="386">
        <v>1.87026</v>
      </c>
      <c r="Q2181" s="386" t="s">
        <v>337</v>
      </c>
    </row>
    <row r="2182" spans="1:17">
      <c r="A2182" s="386" t="s">
        <v>350</v>
      </c>
      <c r="B2182" s="386" t="s">
        <v>337</v>
      </c>
      <c r="C2182" s="386" t="s">
        <v>188</v>
      </c>
      <c r="D2182" s="389">
        <v>44061</v>
      </c>
      <c r="E2182" s="394">
        <v>0.51351851851851849</v>
      </c>
      <c r="F2182" s="386" t="s">
        <v>422</v>
      </c>
      <c r="G2182" s="386">
        <v>116.401</v>
      </c>
      <c r="H2182" s="386">
        <v>1.752788</v>
      </c>
      <c r="J2182" s="320">
        <f t="shared" si="170"/>
        <v>2020</v>
      </c>
      <c r="K2182" s="320">
        <f t="shared" si="171"/>
        <v>8</v>
      </c>
      <c r="L2182" s="320">
        <f t="shared" si="172"/>
        <v>18</v>
      </c>
      <c r="M2182" s="91">
        <f t="shared" si="173"/>
        <v>44061</v>
      </c>
      <c r="N2182" s="90">
        <f t="shared" si="174"/>
        <v>44061.513518518521</v>
      </c>
      <c r="O2182" s="386">
        <v>116.401</v>
      </c>
      <c r="P2182" s="386">
        <v>1.752788</v>
      </c>
      <c r="Q2182" s="386" t="s">
        <v>337</v>
      </c>
    </row>
    <row r="2183" spans="1:17">
      <c r="A2183" s="386" t="s">
        <v>350</v>
      </c>
      <c r="B2183" s="386" t="s">
        <v>337</v>
      </c>
      <c r="C2183" s="386" t="s">
        <v>188</v>
      </c>
      <c r="D2183" s="389">
        <v>44061</v>
      </c>
      <c r="E2183" s="394">
        <v>0.51351851851851849</v>
      </c>
      <c r="F2183" s="386" t="s">
        <v>422</v>
      </c>
      <c r="G2183" s="386">
        <v>116.401</v>
      </c>
      <c r="H2183" s="386">
        <v>1.752788</v>
      </c>
      <c r="J2183" s="320">
        <f t="shared" si="170"/>
        <v>2020</v>
      </c>
      <c r="K2183" s="320">
        <f t="shared" si="171"/>
        <v>8</v>
      </c>
      <c r="L2183" s="320">
        <f t="shared" si="172"/>
        <v>18</v>
      </c>
      <c r="M2183" s="91">
        <f t="shared" si="173"/>
        <v>44061</v>
      </c>
      <c r="N2183" s="90">
        <f t="shared" si="174"/>
        <v>44061.513518518521</v>
      </c>
      <c r="O2183" s="386">
        <v>116.401</v>
      </c>
      <c r="P2183" s="386">
        <v>1.752788</v>
      </c>
      <c r="Q2183" s="386" t="s">
        <v>337</v>
      </c>
    </row>
    <row r="2184" spans="1:17">
      <c r="A2184" s="386" t="s">
        <v>350</v>
      </c>
      <c r="B2184" s="386" t="s">
        <v>337</v>
      </c>
      <c r="C2184" s="386" t="s">
        <v>188</v>
      </c>
      <c r="D2184" s="389">
        <v>44061</v>
      </c>
      <c r="E2184" s="394">
        <v>0.55739583333333331</v>
      </c>
      <c r="F2184" s="386" t="s">
        <v>430</v>
      </c>
      <c r="G2184" s="386">
        <v>115.88200000000001</v>
      </c>
      <c r="H2184" s="386">
        <v>1.8225020000000001</v>
      </c>
      <c r="J2184" s="320">
        <f t="shared" si="170"/>
        <v>2020</v>
      </c>
      <c r="K2184" s="320">
        <f t="shared" si="171"/>
        <v>8</v>
      </c>
      <c r="L2184" s="320">
        <f t="shared" si="172"/>
        <v>18</v>
      </c>
      <c r="M2184" s="91">
        <f t="shared" si="173"/>
        <v>44061</v>
      </c>
      <c r="N2184" s="90">
        <f t="shared" si="174"/>
        <v>44061.557395833333</v>
      </c>
      <c r="O2184" s="386">
        <v>115.88200000000001</v>
      </c>
      <c r="P2184" s="386">
        <v>1.8225020000000001</v>
      </c>
      <c r="Q2184" s="386" t="s">
        <v>337</v>
      </c>
    </row>
    <row r="2185" spans="1:17">
      <c r="A2185" s="386" t="s">
        <v>350</v>
      </c>
      <c r="B2185" s="386" t="s">
        <v>337</v>
      </c>
      <c r="C2185" s="386" t="s">
        <v>188</v>
      </c>
      <c r="D2185" s="389">
        <v>44061</v>
      </c>
      <c r="E2185" s="394">
        <v>0.55741898148148139</v>
      </c>
      <c r="F2185" s="386" t="s">
        <v>430</v>
      </c>
      <c r="G2185" s="386">
        <v>116.46299999999999</v>
      </c>
      <c r="H2185" s="386">
        <v>1.7444839999999999</v>
      </c>
      <c r="J2185" s="320">
        <f t="shared" si="170"/>
        <v>2020</v>
      </c>
      <c r="K2185" s="320">
        <f t="shared" si="171"/>
        <v>8</v>
      </c>
      <c r="L2185" s="320">
        <f t="shared" si="172"/>
        <v>18</v>
      </c>
      <c r="M2185" s="91">
        <f t="shared" si="173"/>
        <v>44061</v>
      </c>
      <c r="N2185" s="90">
        <f t="shared" si="174"/>
        <v>44061.55741898148</v>
      </c>
      <c r="O2185" s="386">
        <v>116.46299999999999</v>
      </c>
      <c r="P2185" s="386">
        <v>1.7444839999999999</v>
      </c>
      <c r="Q2185" s="386" t="s">
        <v>337</v>
      </c>
    </row>
    <row r="2186" spans="1:17">
      <c r="A2186" s="386" t="s">
        <v>350</v>
      </c>
      <c r="B2186" s="386" t="s">
        <v>337</v>
      </c>
      <c r="C2186" s="386" t="s">
        <v>188</v>
      </c>
      <c r="D2186" s="389">
        <v>44061</v>
      </c>
      <c r="E2186" s="394">
        <v>0.58537037037037032</v>
      </c>
      <c r="F2186" s="386" t="s">
        <v>423</v>
      </c>
      <c r="G2186" s="386">
        <v>116.893</v>
      </c>
      <c r="H2186" s="386">
        <v>1.6870320000000001</v>
      </c>
      <c r="J2186" s="320">
        <f t="shared" si="170"/>
        <v>2020</v>
      </c>
      <c r="K2186" s="320">
        <f t="shared" si="171"/>
        <v>8</v>
      </c>
      <c r="L2186" s="320">
        <f t="shared" si="172"/>
        <v>18</v>
      </c>
      <c r="M2186" s="91">
        <f t="shared" si="173"/>
        <v>44061</v>
      </c>
      <c r="N2186" s="90">
        <f t="shared" si="174"/>
        <v>44061.585370370369</v>
      </c>
      <c r="O2186" s="386">
        <v>116.893</v>
      </c>
      <c r="P2186" s="386">
        <v>1.6870320000000001</v>
      </c>
      <c r="Q2186" s="386" t="s">
        <v>337</v>
      </c>
    </row>
    <row r="2187" spans="1:17">
      <c r="A2187" s="386" t="s">
        <v>350</v>
      </c>
      <c r="B2187" s="386" t="s">
        <v>337</v>
      </c>
      <c r="C2187" s="386" t="s">
        <v>188</v>
      </c>
      <c r="D2187" s="389">
        <v>44062</v>
      </c>
      <c r="E2187" s="394">
        <v>0.48516203703703703</v>
      </c>
      <c r="F2187" s="386" t="s">
        <v>422</v>
      </c>
      <c r="G2187" s="386">
        <v>115.773</v>
      </c>
      <c r="H2187" s="386">
        <v>1.8364400000000001</v>
      </c>
      <c r="J2187" s="320">
        <f t="shared" si="170"/>
        <v>2020</v>
      </c>
      <c r="K2187" s="320">
        <f t="shared" si="171"/>
        <v>8</v>
      </c>
      <c r="L2187" s="320">
        <f t="shared" si="172"/>
        <v>19</v>
      </c>
      <c r="M2187" s="91">
        <f t="shared" si="173"/>
        <v>44062</v>
      </c>
      <c r="N2187" s="90">
        <f t="shared" si="174"/>
        <v>44062.485162037039</v>
      </c>
      <c r="O2187" s="386">
        <v>115.773</v>
      </c>
      <c r="P2187" s="386">
        <v>1.8364400000000001</v>
      </c>
      <c r="Q2187" s="386" t="s">
        <v>337</v>
      </c>
    </row>
    <row r="2188" spans="1:17">
      <c r="A2188" s="386" t="s">
        <v>350</v>
      </c>
      <c r="B2188" s="386" t="s">
        <v>337</v>
      </c>
      <c r="C2188" s="386" t="s">
        <v>188</v>
      </c>
      <c r="D2188" s="389">
        <v>44062</v>
      </c>
      <c r="E2188" s="394">
        <v>0.48516203703703703</v>
      </c>
      <c r="F2188" s="386" t="s">
        <v>422</v>
      </c>
      <c r="G2188" s="386">
        <v>116.64700000000001</v>
      </c>
      <c r="H2188" s="386">
        <v>1.719082</v>
      </c>
      <c r="J2188" s="320">
        <f t="shared" si="170"/>
        <v>2020</v>
      </c>
      <c r="K2188" s="320">
        <f t="shared" si="171"/>
        <v>8</v>
      </c>
      <c r="L2188" s="320">
        <f t="shared" si="172"/>
        <v>19</v>
      </c>
      <c r="M2188" s="91">
        <f t="shared" si="173"/>
        <v>44062</v>
      </c>
      <c r="N2188" s="90">
        <f t="shared" si="174"/>
        <v>44062.485162037039</v>
      </c>
      <c r="O2188" s="386">
        <v>116.64700000000001</v>
      </c>
      <c r="P2188" s="386">
        <v>1.719082</v>
      </c>
      <c r="Q2188" s="386" t="s">
        <v>337</v>
      </c>
    </row>
    <row r="2189" spans="1:17">
      <c r="A2189" s="386" t="s">
        <v>350</v>
      </c>
      <c r="B2189" s="386" t="s">
        <v>337</v>
      </c>
      <c r="C2189" s="386" t="s">
        <v>188</v>
      </c>
      <c r="D2189" s="389">
        <v>44062</v>
      </c>
      <c r="E2189" s="394">
        <v>0.60771990740740744</v>
      </c>
      <c r="F2189" s="386" t="s">
        <v>642</v>
      </c>
      <c r="G2189" s="386">
        <v>116.85</v>
      </c>
      <c r="H2189" s="386">
        <v>1.6919690000000001</v>
      </c>
      <c r="J2189" s="320">
        <f t="shared" si="170"/>
        <v>2020</v>
      </c>
      <c r="K2189" s="320">
        <f t="shared" si="171"/>
        <v>8</v>
      </c>
      <c r="L2189" s="320">
        <f t="shared" si="172"/>
        <v>19</v>
      </c>
      <c r="M2189" s="91">
        <f t="shared" si="173"/>
        <v>44062</v>
      </c>
      <c r="N2189" s="90">
        <f t="shared" si="174"/>
        <v>44062.607719907406</v>
      </c>
      <c r="O2189" s="386">
        <v>116.85</v>
      </c>
      <c r="P2189" s="386">
        <v>1.6919690000000001</v>
      </c>
      <c r="Q2189" s="386" t="s">
        <v>337</v>
      </c>
    </row>
    <row r="2190" spans="1:17">
      <c r="A2190" s="386" t="s">
        <v>350</v>
      </c>
      <c r="B2190" s="386" t="s">
        <v>337</v>
      </c>
      <c r="C2190" s="386" t="s">
        <v>188</v>
      </c>
      <c r="D2190" s="389">
        <v>44062</v>
      </c>
      <c r="E2190" s="394">
        <v>0.70254629629629628</v>
      </c>
      <c r="F2190" s="386" t="s">
        <v>511</v>
      </c>
      <c r="G2190" s="386">
        <v>116.917</v>
      </c>
      <c r="H2190" s="386">
        <v>1.6830320000000001</v>
      </c>
      <c r="J2190" s="320">
        <f t="shared" si="170"/>
        <v>2020</v>
      </c>
      <c r="K2190" s="320">
        <f t="shared" si="171"/>
        <v>8</v>
      </c>
      <c r="L2190" s="320">
        <f t="shared" si="172"/>
        <v>19</v>
      </c>
      <c r="M2190" s="91">
        <f t="shared" si="173"/>
        <v>44062</v>
      </c>
      <c r="N2190" s="90">
        <f t="shared" si="174"/>
        <v>44062.702546296299</v>
      </c>
      <c r="O2190" s="386">
        <v>116.917</v>
      </c>
      <c r="P2190" s="386">
        <v>1.6830320000000001</v>
      </c>
      <c r="Q2190" s="386" t="s">
        <v>337</v>
      </c>
    </row>
    <row r="2191" spans="1:17">
      <c r="A2191" s="386" t="s">
        <v>350</v>
      </c>
      <c r="B2191" s="386" t="s">
        <v>337</v>
      </c>
      <c r="C2191" s="386" t="s">
        <v>188</v>
      </c>
      <c r="D2191" s="389">
        <v>44062</v>
      </c>
      <c r="E2191" s="394">
        <v>0.70254629629629628</v>
      </c>
      <c r="F2191" s="386" t="s">
        <v>511</v>
      </c>
      <c r="G2191" s="386">
        <v>116.917</v>
      </c>
      <c r="H2191" s="386">
        <v>1.6830320000000001</v>
      </c>
      <c r="J2191" s="320">
        <f t="shared" si="170"/>
        <v>2020</v>
      </c>
      <c r="K2191" s="320">
        <f t="shared" si="171"/>
        <v>8</v>
      </c>
      <c r="L2191" s="320">
        <f t="shared" si="172"/>
        <v>19</v>
      </c>
      <c r="M2191" s="91">
        <f t="shared" si="173"/>
        <v>44062</v>
      </c>
      <c r="N2191" s="90">
        <f t="shared" si="174"/>
        <v>44062.702546296299</v>
      </c>
      <c r="O2191" s="386">
        <v>116.917</v>
      </c>
      <c r="P2191" s="386">
        <v>1.6830320000000001</v>
      </c>
      <c r="Q2191" s="386" t="s">
        <v>337</v>
      </c>
    </row>
    <row r="2192" spans="1:17">
      <c r="A2192" s="386" t="s">
        <v>350</v>
      </c>
      <c r="B2192" s="386" t="s">
        <v>337</v>
      </c>
      <c r="C2192" s="386" t="s">
        <v>188</v>
      </c>
      <c r="D2192" s="389">
        <v>44063</v>
      </c>
      <c r="E2192" s="394">
        <v>0.48921296296296296</v>
      </c>
      <c r="F2192" s="386" t="s">
        <v>459</v>
      </c>
      <c r="G2192" s="386">
        <v>115.88</v>
      </c>
      <c r="H2192" s="386">
        <v>1.819752</v>
      </c>
      <c r="J2192" s="320">
        <f t="shared" si="170"/>
        <v>2020</v>
      </c>
      <c r="K2192" s="320">
        <f t="shared" si="171"/>
        <v>8</v>
      </c>
      <c r="L2192" s="320">
        <f t="shared" si="172"/>
        <v>20</v>
      </c>
      <c r="M2192" s="91">
        <f t="shared" si="173"/>
        <v>44063</v>
      </c>
      <c r="N2192" s="90">
        <f t="shared" si="174"/>
        <v>44063.489212962966</v>
      </c>
      <c r="O2192" s="386">
        <v>115.88</v>
      </c>
      <c r="P2192" s="386">
        <v>1.819752</v>
      </c>
      <c r="Q2192" s="386" t="s">
        <v>337</v>
      </c>
    </row>
    <row r="2193" spans="1:17">
      <c r="A2193" s="386" t="s">
        <v>350</v>
      </c>
      <c r="B2193" s="386" t="s">
        <v>337</v>
      </c>
      <c r="C2193" s="386" t="s">
        <v>188</v>
      </c>
      <c r="D2193" s="389">
        <v>44063</v>
      </c>
      <c r="E2193" s="394">
        <v>0.48921296296296296</v>
      </c>
      <c r="F2193" s="386" t="s">
        <v>459</v>
      </c>
      <c r="G2193" s="386">
        <v>115.88</v>
      </c>
      <c r="H2193" s="386">
        <v>1.819752</v>
      </c>
      <c r="J2193" s="320">
        <f t="shared" si="170"/>
        <v>2020</v>
      </c>
      <c r="K2193" s="320">
        <f t="shared" si="171"/>
        <v>8</v>
      </c>
      <c r="L2193" s="320">
        <f t="shared" si="172"/>
        <v>20</v>
      </c>
      <c r="M2193" s="91">
        <f t="shared" si="173"/>
        <v>44063</v>
      </c>
      <c r="N2193" s="90">
        <f t="shared" si="174"/>
        <v>44063.489212962966</v>
      </c>
      <c r="O2193" s="386">
        <v>115.88</v>
      </c>
      <c r="P2193" s="386">
        <v>1.819752</v>
      </c>
      <c r="Q2193" s="386" t="s">
        <v>337</v>
      </c>
    </row>
    <row r="2194" spans="1:17">
      <c r="A2194" s="386" t="s">
        <v>350</v>
      </c>
      <c r="B2194" s="386" t="s">
        <v>337</v>
      </c>
      <c r="C2194" s="386" t="s">
        <v>188</v>
      </c>
      <c r="D2194" s="389">
        <v>44063</v>
      </c>
      <c r="E2194" s="394">
        <v>0.50313657407407408</v>
      </c>
      <c r="F2194" s="386" t="s">
        <v>421</v>
      </c>
      <c r="G2194" s="386">
        <v>116.384</v>
      </c>
      <c r="H2194" s="386">
        <v>1.751957</v>
      </c>
      <c r="J2194" s="320">
        <f t="shared" si="170"/>
        <v>2020</v>
      </c>
      <c r="K2194" s="320">
        <f t="shared" si="171"/>
        <v>8</v>
      </c>
      <c r="L2194" s="320">
        <f t="shared" si="172"/>
        <v>20</v>
      </c>
      <c r="M2194" s="91">
        <f t="shared" si="173"/>
        <v>44063</v>
      </c>
      <c r="N2194" s="90">
        <f t="shared" si="174"/>
        <v>44063.503136574072</v>
      </c>
      <c r="O2194" s="386">
        <v>116.384</v>
      </c>
      <c r="P2194" s="386">
        <v>1.751957</v>
      </c>
      <c r="Q2194" s="386" t="s">
        <v>337</v>
      </c>
    </row>
    <row r="2195" spans="1:17">
      <c r="A2195" s="386" t="s">
        <v>350</v>
      </c>
      <c r="B2195" s="386" t="s">
        <v>337</v>
      </c>
      <c r="C2195" s="386" t="s">
        <v>188</v>
      </c>
      <c r="D2195" s="389">
        <v>44063</v>
      </c>
      <c r="E2195" s="394">
        <v>0.50313657407407408</v>
      </c>
      <c r="F2195" s="386" t="s">
        <v>421</v>
      </c>
      <c r="G2195" s="386">
        <v>116.384</v>
      </c>
      <c r="H2195" s="386">
        <v>1.751957</v>
      </c>
      <c r="J2195" s="320">
        <f t="shared" si="170"/>
        <v>2020</v>
      </c>
      <c r="K2195" s="320">
        <f t="shared" si="171"/>
        <v>8</v>
      </c>
      <c r="L2195" s="320">
        <f t="shared" si="172"/>
        <v>20</v>
      </c>
      <c r="M2195" s="91">
        <f t="shared" si="173"/>
        <v>44063</v>
      </c>
      <c r="N2195" s="90">
        <f t="shared" si="174"/>
        <v>44063.503136574072</v>
      </c>
      <c r="O2195" s="386">
        <v>116.384</v>
      </c>
      <c r="P2195" s="386">
        <v>1.751957</v>
      </c>
      <c r="Q2195" s="386" t="s">
        <v>337</v>
      </c>
    </row>
    <row r="2196" spans="1:17">
      <c r="A2196" s="386" t="s">
        <v>350</v>
      </c>
      <c r="B2196" s="386" t="s">
        <v>337</v>
      </c>
      <c r="C2196" s="386" t="s">
        <v>188</v>
      </c>
      <c r="D2196" s="389">
        <v>44063</v>
      </c>
      <c r="E2196" s="394">
        <v>0.53535879629629624</v>
      </c>
      <c r="F2196" s="386" t="s">
        <v>437</v>
      </c>
      <c r="G2196" s="386">
        <v>116.533</v>
      </c>
      <c r="H2196" s="386">
        <v>1.7319789999999999</v>
      </c>
      <c r="J2196" s="320">
        <f t="shared" si="170"/>
        <v>2020</v>
      </c>
      <c r="K2196" s="320">
        <f t="shared" si="171"/>
        <v>8</v>
      </c>
      <c r="L2196" s="320">
        <f t="shared" si="172"/>
        <v>20</v>
      </c>
      <c r="M2196" s="91">
        <f t="shared" si="173"/>
        <v>44063</v>
      </c>
      <c r="N2196" s="90">
        <f t="shared" si="174"/>
        <v>44063.535358796296</v>
      </c>
      <c r="O2196" s="386">
        <v>116.533</v>
      </c>
      <c r="P2196" s="386">
        <v>1.7319789999999999</v>
      </c>
      <c r="Q2196" s="386" t="s">
        <v>337</v>
      </c>
    </row>
    <row r="2197" spans="1:17">
      <c r="A2197" s="386" t="s">
        <v>350</v>
      </c>
      <c r="B2197" s="386" t="s">
        <v>337</v>
      </c>
      <c r="C2197" s="386" t="s">
        <v>188</v>
      </c>
      <c r="D2197" s="389">
        <v>44063</v>
      </c>
      <c r="E2197" s="394">
        <v>0.57725694444444442</v>
      </c>
      <c r="F2197" s="386" t="s">
        <v>437</v>
      </c>
      <c r="G2197" s="386">
        <v>116.66242</v>
      </c>
      <c r="H2197" s="386">
        <v>1.7146509999999999</v>
      </c>
      <c r="J2197" s="320">
        <f t="shared" si="170"/>
        <v>2020</v>
      </c>
      <c r="K2197" s="320">
        <f t="shared" si="171"/>
        <v>8</v>
      </c>
      <c r="L2197" s="320">
        <f t="shared" si="172"/>
        <v>20</v>
      </c>
      <c r="M2197" s="91">
        <f t="shared" si="173"/>
        <v>44063</v>
      </c>
      <c r="N2197" s="90">
        <f t="shared" si="174"/>
        <v>44063.577256944445</v>
      </c>
      <c r="O2197" s="386">
        <v>116.66242</v>
      </c>
      <c r="P2197" s="386">
        <v>1.7146509999999999</v>
      </c>
      <c r="Q2197" s="386" t="s">
        <v>337</v>
      </c>
    </row>
    <row r="2198" spans="1:17">
      <c r="A2198" s="386" t="s">
        <v>350</v>
      </c>
      <c r="B2198" s="386" t="s">
        <v>337</v>
      </c>
      <c r="C2198" s="386" t="s">
        <v>188</v>
      </c>
      <c r="D2198" s="389">
        <v>44063</v>
      </c>
      <c r="E2198" s="394">
        <v>0.57725694444444442</v>
      </c>
      <c r="F2198" s="386" t="s">
        <v>437</v>
      </c>
      <c r="G2198" s="386">
        <v>116.72492</v>
      </c>
      <c r="H2198" s="386">
        <v>1.706291</v>
      </c>
      <c r="J2198" s="320">
        <f t="shared" si="170"/>
        <v>2020</v>
      </c>
      <c r="K2198" s="320">
        <f t="shared" si="171"/>
        <v>8</v>
      </c>
      <c r="L2198" s="320">
        <f t="shared" si="172"/>
        <v>20</v>
      </c>
      <c r="M2198" s="91">
        <f t="shared" si="173"/>
        <v>44063</v>
      </c>
      <c r="N2198" s="90">
        <f t="shared" si="174"/>
        <v>44063.577256944445</v>
      </c>
      <c r="O2198" s="386">
        <v>116.72492</v>
      </c>
      <c r="P2198" s="386">
        <v>1.706291</v>
      </c>
      <c r="Q2198" s="386" t="s">
        <v>337</v>
      </c>
    </row>
    <row r="2199" spans="1:17">
      <c r="A2199" s="386" t="s">
        <v>350</v>
      </c>
      <c r="B2199" s="386" t="s">
        <v>337</v>
      </c>
      <c r="C2199" s="386" t="s">
        <v>188</v>
      </c>
      <c r="D2199" s="389">
        <v>44063</v>
      </c>
      <c r="E2199" s="394">
        <v>0.61087962962962961</v>
      </c>
      <c r="F2199" s="386" t="s">
        <v>423</v>
      </c>
      <c r="G2199" s="386">
        <v>116</v>
      </c>
      <c r="H2199" s="386">
        <v>1.803579</v>
      </c>
      <c r="J2199" s="320">
        <f t="shared" si="170"/>
        <v>2020</v>
      </c>
      <c r="K2199" s="320">
        <f t="shared" si="171"/>
        <v>8</v>
      </c>
      <c r="L2199" s="320">
        <f t="shared" si="172"/>
        <v>20</v>
      </c>
      <c r="M2199" s="91">
        <f t="shared" si="173"/>
        <v>44063</v>
      </c>
      <c r="N2199" s="90">
        <f t="shared" si="174"/>
        <v>44063.610879629632</v>
      </c>
      <c r="O2199" s="386">
        <v>116</v>
      </c>
      <c r="P2199" s="386">
        <v>1.803579</v>
      </c>
      <c r="Q2199" s="386" t="s">
        <v>337</v>
      </c>
    </row>
    <row r="2200" spans="1:17">
      <c r="A2200" s="386" t="s">
        <v>350</v>
      </c>
      <c r="B2200" s="386" t="s">
        <v>337</v>
      </c>
      <c r="C2200" s="386" t="s">
        <v>188</v>
      </c>
      <c r="D2200" s="389">
        <v>44063</v>
      </c>
      <c r="E2200" s="394">
        <v>0.61087962962962961</v>
      </c>
      <c r="F2200" s="386" t="s">
        <v>423</v>
      </c>
      <c r="G2200" s="386">
        <v>116</v>
      </c>
      <c r="H2200" s="386">
        <v>1.803579</v>
      </c>
      <c r="J2200" s="320">
        <f t="shared" si="170"/>
        <v>2020</v>
      </c>
      <c r="K2200" s="320">
        <f t="shared" si="171"/>
        <v>8</v>
      </c>
      <c r="L2200" s="320">
        <f t="shared" si="172"/>
        <v>20</v>
      </c>
      <c r="M2200" s="91">
        <f t="shared" si="173"/>
        <v>44063</v>
      </c>
      <c r="N2200" s="90">
        <f t="shared" si="174"/>
        <v>44063.610879629632</v>
      </c>
      <c r="O2200" s="386">
        <v>116</v>
      </c>
      <c r="P2200" s="386">
        <v>1.803579</v>
      </c>
      <c r="Q2200" s="386" t="s">
        <v>337</v>
      </c>
    </row>
    <row r="2201" spans="1:17">
      <c r="A2201" s="386" t="s">
        <v>350</v>
      </c>
      <c r="B2201" s="386" t="s">
        <v>337</v>
      </c>
      <c r="C2201" s="386" t="s">
        <v>188</v>
      </c>
      <c r="D2201" s="389">
        <v>44063</v>
      </c>
      <c r="E2201" s="394">
        <v>0.61087962962962961</v>
      </c>
      <c r="F2201" s="386" t="s">
        <v>454</v>
      </c>
      <c r="G2201" s="386">
        <v>116</v>
      </c>
      <c r="H2201" s="386">
        <v>1.803579</v>
      </c>
      <c r="J2201" s="320">
        <f t="shared" si="170"/>
        <v>2020</v>
      </c>
      <c r="K2201" s="320">
        <f t="shared" si="171"/>
        <v>8</v>
      </c>
      <c r="L2201" s="320">
        <f t="shared" si="172"/>
        <v>20</v>
      </c>
      <c r="M2201" s="91">
        <f t="shared" si="173"/>
        <v>44063</v>
      </c>
      <c r="N2201" s="90">
        <f t="shared" si="174"/>
        <v>44063.610879629632</v>
      </c>
      <c r="O2201" s="386">
        <v>116</v>
      </c>
      <c r="P2201" s="386">
        <v>1.803579</v>
      </c>
      <c r="Q2201" s="386" t="s">
        <v>337</v>
      </c>
    </row>
    <row r="2202" spans="1:17">
      <c r="A2202" s="386" t="s">
        <v>350</v>
      </c>
      <c r="B2202" s="386" t="s">
        <v>337</v>
      </c>
      <c r="C2202" s="386" t="s">
        <v>188</v>
      </c>
      <c r="D2202" s="389">
        <v>44063</v>
      </c>
      <c r="E2202" s="394">
        <v>0.61087962962962961</v>
      </c>
      <c r="F2202" s="386" t="s">
        <v>454</v>
      </c>
      <c r="G2202" s="386">
        <v>116</v>
      </c>
      <c r="H2202" s="386">
        <v>1.803579</v>
      </c>
      <c r="J2202" s="320">
        <f t="shared" si="170"/>
        <v>2020</v>
      </c>
      <c r="K2202" s="320">
        <f t="shared" si="171"/>
        <v>8</v>
      </c>
      <c r="L2202" s="320">
        <f t="shared" si="172"/>
        <v>20</v>
      </c>
      <c r="M2202" s="91">
        <f t="shared" si="173"/>
        <v>44063</v>
      </c>
      <c r="N2202" s="90">
        <f t="shared" si="174"/>
        <v>44063.610879629632</v>
      </c>
      <c r="O2202" s="386">
        <v>116</v>
      </c>
      <c r="P2202" s="386">
        <v>1.803579</v>
      </c>
      <c r="Q2202" s="386" t="s">
        <v>337</v>
      </c>
    </row>
    <row r="2203" spans="1:17">
      <c r="A2203" s="386" t="s">
        <v>350</v>
      </c>
      <c r="B2203" s="386" t="s">
        <v>337</v>
      </c>
      <c r="C2203" s="386" t="s">
        <v>188</v>
      </c>
      <c r="D2203" s="389">
        <v>44063</v>
      </c>
      <c r="E2203" s="394">
        <v>0.61087962962962961</v>
      </c>
      <c r="F2203" s="386" t="s">
        <v>421</v>
      </c>
      <c r="G2203" s="386">
        <v>116</v>
      </c>
      <c r="H2203" s="386">
        <v>1.803579</v>
      </c>
      <c r="J2203" s="320">
        <f t="shared" si="170"/>
        <v>2020</v>
      </c>
      <c r="K2203" s="320">
        <f t="shared" si="171"/>
        <v>8</v>
      </c>
      <c r="L2203" s="320">
        <f t="shared" si="172"/>
        <v>20</v>
      </c>
      <c r="M2203" s="91">
        <f t="shared" si="173"/>
        <v>44063</v>
      </c>
      <c r="N2203" s="90">
        <f t="shared" si="174"/>
        <v>44063.610879629632</v>
      </c>
      <c r="O2203" s="386">
        <v>116</v>
      </c>
      <c r="P2203" s="386">
        <v>1.803579</v>
      </c>
      <c r="Q2203" s="386" t="s">
        <v>337</v>
      </c>
    </row>
    <row r="2204" spans="1:17">
      <c r="A2204" s="386" t="s">
        <v>350</v>
      </c>
      <c r="B2204" s="386" t="s">
        <v>337</v>
      </c>
      <c r="C2204" s="386" t="s">
        <v>188</v>
      </c>
      <c r="D2204" s="389">
        <v>44063</v>
      </c>
      <c r="E2204" s="394">
        <v>0.61087962962962961</v>
      </c>
      <c r="F2204" s="386" t="s">
        <v>421</v>
      </c>
      <c r="G2204" s="386">
        <v>116</v>
      </c>
      <c r="H2204" s="386">
        <v>1.803579</v>
      </c>
      <c r="J2204" s="320">
        <f t="shared" si="170"/>
        <v>2020</v>
      </c>
      <c r="K2204" s="320">
        <f t="shared" si="171"/>
        <v>8</v>
      </c>
      <c r="L2204" s="320">
        <f t="shared" si="172"/>
        <v>20</v>
      </c>
      <c r="M2204" s="91">
        <f t="shared" si="173"/>
        <v>44063</v>
      </c>
      <c r="N2204" s="90">
        <f t="shared" si="174"/>
        <v>44063.610879629632</v>
      </c>
      <c r="O2204" s="386">
        <v>116</v>
      </c>
      <c r="P2204" s="386">
        <v>1.803579</v>
      </c>
      <c r="Q2204" s="386" t="s">
        <v>337</v>
      </c>
    </row>
    <row r="2205" spans="1:17">
      <c r="A2205" s="386" t="s">
        <v>350</v>
      </c>
      <c r="B2205" s="386" t="s">
        <v>337</v>
      </c>
      <c r="C2205" s="386" t="s">
        <v>188</v>
      </c>
      <c r="D2205" s="389">
        <v>44063</v>
      </c>
      <c r="E2205" s="394">
        <v>0.61297453703703697</v>
      </c>
      <c r="F2205" s="386" t="s">
        <v>431</v>
      </c>
      <c r="G2205" s="386">
        <v>116.06</v>
      </c>
      <c r="H2205" s="386">
        <v>1.7955000000000001</v>
      </c>
      <c r="J2205" s="320">
        <f t="shared" si="170"/>
        <v>2020</v>
      </c>
      <c r="K2205" s="320">
        <f t="shared" si="171"/>
        <v>8</v>
      </c>
      <c r="L2205" s="320">
        <f t="shared" si="172"/>
        <v>20</v>
      </c>
      <c r="M2205" s="91">
        <f t="shared" si="173"/>
        <v>44063</v>
      </c>
      <c r="N2205" s="90">
        <f t="shared" si="174"/>
        <v>44063.612974537034</v>
      </c>
      <c r="O2205" s="386">
        <v>116.06</v>
      </c>
      <c r="P2205" s="386">
        <v>1.7955000000000001</v>
      </c>
      <c r="Q2205" s="386" t="s">
        <v>337</v>
      </c>
    </row>
    <row r="2206" spans="1:17">
      <c r="A2206" s="386" t="s">
        <v>350</v>
      </c>
      <c r="B2206" s="386" t="s">
        <v>337</v>
      </c>
      <c r="C2206" s="386" t="s">
        <v>188</v>
      </c>
      <c r="D2206" s="389">
        <v>44063</v>
      </c>
      <c r="E2206" s="394">
        <v>0.61297453703703697</v>
      </c>
      <c r="F2206" s="386" t="s">
        <v>431</v>
      </c>
      <c r="G2206" s="386">
        <v>115.5</v>
      </c>
      <c r="H2206" s="386">
        <v>1.8710929999999999</v>
      </c>
      <c r="J2206" s="320">
        <f t="shared" si="170"/>
        <v>2020</v>
      </c>
      <c r="K2206" s="320">
        <f t="shared" si="171"/>
        <v>8</v>
      </c>
      <c r="L2206" s="320">
        <f t="shared" si="172"/>
        <v>20</v>
      </c>
      <c r="M2206" s="91">
        <f t="shared" si="173"/>
        <v>44063</v>
      </c>
      <c r="N2206" s="90">
        <f t="shared" si="174"/>
        <v>44063.612974537034</v>
      </c>
      <c r="O2206" s="386">
        <v>115.5</v>
      </c>
      <c r="P2206" s="386">
        <v>1.8710929999999999</v>
      </c>
      <c r="Q2206" s="386" t="s">
        <v>337</v>
      </c>
    </row>
    <row r="2207" spans="1:17">
      <c r="A2207" s="386" t="s">
        <v>350</v>
      </c>
      <c r="B2207" s="386" t="s">
        <v>337</v>
      </c>
      <c r="C2207" s="386" t="s">
        <v>188</v>
      </c>
      <c r="D2207" s="389">
        <v>44064</v>
      </c>
      <c r="E2207" s="394">
        <v>0.57425925925925925</v>
      </c>
      <c r="F2207" s="386" t="s">
        <v>419</v>
      </c>
      <c r="G2207" s="386">
        <v>116.901</v>
      </c>
      <c r="H2207" s="386">
        <v>1.681964</v>
      </c>
      <c r="J2207" s="320">
        <f t="shared" si="170"/>
        <v>2020</v>
      </c>
      <c r="K2207" s="320">
        <f t="shared" si="171"/>
        <v>8</v>
      </c>
      <c r="L2207" s="320">
        <f t="shared" si="172"/>
        <v>21</v>
      </c>
      <c r="M2207" s="91">
        <f t="shared" si="173"/>
        <v>44064</v>
      </c>
      <c r="N2207" s="90">
        <f t="shared" si="174"/>
        <v>44064.574259259258</v>
      </c>
      <c r="O2207" s="386">
        <v>116.901</v>
      </c>
      <c r="P2207" s="386">
        <v>1.681964</v>
      </c>
      <c r="Q2207" s="386" t="s">
        <v>337</v>
      </c>
    </row>
    <row r="2208" spans="1:17">
      <c r="A2208" s="386" t="s">
        <v>350</v>
      </c>
      <c r="B2208" s="386" t="s">
        <v>337</v>
      </c>
      <c r="C2208" s="386" t="s">
        <v>188</v>
      </c>
      <c r="D2208" s="389">
        <v>44067</v>
      </c>
      <c r="E2208" s="394">
        <v>0.4632175925925926</v>
      </c>
      <c r="F2208" s="386" t="s">
        <v>423</v>
      </c>
      <c r="G2208" s="386">
        <v>116.752</v>
      </c>
      <c r="H2208" s="386">
        <v>1.7010799999999999</v>
      </c>
      <c r="J2208" s="320">
        <f t="shared" si="170"/>
        <v>2020</v>
      </c>
      <c r="K2208" s="320">
        <f t="shared" si="171"/>
        <v>8</v>
      </c>
      <c r="L2208" s="320">
        <f t="shared" si="172"/>
        <v>24</v>
      </c>
      <c r="M2208" s="91">
        <f t="shared" si="173"/>
        <v>44067</v>
      </c>
      <c r="N2208" s="90">
        <f t="shared" si="174"/>
        <v>44067.463217592594</v>
      </c>
      <c r="O2208" s="386">
        <v>116.752</v>
      </c>
      <c r="P2208" s="386">
        <v>1.7010799999999999</v>
      </c>
      <c r="Q2208" s="386" t="s">
        <v>337</v>
      </c>
    </row>
    <row r="2209" spans="1:17">
      <c r="A2209" s="386" t="s">
        <v>350</v>
      </c>
      <c r="B2209" s="386" t="s">
        <v>337</v>
      </c>
      <c r="C2209" s="386" t="s">
        <v>188</v>
      </c>
      <c r="D2209" s="389">
        <v>44067</v>
      </c>
      <c r="E2209" s="394">
        <v>0.4632175925925926</v>
      </c>
      <c r="F2209" s="386" t="s">
        <v>423</v>
      </c>
      <c r="G2209" s="386">
        <v>116.752</v>
      </c>
      <c r="H2209" s="386">
        <v>1.7010799999999999</v>
      </c>
      <c r="J2209" s="320">
        <f t="shared" si="170"/>
        <v>2020</v>
      </c>
      <c r="K2209" s="320">
        <f t="shared" si="171"/>
        <v>8</v>
      </c>
      <c r="L2209" s="320">
        <f t="shared" si="172"/>
        <v>24</v>
      </c>
      <c r="M2209" s="91">
        <f t="shared" si="173"/>
        <v>44067</v>
      </c>
      <c r="N2209" s="90">
        <f t="shared" si="174"/>
        <v>44067.463217592594</v>
      </c>
      <c r="O2209" s="386">
        <v>116.752</v>
      </c>
      <c r="P2209" s="386">
        <v>1.7010799999999999</v>
      </c>
      <c r="Q2209" s="386" t="s">
        <v>337</v>
      </c>
    </row>
    <row r="2210" spans="1:17">
      <c r="A2210" s="386" t="s">
        <v>350</v>
      </c>
      <c r="B2210" s="386" t="s">
        <v>337</v>
      </c>
      <c r="C2210" s="386" t="s">
        <v>188</v>
      </c>
      <c r="D2210" s="389">
        <v>44067</v>
      </c>
      <c r="E2210" s="394">
        <v>0.4632175925925926</v>
      </c>
      <c r="F2210" s="386" t="s">
        <v>423</v>
      </c>
      <c r="G2210" s="386">
        <v>116.812</v>
      </c>
      <c r="H2210" s="386">
        <v>1.6930559999999999</v>
      </c>
      <c r="J2210" s="320">
        <f t="shared" si="170"/>
        <v>2020</v>
      </c>
      <c r="K2210" s="320">
        <f t="shared" si="171"/>
        <v>8</v>
      </c>
      <c r="L2210" s="320">
        <f t="shared" si="172"/>
        <v>24</v>
      </c>
      <c r="M2210" s="91">
        <f t="shared" si="173"/>
        <v>44067</v>
      </c>
      <c r="N2210" s="90">
        <f t="shared" si="174"/>
        <v>44067.463217592594</v>
      </c>
      <c r="O2210" s="386">
        <v>116.812</v>
      </c>
      <c r="P2210" s="386">
        <v>1.6930559999999999</v>
      </c>
      <c r="Q2210" s="386" t="s">
        <v>337</v>
      </c>
    </row>
    <row r="2211" spans="1:17">
      <c r="A2211" s="386" t="s">
        <v>350</v>
      </c>
      <c r="B2211" s="386" t="s">
        <v>337</v>
      </c>
      <c r="C2211" s="386" t="s">
        <v>188</v>
      </c>
      <c r="D2211" s="389">
        <v>44068</v>
      </c>
      <c r="E2211" s="394">
        <v>0.50854166666666667</v>
      </c>
      <c r="F2211" s="386" t="s">
        <v>426</v>
      </c>
      <c r="G2211" s="386">
        <v>116.35899999999999</v>
      </c>
      <c r="H2211" s="386">
        <v>1.7529779999999999</v>
      </c>
      <c r="J2211" s="320">
        <f t="shared" si="170"/>
        <v>2020</v>
      </c>
      <c r="K2211" s="320">
        <f t="shared" si="171"/>
        <v>8</v>
      </c>
      <c r="L2211" s="320">
        <f t="shared" si="172"/>
        <v>25</v>
      </c>
      <c r="M2211" s="91">
        <f t="shared" si="173"/>
        <v>44068</v>
      </c>
      <c r="N2211" s="90">
        <f t="shared" si="174"/>
        <v>44068.50854166667</v>
      </c>
      <c r="O2211" s="386">
        <v>116.35899999999999</v>
      </c>
      <c r="P2211" s="386">
        <v>1.7529779999999999</v>
      </c>
      <c r="Q2211" s="386" t="s">
        <v>337</v>
      </c>
    </row>
    <row r="2212" spans="1:17">
      <c r="A2212" s="386" t="s">
        <v>350</v>
      </c>
      <c r="B2212" s="386" t="s">
        <v>337</v>
      </c>
      <c r="C2212" s="386" t="s">
        <v>188</v>
      </c>
      <c r="D2212" s="389">
        <v>44068</v>
      </c>
      <c r="E2212" s="394">
        <v>0.6602662037037037</v>
      </c>
      <c r="F2212" s="386" t="s">
        <v>421</v>
      </c>
      <c r="G2212" s="386">
        <v>116.21599999999999</v>
      </c>
      <c r="H2212" s="386">
        <v>1.772203</v>
      </c>
      <c r="J2212" s="320">
        <f t="shared" si="170"/>
        <v>2020</v>
      </c>
      <c r="K2212" s="320">
        <f t="shared" si="171"/>
        <v>8</v>
      </c>
      <c r="L2212" s="320">
        <f t="shared" si="172"/>
        <v>25</v>
      </c>
      <c r="M2212" s="91">
        <f t="shared" si="173"/>
        <v>44068</v>
      </c>
      <c r="N2212" s="90">
        <f t="shared" si="174"/>
        <v>44068.660266203704</v>
      </c>
      <c r="O2212" s="386">
        <v>116.21599999999999</v>
      </c>
      <c r="P2212" s="386">
        <v>1.772203</v>
      </c>
      <c r="Q2212" s="386" t="s">
        <v>337</v>
      </c>
    </row>
    <row r="2213" spans="1:17">
      <c r="A2213" s="386" t="s">
        <v>350</v>
      </c>
      <c r="B2213" s="386" t="s">
        <v>337</v>
      </c>
      <c r="C2213" s="386" t="s">
        <v>188</v>
      </c>
      <c r="D2213" s="389">
        <v>44068</v>
      </c>
      <c r="E2213" s="394">
        <v>0.6602662037037037</v>
      </c>
      <c r="F2213" s="386" t="s">
        <v>421</v>
      </c>
      <c r="G2213" s="386">
        <v>116.336</v>
      </c>
      <c r="H2213" s="386">
        <v>1.756068</v>
      </c>
      <c r="J2213" s="320">
        <f t="shared" si="170"/>
        <v>2020</v>
      </c>
      <c r="K2213" s="320">
        <f t="shared" si="171"/>
        <v>8</v>
      </c>
      <c r="L2213" s="320">
        <f t="shared" si="172"/>
        <v>25</v>
      </c>
      <c r="M2213" s="91">
        <f t="shared" si="173"/>
        <v>44068</v>
      </c>
      <c r="N2213" s="90">
        <f t="shared" si="174"/>
        <v>44068.660266203704</v>
      </c>
      <c r="O2213" s="386">
        <v>116.336</v>
      </c>
      <c r="P2213" s="386">
        <v>1.756068</v>
      </c>
      <c r="Q2213" s="386" t="s">
        <v>337</v>
      </c>
    </row>
    <row r="2214" spans="1:17">
      <c r="A2214" s="386" t="s">
        <v>350</v>
      </c>
      <c r="B2214" s="386" t="s">
        <v>337</v>
      </c>
      <c r="C2214" s="386" t="s">
        <v>188</v>
      </c>
      <c r="D2214" s="389">
        <v>44069</v>
      </c>
      <c r="E2214" s="394">
        <v>0.66130787037037031</v>
      </c>
      <c r="F2214" s="386" t="s">
        <v>421</v>
      </c>
      <c r="G2214" s="386">
        <v>116.614</v>
      </c>
      <c r="H2214" s="386">
        <v>1.7179739999999999</v>
      </c>
      <c r="J2214" s="320">
        <f t="shared" si="170"/>
        <v>2020</v>
      </c>
      <c r="K2214" s="320">
        <f t="shared" si="171"/>
        <v>8</v>
      </c>
      <c r="L2214" s="320">
        <f t="shared" si="172"/>
        <v>26</v>
      </c>
      <c r="M2214" s="91">
        <f t="shared" si="173"/>
        <v>44069</v>
      </c>
      <c r="N2214" s="90">
        <f t="shared" si="174"/>
        <v>44069.661307870374</v>
      </c>
      <c r="O2214" s="386">
        <v>116.614</v>
      </c>
      <c r="P2214" s="386">
        <v>1.7179739999999999</v>
      </c>
      <c r="Q2214" s="386" t="s">
        <v>337</v>
      </c>
    </row>
    <row r="2215" spans="1:17">
      <c r="A2215" s="386" t="s">
        <v>350</v>
      </c>
      <c r="B2215" s="386" t="s">
        <v>337</v>
      </c>
      <c r="C2215" s="386" t="s">
        <v>188</v>
      </c>
      <c r="D2215" s="389">
        <v>44069</v>
      </c>
      <c r="E2215" s="394">
        <v>0.66133101851851861</v>
      </c>
      <c r="F2215" s="386" t="s">
        <v>421</v>
      </c>
      <c r="G2215" s="386">
        <v>116.502</v>
      </c>
      <c r="H2215" s="386">
        <v>1.7329950000000001</v>
      </c>
      <c r="J2215" s="320">
        <f t="shared" si="170"/>
        <v>2020</v>
      </c>
      <c r="K2215" s="320">
        <f t="shared" si="171"/>
        <v>8</v>
      </c>
      <c r="L2215" s="320">
        <f t="shared" si="172"/>
        <v>26</v>
      </c>
      <c r="M2215" s="91">
        <f t="shared" si="173"/>
        <v>44069</v>
      </c>
      <c r="N2215" s="90">
        <f t="shared" si="174"/>
        <v>44069.66133101852</v>
      </c>
      <c r="O2215" s="386">
        <v>116.502</v>
      </c>
      <c r="P2215" s="386">
        <v>1.7329950000000001</v>
      </c>
      <c r="Q2215" s="386" t="s">
        <v>337</v>
      </c>
    </row>
    <row r="2216" spans="1:17">
      <c r="A2216" s="386" t="s">
        <v>350</v>
      </c>
      <c r="B2216" s="386" t="s">
        <v>337</v>
      </c>
      <c r="C2216" s="386" t="s">
        <v>188</v>
      </c>
      <c r="D2216" s="389">
        <v>44070</v>
      </c>
      <c r="E2216" s="394">
        <v>0.58472222222222225</v>
      </c>
      <c r="F2216" s="386" t="s">
        <v>635</v>
      </c>
      <c r="G2216" s="386">
        <v>116.44799999999999</v>
      </c>
      <c r="H2216" s="386">
        <v>1.737892</v>
      </c>
      <c r="J2216" s="320">
        <f t="shared" si="170"/>
        <v>2020</v>
      </c>
      <c r="K2216" s="320">
        <f t="shared" si="171"/>
        <v>8</v>
      </c>
      <c r="L2216" s="320">
        <f t="shared" si="172"/>
        <v>27</v>
      </c>
      <c r="M2216" s="91">
        <f t="shared" si="173"/>
        <v>44070</v>
      </c>
      <c r="N2216" s="90">
        <f t="shared" si="174"/>
        <v>44070.584722222222</v>
      </c>
      <c r="O2216" s="386">
        <v>116.44799999999999</v>
      </c>
      <c r="P2216" s="386">
        <v>1.737892</v>
      </c>
      <c r="Q2216" s="386" t="s">
        <v>337</v>
      </c>
    </row>
    <row r="2217" spans="1:17">
      <c r="A2217" s="386" t="s">
        <v>350</v>
      </c>
      <c r="B2217" s="386" t="s">
        <v>337</v>
      </c>
      <c r="C2217" s="386" t="s">
        <v>188</v>
      </c>
      <c r="D2217" s="389">
        <v>44070</v>
      </c>
      <c r="E2217" s="394">
        <v>0.58472222222222225</v>
      </c>
      <c r="F2217" s="386" t="s">
        <v>635</v>
      </c>
      <c r="G2217" s="386">
        <v>116.44799999999999</v>
      </c>
      <c r="H2217" s="386">
        <v>1.737892</v>
      </c>
      <c r="J2217" s="320">
        <f t="shared" si="170"/>
        <v>2020</v>
      </c>
      <c r="K2217" s="320">
        <f t="shared" si="171"/>
        <v>8</v>
      </c>
      <c r="L2217" s="320">
        <f t="shared" si="172"/>
        <v>27</v>
      </c>
      <c r="M2217" s="91">
        <f t="shared" si="173"/>
        <v>44070</v>
      </c>
      <c r="N2217" s="90">
        <f t="shared" si="174"/>
        <v>44070.584722222222</v>
      </c>
      <c r="O2217" s="386">
        <v>116.44799999999999</v>
      </c>
      <c r="P2217" s="386">
        <v>1.737892</v>
      </c>
      <c r="Q2217" s="386" t="s">
        <v>337</v>
      </c>
    </row>
    <row r="2218" spans="1:17">
      <c r="A2218" s="386" t="s">
        <v>350</v>
      </c>
      <c r="B2218" s="386" t="s">
        <v>337</v>
      </c>
      <c r="C2218" s="386" t="s">
        <v>188</v>
      </c>
      <c r="D2218" s="389">
        <v>44070</v>
      </c>
      <c r="E2218" s="394">
        <v>0.69678240740740738</v>
      </c>
      <c r="F2218" s="386" t="s">
        <v>414</v>
      </c>
      <c r="G2218" s="386">
        <v>116.039</v>
      </c>
      <c r="H2218" s="386">
        <v>1.792975</v>
      </c>
      <c r="J2218" s="320">
        <f t="shared" si="170"/>
        <v>2020</v>
      </c>
      <c r="K2218" s="320">
        <f t="shared" si="171"/>
        <v>8</v>
      </c>
      <c r="L2218" s="320">
        <f t="shared" si="172"/>
        <v>27</v>
      </c>
      <c r="M2218" s="91">
        <f t="shared" si="173"/>
        <v>44070</v>
      </c>
      <c r="N2218" s="90">
        <f t="shared" si="174"/>
        <v>44070.696782407409</v>
      </c>
      <c r="O2218" s="386">
        <v>116.039</v>
      </c>
      <c r="P2218" s="386">
        <v>1.792975</v>
      </c>
      <c r="Q2218" s="386" t="s">
        <v>337</v>
      </c>
    </row>
    <row r="2219" spans="1:17">
      <c r="A2219" s="386" t="s">
        <v>350</v>
      </c>
      <c r="B2219" s="386" t="s">
        <v>337</v>
      </c>
      <c r="C2219" s="386" t="s">
        <v>188</v>
      </c>
      <c r="D2219" s="389">
        <v>44071</v>
      </c>
      <c r="E2219" s="394">
        <v>0.65230324074074075</v>
      </c>
      <c r="F2219" s="386" t="s">
        <v>414</v>
      </c>
      <c r="G2219" s="386">
        <v>116.276</v>
      </c>
      <c r="H2219" s="386">
        <v>1.761029</v>
      </c>
      <c r="J2219" s="320">
        <f t="shared" si="170"/>
        <v>2020</v>
      </c>
      <c r="K2219" s="320">
        <f t="shared" si="171"/>
        <v>8</v>
      </c>
      <c r="L2219" s="320">
        <f t="shared" si="172"/>
        <v>28</v>
      </c>
      <c r="M2219" s="91">
        <f t="shared" si="173"/>
        <v>44071</v>
      </c>
      <c r="N2219" s="90">
        <f t="shared" si="174"/>
        <v>44071.652303240742</v>
      </c>
      <c r="O2219" s="386">
        <v>116.276</v>
      </c>
      <c r="P2219" s="386">
        <v>1.761029</v>
      </c>
      <c r="Q2219" s="386" t="s">
        <v>337</v>
      </c>
    </row>
    <row r="2220" spans="1:17">
      <c r="A2220" s="386" t="s">
        <v>350</v>
      </c>
      <c r="B2220" s="386" t="s">
        <v>337</v>
      </c>
      <c r="C2220" s="386" t="s">
        <v>188</v>
      </c>
      <c r="D2220" s="389">
        <v>44071</v>
      </c>
      <c r="E2220" s="394">
        <v>0.65232638888888894</v>
      </c>
      <c r="F2220" s="386" t="s">
        <v>414</v>
      </c>
      <c r="G2220" s="386">
        <v>116.276</v>
      </c>
      <c r="H2220" s="386">
        <v>1.761029</v>
      </c>
      <c r="J2220" s="320">
        <f t="shared" si="170"/>
        <v>2020</v>
      </c>
      <c r="K2220" s="320">
        <f t="shared" si="171"/>
        <v>8</v>
      </c>
      <c r="L2220" s="320">
        <f t="shared" si="172"/>
        <v>28</v>
      </c>
      <c r="M2220" s="91">
        <f t="shared" si="173"/>
        <v>44071</v>
      </c>
      <c r="N2220" s="90">
        <f t="shared" si="174"/>
        <v>44071.652326388888</v>
      </c>
      <c r="O2220" s="386">
        <v>116.276</v>
      </c>
      <c r="P2220" s="386">
        <v>1.761029</v>
      </c>
      <c r="Q2220" s="386" t="s">
        <v>337</v>
      </c>
    </row>
    <row r="2221" spans="1:17">
      <c r="A2221" s="386" t="s">
        <v>350</v>
      </c>
      <c r="B2221" s="386" t="s">
        <v>337</v>
      </c>
      <c r="C2221" s="386" t="s">
        <v>188</v>
      </c>
      <c r="D2221" s="389">
        <v>44074</v>
      </c>
      <c r="E2221" s="394">
        <v>0.40668981481481481</v>
      </c>
      <c r="F2221" s="386" t="s">
        <v>458</v>
      </c>
      <c r="G2221" s="386">
        <v>116.53</v>
      </c>
      <c r="H2221" s="386">
        <v>1.7260869999999999</v>
      </c>
      <c r="J2221" s="320">
        <f t="shared" si="170"/>
        <v>2020</v>
      </c>
      <c r="K2221" s="320">
        <f t="shared" si="171"/>
        <v>8</v>
      </c>
      <c r="L2221" s="320">
        <f t="shared" si="172"/>
        <v>31</v>
      </c>
      <c r="M2221" s="91">
        <f t="shared" si="173"/>
        <v>44074</v>
      </c>
      <c r="N2221" s="90">
        <f t="shared" si="174"/>
        <v>44074.406689814816</v>
      </c>
      <c r="O2221" s="386">
        <v>116.53</v>
      </c>
      <c r="P2221" s="386">
        <v>1.7260869999999999</v>
      </c>
      <c r="Q2221" s="386" t="s">
        <v>337</v>
      </c>
    </row>
    <row r="2222" spans="1:17">
      <c r="A2222" s="386" t="s">
        <v>350</v>
      </c>
      <c r="B2222" s="386" t="s">
        <v>337</v>
      </c>
      <c r="C2222" s="386" t="s">
        <v>188</v>
      </c>
      <c r="D2222" s="389">
        <v>44074</v>
      </c>
      <c r="E2222" s="394">
        <v>0.40670138888888885</v>
      </c>
      <c r="F2222" s="386" t="s">
        <v>458</v>
      </c>
      <c r="G2222" s="386">
        <v>116.53</v>
      </c>
      <c r="H2222" s="386">
        <v>1.7260869999999999</v>
      </c>
      <c r="J2222" s="320">
        <f t="shared" si="170"/>
        <v>2020</v>
      </c>
      <c r="K2222" s="320">
        <f t="shared" si="171"/>
        <v>8</v>
      </c>
      <c r="L2222" s="320">
        <f t="shared" si="172"/>
        <v>31</v>
      </c>
      <c r="M2222" s="91">
        <f t="shared" si="173"/>
        <v>44074</v>
      </c>
      <c r="N2222" s="90">
        <f t="shared" si="174"/>
        <v>44074.406701388885</v>
      </c>
      <c r="O2222" s="386">
        <v>116.53</v>
      </c>
      <c r="P2222" s="386">
        <v>1.7260869999999999</v>
      </c>
      <c r="Q2222" s="386" t="s">
        <v>337</v>
      </c>
    </row>
    <row r="2223" spans="1:17">
      <c r="A2223" s="386" t="s">
        <v>350</v>
      </c>
      <c r="B2223" s="386" t="s">
        <v>337</v>
      </c>
      <c r="C2223" s="386" t="s">
        <v>188</v>
      </c>
      <c r="D2223" s="389">
        <v>44074</v>
      </c>
      <c r="E2223" s="394">
        <v>0.40677083333333336</v>
      </c>
      <c r="F2223" s="386" t="s">
        <v>458</v>
      </c>
      <c r="G2223" s="386">
        <v>116.70399999999999</v>
      </c>
      <c r="H2223" s="386">
        <v>1.7027319999999999</v>
      </c>
      <c r="J2223" s="320">
        <f t="shared" si="170"/>
        <v>2020</v>
      </c>
      <c r="K2223" s="320">
        <f t="shared" si="171"/>
        <v>8</v>
      </c>
      <c r="L2223" s="320">
        <f t="shared" si="172"/>
        <v>31</v>
      </c>
      <c r="M2223" s="91">
        <f t="shared" si="173"/>
        <v>44074</v>
      </c>
      <c r="N2223" s="90">
        <f t="shared" si="174"/>
        <v>44074.406770833331</v>
      </c>
      <c r="O2223" s="386">
        <v>116.70399999999999</v>
      </c>
      <c r="P2223" s="386">
        <v>1.7027319999999999</v>
      </c>
      <c r="Q2223" s="386" t="s">
        <v>337</v>
      </c>
    </row>
    <row r="2224" spans="1:17">
      <c r="A2224" s="386" t="s">
        <v>350</v>
      </c>
      <c r="B2224" s="386" t="s">
        <v>337</v>
      </c>
      <c r="C2224" s="386" t="s">
        <v>188</v>
      </c>
      <c r="D2224" s="389">
        <v>44074</v>
      </c>
      <c r="E2224" s="394">
        <v>0.40677083333333336</v>
      </c>
      <c r="F2224" s="386" t="s">
        <v>458</v>
      </c>
      <c r="G2224" s="386">
        <v>116.634</v>
      </c>
      <c r="H2224" s="386">
        <v>1.7121230000000001</v>
      </c>
      <c r="J2224" s="320">
        <f t="shared" si="170"/>
        <v>2020</v>
      </c>
      <c r="K2224" s="320">
        <f t="shared" si="171"/>
        <v>8</v>
      </c>
      <c r="L2224" s="320">
        <f t="shared" si="172"/>
        <v>31</v>
      </c>
      <c r="M2224" s="91">
        <f t="shared" si="173"/>
        <v>44074</v>
      </c>
      <c r="N2224" s="90">
        <f t="shared" si="174"/>
        <v>44074.406770833331</v>
      </c>
      <c r="O2224" s="386">
        <v>116.634</v>
      </c>
      <c r="P2224" s="386">
        <v>1.7121230000000001</v>
      </c>
      <c r="Q2224" s="386" t="s">
        <v>337</v>
      </c>
    </row>
    <row r="2225" spans="1:17">
      <c r="A2225" s="386" t="s">
        <v>350</v>
      </c>
      <c r="B2225" s="386" t="s">
        <v>337</v>
      </c>
      <c r="C2225" s="386" t="s">
        <v>188</v>
      </c>
      <c r="D2225" s="389">
        <v>44074</v>
      </c>
      <c r="E2225" s="394">
        <v>0.46978009259259262</v>
      </c>
      <c r="F2225" s="386" t="s">
        <v>421</v>
      </c>
      <c r="G2225" s="386">
        <v>116.687</v>
      </c>
      <c r="H2225" s="386">
        <v>1.705012</v>
      </c>
      <c r="J2225" s="320">
        <f t="shared" si="170"/>
        <v>2020</v>
      </c>
      <c r="K2225" s="320">
        <f t="shared" si="171"/>
        <v>8</v>
      </c>
      <c r="L2225" s="320">
        <f t="shared" si="172"/>
        <v>31</v>
      </c>
      <c r="M2225" s="91">
        <f t="shared" si="173"/>
        <v>44074</v>
      </c>
      <c r="N2225" s="90">
        <f t="shared" si="174"/>
        <v>44074.469780092593</v>
      </c>
      <c r="O2225" s="386">
        <v>116.687</v>
      </c>
      <c r="P2225" s="386">
        <v>1.705012</v>
      </c>
      <c r="Q2225" s="386" t="s">
        <v>337</v>
      </c>
    </row>
    <row r="2226" spans="1:17">
      <c r="A2226" s="386" t="s">
        <v>350</v>
      </c>
      <c r="B2226" s="386" t="s">
        <v>337</v>
      </c>
      <c r="C2226" s="386" t="s">
        <v>188</v>
      </c>
      <c r="D2226" s="389">
        <v>44074</v>
      </c>
      <c r="E2226" s="394">
        <v>0.46979166666666666</v>
      </c>
      <c r="F2226" s="386" t="s">
        <v>421</v>
      </c>
      <c r="G2226" s="386">
        <v>116.598</v>
      </c>
      <c r="H2226" s="386">
        <v>1.716955</v>
      </c>
      <c r="J2226" s="320">
        <f t="shared" si="170"/>
        <v>2020</v>
      </c>
      <c r="K2226" s="320">
        <f t="shared" si="171"/>
        <v>8</v>
      </c>
      <c r="L2226" s="320">
        <f t="shared" si="172"/>
        <v>31</v>
      </c>
      <c r="M2226" s="91">
        <f t="shared" si="173"/>
        <v>44074</v>
      </c>
      <c r="N2226" s="90">
        <f t="shared" si="174"/>
        <v>44074.46979166667</v>
      </c>
      <c r="O2226" s="386">
        <v>116.598</v>
      </c>
      <c r="P2226" s="386">
        <v>1.716955</v>
      </c>
      <c r="Q2226" s="386" t="s">
        <v>337</v>
      </c>
    </row>
    <row r="2227" spans="1:17">
      <c r="A2227" s="386" t="s">
        <v>351</v>
      </c>
      <c r="B2227" s="386" t="s">
        <v>338</v>
      </c>
      <c r="C2227" s="386" t="s">
        <v>188</v>
      </c>
      <c r="D2227" s="389">
        <v>43983</v>
      </c>
      <c r="E2227" s="394">
        <v>0.62519675925925922</v>
      </c>
      <c r="F2227" s="386" t="s">
        <v>421</v>
      </c>
      <c r="G2227" s="386">
        <v>127.01300000000001</v>
      </c>
      <c r="H2227" s="386">
        <v>3.2917610000000002</v>
      </c>
      <c r="J2227" s="320">
        <f t="shared" si="170"/>
        <v>2020</v>
      </c>
      <c r="K2227" s="320">
        <f t="shared" si="171"/>
        <v>6</v>
      </c>
      <c r="L2227" s="320">
        <f t="shared" si="172"/>
        <v>1</v>
      </c>
      <c r="M2227" s="91">
        <f t="shared" si="173"/>
        <v>43983</v>
      </c>
      <c r="N2227" s="90">
        <f t="shared" si="174"/>
        <v>43983.625196759262</v>
      </c>
      <c r="O2227" s="386">
        <v>127.01300000000001</v>
      </c>
      <c r="P2227" s="386">
        <v>3.2917610000000002</v>
      </c>
      <c r="Q2227" s="386" t="s">
        <v>338</v>
      </c>
    </row>
    <row r="2228" spans="1:17">
      <c r="A2228" s="386" t="s">
        <v>351</v>
      </c>
      <c r="B2228" s="386" t="s">
        <v>338</v>
      </c>
      <c r="C2228" s="386" t="s">
        <v>188</v>
      </c>
      <c r="D2228" s="389">
        <v>43983</v>
      </c>
      <c r="E2228" s="394">
        <v>0.62523148148148155</v>
      </c>
      <c r="F2228" s="386" t="s">
        <v>465</v>
      </c>
      <c r="G2228" s="386">
        <v>126.55</v>
      </c>
      <c r="H2228" s="386">
        <v>3.3137840000000001</v>
      </c>
      <c r="J2228" s="320">
        <f t="shared" si="170"/>
        <v>2020</v>
      </c>
      <c r="K2228" s="320">
        <f t="shared" si="171"/>
        <v>6</v>
      </c>
      <c r="L2228" s="320">
        <f t="shared" si="172"/>
        <v>1</v>
      </c>
      <c r="M2228" s="91">
        <f t="shared" si="173"/>
        <v>43983</v>
      </c>
      <c r="N2228" s="90">
        <f t="shared" si="174"/>
        <v>43983.625231481485</v>
      </c>
      <c r="O2228" s="386">
        <v>126.55</v>
      </c>
      <c r="P2228" s="386">
        <v>3.3137840000000001</v>
      </c>
      <c r="Q2228" s="386" t="s">
        <v>338</v>
      </c>
    </row>
    <row r="2229" spans="1:17">
      <c r="A2229" s="386" t="s">
        <v>351</v>
      </c>
      <c r="B2229" s="386" t="s">
        <v>338</v>
      </c>
      <c r="C2229" s="386" t="s">
        <v>188</v>
      </c>
      <c r="D2229" s="389">
        <v>43983</v>
      </c>
      <c r="E2229" s="394">
        <v>0.69814814814814818</v>
      </c>
      <c r="F2229" s="386" t="s">
        <v>643</v>
      </c>
      <c r="G2229" s="386">
        <v>127.96599999999999</v>
      </c>
      <c r="H2229" s="386">
        <v>3.2467730000000001</v>
      </c>
      <c r="J2229" s="320">
        <f t="shared" si="170"/>
        <v>2020</v>
      </c>
      <c r="K2229" s="320">
        <f t="shared" si="171"/>
        <v>6</v>
      </c>
      <c r="L2229" s="320">
        <f t="shared" si="172"/>
        <v>1</v>
      </c>
      <c r="M2229" s="91">
        <f t="shared" si="173"/>
        <v>43983</v>
      </c>
      <c r="N2229" s="90">
        <f t="shared" si="174"/>
        <v>43983.698148148149</v>
      </c>
      <c r="O2229" s="386">
        <v>127.96599999999999</v>
      </c>
      <c r="P2229" s="386">
        <v>3.2467730000000001</v>
      </c>
      <c r="Q2229" s="386" t="s">
        <v>338</v>
      </c>
    </row>
    <row r="2230" spans="1:17">
      <c r="A2230" s="386" t="s">
        <v>351</v>
      </c>
      <c r="B2230" s="386" t="s">
        <v>338</v>
      </c>
      <c r="C2230" s="386" t="s">
        <v>188</v>
      </c>
      <c r="D2230" s="389">
        <v>43983</v>
      </c>
      <c r="E2230" s="394">
        <v>0.69814814814814818</v>
      </c>
      <c r="F2230" s="386" t="s">
        <v>643</v>
      </c>
      <c r="G2230" s="386">
        <v>127.96599999999999</v>
      </c>
      <c r="H2230" s="386">
        <v>3.2467730000000001</v>
      </c>
      <c r="J2230" s="320">
        <f t="shared" si="170"/>
        <v>2020</v>
      </c>
      <c r="K2230" s="320">
        <f t="shared" si="171"/>
        <v>6</v>
      </c>
      <c r="L2230" s="320">
        <f t="shared" si="172"/>
        <v>1</v>
      </c>
      <c r="M2230" s="91">
        <f t="shared" si="173"/>
        <v>43983</v>
      </c>
      <c r="N2230" s="90">
        <f t="shared" si="174"/>
        <v>43983.698148148149</v>
      </c>
      <c r="O2230" s="386">
        <v>127.96599999999999</v>
      </c>
      <c r="P2230" s="386">
        <v>3.2467730000000001</v>
      </c>
      <c r="Q2230" s="386" t="s">
        <v>338</v>
      </c>
    </row>
    <row r="2231" spans="1:17">
      <c r="A2231" s="386" t="s">
        <v>351</v>
      </c>
      <c r="B2231" s="386" t="s">
        <v>338</v>
      </c>
      <c r="C2231" s="386" t="s">
        <v>188</v>
      </c>
      <c r="D2231" s="389">
        <v>43984</v>
      </c>
      <c r="E2231" s="394">
        <v>0.62561342592592595</v>
      </c>
      <c r="F2231" s="386" t="s">
        <v>423</v>
      </c>
      <c r="G2231" s="386">
        <v>127.248</v>
      </c>
      <c r="H2231" s="386">
        <v>3.2805430000000002</v>
      </c>
      <c r="J2231" s="320">
        <f t="shared" si="170"/>
        <v>2020</v>
      </c>
      <c r="K2231" s="320">
        <f t="shared" si="171"/>
        <v>6</v>
      </c>
      <c r="L2231" s="320">
        <f t="shared" si="172"/>
        <v>2</v>
      </c>
      <c r="M2231" s="91">
        <f t="shared" si="173"/>
        <v>43984</v>
      </c>
      <c r="N2231" s="90">
        <f t="shared" si="174"/>
        <v>43984.625613425924</v>
      </c>
      <c r="O2231" s="386">
        <v>127.248</v>
      </c>
      <c r="P2231" s="386">
        <v>3.2805430000000002</v>
      </c>
      <c r="Q2231" s="386" t="s">
        <v>338</v>
      </c>
    </row>
    <row r="2232" spans="1:17">
      <c r="A2232" s="386" t="s">
        <v>351</v>
      </c>
      <c r="B2232" s="386" t="s">
        <v>338</v>
      </c>
      <c r="C2232" s="386" t="s">
        <v>188</v>
      </c>
      <c r="D2232" s="389">
        <v>43984</v>
      </c>
      <c r="E2232" s="394">
        <v>0.64994212962962961</v>
      </c>
      <c r="F2232" s="386" t="s">
        <v>644</v>
      </c>
      <c r="G2232" s="386">
        <v>128.14699999999999</v>
      </c>
      <c r="H2232" s="386">
        <v>3.2381950000000002</v>
      </c>
      <c r="J2232" s="320">
        <f t="shared" si="170"/>
        <v>2020</v>
      </c>
      <c r="K2232" s="320">
        <f t="shared" si="171"/>
        <v>6</v>
      </c>
      <c r="L2232" s="320">
        <f t="shared" si="172"/>
        <v>2</v>
      </c>
      <c r="M2232" s="91">
        <f t="shared" si="173"/>
        <v>43984</v>
      </c>
      <c r="N2232" s="90">
        <f t="shared" si="174"/>
        <v>43984.649942129632</v>
      </c>
      <c r="O2232" s="386">
        <v>128.14699999999999</v>
      </c>
      <c r="P2232" s="386">
        <v>3.2381950000000002</v>
      </c>
      <c r="Q2232" s="386" t="s">
        <v>338</v>
      </c>
    </row>
    <row r="2233" spans="1:17">
      <c r="A2233" s="386" t="s">
        <v>351</v>
      </c>
      <c r="B2233" s="386" t="s">
        <v>338</v>
      </c>
      <c r="C2233" s="386" t="s">
        <v>188</v>
      </c>
      <c r="D2233" s="389">
        <v>43984</v>
      </c>
      <c r="E2233" s="394">
        <v>0.69098379629629625</v>
      </c>
      <c r="F2233" s="386" t="s">
        <v>645</v>
      </c>
      <c r="G2233" s="386">
        <v>128.46</v>
      </c>
      <c r="H2233" s="386">
        <v>3.2235450000000001</v>
      </c>
      <c r="J2233" s="320">
        <f t="shared" si="170"/>
        <v>2020</v>
      </c>
      <c r="K2233" s="320">
        <f t="shared" si="171"/>
        <v>6</v>
      </c>
      <c r="L2233" s="320">
        <f t="shared" si="172"/>
        <v>2</v>
      </c>
      <c r="M2233" s="91">
        <f t="shared" si="173"/>
        <v>43984</v>
      </c>
      <c r="N2233" s="90">
        <f t="shared" si="174"/>
        <v>43984.690983796296</v>
      </c>
      <c r="O2233" s="386">
        <v>128.46</v>
      </c>
      <c r="P2233" s="386">
        <v>3.2235450000000001</v>
      </c>
      <c r="Q2233" s="386" t="s">
        <v>338</v>
      </c>
    </row>
    <row r="2234" spans="1:17">
      <c r="A2234" s="386" t="s">
        <v>351</v>
      </c>
      <c r="B2234" s="386" t="s">
        <v>338</v>
      </c>
      <c r="C2234" s="386" t="s">
        <v>188</v>
      </c>
      <c r="D2234" s="389">
        <v>43985</v>
      </c>
      <c r="E2234" s="394">
        <v>0.49512731481481481</v>
      </c>
      <c r="F2234" s="386" t="s">
        <v>426</v>
      </c>
      <c r="G2234" s="386">
        <v>129.077</v>
      </c>
      <c r="H2234" s="386">
        <v>3.1947190000000001</v>
      </c>
      <c r="J2234" s="320">
        <f t="shared" si="170"/>
        <v>2020</v>
      </c>
      <c r="K2234" s="320">
        <f t="shared" si="171"/>
        <v>6</v>
      </c>
      <c r="L2234" s="320">
        <f t="shared" si="172"/>
        <v>3</v>
      </c>
      <c r="M2234" s="91">
        <f t="shared" si="173"/>
        <v>43985</v>
      </c>
      <c r="N2234" s="90">
        <f t="shared" si="174"/>
        <v>43985.495127314818</v>
      </c>
      <c r="O2234" s="386">
        <v>129.077</v>
      </c>
      <c r="P2234" s="386">
        <v>3.1947190000000001</v>
      </c>
      <c r="Q2234" s="386" t="s">
        <v>338</v>
      </c>
    </row>
    <row r="2235" spans="1:17">
      <c r="A2235" s="386" t="s">
        <v>351</v>
      </c>
      <c r="B2235" s="386" t="s">
        <v>338</v>
      </c>
      <c r="C2235" s="386" t="s">
        <v>188</v>
      </c>
      <c r="D2235" s="389">
        <v>43985</v>
      </c>
      <c r="E2235" s="394">
        <v>0.49555555555555558</v>
      </c>
      <c r="F2235" s="386" t="s">
        <v>458</v>
      </c>
      <c r="G2235" s="386">
        <v>128.11699999999999</v>
      </c>
      <c r="H2235" s="386">
        <v>3.2395170000000002</v>
      </c>
      <c r="J2235" s="320">
        <f t="shared" si="170"/>
        <v>2020</v>
      </c>
      <c r="K2235" s="320">
        <f t="shared" si="171"/>
        <v>6</v>
      </c>
      <c r="L2235" s="320">
        <f t="shared" si="172"/>
        <v>3</v>
      </c>
      <c r="M2235" s="91">
        <f t="shared" si="173"/>
        <v>43985</v>
      </c>
      <c r="N2235" s="90">
        <f t="shared" si="174"/>
        <v>43985.495555555557</v>
      </c>
      <c r="O2235" s="386">
        <v>128.11699999999999</v>
      </c>
      <c r="P2235" s="386">
        <v>3.2395170000000002</v>
      </c>
      <c r="Q2235" s="386" t="s">
        <v>338</v>
      </c>
    </row>
    <row r="2236" spans="1:17">
      <c r="A2236" s="386" t="s">
        <v>351</v>
      </c>
      <c r="B2236" s="386" t="s">
        <v>338</v>
      </c>
      <c r="C2236" s="386" t="s">
        <v>188</v>
      </c>
      <c r="D2236" s="389">
        <v>43985</v>
      </c>
      <c r="E2236" s="394">
        <v>0.49555555555555558</v>
      </c>
      <c r="F2236" s="386" t="s">
        <v>458</v>
      </c>
      <c r="G2236" s="386">
        <v>128.11699999999999</v>
      </c>
      <c r="H2236" s="386">
        <v>3.2395170000000002</v>
      </c>
      <c r="J2236" s="320">
        <f t="shared" si="170"/>
        <v>2020</v>
      </c>
      <c r="K2236" s="320">
        <f t="shared" si="171"/>
        <v>6</v>
      </c>
      <c r="L2236" s="320">
        <f t="shared" si="172"/>
        <v>3</v>
      </c>
      <c r="M2236" s="91">
        <f t="shared" si="173"/>
        <v>43985</v>
      </c>
      <c r="N2236" s="90">
        <f t="shared" si="174"/>
        <v>43985.495555555557</v>
      </c>
      <c r="O2236" s="386">
        <v>128.11699999999999</v>
      </c>
      <c r="P2236" s="386">
        <v>3.2395170000000002</v>
      </c>
      <c r="Q2236" s="386" t="s">
        <v>338</v>
      </c>
    </row>
    <row r="2237" spans="1:17">
      <c r="A2237" s="386" t="s">
        <v>351</v>
      </c>
      <c r="B2237" s="386" t="s">
        <v>338</v>
      </c>
      <c r="C2237" s="386" t="s">
        <v>188</v>
      </c>
      <c r="D2237" s="389">
        <v>43985</v>
      </c>
      <c r="E2237" s="394">
        <v>0.52197916666666666</v>
      </c>
      <c r="F2237" s="386" t="s">
        <v>557</v>
      </c>
      <c r="G2237" s="386">
        <v>129.73709700000001</v>
      </c>
      <c r="H2237" s="386">
        <v>3.1641759999999999</v>
      </c>
      <c r="J2237" s="320">
        <f t="shared" si="170"/>
        <v>2020</v>
      </c>
      <c r="K2237" s="320">
        <f t="shared" si="171"/>
        <v>6</v>
      </c>
      <c r="L2237" s="320">
        <f t="shared" si="172"/>
        <v>3</v>
      </c>
      <c r="M2237" s="91">
        <f t="shared" si="173"/>
        <v>43985</v>
      </c>
      <c r="N2237" s="90">
        <f t="shared" si="174"/>
        <v>43985.521979166668</v>
      </c>
      <c r="O2237" s="386">
        <v>129.73709700000001</v>
      </c>
      <c r="P2237" s="386">
        <v>3.1641759999999999</v>
      </c>
      <c r="Q2237" s="386" t="s">
        <v>338</v>
      </c>
    </row>
    <row r="2238" spans="1:17">
      <c r="A2238" s="386" t="s">
        <v>351</v>
      </c>
      <c r="B2238" s="386" t="s">
        <v>338</v>
      </c>
      <c r="C2238" s="386" t="s">
        <v>188</v>
      </c>
      <c r="D2238" s="389">
        <v>43985</v>
      </c>
      <c r="E2238" s="394">
        <v>0.52197916666666666</v>
      </c>
      <c r="F2238" s="386" t="s">
        <v>557</v>
      </c>
      <c r="G2238" s="386">
        <v>129.69999999999999</v>
      </c>
      <c r="H2238" s="386">
        <v>3.1658870000000001</v>
      </c>
      <c r="J2238" s="320">
        <f t="shared" si="170"/>
        <v>2020</v>
      </c>
      <c r="K2238" s="320">
        <f t="shared" si="171"/>
        <v>6</v>
      </c>
      <c r="L2238" s="320">
        <f t="shared" si="172"/>
        <v>3</v>
      </c>
      <c r="M2238" s="91">
        <f t="shared" si="173"/>
        <v>43985</v>
      </c>
      <c r="N2238" s="90">
        <f t="shared" si="174"/>
        <v>43985.521979166668</v>
      </c>
      <c r="O2238" s="386">
        <v>129.69999999999999</v>
      </c>
      <c r="P2238" s="386">
        <v>3.1658870000000001</v>
      </c>
      <c r="Q2238" s="386" t="s">
        <v>338</v>
      </c>
    </row>
    <row r="2239" spans="1:17">
      <c r="A2239" s="386" t="s">
        <v>351</v>
      </c>
      <c r="B2239" s="386" t="s">
        <v>338</v>
      </c>
      <c r="C2239" s="386" t="s">
        <v>188</v>
      </c>
      <c r="D2239" s="389">
        <v>43985</v>
      </c>
      <c r="E2239" s="394">
        <v>0.52197916666666666</v>
      </c>
      <c r="F2239" s="386" t="s">
        <v>557</v>
      </c>
      <c r="G2239" s="386">
        <v>129.69999999999999</v>
      </c>
      <c r="H2239" s="386">
        <v>3.1658870000000001</v>
      </c>
      <c r="J2239" s="320">
        <f t="shared" si="170"/>
        <v>2020</v>
      </c>
      <c r="K2239" s="320">
        <f t="shared" si="171"/>
        <v>6</v>
      </c>
      <c r="L2239" s="320">
        <f t="shared" si="172"/>
        <v>3</v>
      </c>
      <c r="M2239" s="91">
        <f t="shared" si="173"/>
        <v>43985</v>
      </c>
      <c r="N2239" s="90">
        <f t="shared" si="174"/>
        <v>43985.521979166668</v>
      </c>
      <c r="O2239" s="386">
        <v>129.69999999999999</v>
      </c>
      <c r="P2239" s="386">
        <v>3.1658870000000001</v>
      </c>
      <c r="Q2239" s="386" t="s">
        <v>338</v>
      </c>
    </row>
    <row r="2240" spans="1:17">
      <c r="A2240" s="386" t="s">
        <v>351</v>
      </c>
      <c r="B2240" s="386" t="s">
        <v>338</v>
      </c>
      <c r="C2240" s="386" t="s">
        <v>188</v>
      </c>
      <c r="D2240" s="389">
        <v>43985</v>
      </c>
      <c r="E2240" s="394">
        <v>0.55653935185185177</v>
      </c>
      <c r="F2240" s="386" t="s">
        <v>641</v>
      </c>
      <c r="G2240" s="386">
        <v>129.122737</v>
      </c>
      <c r="H2240" s="386">
        <v>3.192596</v>
      </c>
      <c r="J2240" s="320">
        <f t="shared" si="170"/>
        <v>2020</v>
      </c>
      <c r="K2240" s="320">
        <f t="shared" si="171"/>
        <v>6</v>
      </c>
      <c r="L2240" s="320">
        <f t="shared" si="172"/>
        <v>3</v>
      </c>
      <c r="M2240" s="91">
        <f t="shared" si="173"/>
        <v>43985</v>
      </c>
      <c r="N2240" s="90">
        <f t="shared" si="174"/>
        <v>43985.556539351855</v>
      </c>
      <c r="O2240" s="386">
        <v>129.122737</v>
      </c>
      <c r="P2240" s="386">
        <v>3.192596</v>
      </c>
      <c r="Q2240" s="386" t="s">
        <v>338</v>
      </c>
    </row>
    <row r="2241" spans="1:17">
      <c r="A2241" s="386" t="s">
        <v>351</v>
      </c>
      <c r="B2241" s="386" t="s">
        <v>338</v>
      </c>
      <c r="C2241" s="386" t="s">
        <v>188</v>
      </c>
      <c r="D2241" s="389">
        <v>43985</v>
      </c>
      <c r="E2241" s="394">
        <v>0.55653935185185177</v>
      </c>
      <c r="F2241" s="386" t="s">
        <v>641</v>
      </c>
      <c r="G2241" s="386">
        <v>129.078</v>
      </c>
      <c r="H2241" s="386">
        <v>3.1946729999999999</v>
      </c>
      <c r="J2241" s="320">
        <f t="shared" si="170"/>
        <v>2020</v>
      </c>
      <c r="K2241" s="320">
        <f t="shared" si="171"/>
        <v>6</v>
      </c>
      <c r="L2241" s="320">
        <f t="shared" si="172"/>
        <v>3</v>
      </c>
      <c r="M2241" s="91">
        <f t="shared" si="173"/>
        <v>43985</v>
      </c>
      <c r="N2241" s="90">
        <f t="shared" si="174"/>
        <v>43985.556539351855</v>
      </c>
      <c r="O2241" s="386">
        <v>129.078</v>
      </c>
      <c r="P2241" s="386">
        <v>3.1946729999999999</v>
      </c>
      <c r="Q2241" s="386" t="s">
        <v>338</v>
      </c>
    </row>
    <row r="2242" spans="1:17">
      <c r="A2242" s="386" t="s">
        <v>351</v>
      </c>
      <c r="B2242" s="386" t="s">
        <v>338</v>
      </c>
      <c r="C2242" s="386" t="s">
        <v>188</v>
      </c>
      <c r="D2242" s="389">
        <v>43985</v>
      </c>
      <c r="E2242" s="394">
        <v>0.55710648148148145</v>
      </c>
      <c r="F2242" s="386" t="s">
        <v>553</v>
      </c>
      <c r="G2242" s="386">
        <v>129.893</v>
      </c>
      <c r="H2242" s="386">
        <v>3.1569929999999999</v>
      </c>
      <c r="J2242" s="320">
        <f t="shared" si="170"/>
        <v>2020</v>
      </c>
      <c r="K2242" s="320">
        <f t="shared" si="171"/>
        <v>6</v>
      </c>
      <c r="L2242" s="320">
        <f t="shared" si="172"/>
        <v>3</v>
      </c>
      <c r="M2242" s="91">
        <f t="shared" si="173"/>
        <v>43985</v>
      </c>
      <c r="N2242" s="90">
        <f t="shared" si="174"/>
        <v>43985.557106481479</v>
      </c>
      <c r="O2242" s="386">
        <v>129.893</v>
      </c>
      <c r="P2242" s="386">
        <v>3.1569929999999999</v>
      </c>
      <c r="Q2242" s="386" t="s">
        <v>338</v>
      </c>
    </row>
    <row r="2243" spans="1:17">
      <c r="A2243" s="386" t="s">
        <v>351</v>
      </c>
      <c r="B2243" s="386" t="s">
        <v>338</v>
      </c>
      <c r="C2243" s="386" t="s">
        <v>188</v>
      </c>
      <c r="D2243" s="389">
        <v>43985</v>
      </c>
      <c r="E2243" s="394">
        <v>0.62535879629629632</v>
      </c>
      <c r="F2243" s="386" t="s">
        <v>422</v>
      </c>
      <c r="G2243" s="386">
        <v>127.896</v>
      </c>
      <c r="H2243" s="386">
        <v>3.249978</v>
      </c>
      <c r="J2243" s="320">
        <f t="shared" ref="J2243:J2306" si="175">YEAR(D2243)</f>
        <v>2020</v>
      </c>
      <c r="K2243" s="320">
        <f t="shared" ref="K2243:K2306" si="176">MONTH(D2243)</f>
        <v>6</v>
      </c>
      <c r="L2243" s="320">
        <f t="shared" ref="L2243:L2306" si="177">DAY(D2243)</f>
        <v>3</v>
      </c>
      <c r="M2243" s="91">
        <f t="shared" ref="M2243:M2306" si="178">DATE(J2243,K2243,L2243)</f>
        <v>43985</v>
      </c>
      <c r="N2243" s="90">
        <f t="shared" ref="N2243:N2306" si="179">M2243+E2243</f>
        <v>43985.625358796293</v>
      </c>
      <c r="O2243" s="386">
        <v>127.896</v>
      </c>
      <c r="P2243" s="386">
        <v>3.249978</v>
      </c>
      <c r="Q2243" s="386" t="s">
        <v>338</v>
      </c>
    </row>
    <row r="2244" spans="1:17">
      <c r="A2244" s="386" t="s">
        <v>351</v>
      </c>
      <c r="B2244" s="386" t="s">
        <v>338</v>
      </c>
      <c r="C2244" s="386" t="s">
        <v>188</v>
      </c>
      <c r="D2244" s="389">
        <v>43986</v>
      </c>
      <c r="E2244" s="394">
        <v>0.62512731481481476</v>
      </c>
      <c r="F2244" s="386" t="s">
        <v>421</v>
      </c>
      <c r="G2244" s="386">
        <v>128.83500000000001</v>
      </c>
      <c r="H2244" s="386">
        <v>3.2057099999999998</v>
      </c>
      <c r="J2244" s="320">
        <f t="shared" si="175"/>
        <v>2020</v>
      </c>
      <c r="K2244" s="320">
        <f t="shared" si="176"/>
        <v>6</v>
      </c>
      <c r="L2244" s="320">
        <f t="shared" si="177"/>
        <v>4</v>
      </c>
      <c r="M2244" s="91">
        <f t="shared" si="178"/>
        <v>43986</v>
      </c>
      <c r="N2244" s="90">
        <f t="shared" si="179"/>
        <v>43986.625127314815</v>
      </c>
      <c r="O2244" s="386">
        <v>128.83500000000001</v>
      </c>
      <c r="P2244" s="386">
        <v>3.2057099999999998</v>
      </c>
      <c r="Q2244" s="386" t="s">
        <v>338</v>
      </c>
    </row>
    <row r="2245" spans="1:17">
      <c r="A2245" s="386" t="s">
        <v>351</v>
      </c>
      <c r="B2245" s="386" t="s">
        <v>338</v>
      </c>
      <c r="C2245" s="386" t="s">
        <v>188</v>
      </c>
      <c r="D2245" s="389">
        <v>43986</v>
      </c>
      <c r="E2245" s="394">
        <v>0.62519675925925922</v>
      </c>
      <c r="F2245" s="386" t="s">
        <v>413</v>
      </c>
      <c r="G2245" s="386">
        <v>128.59899999999999</v>
      </c>
      <c r="H2245" s="386">
        <v>3.2167110000000001</v>
      </c>
      <c r="J2245" s="320">
        <f t="shared" si="175"/>
        <v>2020</v>
      </c>
      <c r="K2245" s="320">
        <f t="shared" si="176"/>
        <v>6</v>
      </c>
      <c r="L2245" s="320">
        <f t="shared" si="177"/>
        <v>4</v>
      </c>
      <c r="M2245" s="91">
        <f t="shared" si="178"/>
        <v>43986</v>
      </c>
      <c r="N2245" s="90">
        <f t="shared" si="179"/>
        <v>43986.625196759262</v>
      </c>
      <c r="O2245" s="386">
        <v>128.59899999999999</v>
      </c>
      <c r="P2245" s="386">
        <v>3.2167110000000001</v>
      </c>
      <c r="Q2245" s="386" t="s">
        <v>338</v>
      </c>
    </row>
    <row r="2246" spans="1:17">
      <c r="A2246" s="386" t="s">
        <v>351</v>
      </c>
      <c r="B2246" s="386" t="s">
        <v>338</v>
      </c>
      <c r="C2246" s="386" t="s">
        <v>188</v>
      </c>
      <c r="D2246" s="389">
        <v>43990</v>
      </c>
      <c r="E2246" s="394">
        <v>0.62511574074074072</v>
      </c>
      <c r="F2246" s="386" t="s">
        <v>507</v>
      </c>
      <c r="G2246" s="386">
        <v>129.17099999999999</v>
      </c>
      <c r="H2246" s="386">
        <v>3.189921</v>
      </c>
      <c r="J2246" s="320">
        <f t="shared" si="175"/>
        <v>2020</v>
      </c>
      <c r="K2246" s="320">
        <f t="shared" si="176"/>
        <v>6</v>
      </c>
      <c r="L2246" s="320">
        <f t="shared" si="177"/>
        <v>8</v>
      </c>
      <c r="M2246" s="91">
        <f t="shared" si="178"/>
        <v>43990</v>
      </c>
      <c r="N2246" s="90">
        <f t="shared" si="179"/>
        <v>43990.625115740739</v>
      </c>
      <c r="O2246" s="386">
        <v>129.17099999999999</v>
      </c>
      <c r="P2246" s="386">
        <v>3.189921</v>
      </c>
      <c r="Q2246" s="386" t="s">
        <v>338</v>
      </c>
    </row>
    <row r="2247" spans="1:17">
      <c r="A2247" s="386" t="s">
        <v>351</v>
      </c>
      <c r="B2247" s="386" t="s">
        <v>338</v>
      </c>
      <c r="C2247" s="386" t="s">
        <v>188</v>
      </c>
      <c r="D2247" s="389">
        <v>43992</v>
      </c>
      <c r="E2247" s="394">
        <v>0.35738425925925926</v>
      </c>
      <c r="F2247" s="386" t="s">
        <v>646</v>
      </c>
      <c r="G2247" s="386">
        <v>129.363</v>
      </c>
      <c r="H2247" s="386">
        <v>3.1810209999999999</v>
      </c>
      <c r="J2247" s="320">
        <f t="shared" si="175"/>
        <v>2020</v>
      </c>
      <c r="K2247" s="320">
        <f t="shared" si="176"/>
        <v>6</v>
      </c>
      <c r="L2247" s="320">
        <f t="shared" si="177"/>
        <v>10</v>
      </c>
      <c r="M2247" s="91">
        <f t="shared" si="178"/>
        <v>43992</v>
      </c>
      <c r="N2247" s="90">
        <f t="shared" si="179"/>
        <v>43992.35738425926</v>
      </c>
      <c r="O2247" s="386">
        <v>129.363</v>
      </c>
      <c r="P2247" s="386">
        <v>3.1810209999999999</v>
      </c>
      <c r="Q2247" s="386" t="s">
        <v>338</v>
      </c>
    </row>
    <row r="2248" spans="1:17">
      <c r="A2248" s="386" t="s">
        <v>351</v>
      </c>
      <c r="B2248" s="386" t="s">
        <v>338</v>
      </c>
      <c r="C2248" s="386" t="s">
        <v>188</v>
      </c>
      <c r="D2248" s="389">
        <v>43992</v>
      </c>
      <c r="E2248" s="394">
        <v>0.57454861111111111</v>
      </c>
      <c r="F2248" s="386" t="s">
        <v>507</v>
      </c>
      <c r="G2248" s="386">
        <v>131.08099999999999</v>
      </c>
      <c r="H2248" s="386">
        <v>3.1019899999999998</v>
      </c>
      <c r="J2248" s="320">
        <f t="shared" si="175"/>
        <v>2020</v>
      </c>
      <c r="K2248" s="320">
        <f t="shared" si="176"/>
        <v>6</v>
      </c>
      <c r="L2248" s="320">
        <f t="shared" si="177"/>
        <v>10</v>
      </c>
      <c r="M2248" s="91">
        <f t="shared" si="178"/>
        <v>43992</v>
      </c>
      <c r="N2248" s="90">
        <f t="shared" si="179"/>
        <v>43992.574548611112</v>
      </c>
      <c r="O2248" s="386">
        <v>131.08099999999999</v>
      </c>
      <c r="P2248" s="386">
        <v>3.1019899999999998</v>
      </c>
      <c r="Q2248" s="386" t="s">
        <v>338</v>
      </c>
    </row>
    <row r="2249" spans="1:17">
      <c r="A2249" s="386" t="s">
        <v>351</v>
      </c>
      <c r="B2249" s="386" t="s">
        <v>338</v>
      </c>
      <c r="C2249" s="386" t="s">
        <v>188</v>
      </c>
      <c r="D2249" s="389">
        <v>43992</v>
      </c>
      <c r="E2249" s="394">
        <v>0.57454861111111111</v>
      </c>
      <c r="F2249" s="386" t="s">
        <v>507</v>
      </c>
      <c r="G2249" s="386">
        <v>131.25700000000001</v>
      </c>
      <c r="H2249" s="386">
        <v>3.0939899999999998</v>
      </c>
      <c r="J2249" s="320">
        <f t="shared" si="175"/>
        <v>2020</v>
      </c>
      <c r="K2249" s="320">
        <f t="shared" si="176"/>
        <v>6</v>
      </c>
      <c r="L2249" s="320">
        <f t="shared" si="177"/>
        <v>10</v>
      </c>
      <c r="M2249" s="91">
        <f t="shared" si="178"/>
        <v>43992</v>
      </c>
      <c r="N2249" s="90">
        <f t="shared" si="179"/>
        <v>43992.574548611112</v>
      </c>
      <c r="O2249" s="386">
        <v>131.25700000000001</v>
      </c>
      <c r="P2249" s="386">
        <v>3.0939899999999998</v>
      </c>
      <c r="Q2249" s="386" t="s">
        <v>338</v>
      </c>
    </row>
    <row r="2250" spans="1:17">
      <c r="A2250" s="386" t="s">
        <v>351</v>
      </c>
      <c r="B2250" s="386" t="s">
        <v>338</v>
      </c>
      <c r="C2250" s="386" t="s">
        <v>188</v>
      </c>
      <c r="D2250" s="389">
        <v>43992</v>
      </c>
      <c r="E2250" s="394">
        <v>0.62512731481481476</v>
      </c>
      <c r="F2250" s="386" t="s">
        <v>613</v>
      </c>
      <c r="G2250" s="386">
        <v>130.59800000000001</v>
      </c>
      <c r="H2250" s="386">
        <v>3.124018</v>
      </c>
      <c r="J2250" s="320">
        <f t="shared" si="175"/>
        <v>2020</v>
      </c>
      <c r="K2250" s="320">
        <f t="shared" si="176"/>
        <v>6</v>
      </c>
      <c r="L2250" s="320">
        <f t="shared" si="177"/>
        <v>10</v>
      </c>
      <c r="M2250" s="91">
        <f t="shared" si="178"/>
        <v>43992</v>
      </c>
      <c r="N2250" s="90">
        <f t="shared" si="179"/>
        <v>43992.625127314815</v>
      </c>
      <c r="O2250" s="386">
        <v>130.59800000000001</v>
      </c>
      <c r="P2250" s="386">
        <v>3.124018</v>
      </c>
      <c r="Q2250" s="386" t="s">
        <v>338</v>
      </c>
    </row>
    <row r="2251" spans="1:17">
      <c r="A2251" s="386" t="s">
        <v>351</v>
      </c>
      <c r="B2251" s="386" t="s">
        <v>338</v>
      </c>
      <c r="C2251" s="386" t="s">
        <v>188</v>
      </c>
      <c r="D2251" s="389">
        <v>43992</v>
      </c>
      <c r="E2251" s="394">
        <v>0.62619212962962967</v>
      </c>
      <c r="F2251" s="386" t="s">
        <v>421</v>
      </c>
      <c r="G2251" s="386">
        <v>130.16800000000001</v>
      </c>
      <c r="H2251" s="386">
        <v>3.1437219999999999</v>
      </c>
      <c r="J2251" s="320">
        <f t="shared" si="175"/>
        <v>2020</v>
      </c>
      <c r="K2251" s="320">
        <f t="shared" si="176"/>
        <v>6</v>
      </c>
      <c r="L2251" s="320">
        <f t="shared" si="177"/>
        <v>10</v>
      </c>
      <c r="M2251" s="91">
        <f t="shared" si="178"/>
        <v>43992</v>
      </c>
      <c r="N2251" s="90">
        <f t="shared" si="179"/>
        <v>43992.626192129632</v>
      </c>
      <c r="O2251" s="386">
        <v>130.16800000000001</v>
      </c>
      <c r="P2251" s="386">
        <v>3.1437219999999999</v>
      </c>
      <c r="Q2251" s="386" t="s">
        <v>338</v>
      </c>
    </row>
    <row r="2252" spans="1:17">
      <c r="A2252" s="386" t="s">
        <v>351</v>
      </c>
      <c r="B2252" s="386" t="s">
        <v>338</v>
      </c>
      <c r="C2252" s="386" t="s">
        <v>188</v>
      </c>
      <c r="D2252" s="389">
        <v>43992</v>
      </c>
      <c r="E2252" s="394">
        <v>0.65483796296296304</v>
      </c>
      <c r="F2252" s="386" t="s">
        <v>417</v>
      </c>
      <c r="G2252" s="386">
        <v>131.78</v>
      </c>
      <c r="H2252" s="386">
        <v>3.07002</v>
      </c>
      <c r="J2252" s="320">
        <f t="shared" si="175"/>
        <v>2020</v>
      </c>
      <c r="K2252" s="320">
        <f t="shared" si="176"/>
        <v>6</v>
      </c>
      <c r="L2252" s="320">
        <f t="shared" si="177"/>
        <v>10</v>
      </c>
      <c r="M2252" s="91">
        <f t="shared" si="178"/>
        <v>43992</v>
      </c>
      <c r="N2252" s="90">
        <f t="shared" si="179"/>
        <v>43992.65483796296</v>
      </c>
      <c r="O2252" s="386">
        <v>131.78</v>
      </c>
      <c r="P2252" s="386">
        <v>3.07002</v>
      </c>
      <c r="Q2252" s="386" t="s">
        <v>338</v>
      </c>
    </row>
    <row r="2253" spans="1:17">
      <c r="A2253" s="386" t="s">
        <v>351</v>
      </c>
      <c r="B2253" s="386" t="s">
        <v>338</v>
      </c>
      <c r="C2253" s="386" t="s">
        <v>188</v>
      </c>
      <c r="D2253" s="389">
        <v>43993</v>
      </c>
      <c r="E2253" s="394">
        <v>0.38737268518518519</v>
      </c>
      <c r="F2253" s="386" t="s">
        <v>647</v>
      </c>
      <c r="G2253" s="386">
        <v>129.047</v>
      </c>
      <c r="H2253" s="386">
        <v>3.1952440000000002</v>
      </c>
      <c r="J2253" s="320">
        <f t="shared" si="175"/>
        <v>2020</v>
      </c>
      <c r="K2253" s="320">
        <f t="shared" si="176"/>
        <v>6</v>
      </c>
      <c r="L2253" s="320">
        <f t="shared" si="177"/>
        <v>11</v>
      </c>
      <c r="M2253" s="91">
        <f t="shared" si="178"/>
        <v>43993</v>
      </c>
      <c r="N2253" s="90">
        <f t="shared" si="179"/>
        <v>43993.387372685182</v>
      </c>
      <c r="O2253" s="386">
        <v>129.047</v>
      </c>
      <c r="P2253" s="386">
        <v>3.1952440000000002</v>
      </c>
      <c r="Q2253" s="386" t="s">
        <v>338</v>
      </c>
    </row>
    <row r="2254" spans="1:17">
      <c r="A2254" s="386" t="s">
        <v>351</v>
      </c>
      <c r="B2254" s="386" t="s">
        <v>338</v>
      </c>
      <c r="C2254" s="386" t="s">
        <v>188</v>
      </c>
      <c r="D2254" s="389">
        <v>43993</v>
      </c>
      <c r="E2254" s="394">
        <v>0.62519675925925922</v>
      </c>
      <c r="F2254" s="386" t="s">
        <v>431</v>
      </c>
      <c r="G2254" s="386">
        <v>131.20099999999999</v>
      </c>
      <c r="H2254" s="386">
        <v>3.0962559999999999</v>
      </c>
      <c r="J2254" s="320">
        <f t="shared" si="175"/>
        <v>2020</v>
      </c>
      <c r="K2254" s="320">
        <f t="shared" si="176"/>
        <v>6</v>
      </c>
      <c r="L2254" s="320">
        <f t="shared" si="177"/>
        <v>11</v>
      </c>
      <c r="M2254" s="91">
        <f t="shared" si="178"/>
        <v>43993</v>
      </c>
      <c r="N2254" s="90">
        <f t="shared" si="179"/>
        <v>43993.625196759262</v>
      </c>
      <c r="O2254" s="386">
        <v>131.20099999999999</v>
      </c>
      <c r="P2254" s="386">
        <v>3.0962559999999999</v>
      </c>
      <c r="Q2254" s="386" t="s">
        <v>338</v>
      </c>
    </row>
    <row r="2255" spans="1:17">
      <c r="A2255" s="386" t="s">
        <v>351</v>
      </c>
      <c r="B2255" s="386" t="s">
        <v>338</v>
      </c>
      <c r="C2255" s="386" t="s">
        <v>188</v>
      </c>
      <c r="D2255" s="389">
        <v>43994</v>
      </c>
      <c r="E2255" s="394">
        <v>0.57725694444444442</v>
      </c>
      <c r="F2255" s="386" t="s">
        <v>648</v>
      </c>
      <c r="G2255" s="386">
        <v>130.71946</v>
      </c>
      <c r="H2255" s="386">
        <v>3.1181040000000002</v>
      </c>
      <c r="J2255" s="320">
        <f t="shared" si="175"/>
        <v>2020</v>
      </c>
      <c r="K2255" s="320">
        <f t="shared" si="176"/>
        <v>6</v>
      </c>
      <c r="L2255" s="320">
        <f t="shared" si="177"/>
        <v>12</v>
      </c>
      <c r="M2255" s="91">
        <f t="shared" si="178"/>
        <v>43994</v>
      </c>
      <c r="N2255" s="90">
        <f t="shared" si="179"/>
        <v>43994.577256944445</v>
      </c>
      <c r="O2255" s="386">
        <v>130.71946</v>
      </c>
      <c r="P2255" s="386">
        <v>3.1181040000000002</v>
      </c>
      <c r="Q2255" s="386" t="s">
        <v>338</v>
      </c>
    </row>
    <row r="2256" spans="1:17">
      <c r="A2256" s="386" t="s">
        <v>351</v>
      </c>
      <c r="B2256" s="386" t="s">
        <v>338</v>
      </c>
      <c r="C2256" s="386" t="s">
        <v>188</v>
      </c>
      <c r="D2256" s="389">
        <v>43994</v>
      </c>
      <c r="E2256" s="394">
        <v>0.57725694444444442</v>
      </c>
      <c r="F2256" s="386" t="s">
        <v>648</v>
      </c>
      <c r="G2256" s="386">
        <v>130.75071</v>
      </c>
      <c r="H2256" s="386">
        <v>3.1166770000000001</v>
      </c>
      <c r="J2256" s="320">
        <f t="shared" si="175"/>
        <v>2020</v>
      </c>
      <c r="K2256" s="320">
        <f t="shared" si="176"/>
        <v>6</v>
      </c>
      <c r="L2256" s="320">
        <f t="shared" si="177"/>
        <v>12</v>
      </c>
      <c r="M2256" s="91">
        <f t="shared" si="178"/>
        <v>43994</v>
      </c>
      <c r="N2256" s="90">
        <f t="shared" si="179"/>
        <v>43994.577256944445</v>
      </c>
      <c r="O2256" s="386">
        <v>130.75071</v>
      </c>
      <c r="P2256" s="386">
        <v>3.1166770000000001</v>
      </c>
      <c r="Q2256" s="386" t="s">
        <v>338</v>
      </c>
    </row>
    <row r="2257" spans="1:17">
      <c r="A2257" s="386" t="s">
        <v>351</v>
      </c>
      <c r="B2257" s="386" t="s">
        <v>338</v>
      </c>
      <c r="C2257" s="386" t="s">
        <v>188</v>
      </c>
      <c r="D2257" s="389">
        <v>43994</v>
      </c>
      <c r="E2257" s="394">
        <v>0.62504629629629638</v>
      </c>
      <c r="F2257" s="386" t="s">
        <v>417</v>
      </c>
      <c r="G2257" s="386">
        <v>131.73400000000001</v>
      </c>
      <c r="H2257" s="386">
        <v>3.0720049999999999</v>
      </c>
      <c r="J2257" s="320">
        <f t="shared" si="175"/>
        <v>2020</v>
      </c>
      <c r="K2257" s="320">
        <f t="shared" si="176"/>
        <v>6</v>
      </c>
      <c r="L2257" s="320">
        <f t="shared" si="177"/>
        <v>12</v>
      </c>
      <c r="M2257" s="91">
        <f t="shared" si="178"/>
        <v>43994</v>
      </c>
      <c r="N2257" s="90">
        <f t="shared" si="179"/>
        <v>43994.6250462963</v>
      </c>
      <c r="O2257" s="386">
        <v>131.73400000000001</v>
      </c>
      <c r="P2257" s="386">
        <v>3.0720049999999999</v>
      </c>
      <c r="Q2257" s="386" t="s">
        <v>338</v>
      </c>
    </row>
    <row r="2258" spans="1:17">
      <c r="A2258" s="386" t="s">
        <v>351</v>
      </c>
      <c r="B2258" s="386" t="s">
        <v>338</v>
      </c>
      <c r="C2258" s="386" t="s">
        <v>188</v>
      </c>
      <c r="D2258" s="389">
        <v>43997</v>
      </c>
      <c r="E2258" s="394">
        <v>0.47217592592592589</v>
      </c>
      <c r="F2258" s="386" t="s">
        <v>503</v>
      </c>
      <c r="G2258" s="386">
        <v>131.33099999999999</v>
      </c>
      <c r="H2258" s="386">
        <v>3.0901670000000001</v>
      </c>
      <c r="J2258" s="320">
        <f t="shared" si="175"/>
        <v>2020</v>
      </c>
      <c r="K2258" s="320">
        <f t="shared" si="176"/>
        <v>6</v>
      </c>
      <c r="L2258" s="320">
        <f t="shared" si="177"/>
        <v>15</v>
      </c>
      <c r="M2258" s="91">
        <f t="shared" si="178"/>
        <v>43997</v>
      </c>
      <c r="N2258" s="90">
        <f t="shared" si="179"/>
        <v>43997.472175925926</v>
      </c>
      <c r="O2258" s="386">
        <v>131.33099999999999</v>
      </c>
      <c r="P2258" s="386">
        <v>3.0901670000000001</v>
      </c>
      <c r="Q2258" s="386" t="s">
        <v>338</v>
      </c>
    </row>
    <row r="2259" spans="1:17">
      <c r="A2259" s="386" t="s">
        <v>351</v>
      </c>
      <c r="B2259" s="386" t="s">
        <v>338</v>
      </c>
      <c r="C2259" s="386" t="s">
        <v>188</v>
      </c>
      <c r="D2259" s="389">
        <v>43997</v>
      </c>
      <c r="E2259" s="394">
        <v>0.47217592592592589</v>
      </c>
      <c r="F2259" s="386" t="s">
        <v>503</v>
      </c>
      <c r="G2259" s="386">
        <v>131.26900000000001</v>
      </c>
      <c r="H2259" s="386">
        <v>3.0929820000000001</v>
      </c>
      <c r="J2259" s="320">
        <f t="shared" si="175"/>
        <v>2020</v>
      </c>
      <c r="K2259" s="320">
        <f t="shared" si="176"/>
        <v>6</v>
      </c>
      <c r="L2259" s="320">
        <f t="shared" si="177"/>
        <v>15</v>
      </c>
      <c r="M2259" s="91">
        <f t="shared" si="178"/>
        <v>43997</v>
      </c>
      <c r="N2259" s="90">
        <f t="shared" si="179"/>
        <v>43997.472175925926</v>
      </c>
      <c r="O2259" s="386">
        <v>131.26900000000001</v>
      </c>
      <c r="P2259" s="386">
        <v>3.0929820000000001</v>
      </c>
      <c r="Q2259" s="386" t="s">
        <v>338</v>
      </c>
    </row>
    <row r="2260" spans="1:17">
      <c r="A2260" s="386" t="s">
        <v>351</v>
      </c>
      <c r="B2260" s="386" t="s">
        <v>338</v>
      </c>
      <c r="C2260" s="386" t="s">
        <v>188</v>
      </c>
      <c r="D2260" s="389">
        <v>43997</v>
      </c>
      <c r="E2260" s="394">
        <v>0.53192129629629636</v>
      </c>
      <c r="F2260" s="386" t="s">
        <v>649</v>
      </c>
      <c r="G2260" s="386">
        <v>131.75399999999999</v>
      </c>
      <c r="H2260" s="386">
        <v>3.0710069999999998</v>
      </c>
      <c r="J2260" s="320">
        <f t="shared" si="175"/>
        <v>2020</v>
      </c>
      <c r="K2260" s="320">
        <f t="shared" si="176"/>
        <v>6</v>
      </c>
      <c r="L2260" s="320">
        <f t="shared" si="177"/>
        <v>15</v>
      </c>
      <c r="M2260" s="91">
        <f t="shared" si="178"/>
        <v>43997</v>
      </c>
      <c r="N2260" s="90">
        <f t="shared" si="179"/>
        <v>43997.531921296293</v>
      </c>
      <c r="O2260" s="386">
        <v>131.75399999999999</v>
      </c>
      <c r="P2260" s="386">
        <v>3.0710069999999998</v>
      </c>
      <c r="Q2260" s="386" t="s">
        <v>338</v>
      </c>
    </row>
    <row r="2261" spans="1:17">
      <c r="A2261" s="386" t="s">
        <v>351</v>
      </c>
      <c r="B2261" s="386" t="s">
        <v>338</v>
      </c>
      <c r="C2261" s="386" t="s">
        <v>188</v>
      </c>
      <c r="D2261" s="389">
        <v>43997</v>
      </c>
      <c r="E2261" s="394">
        <v>0.54628472222222224</v>
      </c>
      <c r="F2261" s="386" t="s">
        <v>650</v>
      </c>
      <c r="G2261" s="386">
        <v>131.261</v>
      </c>
      <c r="H2261" s="386">
        <v>3.0933449999999998</v>
      </c>
      <c r="J2261" s="320">
        <f t="shared" si="175"/>
        <v>2020</v>
      </c>
      <c r="K2261" s="320">
        <f t="shared" si="176"/>
        <v>6</v>
      </c>
      <c r="L2261" s="320">
        <f t="shared" si="177"/>
        <v>15</v>
      </c>
      <c r="M2261" s="91">
        <f t="shared" si="178"/>
        <v>43997</v>
      </c>
      <c r="N2261" s="90">
        <f t="shared" si="179"/>
        <v>43997.546284722222</v>
      </c>
      <c r="O2261" s="386">
        <v>131.261</v>
      </c>
      <c r="P2261" s="386">
        <v>3.0933449999999998</v>
      </c>
      <c r="Q2261" s="386" t="s">
        <v>338</v>
      </c>
    </row>
    <row r="2262" spans="1:17">
      <c r="A2262" s="386" t="s">
        <v>351</v>
      </c>
      <c r="B2262" s="386" t="s">
        <v>338</v>
      </c>
      <c r="C2262" s="386" t="s">
        <v>188</v>
      </c>
      <c r="D2262" s="389">
        <v>43997</v>
      </c>
      <c r="E2262" s="394">
        <v>0.54628472222222224</v>
      </c>
      <c r="F2262" s="386" t="s">
        <v>650</v>
      </c>
      <c r="G2262" s="386">
        <v>131.41499999999999</v>
      </c>
      <c r="H2262" s="386">
        <v>3.0863550000000002</v>
      </c>
      <c r="J2262" s="320">
        <f t="shared" si="175"/>
        <v>2020</v>
      </c>
      <c r="K2262" s="320">
        <f t="shared" si="176"/>
        <v>6</v>
      </c>
      <c r="L2262" s="320">
        <f t="shared" si="177"/>
        <v>15</v>
      </c>
      <c r="M2262" s="91">
        <f t="shared" si="178"/>
        <v>43997</v>
      </c>
      <c r="N2262" s="90">
        <f t="shared" si="179"/>
        <v>43997.546284722222</v>
      </c>
      <c r="O2262" s="386">
        <v>131.41499999999999</v>
      </c>
      <c r="P2262" s="386">
        <v>3.0863550000000002</v>
      </c>
      <c r="Q2262" s="386" t="s">
        <v>338</v>
      </c>
    </row>
    <row r="2263" spans="1:17">
      <c r="A2263" s="386" t="s">
        <v>351</v>
      </c>
      <c r="B2263" s="386" t="s">
        <v>338</v>
      </c>
      <c r="C2263" s="386" t="s">
        <v>188</v>
      </c>
      <c r="D2263" s="389">
        <v>43998</v>
      </c>
      <c r="E2263" s="394">
        <v>0.41437500000000005</v>
      </c>
      <c r="F2263" s="386" t="s">
        <v>502</v>
      </c>
      <c r="G2263" s="386">
        <v>131.48699999999999</v>
      </c>
      <c r="H2263" s="386">
        <v>3.0829979999999999</v>
      </c>
      <c r="J2263" s="320">
        <f t="shared" si="175"/>
        <v>2020</v>
      </c>
      <c r="K2263" s="320">
        <f t="shared" si="176"/>
        <v>6</v>
      </c>
      <c r="L2263" s="320">
        <f t="shared" si="177"/>
        <v>16</v>
      </c>
      <c r="M2263" s="91">
        <f t="shared" si="178"/>
        <v>43998</v>
      </c>
      <c r="N2263" s="90">
        <f t="shared" si="179"/>
        <v>43998.414375</v>
      </c>
      <c r="O2263" s="386">
        <v>131.48699999999999</v>
      </c>
      <c r="P2263" s="386">
        <v>3.0829979999999999</v>
      </c>
      <c r="Q2263" s="386" t="s">
        <v>338</v>
      </c>
    </row>
    <row r="2264" spans="1:17">
      <c r="A2264" s="386" t="s">
        <v>351</v>
      </c>
      <c r="B2264" s="386" t="s">
        <v>338</v>
      </c>
      <c r="C2264" s="386" t="s">
        <v>188</v>
      </c>
      <c r="D2264" s="389">
        <v>43998</v>
      </c>
      <c r="E2264" s="394">
        <v>0.41438657407407409</v>
      </c>
      <c r="F2264" s="386" t="s">
        <v>502</v>
      </c>
      <c r="G2264" s="386">
        <v>131.53100000000001</v>
      </c>
      <c r="H2264" s="386">
        <v>3.0810040000000001</v>
      </c>
      <c r="J2264" s="320">
        <f t="shared" si="175"/>
        <v>2020</v>
      </c>
      <c r="K2264" s="320">
        <f t="shared" si="176"/>
        <v>6</v>
      </c>
      <c r="L2264" s="320">
        <f t="shared" si="177"/>
        <v>16</v>
      </c>
      <c r="M2264" s="91">
        <f t="shared" si="178"/>
        <v>43998</v>
      </c>
      <c r="N2264" s="90">
        <f t="shared" si="179"/>
        <v>43998.414386574077</v>
      </c>
      <c r="O2264" s="386">
        <v>131.53100000000001</v>
      </c>
      <c r="P2264" s="386">
        <v>3.0810040000000001</v>
      </c>
      <c r="Q2264" s="386" t="s">
        <v>338</v>
      </c>
    </row>
    <row r="2265" spans="1:17">
      <c r="A2265" s="386" t="s">
        <v>351</v>
      </c>
      <c r="B2265" s="386" t="s">
        <v>338</v>
      </c>
      <c r="C2265" s="386" t="s">
        <v>188</v>
      </c>
      <c r="D2265" s="389">
        <v>43998</v>
      </c>
      <c r="E2265" s="394">
        <v>0.41548611111111106</v>
      </c>
      <c r="F2265" s="386" t="s">
        <v>493</v>
      </c>
      <c r="G2265" s="386">
        <v>131.88499999999999</v>
      </c>
      <c r="H2265" s="386">
        <v>3.064997</v>
      </c>
      <c r="J2265" s="320">
        <f t="shared" si="175"/>
        <v>2020</v>
      </c>
      <c r="K2265" s="320">
        <f t="shared" si="176"/>
        <v>6</v>
      </c>
      <c r="L2265" s="320">
        <f t="shared" si="177"/>
        <v>16</v>
      </c>
      <c r="M2265" s="91">
        <f t="shared" si="178"/>
        <v>43998</v>
      </c>
      <c r="N2265" s="90">
        <f t="shared" si="179"/>
        <v>43998.415486111109</v>
      </c>
      <c r="O2265" s="386">
        <v>131.88499999999999</v>
      </c>
      <c r="P2265" s="386">
        <v>3.064997</v>
      </c>
      <c r="Q2265" s="386" t="s">
        <v>338</v>
      </c>
    </row>
    <row r="2266" spans="1:17">
      <c r="A2266" s="386" t="s">
        <v>351</v>
      </c>
      <c r="B2266" s="386" t="s">
        <v>338</v>
      </c>
      <c r="C2266" s="386" t="s">
        <v>188</v>
      </c>
      <c r="D2266" s="389">
        <v>43998</v>
      </c>
      <c r="E2266" s="394">
        <v>0.62527777777777771</v>
      </c>
      <c r="F2266" s="386" t="s">
        <v>465</v>
      </c>
      <c r="G2266" s="386">
        <v>131.36500000000001</v>
      </c>
      <c r="H2266" s="386">
        <v>3.0885310000000001</v>
      </c>
      <c r="J2266" s="320">
        <f t="shared" si="175"/>
        <v>2020</v>
      </c>
      <c r="K2266" s="320">
        <f t="shared" si="176"/>
        <v>6</v>
      </c>
      <c r="L2266" s="320">
        <f t="shared" si="177"/>
        <v>16</v>
      </c>
      <c r="M2266" s="91">
        <f t="shared" si="178"/>
        <v>43998</v>
      </c>
      <c r="N2266" s="90">
        <f t="shared" si="179"/>
        <v>43998.625277777777</v>
      </c>
      <c r="O2266" s="386">
        <v>131.36500000000001</v>
      </c>
      <c r="P2266" s="386">
        <v>3.0885310000000001</v>
      </c>
      <c r="Q2266" s="386" t="s">
        <v>338</v>
      </c>
    </row>
    <row r="2267" spans="1:17">
      <c r="A2267" s="386" t="s">
        <v>351</v>
      </c>
      <c r="B2267" s="386" t="s">
        <v>338</v>
      </c>
      <c r="C2267" s="386" t="s">
        <v>188</v>
      </c>
      <c r="D2267" s="389">
        <v>43999</v>
      </c>
      <c r="E2267" s="394">
        <v>0.62511574074074072</v>
      </c>
      <c r="F2267" s="386" t="s">
        <v>619</v>
      </c>
      <c r="G2267" s="386">
        <v>130.404</v>
      </c>
      <c r="H2267" s="386">
        <v>3.1319949999999999</v>
      </c>
      <c r="J2267" s="320">
        <f t="shared" si="175"/>
        <v>2020</v>
      </c>
      <c r="K2267" s="320">
        <f t="shared" si="176"/>
        <v>6</v>
      </c>
      <c r="L2267" s="320">
        <f t="shared" si="177"/>
        <v>17</v>
      </c>
      <c r="M2267" s="91">
        <f t="shared" si="178"/>
        <v>43999</v>
      </c>
      <c r="N2267" s="90">
        <f t="shared" si="179"/>
        <v>43999.625115740739</v>
      </c>
      <c r="O2267" s="386">
        <v>130.404</v>
      </c>
      <c r="P2267" s="386">
        <v>3.1319949999999999</v>
      </c>
      <c r="Q2267" s="386" t="s">
        <v>338</v>
      </c>
    </row>
    <row r="2268" spans="1:17">
      <c r="A2268" s="386" t="s">
        <v>351</v>
      </c>
      <c r="B2268" s="386" t="s">
        <v>338</v>
      </c>
      <c r="C2268" s="386" t="s">
        <v>188</v>
      </c>
      <c r="D2268" s="389">
        <v>44004</v>
      </c>
      <c r="E2268" s="394">
        <v>0.43035879629629631</v>
      </c>
      <c r="F2268" s="386" t="s">
        <v>553</v>
      </c>
      <c r="G2268" s="386">
        <v>131.917</v>
      </c>
      <c r="H2268" s="386">
        <v>3.0629879999999998</v>
      </c>
      <c r="J2268" s="320">
        <f t="shared" si="175"/>
        <v>2020</v>
      </c>
      <c r="K2268" s="320">
        <f t="shared" si="176"/>
        <v>6</v>
      </c>
      <c r="L2268" s="320">
        <f t="shared" si="177"/>
        <v>22</v>
      </c>
      <c r="M2268" s="91">
        <f t="shared" si="178"/>
        <v>44004</v>
      </c>
      <c r="N2268" s="90">
        <f t="shared" si="179"/>
        <v>44004.430358796293</v>
      </c>
      <c r="O2268" s="386">
        <v>131.917</v>
      </c>
      <c r="P2268" s="386">
        <v>3.0629879999999998</v>
      </c>
      <c r="Q2268" s="386" t="s">
        <v>338</v>
      </c>
    </row>
    <row r="2269" spans="1:17">
      <c r="A2269" s="386" t="s">
        <v>351</v>
      </c>
      <c r="B2269" s="386" t="s">
        <v>338</v>
      </c>
      <c r="C2269" s="386" t="s">
        <v>188</v>
      </c>
      <c r="D2269" s="389">
        <v>44004</v>
      </c>
      <c r="E2269" s="394">
        <v>0.6253009259259259</v>
      </c>
      <c r="F2269" s="386" t="s">
        <v>651</v>
      </c>
      <c r="G2269" s="386">
        <v>130.815</v>
      </c>
      <c r="H2269" s="386">
        <v>3.1130119999999999</v>
      </c>
      <c r="J2269" s="320">
        <f t="shared" si="175"/>
        <v>2020</v>
      </c>
      <c r="K2269" s="320">
        <f t="shared" si="176"/>
        <v>6</v>
      </c>
      <c r="L2269" s="320">
        <f t="shared" si="177"/>
        <v>22</v>
      </c>
      <c r="M2269" s="91">
        <f t="shared" si="178"/>
        <v>44004</v>
      </c>
      <c r="N2269" s="90">
        <f t="shared" si="179"/>
        <v>44004.625300925924</v>
      </c>
      <c r="O2269" s="386">
        <v>130.815</v>
      </c>
      <c r="P2269" s="386">
        <v>3.1130119999999999</v>
      </c>
      <c r="Q2269" s="386" t="s">
        <v>338</v>
      </c>
    </row>
    <row r="2270" spans="1:17">
      <c r="A2270" s="386" t="s">
        <v>351</v>
      </c>
      <c r="B2270" s="386" t="s">
        <v>338</v>
      </c>
      <c r="C2270" s="386" t="s">
        <v>188</v>
      </c>
      <c r="D2270" s="389">
        <v>44004</v>
      </c>
      <c r="E2270" s="394">
        <v>0.6253009259259259</v>
      </c>
      <c r="F2270" s="386" t="s">
        <v>651</v>
      </c>
      <c r="G2270" s="386">
        <v>130.756134</v>
      </c>
      <c r="H2270" s="386">
        <v>3.1156999999999999</v>
      </c>
      <c r="J2270" s="320">
        <f t="shared" si="175"/>
        <v>2020</v>
      </c>
      <c r="K2270" s="320">
        <f t="shared" si="176"/>
        <v>6</v>
      </c>
      <c r="L2270" s="320">
        <f t="shared" si="177"/>
        <v>22</v>
      </c>
      <c r="M2270" s="91">
        <f t="shared" si="178"/>
        <v>44004</v>
      </c>
      <c r="N2270" s="90">
        <f t="shared" si="179"/>
        <v>44004.625300925924</v>
      </c>
      <c r="O2270" s="386">
        <v>130.756134</v>
      </c>
      <c r="P2270" s="386">
        <v>3.1156999999999999</v>
      </c>
      <c r="Q2270" s="386" t="s">
        <v>338</v>
      </c>
    </row>
    <row r="2271" spans="1:17">
      <c r="A2271" s="386" t="s">
        <v>351</v>
      </c>
      <c r="B2271" s="386" t="s">
        <v>338</v>
      </c>
      <c r="C2271" s="386" t="s">
        <v>188</v>
      </c>
      <c r="D2271" s="389">
        <v>44004</v>
      </c>
      <c r="E2271" s="394">
        <v>0.64644675925925921</v>
      </c>
      <c r="F2271" s="386" t="s">
        <v>415</v>
      </c>
      <c r="G2271" s="386">
        <v>133.852</v>
      </c>
      <c r="H2271" s="386">
        <v>2.976394</v>
      </c>
      <c r="J2271" s="320">
        <f t="shared" si="175"/>
        <v>2020</v>
      </c>
      <c r="K2271" s="320">
        <f t="shared" si="176"/>
        <v>6</v>
      </c>
      <c r="L2271" s="320">
        <f t="shared" si="177"/>
        <v>22</v>
      </c>
      <c r="M2271" s="91">
        <f t="shared" si="178"/>
        <v>44004</v>
      </c>
      <c r="N2271" s="90">
        <f t="shared" si="179"/>
        <v>44004.64644675926</v>
      </c>
      <c r="O2271" s="386">
        <v>133.852</v>
      </c>
      <c r="P2271" s="386">
        <v>2.976394</v>
      </c>
      <c r="Q2271" s="386" t="s">
        <v>338</v>
      </c>
    </row>
    <row r="2272" spans="1:17">
      <c r="A2272" s="386" t="s">
        <v>351</v>
      </c>
      <c r="B2272" s="386" t="s">
        <v>338</v>
      </c>
      <c r="C2272" s="386" t="s">
        <v>188</v>
      </c>
      <c r="D2272" s="389">
        <v>44005</v>
      </c>
      <c r="E2272" s="394">
        <v>0.41241898148148148</v>
      </c>
      <c r="F2272" s="386" t="s">
        <v>554</v>
      </c>
      <c r="G2272" s="386">
        <v>131.011</v>
      </c>
      <c r="H2272" s="386">
        <v>3.1039819999999998</v>
      </c>
      <c r="J2272" s="320">
        <f t="shared" si="175"/>
        <v>2020</v>
      </c>
      <c r="K2272" s="320">
        <f t="shared" si="176"/>
        <v>6</v>
      </c>
      <c r="L2272" s="320">
        <f t="shared" si="177"/>
        <v>23</v>
      </c>
      <c r="M2272" s="91">
        <f t="shared" si="178"/>
        <v>44005</v>
      </c>
      <c r="N2272" s="90">
        <f t="shared" si="179"/>
        <v>44005.412418981483</v>
      </c>
      <c r="O2272" s="386">
        <v>131.011</v>
      </c>
      <c r="P2272" s="386">
        <v>3.1039819999999998</v>
      </c>
      <c r="Q2272" s="386" t="s">
        <v>338</v>
      </c>
    </row>
    <row r="2273" spans="1:17">
      <c r="A2273" s="386" t="s">
        <v>351</v>
      </c>
      <c r="B2273" s="386" t="s">
        <v>338</v>
      </c>
      <c r="C2273" s="386" t="s">
        <v>188</v>
      </c>
      <c r="D2273" s="389">
        <v>44005</v>
      </c>
      <c r="E2273" s="394">
        <v>0.62541666666666673</v>
      </c>
      <c r="F2273" s="386" t="s">
        <v>423</v>
      </c>
      <c r="G2273" s="386">
        <v>130.91300000000001</v>
      </c>
      <c r="H2273" s="386">
        <v>3.108358</v>
      </c>
      <c r="J2273" s="320">
        <f t="shared" si="175"/>
        <v>2020</v>
      </c>
      <c r="K2273" s="320">
        <f t="shared" si="176"/>
        <v>6</v>
      </c>
      <c r="L2273" s="320">
        <f t="shared" si="177"/>
        <v>23</v>
      </c>
      <c r="M2273" s="91">
        <f t="shared" si="178"/>
        <v>44005</v>
      </c>
      <c r="N2273" s="90">
        <f t="shared" si="179"/>
        <v>44005.625416666669</v>
      </c>
      <c r="O2273" s="386">
        <v>130.91300000000001</v>
      </c>
      <c r="P2273" s="386">
        <v>3.108358</v>
      </c>
      <c r="Q2273" s="386" t="s">
        <v>338</v>
      </c>
    </row>
    <row r="2274" spans="1:17">
      <c r="A2274" s="386" t="s">
        <v>351</v>
      </c>
      <c r="B2274" s="386" t="s">
        <v>338</v>
      </c>
      <c r="C2274" s="386" t="s">
        <v>188</v>
      </c>
      <c r="D2274" s="389">
        <v>44005</v>
      </c>
      <c r="E2274" s="394">
        <v>0.66975694444444445</v>
      </c>
      <c r="F2274" s="386" t="s">
        <v>553</v>
      </c>
      <c r="G2274" s="386">
        <v>130.03</v>
      </c>
      <c r="H2274" s="386">
        <v>3.1489050000000001</v>
      </c>
      <c r="J2274" s="320">
        <f t="shared" si="175"/>
        <v>2020</v>
      </c>
      <c r="K2274" s="320">
        <f t="shared" si="176"/>
        <v>6</v>
      </c>
      <c r="L2274" s="320">
        <f t="shared" si="177"/>
        <v>23</v>
      </c>
      <c r="M2274" s="91">
        <f t="shared" si="178"/>
        <v>44005</v>
      </c>
      <c r="N2274" s="90">
        <f t="shared" si="179"/>
        <v>44005.669756944444</v>
      </c>
      <c r="O2274" s="386">
        <v>130.03</v>
      </c>
      <c r="P2274" s="386">
        <v>3.1489050000000001</v>
      </c>
      <c r="Q2274" s="386" t="s">
        <v>338</v>
      </c>
    </row>
    <row r="2275" spans="1:17">
      <c r="A2275" s="386" t="s">
        <v>351</v>
      </c>
      <c r="B2275" s="386" t="s">
        <v>338</v>
      </c>
      <c r="C2275" s="386" t="s">
        <v>188</v>
      </c>
      <c r="D2275" s="389">
        <v>44006</v>
      </c>
      <c r="E2275" s="394">
        <v>0.62046296296296299</v>
      </c>
      <c r="F2275" s="386" t="s">
        <v>422</v>
      </c>
      <c r="G2275" s="386">
        <v>130.65799999999999</v>
      </c>
      <c r="H2275" s="386">
        <v>3.1200040000000002</v>
      </c>
      <c r="J2275" s="320">
        <f t="shared" si="175"/>
        <v>2020</v>
      </c>
      <c r="K2275" s="320">
        <f t="shared" si="176"/>
        <v>6</v>
      </c>
      <c r="L2275" s="320">
        <f t="shared" si="177"/>
        <v>24</v>
      </c>
      <c r="M2275" s="91">
        <f t="shared" si="178"/>
        <v>44006</v>
      </c>
      <c r="N2275" s="90">
        <f t="shared" si="179"/>
        <v>44006.620462962965</v>
      </c>
      <c r="O2275" s="386">
        <v>130.65799999999999</v>
      </c>
      <c r="P2275" s="386">
        <v>3.1200040000000002</v>
      </c>
      <c r="Q2275" s="386" t="s">
        <v>338</v>
      </c>
    </row>
    <row r="2276" spans="1:17">
      <c r="A2276" s="386" t="s">
        <v>351</v>
      </c>
      <c r="B2276" s="386" t="s">
        <v>338</v>
      </c>
      <c r="C2276" s="386" t="s">
        <v>188</v>
      </c>
      <c r="D2276" s="389">
        <v>44006</v>
      </c>
      <c r="E2276" s="394">
        <v>0.65917824074074072</v>
      </c>
      <c r="F2276" s="386" t="s">
        <v>426</v>
      </c>
      <c r="G2276" s="386">
        <v>131.292</v>
      </c>
      <c r="H2276" s="386">
        <v>3.0911050000000002</v>
      </c>
      <c r="J2276" s="320">
        <f t="shared" si="175"/>
        <v>2020</v>
      </c>
      <c r="K2276" s="320">
        <f t="shared" si="176"/>
        <v>6</v>
      </c>
      <c r="L2276" s="320">
        <f t="shared" si="177"/>
        <v>24</v>
      </c>
      <c r="M2276" s="91">
        <f t="shared" si="178"/>
        <v>44006</v>
      </c>
      <c r="N2276" s="90">
        <f t="shared" si="179"/>
        <v>44006.659178240741</v>
      </c>
      <c r="O2276" s="386">
        <v>131.292</v>
      </c>
      <c r="P2276" s="386">
        <v>3.0911050000000002</v>
      </c>
      <c r="Q2276" s="386" t="s">
        <v>338</v>
      </c>
    </row>
    <row r="2277" spans="1:17">
      <c r="A2277" s="386" t="s">
        <v>351</v>
      </c>
      <c r="B2277" s="386" t="s">
        <v>338</v>
      </c>
      <c r="C2277" s="386" t="s">
        <v>188</v>
      </c>
      <c r="D2277" s="389">
        <v>44006</v>
      </c>
      <c r="E2277" s="394">
        <v>0.65917824074074072</v>
      </c>
      <c r="F2277" s="386" t="s">
        <v>426</v>
      </c>
      <c r="G2277" s="386">
        <v>131.42400000000001</v>
      </c>
      <c r="H2277" s="386">
        <v>3.0851120000000001</v>
      </c>
      <c r="J2277" s="320">
        <f t="shared" si="175"/>
        <v>2020</v>
      </c>
      <c r="K2277" s="320">
        <f t="shared" si="176"/>
        <v>6</v>
      </c>
      <c r="L2277" s="320">
        <f t="shared" si="177"/>
        <v>24</v>
      </c>
      <c r="M2277" s="91">
        <f t="shared" si="178"/>
        <v>44006</v>
      </c>
      <c r="N2277" s="90">
        <f t="shared" si="179"/>
        <v>44006.659178240741</v>
      </c>
      <c r="O2277" s="386">
        <v>131.42400000000001</v>
      </c>
      <c r="P2277" s="386">
        <v>3.0851120000000001</v>
      </c>
      <c r="Q2277" s="386" t="s">
        <v>338</v>
      </c>
    </row>
    <row r="2278" spans="1:17">
      <c r="A2278" s="386" t="s">
        <v>351</v>
      </c>
      <c r="B2278" s="386" t="s">
        <v>338</v>
      </c>
      <c r="C2278" s="386" t="s">
        <v>188</v>
      </c>
      <c r="D2278" s="389">
        <v>44007</v>
      </c>
      <c r="E2278" s="394">
        <v>0.50376157407407407</v>
      </c>
      <c r="F2278" s="386" t="s">
        <v>422</v>
      </c>
      <c r="G2278" s="386">
        <v>130.93700000000001</v>
      </c>
      <c r="H2278" s="386">
        <v>3.1069900000000001</v>
      </c>
      <c r="J2278" s="320">
        <f t="shared" si="175"/>
        <v>2020</v>
      </c>
      <c r="K2278" s="320">
        <f t="shared" si="176"/>
        <v>6</v>
      </c>
      <c r="L2278" s="320">
        <f t="shared" si="177"/>
        <v>25</v>
      </c>
      <c r="M2278" s="91">
        <f t="shared" si="178"/>
        <v>44007</v>
      </c>
      <c r="N2278" s="90">
        <f t="shared" si="179"/>
        <v>44007.503761574073</v>
      </c>
      <c r="O2278" s="386">
        <v>130.93700000000001</v>
      </c>
      <c r="P2278" s="386">
        <v>3.1069900000000001</v>
      </c>
      <c r="Q2278" s="386" t="s">
        <v>338</v>
      </c>
    </row>
    <row r="2279" spans="1:17">
      <c r="A2279" s="386" t="s">
        <v>351</v>
      </c>
      <c r="B2279" s="386" t="s">
        <v>338</v>
      </c>
      <c r="C2279" s="386" t="s">
        <v>188</v>
      </c>
      <c r="D2279" s="389">
        <v>44007</v>
      </c>
      <c r="E2279" s="394">
        <v>0.5037962962962963</v>
      </c>
      <c r="F2279" s="386" t="s">
        <v>422</v>
      </c>
      <c r="G2279" s="386">
        <v>131.017</v>
      </c>
      <c r="H2279" s="386">
        <v>3.1033430000000002</v>
      </c>
      <c r="J2279" s="320">
        <f t="shared" si="175"/>
        <v>2020</v>
      </c>
      <c r="K2279" s="320">
        <f t="shared" si="176"/>
        <v>6</v>
      </c>
      <c r="L2279" s="320">
        <f t="shared" si="177"/>
        <v>25</v>
      </c>
      <c r="M2279" s="91">
        <f t="shared" si="178"/>
        <v>44007</v>
      </c>
      <c r="N2279" s="90">
        <f t="shared" si="179"/>
        <v>44007.503796296296</v>
      </c>
      <c r="O2279" s="386">
        <v>131.017</v>
      </c>
      <c r="P2279" s="386">
        <v>3.1033430000000002</v>
      </c>
      <c r="Q2279" s="386" t="s">
        <v>338</v>
      </c>
    </row>
    <row r="2280" spans="1:17">
      <c r="A2280" s="386" t="s">
        <v>351</v>
      </c>
      <c r="B2280" s="386" t="s">
        <v>338</v>
      </c>
      <c r="C2280" s="386" t="s">
        <v>188</v>
      </c>
      <c r="D2280" s="389">
        <v>44007</v>
      </c>
      <c r="E2280" s="394">
        <v>0.55285879629629631</v>
      </c>
      <c r="F2280" s="386" t="s">
        <v>422</v>
      </c>
      <c r="G2280" s="386">
        <v>130.608</v>
      </c>
      <c r="H2280" s="386">
        <v>3.12202</v>
      </c>
      <c r="J2280" s="320">
        <f t="shared" si="175"/>
        <v>2020</v>
      </c>
      <c r="K2280" s="320">
        <f t="shared" si="176"/>
        <v>6</v>
      </c>
      <c r="L2280" s="320">
        <f t="shared" si="177"/>
        <v>25</v>
      </c>
      <c r="M2280" s="91">
        <f t="shared" si="178"/>
        <v>44007</v>
      </c>
      <c r="N2280" s="90">
        <f t="shared" si="179"/>
        <v>44007.552858796298</v>
      </c>
      <c r="O2280" s="386">
        <v>130.608</v>
      </c>
      <c r="P2280" s="386">
        <v>3.12202</v>
      </c>
      <c r="Q2280" s="386" t="s">
        <v>338</v>
      </c>
    </row>
    <row r="2281" spans="1:17">
      <c r="A2281" s="386" t="s">
        <v>351</v>
      </c>
      <c r="B2281" s="386" t="s">
        <v>338</v>
      </c>
      <c r="C2281" s="386" t="s">
        <v>188</v>
      </c>
      <c r="D2281" s="389">
        <v>44007</v>
      </c>
      <c r="E2281" s="394">
        <v>0.6877199074074074</v>
      </c>
      <c r="F2281" s="386" t="s">
        <v>652</v>
      </c>
      <c r="G2281" s="386">
        <v>129.91200000000001</v>
      </c>
      <c r="H2281" s="386">
        <v>3.153985</v>
      </c>
      <c r="J2281" s="320">
        <f t="shared" si="175"/>
        <v>2020</v>
      </c>
      <c r="K2281" s="320">
        <f t="shared" si="176"/>
        <v>6</v>
      </c>
      <c r="L2281" s="320">
        <f t="shared" si="177"/>
        <v>25</v>
      </c>
      <c r="M2281" s="91">
        <f t="shared" si="178"/>
        <v>44007</v>
      </c>
      <c r="N2281" s="90">
        <f t="shared" si="179"/>
        <v>44007.687719907408</v>
      </c>
      <c r="O2281" s="386">
        <v>129.91200000000001</v>
      </c>
      <c r="P2281" s="386">
        <v>3.153985</v>
      </c>
      <c r="Q2281" s="386" t="s">
        <v>338</v>
      </c>
    </row>
    <row r="2282" spans="1:17">
      <c r="A2282" s="386" t="s">
        <v>351</v>
      </c>
      <c r="B2282" s="386" t="s">
        <v>338</v>
      </c>
      <c r="C2282" s="386" t="s">
        <v>188</v>
      </c>
      <c r="D2282" s="389">
        <v>44008</v>
      </c>
      <c r="E2282" s="394">
        <v>0.41037037037037033</v>
      </c>
      <c r="F2282" s="386" t="s">
        <v>653</v>
      </c>
      <c r="G2282" s="386">
        <v>130.214</v>
      </c>
      <c r="H2282" s="386">
        <v>3.1399979999999998</v>
      </c>
      <c r="J2282" s="320">
        <f t="shared" si="175"/>
        <v>2020</v>
      </c>
      <c r="K2282" s="320">
        <f t="shared" si="176"/>
        <v>6</v>
      </c>
      <c r="L2282" s="320">
        <f t="shared" si="177"/>
        <v>26</v>
      </c>
      <c r="M2282" s="91">
        <f t="shared" si="178"/>
        <v>44008</v>
      </c>
      <c r="N2282" s="90">
        <f t="shared" si="179"/>
        <v>44008.410370370373</v>
      </c>
      <c r="O2282" s="386">
        <v>130.214</v>
      </c>
      <c r="P2282" s="386">
        <v>3.1399979999999998</v>
      </c>
      <c r="Q2282" s="386" t="s">
        <v>338</v>
      </c>
    </row>
    <row r="2283" spans="1:17">
      <c r="A2283" s="386" t="s">
        <v>351</v>
      </c>
      <c r="B2283" s="386" t="s">
        <v>338</v>
      </c>
      <c r="C2283" s="386" t="s">
        <v>188</v>
      </c>
      <c r="D2283" s="389">
        <v>44008</v>
      </c>
      <c r="E2283" s="394">
        <v>0.41347222222222219</v>
      </c>
      <c r="F2283" s="386" t="s">
        <v>653</v>
      </c>
      <c r="G2283" s="386">
        <v>129.56299999999999</v>
      </c>
      <c r="H2283" s="386">
        <v>3.170013</v>
      </c>
      <c r="J2283" s="320">
        <f t="shared" si="175"/>
        <v>2020</v>
      </c>
      <c r="K2283" s="320">
        <f t="shared" si="176"/>
        <v>6</v>
      </c>
      <c r="L2283" s="320">
        <f t="shared" si="177"/>
        <v>26</v>
      </c>
      <c r="M2283" s="91">
        <f t="shared" si="178"/>
        <v>44008</v>
      </c>
      <c r="N2283" s="90">
        <f t="shared" si="179"/>
        <v>44008.413472222222</v>
      </c>
      <c r="O2283" s="386">
        <v>129.56299999999999</v>
      </c>
      <c r="P2283" s="386">
        <v>3.170013</v>
      </c>
      <c r="Q2283" s="386" t="s">
        <v>338</v>
      </c>
    </row>
    <row r="2284" spans="1:17">
      <c r="A2284" s="386" t="s">
        <v>351</v>
      </c>
      <c r="B2284" s="386" t="s">
        <v>338</v>
      </c>
      <c r="C2284" s="386" t="s">
        <v>188</v>
      </c>
      <c r="D2284" s="389">
        <v>44008</v>
      </c>
      <c r="E2284" s="394">
        <v>0.62524305555555559</v>
      </c>
      <c r="F2284" s="386" t="s">
        <v>423</v>
      </c>
      <c r="G2284" s="386">
        <v>129.727</v>
      </c>
      <c r="H2284" s="386">
        <v>3.1624319999999999</v>
      </c>
      <c r="J2284" s="320">
        <f t="shared" si="175"/>
        <v>2020</v>
      </c>
      <c r="K2284" s="320">
        <f t="shared" si="176"/>
        <v>6</v>
      </c>
      <c r="L2284" s="320">
        <f t="shared" si="177"/>
        <v>26</v>
      </c>
      <c r="M2284" s="91">
        <f t="shared" si="178"/>
        <v>44008</v>
      </c>
      <c r="N2284" s="90">
        <f t="shared" si="179"/>
        <v>44008.625243055554</v>
      </c>
      <c r="O2284" s="386">
        <v>129.727</v>
      </c>
      <c r="P2284" s="386">
        <v>3.1624319999999999</v>
      </c>
      <c r="Q2284" s="386" t="s">
        <v>338</v>
      </c>
    </row>
    <row r="2285" spans="1:17">
      <c r="A2285" s="386" t="s">
        <v>351</v>
      </c>
      <c r="B2285" s="386" t="s">
        <v>338</v>
      </c>
      <c r="C2285" s="386" t="s">
        <v>188</v>
      </c>
      <c r="D2285" s="389">
        <v>44011</v>
      </c>
      <c r="E2285" s="394">
        <v>0.62800925925925932</v>
      </c>
      <c r="F2285" s="386" t="s">
        <v>562</v>
      </c>
      <c r="G2285" s="386">
        <v>130.452</v>
      </c>
      <c r="H2285" s="386">
        <v>3.1289850000000001</v>
      </c>
      <c r="J2285" s="320">
        <f t="shared" si="175"/>
        <v>2020</v>
      </c>
      <c r="K2285" s="320">
        <f t="shared" si="176"/>
        <v>6</v>
      </c>
      <c r="L2285" s="320">
        <f t="shared" si="177"/>
        <v>29</v>
      </c>
      <c r="M2285" s="91">
        <f t="shared" si="178"/>
        <v>44011</v>
      </c>
      <c r="N2285" s="90">
        <f t="shared" si="179"/>
        <v>44011.628009259257</v>
      </c>
      <c r="O2285" s="386">
        <v>130.452</v>
      </c>
      <c r="P2285" s="386">
        <v>3.1289850000000001</v>
      </c>
      <c r="Q2285" s="386" t="s">
        <v>338</v>
      </c>
    </row>
    <row r="2286" spans="1:17">
      <c r="A2286" s="386" t="s">
        <v>351</v>
      </c>
      <c r="B2286" s="386" t="s">
        <v>338</v>
      </c>
      <c r="C2286" s="386" t="s">
        <v>188</v>
      </c>
      <c r="D2286" s="389">
        <v>44011</v>
      </c>
      <c r="E2286" s="394">
        <v>0.70704861111111106</v>
      </c>
      <c r="F2286" s="386" t="s">
        <v>422</v>
      </c>
      <c r="G2286" s="386">
        <v>131.042</v>
      </c>
      <c r="H2286" s="386">
        <v>3.10202</v>
      </c>
      <c r="J2286" s="320">
        <f t="shared" si="175"/>
        <v>2020</v>
      </c>
      <c r="K2286" s="320">
        <f t="shared" si="176"/>
        <v>6</v>
      </c>
      <c r="L2286" s="320">
        <f t="shared" si="177"/>
        <v>29</v>
      </c>
      <c r="M2286" s="91">
        <f t="shared" si="178"/>
        <v>44011</v>
      </c>
      <c r="N2286" s="90">
        <f t="shared" si="179"/>
        <v>44011.707048611112</v>
      </c>
      <c r="O2286" s="386">
        <v>131.042</v>
      </c>
      <c r="P2286" s="386">
        <v>3.10202</v>
      </c>
      <c r="Q2286" s="386" t="s">
        <v>338</v>
      </c>
    </row>
    <row r="2287" spans="1:17">
      <c r="A2287" s="386" t="s">
        <v>351</v>
      </c>
      <c r="B2287" s="386" t="s">
        <v>338</v>
      </c>
      <c r="C2287" s="386" t="s">
        <v>188</v>
      </c>
      <c r="D2287" s="389">
        <v>44012</v>
      </c>
      <c r="E2287" s="394">
        <v>0.57725694444444442</v>
      </c>
      <c r="F2287" s="386" t="s">
        <v>654</v>
      </c>
      <c r="G2287" s="386">
        <v>131.32539</v>
      </c>
      <c r="H2287" s="386">
        <v>3.089035</v>
      </c>
      <c r="J2287" s="320">
        <f t="shared" si="175"/>
        <v>2020</v>
      </c>
      <c r="K2287" s="320">
        <f t="shared" si="176"/>
        <v>6</v>
      </c>
      <c r="L2287" s="320">
        <f t="shared" si="177"/>
        <v>30</v>
      </c>
      <c r="M2287" s="91">
        <f t="shared" si="178"/>
        <v>44012</v>
      </c>
      <c r="N2287" s="90">
        <f t="shared" si="179"/>
        <v>44012.577256944445</v>
      </c>
      <c r="O2287" s="386">
        <v>131.32539</v>
      </c>
      <c r="P2287" s="386">
        <v>3.089035</v>
      </c>
      <c r="Q2287" s="386" t="s">
        <v>338</v>
      </c>
    </row>
    <row r="2288" spans="1:17">
      <c r="A2288" s="386" t="s">
        <v>351</v>
      </c>
      <c r="B2288" s="386" t="s">
        <v>338</v>
      </c>
      <c r="C2288" s="386" t="s">
        <v>188</v>
      </c>
      <c r="D2288" s="389">
        <v>44012</v>
      </c>
      <c r="E2288" s="394">
        <v>0.57725694444444442</v>
      </c>
      <c r="F2288" s="386" t="s">
        <v>654</v>
      </c>
      <c r="G2288" s="386">
        <v>131.26289</v>
      </c>
      <c r="H2288" s="386">
        <v>3.0918749999999999</v>
      </c>
      <c r="J2288" s="320">
        <f t="shared" si="175"/>
        <v>2020</v>
      </c>
      <c r="K2288" s="320">
        <f t="shared" si="176"/>
        <v>6</v>
      </c>
      <c r="L2288" s="320">
        <f t="shared" si="177"/>
        <v>30</v>
      </c>
      <c r="M2288" s="91">
        <f t="shared" si="178"/>
        <v>44012</v>
      </c>
      <c r="N2288" s="90">
        <f t="shared" si="179"/>
        <v>44012.577256944445</v>
      </c>
      <c r="O2288" s="386">
        <v>131.26289</v>
      </c>
      <c r="P2288" s="386">
        <v>3.0918749999999999</v>
      </c>
      <c r="Q2288" s="386" t="s">
        <v>338</v>
      </c>
    </row>
    <row r="2289" spans="1:17">
      <c r="A2289" s="386" t="s">
        <v>351</v>
      </c>
      <c r="B2289" s="386" t="s">
        <v>338</v>
      </c>
      <c r="C2289" s="386" t="s">
        <v>188</v>
      </c>
      <c r="D2289" s="389">
        <v>44012</v>
      </c>
      <c r="E2289" s="394">
        <v>0.57725694444444442</v>
      </c>
      <c r="F2289" s="386" t="s">
        <v>654</v>
      </c>
      <c r="G2289" s="386">
        <v>131.26289</v>
      </c>
      <c r="H2289" s="386">
        <v>3.0918749999999999</v>
      </c>
      <c r="J2289" s="320">
        <f t="shared" si="175"/>
        <v>2020</v>
      </c>
      <c r="K2289" s="320">
        <f t="shared" si="176"/>
        <v>6</v>
      </c>
      <c r="L2289" s="320">
        <f t="shared" si="177"/>
        <v>30</v>
      </c>
      <c r="M2289" s="91">
        <f t="shared" si="178"/>
        <v>44012</v>
      </c>
      <c r="N2289" s="90">
        <f t="shared" si="179"/>
        <v>44012.577256944445</v>
      </c>
      <c r="O2289" s="386">
        <v>131.26289</v>
      </c>
      <c r="P2289" s="386">
        <v>3.0918749999999999</v>
      </c>
      <c r="Q2289" s="386" t="s">
        <v>338</v>
      </c>
    </row>
    <row r="2290" spans="1:17">
      <c r="A2290" s="386" t="s">
        <v>351</v>
      </c>
      <c r="B2290" s="386" t="s">
        <v>338</v>
      </c>
      <c r="C2290" s="386" t="s">
        <v>188</v>
      </c>
      <c r="D2290" s="389">
        <v>44012</v>
      </c>
      <c r="E2290" s="394">
        <v>0.62515046296296295</v>
      </c>
      <c r="F2290" s="386" t="s">
        <v>413</v>
      </c>
      <c r="G2290" s="386">
        <v>131.50200000000001</v>
      </c>
      <c r="H2290" s="386">
        <v>3.0810179999999998</v>
      </c>
      <c r="J2290" s="320">
        <f t="shared" si="175"/>
        <v>2020</v>
      </c>
      <c r="K2290" s="320">
        <f t="shared" si="176"/>
        <v>6</v>
      </c>
      <c r="L2290" s="320">
        <f t="shared" si="177"/>
        <v>30</v>
      </c>
      <c r="M2290" s="91">
        <f t="shared" si="178"/>
        <v>44012</v>
      </c>
      <c r="N2290" s="90">
        <f t="shared" si="179"/>
        <v>44012.625150462962</v>
      </c>
      <c r="O2290" s="386">
        <v>131.50200000000001</v>
      </c>
      <c r="P2290" s="386">
        <v>3.0810179999999998</v>
      </c>
      <c r="Q2290" s="386" t="s">
        <v>338</v>
      </c>
    </row>
    <row r="2291" spans="1:17">
      <c r="A2291" s="386" t="s">
        <v>351</v>
      </c>
      <c r="B2291" s="386" t="s">
        <v>338</v>
      </c>
      <c r="C2291" s="386" t="s">
        <v>188</v>
      </c>
      <c r="D2291" s="389">
        <v>44012</v>
      </c>
      <c r="E2291" s="394">
        <v>0.6251620370370371</v>
      </c>
      <c r="F2291" s="386" t="s">
        <v>413</v>
      </c>
      <c r="G2291" s="386">
        <v>131.43600000000001</v>
      </c>
      <c r="H2291" s="386">
        <v>3.084012</v>
      </c>
      <c r="J2291" s="320">
        <f t="shared" si="175"/>
        <v>2020</v>
      </c>
      <c r="K2291" s="320">
        <f t="shared" si="176"/>
        <v>6</v>
      </c>
      <c r="L2291" s="320">
        <f t="shared" si="177"/>
        <v>30</v>
      </c>
      <c r="M2291" s="91">
        <f t="shared" si="178"/>
        <v>44012</v>
      </c>
      <c r="N2291" s="90">
        <f t="shared" si="179"/>
        <v>44012.625162037039</v>
      </c>
      <c r="O2291" s="386">
        <v>131.43600000000001</v>
      </c>
      <c r="P2291" s="386">
        <v>3.084012</v>
      </c>
      <c r="Q2291" s="386" t="s">
        <v>338</v>
      </c>
    </row>
    <row r="2292" spans="1:17">
      <c r="A2292" s="386" t="s">
        <v>351</v>
      </c>
      <c r="B2292" s="386" t="s">
        <v>338</v>
      </c>
      <c r="C2292" s="386" t="s">
        <v>188</v>
      </c>
      <c r="D2292" s="389">
        <v>44012</v>
      </c>
      <c r="E2292" s="394">
        <v>0.62627314814814816</v>
      </c>
      <c r="F2292" s="386" t="s">
        <v>441</v>
      </c>
      <c r="G2292" s="386">
        <v>131.01</v>
      </c>
      <c r="H2292" s="386">
        <v>3.1033870000000001</v>
      </c>
      <c r="J2292" s="320">
        <f t="shared" si="175"/>
        <v>2020</v>
      </c>
      <c r="K2292" s="320">
        <f t="shared" si="176"/>
        <v>6</v>
      </c>
      <c r="L2292" s="320">
        <f t="shared" si="177"/>
        <v>30</v>
      </c>
      <c r="M2292" s="91">
        <f t="shared" si="178"/>
        <v>44012</v>
      </c>
      <c r="N2292" s="90">
        <f t="shared" si="179"/>
        <v>44012.626273148147</v>
      </c>
      <c r="O2292" s="386">
        <v>131.01</v>
      </c>
      <c r="P2292" s="386">
        <v>3.1033870000000001</v>
      </c>
      <c r="Q2292" s="386" t="s">
        <v>338</v>
      </c>
    </row>
    <row r="2293" spans="1:17">
      <c r="A2293" s="386" t="s">
        <v>351</v>
      </c>
      <c r="B2293" s="386" t="s">
        <v>338</v>
      </c>
      <c r="C2293" s="386" t="s">
        <v>188</v>
      </c>
      <c r="D2293" s="389">
        <v>44013</v>
      </c>
      <c r="E2293" s="394">
        <v>0.38795138888888886</v>
      </c>
      <c r="F2293" s="386" t="s">
        <v>553</v>
      </c>
      <c r="G2293" s="386">
        <v>130.499</v>
      </c>
      <c r="H2293" s="386">
        <v>3.1263809999999999</v>
      </c>
      <c r="J2293" s="320">
        <f t="shared" si="175"/>
        <v>2020</v>
      </c>
      <c r="K2293" s="320">
        <f t="shared" si="176"/>
        <v>7</v>
      </c>
      <c r="L2293" s="320">
        <f t="shared" si="177"/>
        <v>1</v>
      </c>
      <c r="M2293" s="91">
        <f t="shared" si="178"/>
        <v>44013</v>
      </c>
      <c r="N2293" s="90">
        <f t="shared" si="179"/>
        <v>44013.38795138889</v>
      </c>
      <c r="O2293" s="386">
        <v>130.499</v>
      </c>
      <c r="P2293" s="386">
        <v>3.1263809999999999</v>
      </c>
      <c r="Q2293" s="386" t="s">
        <v>338</v>
      </c>
    </row>
    <row r="2294" spans="1:17">
      <c r="A2294" s="386" t="s">
        <v>351</v>
      </c>
      <c r="B2294" s="386" t="s">
        <v>338</v>
      </c>
      <c r="C2294" s="386" t="s">
        <v>188</v>
      </c>
      <c r="D2294" s="389">
        <v>44013</v>
      </c>
      <c r="E2294" s="394">
        <v>0.57725694444444442</v>
      </c>
      <c r="F2294" s="386" t="s">
        <v>445</v>
      </c>
      <c r="G2294" s="386">
        <v>131.45083</v>
      </c>
      <c r="H2294" s="386">
        <v>3.0829689999999998</v>
      </c>
      <c r="J2294" s="320">
        <f t="shared" si="175"/>
        <v>2020</v>
      </c>
      <c r="K2294" s="320">
        <f t="shared" si="176"/>
        <v>7</v>
      </c>
      <c r="L2294" s="320">
        <f t="shared" si="177"/>
        <v>1</v>
      </c>
      <c r="M2294" s="91">
        <f t="shared" si="178"/>
        <v>44013</v>
      </c>
      <c r="N2294" s="90">
        <f t="shared" si="179"/>
        <v>44013.577256944445</v>
      </c>
      <c r="O2294" s="386">
        <v>131.45083</v>
      </c>
      <c r="P2294" s="386">
        <v>3.0829689999999998</v>
      </c>
      <c r="Q2294" s="386" t="s">
        <v>338</v>
      </c>
    </row>
    <row r="2295" spans="1:17">
      <c r="A2295" s="386" t="s">
        <v>351</v>
      </c>
      <c r="B2295" s="386" t="s">
        <v>338</v>
      </c>
      <c r="C2295" s="386" t="s">
        <v>188</v>
      </c>
      <c r="D2295" s="389">
        <v>44013</v>
      </c>
      <c r="E2295" s="394">
        <v>0.57725694444444442</v>
      </c>
      <c r="F2295" s="386" t="s">
        <v>445</v>
      </c>
      <c r="G2295" s="386">
        <v>131.38833</v>
      </c>
      <c r="H2295" s="386">
        <v>3.085807</v>
      </c>
      <c r="J2295" s="320">
        <f t="shared" si="175"/>
        <v>2020</v>
      </c>
      <c r="K2295" s="320">
        <f t="shared" si="176"/>
        <v>7</v>
      </c>
      <c r="L2295" s="320">
        <f t="shared" si="177"/>
        <v>1</v>
      </c>
      <c r="M2295" s="91">
        <f t="shared" si="178"/>
        <v>44013</v>
      </c>
      <c r="N2295" s="90">
        <f t="shared" si="179"/>
        <v>44013.577256944445</v>
      </c>
      <c r="O2295" s="386">
        <v>131.38833</v>
      </c>
      <c r="P2295" s="386">
        <v>3.085807</v>
      </c>
      <c r="Q2295" s="386" t="s">
        <v>338</v>
      </c>
    </row>
    <row r="2296" spans="1:17">
      <c r="A2296" s="386" t="s">
        <v>351</v>
      </c>
      <c r="B2296" s="386" t="s">
        <v>338</v>
      </c>
      <c r="C2296" s="386" t="s">
        <v>188</v>
      </c>
      <c r="D2296" s="389">
        <v>44013</v>
      </c>
      <c r="E2296" s="394">
        <v>0.6251620370370371</v>
      </c>
      <c r="F2296" s="386" t="s">
        <v>450</v>
      </c>
      <c r="G2296" s="386">
        <v>132.136</v>
      </c>
      <c r="H2296" s="386">
        <v>3.0519799999999999</v>
      </c>
      <c r="J2296" s="320">
        <f t="shared" si="175"/>
        <v>2020</v>
      </c>
      <c r="K2296" s="320">
        <f t="shared" si="176"/>
        <v>7</v>
      </c>
      <c r="L2296" s="320">
        <f t="shared" si="177"/>
        <v>1</v>
      </c>
      <c r="M2296" s="91">
        <f t="shared" si="178"/>
        <v>44013</v>
      </c>
      <c r="N2296" s="90">
        <f t="shared" si="179"/>
        <v>44013.625162037039</v>
      </c>
      <c r="O2296" s="386">
        <v>132.136</v>
      </c>
      <c r="P2296" s="386">
        <v>3.0519799999999999</v>
      </c>
      <c r="Q2296" s="386" t="s">
        <v>338</v>
      </c>
    </row>
    <row r="2297" spans="1:17">
      <c r="A2297" s="386" t="s">
        <v>351</v>
      </c>
      <c r="B2297" s="386" t="s">
        <v>338</v>
      </c>
      <c r="C2297" s="386" t="s">
        <v>188</v>
      </c>
      <c r="D2297" s="389">
        <v>44014</v>
      </c>
      <c r="E2297" s="394">
        <v>0.43081018518518521</v>
      </c>
      <c r="F2297" s="386" t="s">
        <v>423</v>
      </c>
      <c r="G2297" s="386">
        <v>132.69</v>
      </c>
      <c r="H2297" s="386">
        <v>3.0269849999999998</v>
      </c>
      <c r="J2297" s="320">
        <f t="shared" si="175"/>
        <v>2020</v>
      </c>
      <c r="K2297" s="320">
        <f t="shared" si="176"/>
        <v>7</v>
      </c>
      <c r="L2297" s="320">
        <f t="shared" si="177"/>
        <v>2</v>
      </c>
      <c r="M2297" s="91">
        <f t="shared" si="178"/>
        <v>44014</v>
      </c>
      <c r="N2297" s="90">
        <f t="shared" si="179"/>
        <v>44014.430810185186</v>
      </c>
      <c r="O2297" s="386">
        <v>132.69</v>
      </c>
      <c r="P2297" s="386">
        <v>3.0269849999999998</v>
      </c>
      <c r="Q2297" s="386" t="s">
        <v>338</v>
      </c>
    </row>
    <row r="2298" spans="1:17">
      <c r="A2298" s="386" t="s">
        <v>351</v>
      </c>
      <c r="B2298" s="386" t="s">
        <v>338</v>
      </c>
      <c r="C2298" s="386" t="s">
        <v>188</v>
      </c>
      <c r="D2298" s="389">
        <v>44018</v>
      </c>
      <c r="E2298" s="394">
        <v>0.68834490740740739</v>
      </c>
      <c r="F2298" s="386" t="s">
        <v>415</v>
      </c>
      <c r="G2298" s="386">
        <v>130.75922199999999</v>
      </c>
      <c r="H2298" s="386">
        <v>3.1142889999999999</v>
      </c>
      <c r="J2298" s="320">
        <f t="shared" si="175"/>
        <v>2020</v>
      </c>
      <c r="K2298" s="320">
        <f t="shared" si="176"/>
        <v>7</v>
      </c>
      <c r="L2298" s="320">
        <f t="shared" si="177"/>
        <v>6</v>
      </c>
      <c r="M2298" s="91">
        <f t="shared" si="178"/>
        <v>44018</v>
      </c>
      <c r="N2298" s="90">
        <f t="shared" si="179"/>
        <v>44018.688344907408</v>
      </c>
      <c r="O2298" s="386">
        <v>130.75922199999999</v>
      </c>
      <c r="P2298" s="386">
        <v>3.1142889999999999</v>
      </c>
      <c r="Q2298" s="386" t="s">
        <v>338</v>
      </c>
    </row>
    <row r="2299" spans="1:17">
      <c r="A2299" s="386" t="s">
        <v>351</v>
      </c>
      <c r="B2299" s="386" t="s">
        <v>338</v>
      </c>
      <c r="C2299" s="386" t="s">
        <v>188</v>
      </c>
      <c r="D2299" s="389">
        <v>44021</v>
      </c>
      <c r="E2299" s="394">
        <v>0.45844907407407404</v>
      </c>
      <c r="F2299" s="386" t="s">
        <v>415</v>
      </c>
      <c r="G2299" s="386">
        <v>134.75</v>
      </c>
      <c r="H2299" s="386">
        <v>2.9349949999999998</v>
      </c>
      <c r="J2299" s="320">
        <f t="shared" si="175"/>
        <v>2020</v>
      </c>
      <c r="K2299" s="320">
        <f t="shared" si="176"/>
        <v>7</v>
      </c>
      <c r="L2299" s="320">
        <f t="shared" si="177"/>
        <v>9</v>
      </c>
      <c r="M2299" s="91">
        <f t="shared" si="178"/>
        <v>44021</v>
      </c>
      <c r="N2299" s="90">
        <f t="shared" si="179"/>
        <v>44021.458449074074</v>
      </c>
      <c r="O2299" s="386">
        <v>134.75</v>
      </c>
      <c r="P2299" s="386">
        <v>2.9349949999999998</v>
      </c>
      <c r="Q2299" s="386" t="s">
        <v>338</v>
      </c>
    </row>
    <row r="2300" spans="1:17">
      <c r="A2300" s="386" t="s">
        <v>351</v>
      </c>
      <c r="B2300" s="386" t="s">
        <v>338</v>
      </c>
      <c r="C2300" s="386" t="s">
        <v>188</v>
      </c>
      <c r="D2300" s="389">
        <v>44021</v>
      </c>
      <c r="E2300" s="394">
        <v>0.4732986111111111</v>
      </c>
      <c r="F2300" s="386" t="s">
        <v>586</v>
      </c>
      <c r="G2300" s="386">
        <v>134.25</v>
      </c>
      <c r="H2300" s="386">
        <v>2.9570110000000001</v>
      </c>
      <c r="J2300" s="320">
        <f t="shared" si="175"/>
        <v>2020</v>
      </c>
      <c r="K2300" s="320">
        <f t="shared" si="176"/>
        <v>7</v>
      </c>
      <c r="L2300" s="320">
        <f t="shared" si="177"/>
        <v>9</v>
      </c>
      <c r="M2300" s="91">
        <f t="shared" si="178"/>
        <v>44021</v>
      </c>
      <c r="N2300" s="90">
        <f t="shared" si="179"/>
        <v>44021.473298611112</v>
      </c>
      <c r="O2300" s="386">
        <v>134.25</v>
      </c>
      <c r="P2300" s="386">
        <v>2.9570110000000001</v>
      </c>
      <c r="Q2300" s="386" t="s">
        <v>338</v>
      </c>
    </row>
    <row r="2301" spans="1:17">
      <c r="A2301" s="386" t="s">
        <v>351</v>
      </c>
      <c r="B2301" s="386" t="s">
        <v>338</v>
      </c>
      <c r="C2301" s="386" t="s">
        <v>188</v>
      </c>
      <c r="D2301" s="389">
        <v>44021</v>
      </c>
      <c r="E2301" s="394">
        <v>0.62593750000000004</v>
      </c>
      <c r="F2301" s="386" t="s">
        <v>431</v>
      </c>
      <c r="G2301" s="386">
        <v>134.245</v>
      </c>
      <c r="H2301" s="386">
        <v>2.9572319999999999</v>
      </c>
      <c r="J2301" s="320">
        <f t="shared" si="175"/>
        <v>2020</v>
      </c>
      <c r="K2301" s="320">
        <f t="shared" si="176"/>
        <v>7</v>
      </c>
      <c r="L2301" s="320">
        <f t="shared" si="177"/>
        <v>9</v>
      </c>
      <c r="M2301" s="91">
        <f t="shared" si="178"/>
        <v>44021</v>
      </c>
      <c r="N2301" s="90">
        <f t="shared" si="179"/>
        <v>44021.625937500001</v>
      </c>
      <c r="O2301" s="386">
        <v>134.245</v>
      </c>
      <c r="P2301" s="386">
        <v>2.9572319999999999</v>
      </c>
      <c r="Q2301" s="386" t="s">
        <v>338</v>
      </c>
    </row>
    <row r="2302" spans="1:17">
      <c r="A2302" s="386" t="s">
        <v>351</v>
      </c>
      <c r="B2302" s="386" t="s">
        <v>338</v>
      </c>
      <c r="C2302" s="386" t="s">
        <v>188</v>
      </c>
      <c r="D2302" s="389">
        <v>44022</v>
      </c>
      <c r="E2302" s="394">
        <v>0.45543981481481483</v>
      </c>
      <c r="F2302" s="386" t="s">
        <v>531</v>
      </c>
      <c r="G2302" s="386">
        <v>137.304</v>
      </c>
      <c r="H2302" s="386">
        <v>2.8241100000000001</v>
      </c>
      <c r="J2302" s="320">
        <f t="shared" si="175"/>
        <v>2020</v>
      </c>
      <c r="K2302" s="320">
        <f t="shared" si="176"/>
        <v>7</v>
      </c>
      <c r="L2302" s="320">
        <f t="shared" si="177"/>
        <v>10</v>
      </c>
      <c r="M2302" s="91">
        <f t="shared" si="178"/>
        <v>44022</v>
      </c>
      <c r="N2302" s="90">
        <f t="shared" si="179"/>
        <v>44022.455439814818</v>
      </c>
      <c r="O2302" s="386">
        <v>137.304</v>
      </c>
      <c r="P2302" s="386">
        <v>2.8241100000000001</v>
      </c>
      <c r="Q2302" s="386" t="s">
        <v>338</v>
      </c>
    </row>
    <row r="2303" spans="1:17">
      <c r="A2303" s="386" t="s">
        <v>351</v>
      </c>
      <c r="B2303" s="386" t="s">
        <v>338</v>
      </c>
      <c r="C2303" s="386" t="s">
        <v>188</v>
      </c>
      <c r="D2303" s="389">
        <v>44022</v>
      </c>
      <c r="E2303" s="394">
        <v>0.45543981481481483</v>
      </c>
      <c r="F2303" s="386" t="s">
        <v>531</v>
      </c>
      <c r="G2303" s="386">
        <v>137.304</v>
      </c>
      <c r="H2303" s="386">
        <v>2.8241100000000001</v>
      </c>
      <c r="J2303" s="320">
        <f t="shared" si="175"/>
        <v>2020</v>
      </c>
      <c r="K2303" s="320">
        <f t="shared" si="176"/>
        <v>7</v>
      </c>
      <c r="L2303" s="320">
        <f t="shared" si="177"/>
        <v>10</v>
      </c>
      <c r="M2303" s="91">
        <f t="shared" si="178"/>
        <v>44022</v>
      </c>
      <c r="N2303" s="90">
        <f t="shared" si="179"/>
        <v>44022.455439814818</v>
      </c>
      <c r="O2303" s="386">
        <v>137.304</v>
      </c>
      <c r="P2303" s="386">
        <v>2.8241100000000001</v>
      </c>
      <c r="Q2303" s="386" t="s">
        <v>338</v>
      </c>
    </row>
    <row r="2304" spans="1:17">
      <c r="A2304" s="386" t="s">
        <v>351</v>
      </c>
      <c r="B2304" s="386" t="s">
        <v>338</v>
      </c>
      <c r="C2304" s="386" t="s">
        <v>188</v>
      </c>
      <c r="D2304" s="389">
        <v>44022</v>
      </c>
      <c r="E2304" s="394">
        <v>0.62511574074074072</v>
      </c>
      <c r="F2304" s="386" t="s">
        <v>507</v>
      </c>
      <c r="G2304" s="386">
        <v>136.79400000000001</v>
      </c>
      <c r="H2304" s="386">
        <v>2.8460109999999998</v>
      </c>
      <c r="J2304" s="320">
        <f t="shared" si="175"/>
        <v>2020</v>
      </c>
      <c r="K2304" s="320">
        <f t="shared" si="176"/>
        <v>7</v>
      </c>
      <c r="L2304" s="320">
        <f t="shared" si="177"/>
        <v>10</v>
      </c>
      <c r="M2304" s="91">
        <f t="shared" si="178"/>
        <v>44022</v>
      </c>
      <c r="N2304" s="90">
        <f t="shared" si="179"/>
        <v>44022.625115740739</v>
      </c>
      <c r="O2304" s="386">
        <v>136.79400000000001</v>
      </c>
      <c r="P2304" s="386">
        <v>2.8460109999999998</v>
      </c>
      <c r="Q2304" s="386" t="s">
        <v>338</v>
      </c>
    </row>
    <row r="2305" spans="1:17">
      <c r="A2305" s="386" t="s">
        <v>351</v>
      </c>
      <c r="B2305" s="386" t="s">
        <v>338</v>
      </c>
      <c r="C2305" s="386" t="s">
        <v>188</v>
      </c>
      <c r="D2305" s="389">
        <v>44022</v>
      </c>
      <c r="E2305" s="394">
        <v>0.62523148148148155</v>
      </c>
      <c r="F2305" s="386" t="s">
        <v>423</v>
      </c>
      <c r="G2305" s="386">
        <v>134.191</v>
      </c>
      <c r="H2305" s="386">
        <v>2.9595159999999998</v>
      </c>
      <c r="J2305" s="320">
        <f t="shared" si="175"/>
        <v>2020</v>
      </c>
      <c r="K2305" s="320">
        <f t="shared" si="176"/>
        <v>7</v>
      </c>
      <c r="L2305" s="320">
        <f t="shared" si="177"/>
        <v>10</v>
      </c>
      <c r="M2305" s="91">
        <f t="shared" si="178"/>
        <v>44022</v>
      </c>
      <c r="N2305" s="90">
        <f t="shared" si="179"/>
        <v>44022.625231481485</v>
      </c>
      <c r="O2305" s="386">
        <v>134.191</v>
      </c>
      <c r="P2305" s="386">
        <v>2.9595159999999998</v>
      </c>
      <c r="Q2305" s="386" t="s">
        <v>338</v>
      </c>
    </row>
    <row r="2306" spans="1:17">
      <c r="A2306" s="386" t="s">
        <v>351</v>
      </c>
      <c r="B2306" s="386" t="s">
        <v>338</v>
      </c>
      <c r="C2306" s="386" t="s">
        <v>188</v>
      </c>
      <c r="D2306" s="389">
        <v>44025</v>
      </c>
      <c r="E2306" s="394">
        <v>0.48267361111111107</v>
      </c>
      <c r="F2306" s="386" t="s">
        <v>415</v>
      </c>
      <c r="G2306" s="386">
        <v>135.71700000000001</v>
      </c>
      <c r="H2306" s="386">
        <v>2.8926219999999998</v>
      </c>
      <c r="J2306" s="320">
        <f t="shared" si="175"/>
        <v>2020</v>
      </c>
      <c r="K2306" s="320">
        <f t="shared" si="176"/>
        <v>7</v>
      </c>
      <c r="L2306" s="320">
        <f t="shared" si="177"/>
        <v>13</v>
      </c>
      <c r="M2306" s="91">
        <f t="shared" si="178"/>
        <v>44025</v>
      </c>
      <c r="N2306" s="90">
        <f t="shared" si="179"/>
        <v>44025.482673611114</v>
      </c>
      <c r="O2306" s="386">
        <v>135.71700000000001</v>
      </c>
      <c r="P2306" s="386">
        <v>2.8926219999999998</v>
      </c>
      <c r="Q2306" s="386" t="s">
        <v>338</v>
      </c>
    </row>
    <row r="2307" spans="1:17">
      <c r="A2307" s="386" t="s">
        <v>351</v>
      </c>
      <c r="B2307" s="386" t="s">
        <v>338</v>
      </c>
      <c r="C2307" s="386" t="s">
        <v>188</v>
      </c>
      <c r="D2307" s="389">
        <v>44025</v>
      </c>
      <c r="E2307" s="394">
        <v>0.64408564814814817</v>
      </c>
      <c r="F2307" s="386" t="s">
        <v>421</v>
      </c>
      <c r="G2307" s="386">
        <v>134.54300000000001</v>
      </c>
      <c r="H2307" s="386">
        <v>2.9438960000000001</v>
      </c>
      <c r="J2307" s="320">
        <f t="shared" ref="J2307:J2370" si="180">YEAR(D2307)</f>
        <v>2020</v>
      </c>
      <c r="K2307" s="320">
        <f t="shared" ref="K2307:K2370" si="181">MONTH(D2307)</f>
        <v>7</v>
      </c>
      <c r="L2307" s="320">
        <f t="shared" ref="L2307:L2370" si="182">DAY(D2307)</f>
        <v>13</v>
      </c>
      <c r="M2307" s="91">
        <f t="shared" ref="M2307:M2370" si="183">DATE(J2307,K2307,L2307)</f>
        <v>44025</v>
      </c>
      <c r="N2307" s="90">
        <f t="shared" ref="N2307:N2370" si="184">M2307+E2307</f>
        <v>44025.644085648149</v>
      </c>
      <c r="O2307" s="386">
        <v>134.54300000000001</v>
      </c>
      <c r="P2307" s="386">
        <v>2.9438960000000001</v>
      </c>
      <c r="Q2307" s="386" t="s">
        <v>338</v>
      </c>
    </row>
    <row r="2308" spans="1:17">
      <c r="A2308" s="386" t="s">
        <v>351</v>
      </c>
      <c r="B2308" s="386" t="s">
        <v>338</v>
      </c>
      <c r="C2308" s="386" t="s">
        <v>188</v>
      </c>
      <c r="D2308" s="389">
        <v>44025</v>
      </c>
      <c r="E2308" s="394">
        <v>0.64408564814814817</v>
      </c>
      <c r="F2308" s="386" t="s">
        <v>421</v>
      </c>
      <c r="G2308" s="386">
        <v>134.44300000000001</v>
      </c>
      <c r="H2308" s="386">
        <v>2.9483000000000001</v>
      </c>
      <c r="J2308" s="320">
        <f t="shared" si="180"/>
        <v>2020</v>
      </c>
      <c r="K2308" s="320">
        <f t="shared" si="181"/>
        <v>7</v>
      </c>
      <c r="L2308" s="320">
        <f t="shared" si="182"/>
        <v>13</v>
      </c>
      <c r="M2308" s="91">
        <f t="shared" si="183"/>
        <v>44025</v>
      </c>
      <c r="N2308" s="90">
        <f t="shared" si="184"/>
        <v>44025.644085648149</v>
      </c>
      <c r="O2308" s="386">
        <v>134.44300000000001</v>
      </c>
      <c r="P2308" s="386">
        <v>2.9483000000000001</v>
      </c>
      <c r="Q2308" s="386" t="s">
        <v>338</v>
      </c>
    </row>
    <row r="2309" spans="1:17">
      <c r="A2309" s="386" t="s">
        <v>351</v>
      </c>
      <c r="B2309" s="386" t="s">
        <v>338</v>
      </c>
      <c r="C2309" s="386" t="s">
        <v>188</v>
      </c>
      <c r="D2309" s="389">
        <v>44025</v>
      </c>
      <c r="E2309" s="394">
        <v>0.64408564814814817</v>
      </c>
      <c r="F2309" s="386" t="s">
        <v>421</v>
      </c>
      <c r="G2309" s="386">
        <v>134.54300000000001</v>
      </c>
      <c r="H2309" s="386">
        <v>2.9438960000000001</v>
      </c>
      <c r="J2309" s="320">
        <f t="shared" si="180"/>
        <v>2020</v>
      </c>
      <c r="K2309" s="320">
        <f t="shared" si="181"/>
        <v>7</v>
      </c>
      <c r="L2309" s="320">
        <f t="shared" si="182"/>
        <v>13</v>
      </c>
      <c r="M2309" s="91">
        <f t="shared" si="183"/>
        <v>44025</v>
      </c>
      <c r="N2309" s="90">
        <f t="shared" si="184"/>
        <v>44025.644085648149</v>
      </c>
      <c r="O2309" s="386">
        <v>134.54300000000001</v>
      </c>
      <c r="P2309" s="386">
        <v>2.9438960000000001</v>
      </c>
      <c r="Q2309" s="386" t="s">
        <v>338</v>
      </c>
    </row>
    <row r="2310" spans="1:17">
      <c r="A2310" s="386" t="s">
        <v>351</v>
      </c>
      <c r="B2310" s="386" t="s">
        <v>338</v>
      </c>
      <c r="C2310" s="386" t="s">
        <v>188</v>
      </c>
      <c r="D2310" s="389">
        <v>44026</v>
      </c>
      <c r="E2310" s="394">
        <v>0.43238425925925927</v>
      </c>
      <c r="F2310" s="386" t="s">
        <v>655</v>
      </c>
      <c r="G2310" s="386">
        <v>137.13800000000001</v>
      </c>
      <c r="H2310" s="386">
        <v>2.8310119999999999</v>
      </c>
      <c r="J2310" s="320">
        <f t="shared" si="180"/>
        <v>2020</v>
      </c>
      <c r="K2310" s="320">
        <f t="shared" si="181"/>
        <v>7</v>
      </c>
      <c r="L2310" s="320">
        <f t="shared" si="182"/>
        <v>14</v>
      </c>
      <c r="M2310" s="91">
        <f t="shared" si="183"/>
        <v>44026</v>
      </c>
      <c r="N2310" s="90">
        <f t="shared" si="184"/>
        <v>44026.432384259257</v>
      </c>
      <c r="O2310" s="386">
        <v>137.13800000000001</v>
      </c>
      <c r="P2310" s="386">
        <v>2.8310119999999999</v>
      </c>
      <c r="Q2310" s="386" t="s">
        <v>338</v>
      </c>
    </row>
    <row r="2311" spans="1:17">
      <c r="A2311" s="386" t="s">
        <v>351</v>
      </c>
      <c r="B2311" s="386" t="s">
        <v>338</v>
      </c>
      <c r="C2311" s="386" t="s">
        <v>188</v>
      </c>
      <c r="D2311" s="389">
        <v>44026</v>
      </c>
      <c r="E2311" s="394">
        <v>0.44116898148148148</v>
      </c>
      <c r="F2311" s="386" t="s">
        <v>656</v>
      </c>
      <c r="G2311" s="386">
        <v>136.21</v>
      </c>
      <c r="H2311" s="386">
        <v>2.8710149999999999</v>
      </c>
      <c r="J2311" s="320">
        <f t="shared" si="180"/>
        <v>2020</v>
      </c>
      <c r="K2311" s="320">
        <f t="shared" si="181"/>
        <v>7</v>
      </c>
      <c r="L2311" s="320">
        <f t="shared" si="182"/>
        <v>14</v>
      </c>
      <c r="M2311" s="91">
        <f t="shared" si="183"/>
        <v>44026</v>
      </c>
      <c r="N2311" s="90">
        <f t="shared" si="184"/>
        <v>44026.441168981481</v>
      </c>
      <c r="O2311" s="386">
        <v>136.21</v>
      </c>
      <c r="P2311" s="386">
        <v>2.8710149999999999</v>
      </c>
      <c r="Q2311" s="386" t="s">
        <v>338</v>
      </c>
    </row>
    <row r="2312" spans="1:17">
      <c r="A2312" s="386" t="s">
        <v>351</v>
      </c>
      <c r="B2312" s="386" t="s">
        <v>338</v>
      </c>
      <c r="C2312" s="386" t="s">
        <v>188</v>
      </c>
      <c r="D2312" s="389">
        <v>44026</v>
      </c>
      <c r="E2312" s="394">
        <v>0.44116898148148148</v>
      </c>
      <c r="F2312" s="386" t="s">
        <v>656</v>
      </c>
      <c r="G2312" s="386">
        <v>136.21</v>
      </c>
      <c r="H2312" s="386">
        <v>2.8710149999999999</v>
      </c>
      <c r="J2312" s="320">
        <f t="shared" si="180"/>
        <v>2020</v>
      </c>
      <c r="K2312" s="320">
        <f t="shared" si="181"/>
        <v>7</v>
      </c>
      <c r="L2312" s="320">
        <f t="shared" si="182"/>
        <v>14</v>
      </c>
      <c r="M2312" s="91">
        <f t="shared" si="183"/>
        <v>44026</v>
      </c>
      <c r="N2312" s="90">
        <f t="shared" si="184"/>
        <v>44026.441168981481</v>
      </c>
      <c r="O2312" s="386">
        <v>136.21</v>
      </c>
      <c r="P2312" s="386">
        <v>2.8710149999999999</v>
      </c>
      <c r="Q2312" s="386" t="s">
        <v>338</v>
      </c>
    </row>
    <row r="2313" spans="1:17">
      <c r="A2313" s="386" t="s">
        <v>351</v>
      </c>
      <c r="B2313" s="386" t="s">
        <v>338</v>
      </c>
      <c r="C2313" s="386" t="s">
        <v>188</v>
      </c>
      <c r="D2313" s="389">
        <v>44026</v>
      </c>
      <c r="E2313" s="394">
        <v>0.57725694444444442</v>
      </c>
      <c r="F2313" s="386" t="s">
        <v>423</v>
      </c>
      <c r="G2313" s="386">
        <v>136.43714</v>
      </c>
      <c r="H2313" s="386">
        <v>2.8611900000000001</v>
      </c>
      <c r="J2313" s="320">
        <f t="shared" si="180"/>
        <v>2020</v>
      </c>
      <c r="K2313" s="320">
        <f t="shared" si="181"/>
        <v>7</v>
      </c>
      <c r="L2313" s="320">
        <f t="shared" si="182"/>
        <v>14</v>
      </c>
      <c r="M2313" s="91">
        <f t="shared" si="183"/>
        <v>44026</v>
      </c>
      <c r="N2313" s="90">
        <f t="shared" si="184"/>
        <v>44026.577256944445</v>
      </c>
      <c r="O2313" s="386">
        <v>136.43714</v>
      </c>
      <c r="P2313" s="386">
        <v>2.8611900000000001</v>
      </c>
      <c r="Q2313" s="386" t="s">
        <v>338</v>
      </c>
    </row>
    <row r="2314" spans="1:17">
      <c r="A2314" s="386" t="s">
        <v>351</v>
      </c>
      <c r="B2314" s="386" t="s">
        <v>338</v>
      </c>
      <c r="C2314" s="386" t="s">
        <v>188</v>
      </c>
      <c r="D2314" s="389">
        <v>44026</v>
      </c>
      <c r="E2314" s="394">
        <v>0.57725694444444442</v>
      </c>
      <c r="F2314" s="386" t="s">
        <v>423</v>
      </c>
      <c r="G2314" s="386">
        <v>136.46839</v>
      </c>
      <c r="H2314" s="386">
        <v>2.8598400000000002</v>
      </c>
      <c r="J2314" s="320">
        <f t="shared" si="180"/>
        <v>2020</v>
      </c>
      <c r="K2314" s="320">
        <f t="shared" si="181"/>
        <v>7</v>
      </c>
      <c r="L2314" s="320">
        <f t="shared" si="182"/>
        <v>14</v>
      </c>
      <c r="M2314" s="91">
        <f t="shared" si="183"/>
        <v>44026</v>
      </c>
      <c r="N2314" s="90">
        <f t="shared" si="184"/>
        <v>44026.577256944445</v>
      </c>
      <c r="O2314" s="386">
        <v>136.46839</v>
      </c>
      <c r="P2314" s="386">
        <v>2.8598400000000002</v>
      </c>
      <c r="Q2314" s="386" t="s">
        <v>338</v>
      </c>
    </row>
    <row r="2315" spans="1:17">
      <c r="A2315" s="386" t="s">
        <v>351</v>
      </c>
      <c r="B2315" s="386" t="s">
        <v>338</v>
      </c>
      <c r="C2315" s="386" t="s">
        <v>188</v>
      </c>
      <c r="D2315" s="389">
        <v>44027</v>
      </c>
      <c r="E2315" s="394">
        <v>0.60620370370370369</v>
      </c>
      <c r="F2315" s="386" t="s">
        <v>431</v>
      </c>
      <c r="G2315" s="386">
        <v>136.25899999999999</v>
      </c>
      <c r="H2315" s="386">
        <v>2.868789</v>
      </c>
      <c r="J2315" s="320">
        <f t="shared" si="180"/>
        <v>2020</v>
      </c>
      <c r="K2315" s="320">
        <f t="shared" si="181"/>
        <v>7</v>
      </c>
      <c r="L2315" s="320">
        <f t="shared" si="182"/>
        <v>15</v>
      </c>
      <c r="M2315" s="91">
        <f t="shared" si="183"/>
        <v>44027</v>
      </c>
      <c r="N2315" s="90">
        <f t="shared" si="184"/>
        <v>44027.606203703705</v>
      </c>
      <c r="O2315" s="386">
        <v>136.25899999999999</v>
      </c>
      <c r="P2315" s="386">
        <v>2.868789</v>
      </c>
      <c r="Q2315" s="386" t="s">
        <v>338</v>
      </c>
    </row>
    <row r="2316" spans="1:17">
      <c r="A2316" s="386" t="s">
        <v>351</v>
      </c>
      <c r="B2316" s="386" t="s">
        <v>338</v>
      </c>
      <c r="C2316" s="386" t="s">
        <v>188</v>
      </c>
      <c r="D2316" s="389">
        <v>44027</v>
      </c>
      <c r="E2316" s="394">
        <v>0.60766203703703703</v>
      </c>
      <c r="F2316" s="386" t="s">
        <v>446</v>
      </c>
      <c r="G2316" s="386">
        <v>136.197</v>
      </c>
      <c r="H2316" s="386">
        <v>2.8714729999999999</v>
      </c>
      <c r="J2316" s="320">
        <f t="shared" si="180"/>
        <v>2020</v>
      </c>
      <c r="K2316" s="320">
        <f t="shared" si="181"/>
        <v>7</v>
      </c>
      <c r="L2316" s="320">
        <f t="shared" si="182"/>
        <v>15</v>
      </c>
      <c r="M2316" s="91">
        <f t="shared" si="183"/>
        <v>44027</v>
      </c>
      <c r="N2316" s="90">
        <f t="shared" si="184"/>
        <v>44027.607662037037</v>
      </c>
      <c r="O2316" s="386">
        <v>136.197</v>
      </c>
      <c r="P2316" s="386">
        <v>2.8714729999999999</v>
      </c>
      <c r="Q2316" s="386" t="s">
        <v>338</v>
      </c>
    </row>
    <row r="2317" spans="1:17">
      <c r="A2317" s="386" t="s">
        <v>351</v>
      </c>
      <c r="B2317" s="386" t="s">
        <v>338</v>
      </c>
      <c r="C2317" s="386" t="s">
        <v>188</v>
      </c>
      <c r="D2317" s="389">
        <v>44027</v>
      </c>
      <c r="E2317" s="394">
        <v>0.60766203703703703</v>
      </c>
      <c r="F2317" s="386" t="s">
        <v>446</v>
      </c>
      <c r="G2317" s="386">
        <v>136.197</v>
      </c>
      <c r="H2317" s="386">
        <v>2.8714729999999999</v>
      </c>
      <c r="J2317" s="320">
        <f t="shared" si="180"/>
        <v>2020</v>
      </c>
      <c r="K2317" s="320">
        <f t="shared" si="181"/>
        <v>7</v>
      </c>
      <c r="L2317" s="320">
        <f t="shared" si="182"/>
        <v>15</v>
      </c>
      <c r="M2317" s="91">
        <f t="shared" si="183"/>
        <v>44027</v>
      </c>
      <c r="N2317" s="90">
        <f t="shared" si="184"/>
        <v>44027.607662037037</v>
      </c>
      <c r="O2317" s="386">
        <v>136.197</v>
      </c>
      <c r="P2317" s="386">
        <v>2.8714729999999999</v>
      </c>
      <c r="Q2317" s="386" t="s">
        <v>338</v>
      </c>
    </row>
    <row r="2318" spans="1:17">
      <c r="A2318" s="386" t="s">
        <v>351</v>
      </c>
      <c r="B2318" s="386" t="s">
        <v>338</v>
      </c>
      <c r="C2318" s="386" t="s">
        <v>188</v>
      </c>
      <c r="D2318" s="389">
        <v>44027</v>
      </c>
      <c r="E2318" s="394">
        <v>0.60776620370370371</v>
      </c>
      <c r="F2318" s="386" t="s">
        <v>446</v>
      </c>
      <c r="G2318" s="386">
        <v>136.09700000000001</v>
      </c>
      <c r="H2318" s="386">
        <v>2.8759109999999999</v>
      </c>
      <c r="J2318" s="320">
        <f t="shared" si="180"/>
        <v>2020</v>
      </c>
      <c r="K2318" s="320">
        <f t="shared" si="181"/>
        <v>7</v>
      </c>
      <c r="L2318" s="320">
        <f t="shared" si="182"/>
        <v>15</v>
      </c>
      <c r="M2318" s="91">
        <f t="shared" si="183"/>
        <v>44027</v>
      </c>
      <c r="N2318" s="90">
        <f t="shared" si="184"/>
        <v>44027.607766203706</v>
      </c>
      <c r="O2318" s="386">
        <v>136.09700000000001</v>
      </c>
      <c r="P2318" s="386">
        <v>2.8759109999999999</v>
      </c>
      <c r="Q2318" s="386" t="s">
        <v>338</v>
      </c>
    </row>
    <row r="2319" spans="1:17">
      <c r="A2319" s="386" t="s">
        <v>351</v>
      </c>
      <c r="B2319" s="386" t="s">
        <v>338</v>
      </c>
      <c r="C2319" s="386" t="s">
        <v>188</v>
      </c>
      <c r="D2319" s="389">
        <v>44027</v>
      </c>
      <c r="E2319" s="394">
        <v>0.6258217592592592</v>
      </c>
      <c r="F2319" s="386" t="s">
        <v>556</v>
      </c>
      <c r="G2319" s="386">
        <v>135.90799999999999</v>
      </c>
      <c r="H2319" s="386">
        <v>2.8840080000000001</v>
      </c>
      <c r="J2319" s="320">
        <f t="shared" si="180"/>
        <v>2020</v>
      </c>
      <c r="K2319" s="320">
        <f t="shared" si="181"/>
        <v>7</v>
      </c>
      <c r="L2319" s="320">
        <f t="shared" si="182"/>
        <v>15</v>
      </c>
      <c r="M2319" s="91">
        <f t="shared" si="183"/>
        <v>44027</v>
      </c>
      <c r="N2319" s="90">
        <f t="shared" si="184"/>
        <v>44027.625821759262</v>
      </c>
      <c r="O2319" s="386">
        <v>135.90799999999999</v>
      </c>
      <c r="P2319" s="386">
        <v>2.8840080000000001</v>
      </c>
      <c r="Q2319" s="386" t="s">
        <v>338</v>
      </c>
    </row>
    <row r="2320" spans="1:17">
      <c r="A2320" s="386" t="s">
        <v>351</v>
      </c>
      <c r="B2320" s="386" t="s">
        <v>338</v>
      </c>
      <c r="C2320" s="386" t="s">
        <v>188</v>
      </c>
      <c r="D2320" s="389">
        <v>44028</v>
      </c>
      <c r="E2320" s="394">
        <v>0.57725694444444442</v>
      </c>
      <c r="F2320" s="386" t="s">
        <v>422</v>
      </c>
      <c r="G2320" s="386">
        <v>137.56757999999999</v>
      </c>
      <c r="H2320" s="386">
        <v>2.8121830000000001</v>
      </c>
      <c r="J2320" s="320">
        <f t="shared" si="180"/>
        <v>2020</v>
      </c>
      <c r="K2320" s="320">
        <f t="shared" si="181"/>
        <v>7</v>
      </c>
      <c r="L2320" s="320">
        <f t="shared" si="182"/>
        <v>16</v>
      </c>
      <c r="M2320" s="91">
        <f t="shared" si="183"/>
        <v>44028</v>
      </c>
      <c r="N2320" s="90">
        <f t="shared" si="184"/>
        <v>44028.577256944445</v>
      </c>
      <c r="O2320" s="386">
        <v>137.56757999999999</v>
      </c>
      <c r="P2320" s="386">
        <v>2.8121830000000001</v>
      </c>
      <c r="Q2320" s="386" t="s">
        <v>338</v>
      </c>
    </row>
    <row r="2321" spans="1:17">
      <c r="A2321" s="386" t="s">
        <v>351</v>
      </c>
      <c r="B2321" s="386" t="s">
        <v>338</v>
      </c>
      <c r="C2321" s="386" t="s">
        <v>188</v>
      </c>
      <c r="D2321" s="389">
        <v>44028</v>
      </c>
      <c r="E2321" s="394">
        <v>0.57725694444444442</v>
      </c>
      <c r="F2321" s="386" t="s">
        <v>422</v>
      </c>
      <c r="G2321" s="386">
        <v>137.63007999999999</v>
      </c>
      <c r="H2321" s="386">
        <v>2.8095129999999999</v>
      </c>
      <c r="J2321" s="320">
        <f t="shared" si="180"/>
        <v>2020</v>
      </c>
      <c r="K2321" s="320">
        <f t="shared" si="181"/>
        <v>7</v>
      </c>
      <c r="L2321" s="320">
        <f t="shared" si="182"/>
        <v>16</v>
      </c>
      <c r="M2321" s="91">
        <f t="shared" si="183"/>
        <v>44028</v>
      </c>
      <c r="N2321" s="90">
        <f t="shared" si="184"/>
        <v>44028.577256944445</v>
      </c>
      <c r="O2321" s="386">
        <v>137.63007999999999</v>
      </c>
      <c r="P2321" s="386">
        <v>2.8095129999999999</v>
      </c>
      <c r="Q2321" s="386" t="s">
        <v>338</v>
      </c>
    </row>
    <row r="2322" spans="1:17">
      <c r="A2322" s="386" t="s">
        <v>351</v>
      </c>
      <c r="B2322" s="386" t="s">
        <v>338</v>
      </c>
      <c r="C2322" s="386" t="s">
        <v>188</v>
      </c>
      <c r="D2322" s="389">
        <v>44029</v>
      </c>
      <c r="E2322" s="394">
        <v>0.62538194444444439</v>
      </c>
      <c r="F2322" s="386" t="s">
        <v>421</v>
      </c>
      <c r="G2322" s="386">
        <v>137.02600000000001</v>
      </c>
      <c r="H2322" s="386">
        <v>2.8352870000000001</v>
      </c>
      <c r="J2322" s="320">
        <f t="shared" si="180"/>
        <v>2020</v>
      </c>
      <c r="K2322" s="320">
        <f t="shared" si="181"/>
        <v>7</v>
      </c>
      <c r="L2322" s="320">
        <f t="shared" si="182"/>
        <v>17</v>
      </c>
      <c r="M2322" s="91">
        <f t="shared" si="183"/>
        <v>44029</v>
      </c>
      <c r="N2322" s="90">
        <f t="shared" si="184"/>
        <v>44029.625381944446</v>
      </c>
      <c r="O2322" s="386">
        <v>137.02600000000001</v>
      </c>
      <c r="P2322" s="386">
        <v>2.8352870000000001</v>
      </c>
      <c r="Q2322" s="386" t="s">
        <v>338</v>
      </c>
    </row>
    <row r="2323" spans="1:17">
      <c r="A2323" s="386" t="s">
        <v>351</v>
      </c>
      <c r="B2323" s="386" t="s">
        <v>338</v>
      </c>
      <c r="C2323" s="386" t="s">
        <v>188</v>
      </c>
      <c r="D2323" s="389">
        <v>44032</v>
      </c>
      <c r="E2323" s="394">
        <v>0.42512731481481481</v>
      </c>
      <c r="F2323" s="386" t="s">
        <v>417</v>
      </c>
      <c r="G2323" s="386">
        <v>138.554</v>
      </c>
      <c r="H2323" s="386">
        <v>2.7699989999999999</v>
      </c>
      <c r="J2323" s="320">
        <f t="shared" si="180"/>
        <v>2020</v>
      </c>
      <c r="K2323" s="320">
        <f t="shared" si="181"/>
        <v>7</v>
      </c>
      <c r="L2323" s="320">
        <f t="shared" si="182"/>
        <v>20</v>
      </c>
      <c r="M2323" s="91">
        <f t="shared" si="183"/>
        <v>44032</v>
      </c>
      <c r="N2323" s="90">
        <f t="shared" si="184"/>
        <v>44032.425127314818</v>
      </c>
      <c r="O2323" s="386">
        <v>138.554</v>
      </c>
      <c r="P2323" s="386">
        <v>2.7699989999999999</v>
      </c>
      <c r="Q2323" s="386" t="s">
        <v>338</v>
      </c>
    </row>
    <row r="2324" spans="1:17">
      <c r="A2324" s="386" t="s">
        <v>351</v>
      </c>
      <c r="B2324" s="386" t="s">
        <v>338</v>
      </c>
      <c r="C2324" s="386" t="s">
        <v>188</v>
      </c>
      <c r="D2324" s="389">
        <v>44032</v>
      </c>
      <c r="E2324" s="394">
        <v>0.62505787037037042</v>
      </c>
      <c r="F2324" s="386" t="s">
        <v>450</v>
      </c>
      <c r="G2324" s="386">
        <v>138.46</v>
      </c>
      <c r="H2324" s="386">
        <v>2.773981</v>
      </c>
      <c r="J2324" s="320">
        <f t="shared" si="180"/>
        <v>2020</v>
      </c>
      <c r="K2324" s="320">
        <f t="shared" si="181"/>
        <v>7</v>
      </c>
      <c r="L2324" s="320">
        <f t="shared" si="182"/>
        <v>20</v>
      </c>
      <c r="M2324" s="91">
        <f t="shared" si="183"/>
        <v>44032</v>
      </c>
      <c r="N2324" s="90">
        <f t="shared" si="184"/>
        <v>44032.625057870369</v>
      </c>
      <c r="O2324" s="386">
        <v>138.46</v>
      </c>
      <c r="P2324" s="386">
        <v>2.773981</v>
      </c>
      <c r="Q2324" s="386" t="s">
        <v>338</v>
      </c>
    </row>
    <row r="2325" spans="1:17">
      <c r="A2325" s="386" t="s">
        <v>351</v>
      </c>
      <c r="B2325" s="386" t="s">
        <v>338</v>
      </c>
      <c r="C2325" s="386" t="s">
        <v>188</v>
      </c>
      <c r="D2325" s="389">
        <v>44032</v>
      </c>
      <c r="E2325" s="394">
        <v>0.62517361111111114</v>
      </c>
      <c r="F2325" s="386" t="s">
        <v>657</v>
      </c>
      <c r="G2325" s="386">
        <v>137.70599999999999</v>
      </c>
      <c r="H2325" s="386">
        <v>2.806054</v>
      </c>
      <c r="J2325" s="320">
        <f t="shared" si="180"/>
        <v>2020</v>
      </c>
      <c r="K2325" s="320">
        <f t="shared" si="181"/>
        <v>7</v>
      </c>
      <c r="L2325" s="320">
        <f t="shared" si="182"/>
        <v>20</v>
      </c>
      <c r="M2325" s="91">
        <f t="shared" si="183"/>
        <v>44032</v>
      </c>
      <c r="N2325" s="90">
        <f t="shared" si="184"/>
        <v>44032.625173611108</v>
      </c>
      <c r="O2325" s="386">
        <v>137.70599999999999</v>
      </c>
      <c r="P2325" s="386">
        <v>2.806054</v>
      </c>
      <c r="Q2325" s="386" t="s">
        <v>338</v>
      </c>
    </row>
    <row r="2326" spans="1:17">
      <c r="A2326" s="386" t="s">
        <v>351</v>
      </c>
      <c r="B2326" s="386" t="s">
        <v>338</v>
      </c>
      <c r="C2326" s="386" t="s">
        <v>188</v>
      </c>
      <c r="D2326" s="389">
        <v>44033</v>
      </c>
      <c r="E2326" s="394">
        <v>0.52967592592592594</v>
      </c>
      <c r="F2326" s="386" t="s">
        <v>511</v>
      </c>
      <c r="G2326" s="386">
        <v>138.45699999999999</v>
      </c>
      <c r="H2326" s="386">
        <v>2.773997</v>
      </c>
      <c r="J2326" s="320">
        <f t="shared" si="180"/>
        <v>2020</v>
      </c>
      <c r="K2326" s="320">
        <f t="shared" si="181"/>
        <v>7</v>
      </c>
      <c r="L2326" s="320">
        <f t="shared" si="182"/>
        <v>21</v>
      </c>
      <c r="M2326" s="91">
        <f t="shared" si="183"/>
        <v>44033</v>
      </c>
      <c r="N2326" s="90">
        <f t="shared" si="184"/>
        <v>44033.529675925929</v>
      </c>
      <c r="O2326" s="386">
        <v>138.45699999999999</v>
      </c>
      <c r="P2326" s="386">
        <v>2.773997</v>
      </c>
      <c r="Q2326" s="386" t="s">
        <v>338</v>
      </c>
    </row>
    <row r="2327" spans="1:17">
      <c r="A2327" s="386" t="s">
        <v>351</v>
      </c>
      <c r="B2327" s="386" t="s">
        <v>338</v>
      </c>
      <c r="C2327" s="386" t="s">
        <v>188</v>
      </c>
      <c r="D2327" s="389">
        <v>44033</v>
      </c>
      <c r="E2327" s="394">
        <v>0.52967592592592594</v>
      </c>
      <c r="F2327" s="386" t="s">
        <v>511</v>
      </c>
      <c r="G2327" s="386">
        <v>138.45699999999999</v>
      </c>
      <c r="H2327" s="386">
        <v>2.773997</v>
      </c>
      <c r="J2327" s="320">
        <f t="shared" si="180"/>
        <v>2020</v>
      </c>
      <c r="K2327" s="320">
        <f t="shared" si="181"/>
        <v>7</v>
      </c>
      <c r="L2327" s="320">
        <f t="shared" si="182"/>
        <v>21</v>
      </c>
      <c r="M2327" s="91">
        <f t="shared" si="183"/>
        <v>44033</v>
      </c>
      <c r="N2327" s="90">
        <f t="shared" si="184"/>
        <v>44033.529675925929</v>
      </c>
      <c r="O2327" s="386">
        <v>138.45699999999999</v>
      </c>
      <c r="P2327" s="386">
        <v>2.773997</v>
      </c>
      <c r="Q2327" s="386" t="s">
        <v>338</v>
      </c>
    </row>
    <row r="2328" spans="1:17">
      <c r="A2328" s="386" t="s">
        <v>351</v>
      </c>
      <c r="B2328" s="386" t="s">
        <v>338</v>
      </c>
      <c r="C2328" s="386" t="s">
        <v>188</v>
      </c>
      <c r="D2328" s="389">
        <v>44033</v>
      </c>
      <c r="E2328" s="394">
        <v>0.6258217592592592</v>
      </c>
      <c r="F2328" s="386" t="s">
        <v>421</v>
      </c>
      <c r="G2328" s="386">
        <v>138.97</v>
      </c>
      <c r="H2328" s="386">
        <v>2.7523070000000001</v>
      </c>
      <c r="J2328" s="320">
        <f t="shared" si="180"/>
        <v>2020</v>
      </c>
      <c r="K2328" s="320">
        <f t="shared" si="181"/>
        <v>7</v>
      </c>
      <c r="L2328" s="320">
        <f t="shared" si="182"/>
        <v>21</v>
      </c>
      <c r="M2328" s="91">
        <f t="shared" si="183"/>
        <v>44033</v>
      </c>
      <c r="N2328" s="90">
        <f t="shared" si="184"/>
        <v>44033.625821759262</v>
      </c>
      <c r="O2328" s="386">
        <v>138.97</v>
      </c>
      <c r="P2328" s="386">
        <v>2.7523070000000001</v>
      </c>
      <c r="Q2328" s="386" t="s">
        <v>338</v>
      </c>
    </row>
    <row r="2329" spans="1:17">
      <c r="A2329" s="386" t="s">
        <v>351</v>
      </c>
      <c r="B2329" s="386" t="s">
        <v>338</v>
      </c>
      <c r="C2329" s="386" t="s">
        <v>188</v>
      </c>
      <c r="D2329" s="389">
        <v>44033</v>
      </c>
      <c r="E2329" s="394">
        <v>0.6258217592592592</v>
      </c>
      <c r="F2329" s="386" t="s">
        <v>421</v>
      </c>
      <c r="G2329" s="386">
        <v>137.77000000000001</v>
      </c>
      <c r="H2329" s="386">
        <v>2.8032140000000001</v>
      </c>
      <c r="J2329" s="320">
        <f t="shared" si="180"/>
        <v>2020</v>
      </c>
      <c r="K2329" s="320">
        <f t="shared" si="181"/>
        <v>7</v>
      </c>
      <c r="L2329" s="320">
        <f t="shared" si="182"/>
        <v>21</v>
      </c>
      <c r="M2329" s="91">
        <f t="shared" si="183"/>
        <v>44033</v>
      </c>
      <c r="N2329" s="90">
        <f t="shared" si="184"/>
        <v>44033.625821759262</v>
      </c>
      <c r="O2329" s="386">
        <v>137.77000000000001</v>
      </c>
      <c r="P2329" s="386">
        <v>2.8032140000000001</v>
      </c>
      <c r="Q2329" s="386" t="s">
        <v>338</v>
      </c>
    </row>
    <row r="2330" spans="1:17">
      <c r="A2330" s="386" t="s">
        <v>351</v>
      </c>
      <c r="B2330" s="386" t="s">
        <v>338</v>
      </c>
      <c r="C2330" s="386" t="s">
        <v>188</v>
      </c>
      <c r="D2330" s="389">
        <v>44033</v>
      </c>
      <c r="E2330" s="394">
        <v>0.6258217592592592</v>
      </c>
      <c r="F2330" s="386" t="s">
        <v>421</v>
      </c>
      <c r="G2330" s="386">
        <v>138.97</v>
      </c>
      <c r="H2330" s="386">
        <v>2.7523070000000001</v>
      </c>
      <c r="J2330" s="320">
        <f t="shared" si="180"/>
        <v>2020</v>
      </c>
      <c r="K2330" s="320">
        <f t="shared" si="181"/>
        <v>7</v>
      </c>
      <c r="L2330" s="320">
        <f t="shared" si="182"/>
        <v>21</v>
      </c>
      <c r="M2330" s="91">
        <f t="shared" si="183"/>
        <v>44033</v>
      </c>
      <c r="N2330" s="90">
        <f t="shared" si="184"/>
        <v>44033.625821759262</v>
      </c>
      <c r="O2330" s="386">
        <v>138.97</v>
      </c>
      <c r="P2330" s="386">
        <v>2.7523070000000001</v>
      </c>
      <c r="Q2330" s="386" t="s">
        <v>338</v>
      </c>
    </row>
    <row r="2331" spans="1:17">
      <c r="A2331" s="386" t="s">
        <v>351</v>
      </c>
      <c r="B2331" s="386" t="s">
        <v>338</v>
      </c>
      <c r="C2331" s="386" t="s">
        <v>188</v>
      </c>
      <c r="D2331" s="389">
        <v>44035</v>
      </c>
      <c r="E2331" s="394">
        <v>0.60506944444444444</v>
      </c>
      <c r="F2331" s="386" t="s">
        <v>426</v>
      </c>
      <c r="G2331" s="386">
        <v>139.46600000000001</v>
      </c>
      <c r="H2331" s="386">
        <v>2.7309830000000002</v>
      </c>
      <c r="J2331" s="320">
        <f t="shared" si="180"/>
        <v>2020</v>
      </c>
      <c r="K2331" s="320">
        <f t="shared" si="181"/>
        <v>7</v>
      </c>
      <c r="L2331" s="320">
        <f t="shared" si="182"/>
        <v>23</v>
      </c>
      <c r="M2331" s="91">
        <f t="shared" si="183"/>
        <v>44035</v>
      </c>
      <c r="N2331" s="90">
        <f t="shared" si="184"/>
        <v>44035.605069444442</v>
      </c>
      <c r="O2331" s="386">
        <v>139.46600000000001</v>
      </c>
      <c r="P2331" s="386">
        <v>2.7309830000000002</v>
      </c>
      <c r="Q2331" s="386" t="s">
        <v>338</v>
      </c>
    </row>
    <row r="2332" spans="1:17">
      <c r="A2332" s="386" t="s">
        <v>351</v>
      </c>
      <c r="B2332" s="386" t="s">
        <v>338</v>
      </c>
      <c r="C2332" s="386" t="s">
        <v>188</v>
      </c>
      <c r="D2332" s="389">
        <v>44039</v>
      </c>
      <c r="E2332" s="394">
        <v>0.6262268518518519</v>
      </c>
      <c r="F2332" s="386" t="s">
        <v>422</v>
      </c>
      <c r="G2332" s="386">
        <v>138.32300000000001</v>
      </c>
      <c r="H2332" s="386">
        <v>2.77902</v>
      </c>
      <c r="J2332" s="320">
        <f t="shared" si="180"/>
        <v>2020</v>
      </c>
      <c r="K2332" s="320">
        <f t="shared" si="181"/>
        <v>7</v>
      </c>
      <c r="L2332" s="320">
        <f t="shared" si="182"/>
        <v>27</v>
      </c>
      <c r="M2332" s="91">
        <f t="shared" si="183"/>
        <v>44039</v>
      </c>
      <c r="N2332" s="90">
        <f t="shared" si="184"/>
        <v>44039.626226851855</v>
      </c>
      <c r="O2332" s="386">
        <v>138.32300000000001</v>
      </c>
      <c r="P2332" s="386">
        <v>2.77902</v>
      </c>
      <c r="Q2332" s="386" t="s">
        <v>338</v>
      </c>
    </row>
    <row r="2333" spans="1:17">
      <c r="A2333" s="386" t="s">
        <v>351</v>
      </c>
      <c r="B2333" s="386" t="s">
        <v>338</v>
      </c>
      <c r="C2333" s="386" t="s">
        <v>188</v>
      </c>
      <c r="D2333" s="389">
        <v>44040</v>
      </c>
      <c r="E2333" s="394">
        <v>0.53605324074074068</v>
      </c>
      <c r="F2333" s="386" t="s">
        <v>555</v>
      </c>
      <c r="G2333" s="386">
        <v>138.928</v>
      </c>
      <c r="H2333" s="386">
        <v>2.7532969999999999</v>
      </c>
      <c r="J2333" s="320">
        <f t="shared" si="180"/>
        <v>2020</v>
      </c>
      <c r="K2333" s="320">
        <f t="shared" si="181"/>
        <v>7</v>
      </c>
      <c r="L2333" s="320">
        <f t="shared" si="182"/>
        <v>28</v>
      </c>
      <c r="M2333" s="91">
        <f t="shared" si="183"/>
        <v>44040</v>
      </c>
      <c r="N2333" s="90">
        <f t="shared" si="184"/>
        <v>44040.536053240743</v>
      </c>
      <c r="O2333" s="386">
        <v>138.928</v>
      </c>
      <c r="P2333" s="386">
        <v>2.7532969999999999</v>
      </c>
      <c r="Q2333" s="386" t="s">
        <v>338</v>
      </c>
    </row>
    <row r="2334" spans="1:17">
      <c r="A2334" s="386" t="s">
        <v>351</v>
      </c>
      <c r="B2334" s="386" t="s">
        <v>338</v>
      </c>
      <c r="C2334" s="386" t="s">
        <v>188</v>
      </c>
      <c r="D2334" s="389">
        <v>44040</v>
      </c>
      <c r="E2334" s="394">
        <v>0.53605324074074068</v>
      </c>
      <c r="F2334" s="386" t="s">
        <v>555</v>
      </c>
      <c r="G2334" s="386">
        <v>139.02799999999999</v>
      </c>
      <c r="H2334" s="386">
        <v>2.7490770000000002</v>
      </c>
      <c r="J2334" s="320">
        <f t="shared" si="180"/>
        <v>2020</v>
      </c>
      <c r="K2334" s="320">
        <f t="shared" si="181"/>
        <v>7</v>
      </c>
      <c r="L2334" s="320">
        <f t="shared" si="182"/>
        <v>28</v>
      </c>
      <c r="M2334" s="91">
        <f t="shared" si="183"/>
        <v>44040</v>
      </c>
      <c r="N2334" s="90">
        <f t="shared" si="184"/>
        <v>44040.536053240743</v>
      </c>
      <c r="O2334" s="386">
        <v>139.02799999999999</v>
      </c>
      <c r="P2334" s="386">
        <v>2.7490770000000002</v>
      </c>
      <c r="Q2334" s="386" t="s">
        <v>338</v>
      </c>
    </row>
    <row r="2335" spans="1:17">
      <c r="A2335" s="386" t="s">
        <v>351</v>
      </c>
      <c r="B2335" s="386" t="s">
        <v>338</v>
      </c>
      <c r="C2335" s="386" t="s">
        <v>188</v>
      </c>
      <c r="D2335" s="389">
        <v>44040</v>
      </c>
      <c r="E2335" s="394">
        <v>0.53605324074074068</v>
      </c>
      <c r="F2335" s="386" t="s">
        <v>555</v>
      </c>
      <c r="G2335" s="386">
        <v>139.02799999999999</v>
      </c>
      <c r="H2335" s="386">
        <v>2.7490770000000002</v>
      </c>
      <c r="J2335" s="320">
        <f t="shared" si="180"/>
        <v>2020</v>
      </c>
      <c r="K2335" s="320">
        <f t="shared" si="181"/>
        <v>7</v>
      </c>
      <c r="L2335" s="320">
        <f t="shared" si="182"/>
        <v>28</v>
      </c>
      <c r="M2335" s="91">
        <f t="shared" si="183"/>
        <v>44040</v>
      </c>
      <c r="N2335" s="90">
        <f t="shared" si="184"/>
        <v>44040.536053240743</v>
      </c>
      <c r="O2335" s="386">
        <v>139.02799999999999</v>
      </c>
      <c r="P2335" s="386">
        <v>2.7490770000000002</v>
      </c>
      <c r="Q2335" s="386" t="s">
        <v>338</v>
      </c>
    </row>
    <row r="2336" spans="1:17">
      <c r="A2336" s="386" t="s">
        <v>351</v>
      </c>
      <c r="B2336" s="386" t="s">
        <v>338</v>
      </c>
      <c r="C2336" s="386" t="s">
        <v>188</v>
      </c>
      <c r="D2336" s="389">
        <v>44041</v>
      </c>
      <c r="E2336" s="394">
        <v>0.45834490740740741</v>
      </c>
      <c r="F2336" s="386" t="s">
        <v>580</v>
      </c>
      <c r="G2336" s="386">
        <v>139.69300000000001</v>
      </c>
      <c r="H2336" s="386">
        <v>2.7210070000000002</v>
      </c>
      <c r="J2336" s="320">
        <f t="shared" si="180"/>
        <v>2020</v>
      </c>
      <c r="K2336" s="320">
        <f t="shared" si="181"/>
        <v>7</v>
      </c>
      <c r="L2336" s="320">
        <f t="shared" si="182"/>
        <v>29</v>
      </c>
      <c r="M2336" s="91">
        <f t="shared" si="183"/>
        <v>44041</v>
      </c>
      <c r="N2336" s="90">
        <f t="shared" si="184"/>
        <v>44041.458344907405</v>
      </c>
      <c r="O2336" s="386">
        <v>139.69300000000001</v>
      </c>
      <c r="P2336" s="386">
        <v>2.7210070000000002</v>
      </c>
      <c r="Q2336" s="386" t="s">
        <v>338</v>
      </c>
    </row>
    <row r="2337" spans="1:17">
      <c r="A2337" s="386" t="s">
        <v>351</v>
      </c>
      <c r="B2337" s="386" t="s">
        <v>338</v>
      </c>
      <c r="C2337" s="386" t="s">
        <v>188</v>
      </c>
      <c r="D2337" s="389">
        <v>44041</v>
      </c>
      <c r="E2337" s="394">
        <v>0.45834490740740741</v>
      </c>
      <c r="F2337" s="386" t="s">
        <v>580</v>
      </c>
      <c r="G2337" s="386">
        <v>139.74887799999999</v>
      </c>
      <c r="H2337" s="386">
        <v>2.7186659999999998</v>
      </c>
      <c r="J2337" s="320">
        <f t="shared" si="180"/>
        <v>2020</v>
      </c>
      <c r="K2337" s="320">
        <f t="shared" si="181"/>
        <v>7</v>
      </c>
      <c r="L2337" s="320">
        <f t="shared" si="182"/>
        <v>29</v>
      </c>
      <c r="M2337" s="91">
        <f t="shared" si="183"/>
        <v>44041</v>
      </c>
      <c r="N2337" s="90">
        <f t="shared" si="184"/>
        <v>44041.458344907405</v>
      </c>
      <c r="O2337" s="386">
        <v>139.74887799999999</v>
      </c>
      <c r="P2337" s="386">
        <v>2.7186659999999998</v>
      </c>
      <c r="Q2337" s="386" t="s">
        <v>338</v>
      </c>
    </row>
    <row r="2338" spans="1:17">
      <c r="A2338" s="386" t="s">
        <v>351</v>
      </c>
      <c r="B2338" s="386" t="s">
        <v>338</v>
      </c>
      <c r="C2338" s="386" t="s">
        <v>188</v>
      </c>
      <c r="D2338" s="389">
        <v>44041</v>
      </c>
      <c r="E2338" s="394">
        <v>0.55642361111111116</v>
      </c>
      <c r="F2338" s="386" t="s">
        <v>434</v>
      </c>
      <c r="G2338" s="386">
        <v>139.67536000000001</v>
      </c>
      <c r="H2338" s="386">
        <v>2.7217470000000001</v>
      </c>
      <c r="J2338" s="320">
        <f t="shared" si="180"/>
        <v>2020</v>
      </c>
      <c r="K2338" s="320">
        <f t="shared" si="181"/>
        <v>7</v>
      </c>
      <c r="L2338" s="320">
        <f t="shared" si="182"/>
        <v>29</v>
      </c>
      <c r="M2338" s="91">
        <f t="shared" si="183"/>
        <v>44041</v>
      </c>
      <c r="N2338" s="90">
        <f t="shared" si="184"/>
        <v>44041.556423611109</v>
      </c>
      <c r="O2338" s="386">
        <v>139.67536000000001</v>
      </c>
      <c r="P2338" s="386">
        <v>2.7217470000000001</v>
      </c>
      <c r="Q2338" s="386" t="s">
        <v>338</v>
      </c>
    </row>
    <row r="2339" spans="1:17">
      <c r="A2339" s="386" t="s">
        <v>351</v>
      </c>
      <c r="B2339" s="386" t="s">
        <v>338</v>
      </c>
      <c r="C2339" s="386" t="s">
        <v>188</v>
      </c>
      <c r="D2339" s="389">
        <v>44041</v>
      </c>
      <c r="E2339" s="394">
        <v>0.55642361111111116</v>
      </c>
      <c r="F2339" s="386" t="s">
        <v>441</v>
      </c>
      <c r="G2339" s="386">
        <v>139.61286000000001</v>
      </c>
      <c r="H2339" s="386">
        <v>2.724367</v>
      </c>
      <c r="J2339" s="320">
        <f t="shared" si="180"/>
        <v>2020</v>
      </c>
      <c r="K2339" s="320">
        <f t="shared" si="181"/>
        <v>7</v>
      </c>
      <c r="L2339" s="320">
        <f t="shared" si="182"/>
        <v>29</v>
      </c>
      <c r="M2339" s="91">
        <f t="shared" si="183"/>
        <v>44041</v>
      </c>
      <c r="N2339" s="90">
        <f t="shared" si="184"/>
        <v>44041.556423611109</v>
      </c>
      <c r="O2339" s="386">
        <v>139.61286000000001</v>
      </c>
      <c r="P2339" s="386">
        <v>2.724367</v>
      </c>
      <c r="Q2339" s="386" t="s">
        <v>338</v>
      </c>
    </row>
    <row r="2340" spans="1:17">
      <c r="A2340" s="386" t="s">
        <v>351</v>
      </c>
      <c r="B2340" s="386" t="s">
        <v>338</v>
      </c>
      <c r="C2340" s="386" t="s">
        <v>188</v>
      </c>
      <c r="D2340" s="389">
        <v>44041</v>
      </c>
      <c r="E2340" s="394">
        <v>0.55658564814814815</v>
      </c>
      <c r="F2340" s="386" t="s">
        <v>451</v>
      </c>
      <c r="G2340" s="386">
        <v>139.61286000000001</v>
      </c>
      <c r="H2340" s="386">
        <v>2.724367</v>
      </c>
      <c r="J2340" s="320">
        <f t="shared" si="180"/>
        <v>2020</v>
      </c>
      <c r="K2340" s="320">
        <f t="shared" si="181"/>
        <v>7</v>
      </c>
      <c r="L2340" s="320">
        <f t="shared" si="182"/>
        <v>29</v>
      </c>
      <c r="M2340" s="91">
        <f t="shared" si="183"/>
        <v>44041</v>
      </c>
      <c r="N2340" s="90">
        <f t="shared" si="184"/>
        <v>44041.556585648148</v>
      </c>
      <c r="O2340" s="386">
        <v>139.61286000000001</v>
      </c>
      <c r="P2340" s="386">
        <v>2.724367</v>
      </c>
      <c r="Q2340" s="386" t="s">
        <v>338</v>
      </c>
    </row>
    <row r="2341" spans="1:17">
      <c r="A2341" s="386" t="s">
        <v>351</v>
      </c>
      <c r="B2341" s="386" t="s">
        <v>338</v>
      </c>
      <c r="C2341" s="386" t="s">
        <v>188</v>
      </c>
      <c r="D2341" s="389">
        <v>44041</v>
      </c>
      <c r="E2341" s="394">
        <v>0.57096064814814806</v>
      </c>
      <c r="F2341" s="386" t="s">
        <v>507</v>
      </c>
      <c r="G2341" s="386">
        <v>139.83600000000001</v>
      </c>
      <c r="H2341" s="386">
        <v>2.7150180000000002</v>
      </c>
      <c r="J2341" s="320">
        <f t="shared" si="180"/>
        <v>2020</v>
      </c>
      <c r="K2341" s="320">
        <f t="shared" si="181"/>
        <v>7</v>
      </c>
      <c r="L2341" s="320">
        <f t="shared" si="182"/>
        <v>29</v>
      </c>
      <c r="M2341" s="91">
        <f t="shared" si="183"/>
        <v>44041</v>
      </c>
      <c r="N2341" s="90">
        <f t="shared" si="184"/>
        <v>44041.570960648147</v>
      </c>
      <c r="O2341" s="386">
        <v>139.83600000000001</v>
      </c>
      <c r="P2341" s="386">
        <v>2.7150180000000002</v>
      </c>
      <c r="Q2341" s="386" t="s">
        <v>338</v>
      </c>
    </row>
    <row r="2342" spans="1:17">
      <c r="A2342" s="386" t="s">
        <v>351</v>
      </c>
      <c r="B2342" s="386" t="s">
        <v>338</v>
      </c>
      <c r="C2342" s="386" t="s">
        <v>188</v>
      </c>
      <c r="D2342" s="389">
        <v>44041</v>
      </c>
      <c r="E2342" s="394">
        <v>0.57201388888888893</v>
      </c>
      <c r="F2342" s="386" t="s">
        <v>507</v>
      </c>
      <c r="G2342" s="386">
        <v>139.773</v>
      </c>
      <c r="H2342" s="386">
        <v>2.7176559999999998</v>
      </c>
      <c r="J2342" s="320">
        <f t="shared" si="180"/>
        <v>2020</v>
      </c>
      <c r="K2342" s="320">
        <f t="shared" si="181"/>
        <v>7</v>
      </c>
      <c r="L2342" s="320">
        <f t="shared" si="182"/>
        <v>29</v>
      </c>
      <c r="M2342" s="91">
        <f t="shared" si="183"/>
        <v>44041</v>
      </c>
      <c r="N2342" s="90">
        <f t="shared" si="184"/>
        <v>44041.572013888886</v>
      </c>
      <c r="O2342" s="386">
        <v>139.773</v>
      </c>
      <c r="P2342" s="386">
        <v>2.7176559999999998</v>
      </c>
      <c r="Q2342" s="386" t="s">
        <v>338</v>
      </c>
    </row>
    <row r="2343" spans="1:17">
      <c r="A2343" s="386" t="s">
        <v>351</v>
      </c>
      <c r="B2343" s="386" t="s">
        <v>338</v>
      </c>
      <c r="C2343" s="386" t="s">
        <v>188</v>
      </c>
      <c r="D2343" s="389">
        <v>44041</v>
      </c>
      <c r="E2343" s="394">
        <v>0.57201388888888893</v>
      </c>
      <c r="F2343" s="386" t="s">
        <v>507</v>
      </c>
      <c r="G2343" s="386">
        <v>139.773</v>
      </c>
      <c r="H2343" s="386">
        <v>2.7176559999999998</v>
      </c>
      <c r="J2343" s="320">
        <f t="shared" si="180"/>
        <v>2020</v>
      </c>
      <c r="K2343" s="320">
        <f t="shared" si="181"/>
        <v>7</v>
      </c>
      <c r="L2343" s="320">
        <f t="shared" si="182"/>
        <v>29</v>
      </c>
      <c r="M2343" s="91">
        <f t="shared" si="183"/>
        <v>44041</v>
      </c>
      <c r="N2343" s="90">
        <f t="shared" si="184"/>
        <v>44041.572013888886</v>
      </c>
      <c r="O2343" s="386">
        <v>139.773</v>
      </c>
      <c r="P2343" s="386">
        <v>2.7176559999999998</v>
      </c>
      <c r="Q2343" s="386" t="s">
        <v>338</v>
      </c>
    </row>
    <row r="2344" spans="1:17">
      <c r="A2344" s="386" t="s">
        <v>351</v>
      </c>
      <c r="B2344" s="386" t="s">
        <v>338</v>
      </c>
      <c r="C2344" s="386" t="s">
        <v>188</v>
      </c>
      <c r="D2344" s="389">
        <v>44041</v>
      </c>
      <c r="E2344" s="394">
        <v>0.58535879629629628</v>
      </c>
      <c r="F2344" s="386" t="s">
        <v>426</v>
      </c>
      <c r="G2344" s="386">
        <v>139.54400000000001</v>
      </c>
      <c r="H2344" s="386">
        <v>2.7272560000000001</v>
      </c>
      <c r="J2344" s="320">
        <f t="shared" si="180"/>
        <v>2020</v>
      </c>
      <c r="K2344" s="320">
        <f t="shared" si="181"/>
        <v>7</v>
      </c>
      <c r="L2344" s="320">
        <f t="shared" si="182"/>
        <v>29</v>
      </c>
      <c r="M2344" s="91">
        <f t="shared" si="183"/>
        <v>44041</v>
      </c>
      <c r="N2344" s="90">
        <f t="shared" si="184"/>
        <v>44041.585358796299</v>
      </c>
      <c r="O2344" s="386">
        <v>139.54400000000001</v>
      </c>
      <c r="P2344" s="386">
        <v>2.7272560000000001</v>
      </c>
      <c r="Q2344" s="386" t="s">
        <v>338</v>
      </c>
    </row>
    <row r="2345" spans="1:17">
      <c r="A2345" s="386" t="s">
        <v>351</v>
      </c>
      <c r="B2345" s="386" t="s">
        <v>338</v>
      </c>
      <c r="C2345" s="386" t="s">
        <v>188</v>
      </c>
      <c r="D2345" s="389">
        <v>44041</v>
      </c>
      <c r="E2345" s="394">
        <v>0.58535879629629628</v>
      </c>
      <c r="F2345" s="386" t="s">
        <v>426</v>
      </c>
      <c r="G2345" s="386">
        <v>139.40100000000001</v>
      </c>
      <c r="H2345" s="386">
        <v>2.7332619999999999</v>
      </c>
      <c r="J2345" s="320">
        <f t="shared" si="180"/>
        <v>2020</v>
      </c>
      <c r="K2345" s="320">
        <f t="shared" si="181"/>
        <v>7</v>
      </c>
      <c r="L2345" s="320">
        <f t="shared" si="182"/>
        <v>29</v>
      </c>
      <c r="M2345" s="91">
        <f t="shared" si="183"/>
        <v>44041</v>
      </c>
      <c r="N2345" s="90">
        <f t="shared" si="184"/>
        <v>44041.585358796299</v>
      </c>
      <c r="O2345" s="386">
        <v>139.40100000000001</v>
      </c>
      <c r="P2345" s="386">
        <v>2.7332619999999999</v>
      </c>
      <c r="Q2345" s="386" t="s">
        <v>338</v>
      </c>
    </row>
    <row r="2346" spans="1:17">
      <c r="A2346" s="386" t="s">
        <v>351</v>
      </c>
      <c r="B2346" s="386" t="s">
        <v>338</v>
      </c>
      <c r="C2346" s="386" t="s">
        <v>188</v>
      </c>
      <c r="D2346" s="389">
        <v>44041</v>
      </c>
      <c r="E2346" s="394">
        <v>0.59079861111111109</v>
      </c>
      <c r="F2346" s="386" t="s">
        <v>504</v>
      </c>
      <c r="G2346" s="386">
        <v>139.97200000000001</v>
      </c>
      <c r="H2346" s="386">
        <v>2.70933</v>
      </c>
      <c r="J2346" s="320">
        <f t="shared" si="180"/>
        <v>2020</v>
      </c>
      <c r="K2346" s="320">
        <f t="shared" si="181"/>
        <v>7</v>
      </c>
      <c r="L2346" s="320">
        <f t="shared" si="182"/>
        <v>29</v>
      </c>
      <c r="M2346" s="91">
        <f t="shared" si="183"/>
        <v>44041</v>
      </c>
      <c r="N2346" s="90">
        <f t="shared" si="184"/>
        <v>44041.590798611112</v>
      </c>
      <c r="O2346" s="386">
        <v>139.97200000000001</v>
      </c>
      <c r="P2346" s="386">
        <v>2.70933</v>
      </c>
      <c r="Q2346" s="386" t="s">
        <v>338</v>
      </c>
    </row>
    <row r="2347" spans="1:17">
      <c r="A2347" s="386" t="s">
        <v>351</v>
      </c>
      <c r="B2347" s="386" t="s">
        <v>338</v>
      </c>
      <c r="C2347" s="386" t="s">
        <v>188</v>
      </c>
      <c r="D2347" s="389">
        <v>44041</v>
      </c>
      <c r="E2347" s="394">
        <v>0.62614583333333329</v>
      </c>
      <c r="F2347" s="386" t="s">
        <v>414</v>
      </c>
      <c r="G2347" s="386">
        <v>137.94399999999999</v>
      </c>
      <c r="H2347" s="386">
        <v>2.7949229999999998</v>
      </c>
      <c r="J2347" s="320">
        <f t="shared" si="180"/>
        <v>2020</v>
      </c>
      <c r="K2347" s="320">
        <f t="shared" si="181"/>
        <v>7</v>
      </c>
      <c r="L2347" s="320">
        <f t="shared" si="182"/>
        <v>29</v>
      </c>
      <c r="M2347" s="91">
        <f t="shared" si="183"/>
        <v>44041</v>
      </c>
      <c r="N2347" s="90">
        <f t="shared" si="184"/>
        <v>44041.626145833332</v>
      </c>
      <c r="O2347" s="386">
        <v>137.94399999999999</v>
      </c>
      <c r="P2347" s="386">
        <v>2.7949229999999998</v>
      </c>
      <c r="Q2347" s="386" t="s">
        <v>338</v>
      </c>
    </row>
    <row r="2348" spans="1:17">
      <c r="A2348" s="386" t="s">
        <v>351</v>
      </c>
      <c r="B2348" s="386" t="s">
        <v>338</v>
      </c>
      <c r="C2348" s="386" t="s">
        <v>188</v>
      </c>
      <c r="D2348" s="389">
        <v>44041</v>
      </c>
      <c r="E2348" s="394">
        <v>0.65182870370370372</v>
      </c>
      <c r="F2348" s="386" t="s">
        <v>415</v>
      </c>
      <c r="G2348" s="386">
        <v>140.27000000000001</v>
      </c>
      <c r="H2348" s="386">
        <v>2.6968920000000001</v>
      </c>
      <c r="J2348" s="320">
        <f t="shared" si="180"/>
        <v>2020</v>
      </c>
      <c r="K2348" s="320">
        <f t="shared" si="181"/>
        <v>7</v>
      </c>
      <c r="L2348" s="320">
        <f t="shared" si="182"/>
        <v>29</v>
      </c>
      <c r="M2348" s="91">
        <f t="shared" si="183"/>
        <v>44041</v>
      </c>
      <c r="N2348" s="90">
        <f t="shared" si="184"/>
        <v>44041.651828703703</v>
      </c>
      <c r="O2348" s="386">
        <v>140.27000000000001</v>
      </c>
      <c r="P2348" s="386">
        <v>2.6968920000000001</v>
      </c>
      <c r="Q2348" s="386" t="s">
        <v>338</v>
      </c>
    </row>
    <row r="2349" spans="1:17">
      <c r="A2349" s="386" t="s">
        <v>351</v>
      </c>
      <c r="B2349" s="386" t="s">
        <v>338</v>
      </c>
      <c r="C2349" s="386" t="s">
        <v>188</v>
      </c>
      <c r="D2349" s="389">
        <v>44041</v>
      </c>
      <c r="E2349" s="394">
        <v>0.65182870370370372</v>
      </c>
      <c r="F2349" s="386" t="s">
        <v>415</v>
      </c>
      <c r="G2349" s="386">
        <v>140.27000000000001</v>
      </c>
      <c r="H2349" s="386">
        <v>2.6968920000000001</v>
      </c>
      <c r="J2349" s="320">
        <f t="shared" si="180"/>
        <v>2020</v>
      </c>
      <c r="K2349" s="320">
        <f t="shared" si="181"/>
        <v>7</v>
      </c>
      <c r="L2349" s="320">
        <f t="shared" si="182"/>
        <v>29</v>
      </c>
      <c r="M2349" s="91">
        <f t="shared" si="183"/>
        <v>44041</v>
      </c>
      <c r="N2349" s="90">
        <f t="shared" si="184"/>
        <v>44041.651828703703</v>
      </c>
      <c r="O2349" s="386">
        <v>140.27000000000001</v>
      </c>
      <c r="P2349" s="386">
        <v>2.6968920000000001</v>
      </c>
      <c r="Q2349" s="386" t="s">
        <v>338</v>
      </c>
    </row>
    <row r="2350" spans="1:17">
      <c r="A2350" s="386" t="s">
        <v>351</v>
      </c>
      <c r="B2350" s="386" t="s">
        <v>338</v>
      </c>
      <c r="C2350" s="386" t="s">
        <v>188</v>
      </c>
      <c r="D2350" s="389">
        <v>44041</v>
      </c>
      <c r="E2350" s="394">
        <v>0.69672453703703696</v>
      </c>
      <c r="F2350" s="386" t="s">
        <v>431</v>
      </c>
      <c r="G2350" s="386">
        <v>139.97999999999999</v>
      </c>
      <c r="H2350" s="386">
        <v>2.708996</v>
      </c>
      <c r="J2350" s="320">
        <f t="shared" si="180"/>
        <v>2020</v>
      </c>
      <c r="K2350" s="320">
        <f t="shared" si="181"/>
        <v>7</v>
      </c>
      <c r="L2350" s="320">
        <f t="shared" si="182"/>
        <v>29</v>
      </c>
      <c r="M2350" s="91">
        <f t="shared" si="183"/>
        <v>44041</v>
      </c>
      <c r="N2350" s="90">
        <f t="shared" si="184"/>
        <v>44041.69672453704</v>
      </c>
      <c r="O2350" s="386">
        <v>139.97999999999999</v>
      </c>
      <c r="P2350" s="386">
        <v>2.708996</v>
      </c>
      <c r="Q2350" s="386" t="s">
        <v>338</v>
      </c>
    </row>
    <row r="2351" spans="1:17">
      <c r="A2351" s="386" t="s">
        <v>351</v>
      </c>
      <c r="B2351" s="386" t="s">
        <v>338</v>
      </c>
      <c r="C2351" s="386" t="s">
        <v>188</v>
      </c>
      <c r="D2351" s="389">
        <v>44042</v>
      </c>
      <c r="E2351" s="394">
        <v>0.57417824074074075</v>
      </c>
      <c r="F2351" s="386" t="s">
        <v>542</v>
      </c>
      <c r="G2351" s="386">
        <v>138.90899999999999</v>
      </c>
      <c r="H2351" s="386">
        <v>2.753987</v>
      </c>
      <c r="J2351" s="320">
        <f t="shared" si="180"/>
        <v>2020</v>
      </c>
      <c r="K2351" s="320">
        <f t="shared" si="181"/>
        <v>7</v>
      </c>
      <c r="L2351" s="320">
        <f t="shared" si="182"/>
        <v>30</v>
      </c>
      <c r="M2351" s="91">
        <f t="shared" si="183"/>
        <v>44042</v>
      </c>
      <c r="N2351" s="90">
        <f t="shared" si="184"/>
        <v>44042.574178240742</v>
      </c>
      <c r="O2351" s="386">
        <v>138.90899999999999</v>
      </c>
      <c r="P2351" s="386">
        <v>2.753987</v>
      </c>
      <c r="Q2351" s="386" t="s">
        <v>338</v>
      </c>
    </row>
    <row r="2352" spans="1:17">
      <c r="A2352" s="386" t="s">
        <v>351</v>
      </c>
      <c r="B2352" s="386" t="s">
        <v>338</v>
      </c>
      <c r="C2352" s="386" t="s">
        <v>188</v>
      </c>
      <c r="D2352" s="389">
        <v>44042</v>
      </c>
      <c r="E2352" s="394">
        <v>0.62511574074074072</v>
      </c>
      <c r="F2352" s="386" t="s">
        <v>465</v>
      </c>
      <c r="G2352" s="386">
        <v>139.96899999999999</v>
      </c>
      <c r="H2352" s="386">
        <v>2.7092269999999998</v>
      </c>
      <c r="J2352" s="320">
        <f t="shared" si="180"/>
        <v>2020</v>
      </c>
      <c r="K2352" s="320">
        <f t="shared" si="181"/>
        <v>7</v>
      </c>
      <c r="L2352" s="320">
        <f t="shared" si="182"/>
        <v>30</v>
      </c>
      <c r="M2352" s="91">
        <f t="shared" si="183"/>
        <v>44042</v>
      </c>
      <c r="N2352" s="90">
        <f t="shared" si="184"/>
        <v>44042.625115740739</v>
      </c>
      <c r="O2352" s="386">
        <v>139.96899999999999</v>
      </c>
      <c r="P2352" s="386">
        <v>2.7092269999999998</v>
      </c>
      <c r="Q2352" s="386" t="s">
        <v>338</v>
      </c>
    </row>
    <row r="2353" spans="1:17">
      <c r="A2353" s="386" t="s">
        <v>351</v>
      </c>
      <c r="B2353" s="386" t="s">
        <v>338</v>
      </c>
      <c r="C2353" s="386" t="s">
        <v>188</v>
      </c>
      <c r="D2353" s="389">
        <v>44042</v>
      </c>
      <c r="E2353" s="394">
        <v>0.62571759259259252</v>
      </c>
      <c r="F2353" s="386" t="s">
        <v>428</v>
      </c>
      <c r="G2353" s="386">
        <v>140.279</v>
      </c>
      <c r="H2353" s="386">
        <v>2.6962860000000002</v>
      </c>
      <c r="J2353" s="320">
        <f t="shared" si="180"/>
        <v>2020</v>
      </c>
      <c r="K2353" s="320">
        <f t="shared" si="181"/>
        <v>7</v>
      </c>
      <c r="L2353" s="320">
        <f t="shared" si="182"/>
        <v>30</v>
      </c>
      <c r="M2353" s="91">
        <f t="shared" si="183"/>
        <v>44042</v>
      </c>
      <c r="N2353" s="90">
        <f t="shared" si="184"/>
        <v>44042.625717592593</v>
      </c>
      <c r="O2353" s="386">
        <v>140.279</v>
      </c>
      <c r="P2353" s="386">
        <v>2.6962860000000002</v>
      </c>
      <c r="Q2353" s="386" t="s">
        <v>338</v>
      </c>
    </row>
    <row r="2354" spans="1:17">
      <c r="A2354" s="386" t="s">
        <v>351</v>
      </c>
      <c r="B2354" s="386" t="s">
        <v>338</v>
      </c>
      <c r="C2354" s="386" t="s">
        <v>188</v>
      </c>
      <c r="D2354" s="389">
        <v>44043</v>
      </c>
      <c r="E2354" s="394">
        <v>0.57770833333333327</v>
      </c>
      <c r="F2354" s="386" t="s">
        <v>556</v>
      </c>
      <c r="G2354" s="386">
        <v>137.75</v>
      </c>
      <c r="H2354" s="386">
        <v>2.8029809999999999</v>
      </c>
      <c r="J2354" s="320">
        <f t="shared" si="180"/>
        <v>2020</v>
      </c>
      <c r="K2354" s="320">
        <f t="shared" si="181"/>
        <v>7</v>
      </c>
      <c r="L2354" s="320">
        <f t="shared" si="182"/>
        <v>31</v>
      </c>
      <c r="M2354" s="91">
        <f t="shared" si="183"/>
        <v>44043</v>
      </c>
      <c r="N2354" s="90">
        <f t="shared" si="184"/>
        <v>44043.577708333331</v>
      </c>
      <c r="O2354" s="386">
        <v>137.75</v>
      </c>
      <c r="P2354" s="386">
        <v>2.8029809999999999</v>
      </c>
      <c r="Q2354" s="386" t="s">
        <v>338</v>
      </c>
    </row>
    <row r="2355" spans="1:17">
      <c r="A2355" s="386" t="s">
        <v>351</v>
      </c>
      <c r="B2355" s="386" t="s">
        <v>338</v>
      </c>
      <c r="C2355" s="386" t="s">
        <v>188</v>
      </c>
      <c r="D2355" s="389">
        <v>44043</v>
      </c>
      <c r="E2355" s="394">
        <v>0.62515046296296295</v>
      </c>
      <c r="F2355" s="386" t="s">
        <v>458</v>
      </c>
      <c r="G2355" s="386">
        <v>139.92400000000001</v>
      </c>
      <c r="H2355" s="386">
        <v>2.7109939999999999</v>
      </c>
      <c r="J2355" s="320">
        <f t="shared" si="180"/>
        <v>2020</v>
      </c>
      <c r="K2355" s="320">
        <f t="shared" si="181"/>
        <v>7</v>
      </c>
      <c r="L2355" s="320">
        <f t="shared" si="182"/>
        <v>31</v>
      </c>
      <c r="M2355" s="91">
        <f t="shared" si="183"/>
        <v>44043</v>
      </c>
      <c r="N2355" s="90">
        <f t="shared" si="184"/>
        <v>44043.625150462962</v>
      </c>
      <c r="O2355" s="386">
        <v>139.92400000000001</v>
      </c>
      <c r="P2355" s="386">
        <v>2.7109939999999999</v>
      </c>
      <c r="Q2355" s="386" t="s">
        <v>338</v>
      </c>
    </row>
    <row r="2356" spans="1:17">
      <c r="A2356" s="386" t="s">
        <v>351</v>
      </c>
      <c r="B2356" s="386" t="s">
        <v>338</v>
      </c>
      <c r="C2356" s="386" t="s">
        <v>188</v>
      </c>
      <c r="D2356" s="389">
        <v>44043</v>
      </c>
      <c r="E2356" s="394">
        <v>0.6255208333333333</v>
      </c>
      <c r="F2356" s="386" t="s">
        <v>431</v>
      </c>
      <c r="G2356" s="386">
        <v>139.107</v>
      </c>
      <c r="H2356" s="386">
        <v>2.7452990000000002</v>
      </c>
      <c r="J2356" s="320">
        <f t="shared" si="180"/>
        <v>2020</v>
      </c>
      <c r="K2356" s="320">
        <f t="shared" si="181"/>
        <v>7</v>
      </c>
      <c r="L2356" s="320">
        <f t="shared" si="182"/>
        <v>31</v>
      </c>
      <c r="M2356" s="91">
        <f t="shared" si="183"/>
        <v>44043</v>
      </c>
      <c r="N2356" s="90">
        <f t="shared" si="184"/>
        <v>44043.625520833331</v>
      </c>
      <c r="O2356" s="386">
        <v>139.107</v>
      </c>
      <c r="P2356" s="386">
        <v>2.7452990000000002</v>
      </c>
      <c r="Q2356" s="386" t="s">
        <v>338</v>
      </c>
    </row>
    <row r="2357" spans="1:17">
      <c r="A2357" s="386" t="s">
        <v>351</v>
      </c>
      <c r="B2357" s="386" t="s">
        <v>338</v>
      </c>
      <c r="C2357" s="386" t="s">
        <v>188</v>
      </c>
      <c r="D2357" s="389">
        <v>44047</v>
      </c>
      <c r="E2357" s="394">
        <v>0.46469907407407407</v>
      </c>
      <c r="F2357" s="386" t="s">
        <v>658</v>
      </c>
      <c r="G2357" s="386">
        <v>139.84399999999999</v>
      </c>
      <c r="H2357" s="386">
        <v>2.7141139999999999</v>
      </c>
      <c r="J2357" s="320">
        <f t="shared" si="180"/>
        <v>2020</v>
      </c>
      <c r="K2357" s="320">
        <f t="shared" si="181"/>
        <v>8</v>
      </c>
      <c r="L2357" s="320">
        <f t="shared" si="182"/>
        <v>4</v>
      </c>
      <c r="M2357" s="91">
        <f t="shared" si="183"/>
        <v>44047</v>
      </c>
      <c r="N2357" s="90">
        <f t="shared" si="184"/>
        <v>44047.464699074073</v>
      </c>
      <c r="O2357" s="386">
        <v>139.84399999999999</v>
      </c>
      <c r="P2357" s="386">
        <v>2.7141139999999999</v>
      </c>
      <c r="Q2357" s="386" t="s">
        <v>338</v>
      </c>
    </row>
    <row r="2358" spans="1:17">
      <c r="A2358" s="386" t="s">
        <v>351</v>
      </c>
      <c r="B2358" s="386" t="s">
        <v>338</v>
      </c>
      <c r="C2358" s="386" t="s">
        <v>188</v>
      </c>
      <c r="D2358" s="389">
        <v>44047</v>
      </c>
      <c r="E2358" s="394">
        <v>0.46469907407407407</v>
      </c>
      <c r="F2358" s="386" t="s">
        <v>658</v>
      </c>
      <c r="G2358" s="386">
        <v>139.98699999999999</v>
      </c>
      <c r="H2358" s="386">
        <v>2.708132</v>
      </c>
      <c r="J2358" s="320">
        <f t="shared" si="180"/>
        <v>2020</v>
      </c>
      <c r="K2358" s="320">
        <f t="shared" si="181"/>
        <v>8</v>
      </c>
      <c r="L2358" s="320">
        <f t="shared" si="182"/>
        <v>4</v>
      </c>
      <c r="M2358" s="91">
        <f t="shared" si="183"/>
        <v>44047</v>
      </c>
      <c r="N2358" s="90">
        <f t="shared" si="184"/>
        <v>44047.464699074073</v>
      </c>
      <c r="O2358" s="386">
        <v>139.98699999999999</v>
      </c>
      <c r="P2358" s="386">
        <v>2.708132</v>
      </c>
      <c r="Q2358" s="386" t="s">
        <v>338</v>
      </c>
    </row>
    <row r="2359" spans="1:17">
      <c r="A2359" s="386" t="s">
        <v>351</v>
      </c>
      <c r="B2359" s="386" t="s">
        <v>338</v>
      </c>
      <c r="C2359" s="386" t="s">
        <v>188</v>
      </c>
      <c r="D2359" s="389">
        <v>44047</v>
      </c>
      <c r="E2359" s="394">
        <v>0.62510416666666668</v>
      </c>
      <c r="F2359" s="386" t="s">
        <v>629</v>
      </c>
      <c r="G2359" s="386">
        <v>139.84700000000001</v>
      </c>
      <c r="H2359" s="386">
        <v>2.7139880000000001</v>
      </c>
      <c r="J2359" s="320">
        <f t="shared" si="180"/>
        <v>2020</v>
      </c>
      <c r="K2359" s="320">
        <f t="shared" si="181"/>
        <v>8</v>
      </c>
      <c r="L2359" s="320">
        <f t="shared" si="182"/>
        <v>4</v>
      </c>
      <c r="M2359" s="91">
        <f t="shared" si="183"/>
        <v>44047</v>
      </c>
      <c r="N2359" s="90">
        <f t="shared" si="184"/>
        <v>44047.625104166669</v>
      </c>
      <c r="O2359" s="386">
        <v>139.84700000000001</v>
      </c>
      <c r="P2359" s="386">
        <v>2.7139880000000001</v>
      </c>
      <c r="Q2359" s="386" t="s">
        <v>338</v>
      </c>
    </row>
    <row r="2360" spans="1:17">
      <c r="A2360" s="386" t="s">
        <v>351</v>
      </c>
      <c r="B2360" s="386" t="s">
        <v>338</v>
      </c>
      <c r="C2360" s="386" t="s">
        <v>188</v>
      </c>
      <c r="D2360" s="389">
        <v>44047</v>
      </c>
      <c r="E2360" s="394">
        <v>0.62515046296296295</v>
      </c>
      <c r="F2360" s="386" t="s">
        <v>619</v>
      </c>
      <c r="G2360" s="386">
        <v>139.322</v>
      </c>
      <c r="H2360" s="386">
        <v>2.7360199999999999</v>
      </c>
      <c r="J2360" s="320">
        <f t="shared" si="180"/>
        <v>2020</v>
      </c>
      <c r="K2360" s="320">
        <f t="shared" si="181"/>
        <v>8</v>
      </c>
      <c r="L2360" s="320">
        <f t="shared" si="182"/>
        <v>4</v>
      </c>
      <c r="M2360" s="91">
        <f t="shared" si="183"/>
        <v>44047</v>
      </c>
      <c r="N2360" s="90">
        <f t="shared" si="184"/>
        <v>44047.625150462962</v>
      </c>
      <c r="O2360" s="386">
        <v>139.322</v>
      </c>
      <c r="P2360" s="386">
        <v>2.7360199999999999</v>
      </c>
      <c r="Q2360" s="386" t="s">
        <v>338</v>
      </c>
    </row>
    <row r="2361" spans="1:17">
      <c r="A2361" s="386" t="s">
        <v>351</v>
      </c>
      <c r="B2361" s="386" t="s">
        <v>338</v>
      </c>
      <c r="C2361" s="386" t="s">
        <v>188</v>
      </c>
      <c r="D2361" s="389">
        <v>44047</v>
      </c>
      <c r="E2361" s="394">
        <v>0.68762731481481476</v>
      </c>
      <c r="F2361" s="386" t="s">
        <v>659</v>
      </c>
      <c r="G2361" s="386">
        <v>139.62200000000001</v>
      </c>
      <c r="H2361" s="386">
        <v>2.723417</v>
      </c>
      <c r="J2361" s="320">
        <f t="shared" si="180"/>
        <v>2020</v>
      </c>
      <c r="K2361" s="320">
        <f t="shared" si="181"/>
        <v>8</v>
      </c>
      <c r="L2361" s="320">
        <f t="shared" si="182"/>
        <v>4</v>
      </c>
      <c r="M2361" s="91">
        <f t="shared" si="183"/>
        <v>44047</v>
      </c>
      <c r="N2361" s="90">
        <f t="shared" si="184"/>
        <v>44047.687627314815</v>
      </c>
      <c r="O2361" s="386">
        <v>139.62200000000001</v>
      </c>
      <c r="P2361" s="386">
        <v>2.723417</v>
      </c>
      <c r="Q2361" s="386" t="s">
        <v>338</v>
      </c>
    </row>
    <row r="2362" spans="1:17">
      <c r="A2362" s="386" t="s">
        <v>351</v>
      </c>
      <c r="B2362" s="386" t="s">
        <v>338</v>
      </c>
      <c r="C2362" s="386" t="s">
        <v>188</v>
      </c>
      <c r="D2362" s="389">
        <v>44048</v>
      </c>
      <c r="E2362" s="394">
        <v>0.45840277777777777</v>
      </c>
      <c r="F2362" s="386" t="s">
        <v>660</v>
      </c>
      <c r="G2362" s="386">
        <v>138.04400000000001</v>
      </c>
      <c r="H2362" s="386">
        <v>2.7900079999999998</v>
      </c>
      <c r="J2362" s="320">
        <f t="shared" si="180"/>
        <v>2020</v>
      </c>
      <c r="K2362" s="320">
        <f t="shared" si="181"/>
        <v>8</v>
      </c>
      <c r="L2362" s="320">
        <f t="shared" si="182"/>
        <v>5</v>
      </c>
      <c r="M2362" s="91">
        <f t="shared" si="183"/>
        <v>44048</v>
      </c>
      <c r="N2362" s="90">
        <f t="shared" si="184"/>
        <v>44048.458402777775</v>
      </c>
      <c r="O2362" s="386">
        <v>138.04400000000001</v>
      </c>
      <c r="P2362" s="386">
        <v>2.7900079999999998</v>
      </c>
      <c r="Q2362" s="386" t="s">
        <v>338</v>
      </c>
    </row>
    <row r="2363" spans="1:17">
      <c r="A2363" s="386" t="s">
        <v>351</v>
      </c>
      <c r="B2363" s="386" t="s">
        <v>338</v>
      </c>
      <c r="C2363" s="386" t="s">
        <v>188</v>
      </c>
      <c r="D2363" s="389">
        <v>44048</v>
      </c>
      <c r="E2363" s="394">
        <v>0.51959490740740744</v>
      </c>
      <c r="F2363" s="386" t="s">
        <v>415</v>
      </c>
      <c r="G2363" s="386">
        <v>138.16399999999999</v>
      </c>
      <c r="H2363" s="386">
        <v>2.7850090000000001</v>
      </c>
      <c r="J2363" s="320">
        <f t="shared" si="180"/>
        <v>2020</v>
      </c>
      <c r="K2363" s="320">
        <f t="shared" si="181"/>
        <v>8</v>
      </c>
      <c r="L2363" s="320">
        <f t="shared" si="182"/>
        <v>5</v>
      </c>
      <c r="M2363" s="91">
        <f t="shared" si="183"/>
        <v>44048</v>
      </c>
      <c r="N2363" s="90">
        <f t="shared" si="184"/>
        <v>44048.519594907404</v>
      </c>
      <c r="O2363" s="386">
        <v>138.16399999999999</v>
      </c>
      <c r="P2363" s="386">
        <v>2.7850090000000001</v>
      </c>
      <c r="Q2363" s="386" t="s">
        <v>338</v>
      </c>
    </row>
    <row r="2364" spans="1:17">
      <c r="A2364" s="386" t="s">
        <v>351</v>
      </c>
      <c r="B2364" s="386" t="s">
        <v>338</v>
      </c>
      <c r="C2364" s="386" t="s">
        <v>188</v>
      </c>
      <c r="D2364" s="389">
        <v>44048</v>
      </c>
      <c r="E2364" s="394">
        <v>0.51959490740740744</v>
      </c>
      <c r="F2364" s="386" t="s">
        <v>415</v>
      </c>
      <c r="G2364" s="386">
        <v>137.999</v>
      </c>
      <c r="H2364" s="386">
        <v>2.7920340000000001</v>
      </c>
      <c r="J2364" s="320">
        <f t="shared" si="180"/>
        <v>2020</v>
      </c>
      <c r="K2364" s="320">
        <f t="shared" si="181"/>
        <v>8</v>
      </c>
      <c r="L2364" s="320">
        <f t="shared" si="182"/>
        <v>5</v>
      </c>
      <c r="M2364" s="91">
        <f t="shared" si="183"/>
        <v>44048</v>
      </c>
      <c r="N2364" s="90">
        <f t="shared" si="184"/>
        <v>44048.519594907404</v>
      </c>
      <c r="O2364" s="386">
        <v>137.999</v>
      </c>
      <c r="P2364" s="386">
        <v>2.7920340000000001</v>
      </c>
      <c r="Q2364" s="386" t="s">
        <v>338</v>
      </c>
    </row>
    <row r="2365" spans="1:17">
      <c r="A2365" s="386" t="s">
        <v>351</v>
      </c>
      <c r="B2365" s="386" t="s">
        <v>338</v>
      </c>
      <c r="C2365" s="386" t="s">
        <v>188</v>
      </c>
      <c r="D2365" s="389">
        <v>44048</v>
      </c>
      <c r="E2365" s="394">
        <v>0.54746527777777776</v>
      </c>
      <c r="F2365" s="386" t="s">
        <v>661</v>
      </c>
      <c r="G2365" s="386">
        <v>138.262</v>
      </c>
      <c r="H2365" s="386">
        <v>2.780732</v>
      </c>
      <c r="J2365" s="320">
        <f t="shared" si="180"/>
        <v>2020</v>
      </c>
      <c r="K2365" s="320">
        <f t="shared" si="181"/>
        <v>8</v>
      </c>
      <c r="L2365" s="320">
        <f t="shared" si="182"/>
        <v>5</v>
      </c>
      <c r="M2365" s="91">
        <f t="shared" si="183"/>
        <v>44048</v>
      </c>
      <c r="N2365" s="90">
        <f t="shared" si="184"/>
        <v>44048.547465277778</v>
      </c>
      <c r="O2365" s="386">
        <v>138.262</v>
      </c>
      <c r="P2365" s="386">
        <v>2.780732</v>
      </c>
      <c r="Q2365" s="386" t="s">
        <v>338</v>
      </c>
    </row>
    <row r="2366" spans="1:17">
      <c r="A2366" s="386" t="s">
        <v>351</v>
      </c>
      <c r="B2366" s="386" t="s">
        <v>338</v>
      </c>
      <c r="C2366" s="386" t="s">
        <v>188</v>
      </c>
      <c r="D2366" s="389">
        <v>44048</v>
      </c>
      <c r="E2366" s="394">
        <v>0.54746527777777776</v>
      </c>
      <c r="F2366" s="386" t="s">
        <v>661</v>
      </c>
      <c r="G2366" s="386">
        <v>138.38</v>
      </c>
      <c r="H2366" s="386">
        <v>2.7757200000000002</v>
      </c>
      <c r="J2366" s="320">
        <f t="shared" si="180"/>
        <v>2020</v>
      </c>
      <c r="K2366" s="320">
        <f t="shared" si="181"/>
        <v>8</v>
      </c>
      <c r="L2366" s="320">
        <f t="shared" si="182"/>
        <v>5</v>
      </c>
      <c r="M2366" s="91">
        <f t="shared" si="183"/>
        <v>44048</v>
      </c>
      <c r="N2366" s="90">
        <f t="shared" si="184"/>
        <v>44048.547465277778</v>
      </c>
      <c r="O2366" s="386">
        <v>138.38</v>
      </c>
      <c r="P2366" s="386">
        <v>2.7757200000000002</v>
      </c>
      <c r="Q2366" s="386" t="s">
        <v>338</v>
      </c>
    </row>
    <row r="2367" spans="1:17">
      <c r="A2367" s="386" t="s">
        <v>351</v>
      </c>
      <c r="B2367" s="386" t="s">
        <v>338</v>
      </c>
      <c r="C2367" s="386" t="s">
        <v>188</v>
      </c>
      <c r="D2367" s="389">
        <v>44048</v>
      </c>
      <c r="E2367" s="394">
        <v>0.62517361111111114</v>
      </c>
      <c r="F2367" s="386" t="s">
        <v>422</v>
      </c>
      <c r="G2367" s="386">
        <v>139.02699999999999</v>
      </c>
      <c r="H2367" s="386">
        <v>2.7483369999999998</v>
      </c>
      <c r="J2367" s="320">
        <f t="shared" si="180"/>
        <v>2020</v>
      </c>
      <c r="K2367" s="320">
        <f t="shared" si="181"/>
        <v>8</v>
      </c>
      <c r="L2367" s="320">
        <f t="shared" si="182"/>
        <v>5</v>
      </c>
      <c r="M2367" s="91">
        <f t="shared" si="183"/>
        <v>44048</v>
      </c>
      <c r="N2367" s="90">
        <f t="shared" si="184"/>
        <v>44048.625173611108</v>
      </c>
      <c r="O2367" s="386">
        <v>139.02699999999999</v>
      </c>
      <c r="P2367" s="386">
        <v>2.7483369999999998</v>
      </c>
      <c r="Q2367" s="386" t="s">
        <v>338</v>
      </c>
    </row>
    <row r="2368" spans="1:17">
      <c r="A2368" s="386" t="s">
        <v>351</v>
      </c>
      <c r="B2368" s="386" t="s">
        <v>338</v>
      </c>
      <c r="C2368" s="386" t="s">
        <v>188</v>
      </c>
      <c r="D2368" s="389">
        <v>44048</v>
      </c>
      <c r="E2368" s="394">
        <v>0.62528935185185186</v>
      </c>
      <c r="F2368" s="386" t="s">
        <v>431</v>
      </c>
      <c r="G2368" s="386">
        <v>138.798</v>
      </c>
      <c r="H2368" s="386">
        <v>2.7580100000000001</v>
      </c>
      <c r="J2368" s="320">
        <f t="shared" si="180"/>
        <v>2020</v>
      </c>
      <c r="K2368" s="320">
        <f t="shared" si="181"/>
        <v>8</v>
      </c>
      <c r="L2368" s="320">
        <f t="shared" si="182"/>
        <v>5</v>
      </c>
      <c r="M2368" s="91">
        <f t="shared" si="183"/>
        <v>44048</v>
      </c>
      <c r="N2368" s="90">
        <f t="shared" si="184"/>
        <v>44048.625289351854</v>
      </c>
      <c r="O2368" s="386">
        <v>138.798</v>
      </c>
      <c r="P2368" s="386">
        <v>2.7580100000000001</v>
      </c>
      <c r="Q2368" s="386" t="s">
        <v>338</v>
      </c>
    </row>
    <row r="2369" spans="1:17">
      <c r="A2369" s="386" t="s">
        <v>351</v>
      </c>
      <c r="B2369" s="386" t="s">
        <v>338</v>
      </c>
      <c r="C2369" s="386" t="s">
        <v>188</v>
      </c>
      <c r="D2369" s="389">
        <v>44049</v>
      </c>
      <c r="E2369" s="394">
        <v>0.36314814814814811</v>
      </c>
      <c r="F2369" s="386" t="s">
        <v>424</v>
      </c>
      <c r="G2369" s="386">
        <v>138.672</v>
      </c>
      <c r="H2369" s="386">
        <v>2.7630080000000001</v>
      </c>
      <c r="J2369" s="320">
        <f t="shared" si="180"/>
        <v>2020</v>
      </c>
      <c r="K2369" s="320">
        <f t="shared" si="181"/>
        <v>8</v>
      </c>
      <c r="L2369" s="320">
        <f t="shared" si="182"/>
        <v>6</v>
      </c>
      <c r="M2369" s="91">
        <f t="shared" si="183"/>
        <v>44049</v>
      </c>
      <c r="N2369" s="90">
        <f t="shared" si="184"/>
        <v>44049.36314814815</v>
      </c>
      <c r="O2369" s="386">
        <v>138.672</v>
      </c>
      <c r="P2369" s="386">
        <v>2.7630080000000001</v>
      </c>
      <c r="Q2369" s="386" t="s">
        <v>338</v>
      </c>
    </row>
    <row r="2370" spans="1:17">
      <c r="A2370" s="386" t="s">
        <v>351</v>
      </c>
      <c r="B2370" s="386" t="s">
        <v>338</v>
      </c>
      <c r="C2370" s="386" t="s">
        <v>188</v>
      </c>
      <c r="D2370" s="389">
        <v>44049</v>
      </c>
      <c r="E2370" s="394">
        <v>0.62015046296296295</v>
      </c>
      <c r="F2370" s="386" t="s">
        <v>287</v>
      </c>
      <c r="G2370" s="386">
        <v>138.62</v>
      </c>
      <c r="H2370" s="386">
        <v>2.7652109999999999</v>
      </c>
      <c r="J2370" s="320">
        <f t="shared" si="180"/>
        <v>2020</v>
      </c>
      <c r="K2370" s="320">
        <f t="shared" si="181"/>
        <v>8</v>
      </c>
      <c r="L2370" s="320">
        <f t="shared" si="182"/>
        <v>6</v>
      </c>
      <c r="M2370" s="91">
        <f t="shared" si="183"/>
        <v>44049</v>
      </c>
      <c r="N2370" s="90">
        <f t="shared" si="184"/>
        <v>44049.620150462964</v>
      </c>
      <c r="O2370" s="386">
        <v>138.62</v>
      </c>
      <c r="P2370" s="386">
        <v>2.7652109999999999</v>
      </c>
      <c r="Q2370" s="386" t="s">
        <v>338</v>
      </c>
    </row>
    <row r="2371" spans="1:17">
      <c r="A2371" s="386" t="s">
        <v>351</v>
      </c>
      <c r="B2371" s="386" t="s">
        <v>338</v>
      </c>
      <c r="C2371" s="386" t="s">
        <v>188</v>
      </c>
      <c r="D2371" s="389">
        <v>44049</v>
      </c>
      <c r="E2371" s="394">
        <v>0.6251620370370371</v>
      </c>
      <c r="F2371" s="386" t="s">
        <v>422</v>
      </c>
      <c r="G2371" s="386">
        <v>139.30799999999999</v>
      </c>
      <c r="H2371" s="386">
        <v>2.7361599999999999</v>
      </c>
      <c r="J2371" s="320">
        <f t="shared" ref="J2371:J2434" si="185">YEAR(D2371)</f>
        <v>2020</v>
      </c>
      <c r="K2371" s="320">
        <f t="shared" ref="K2371:K2434" si="186">MONTH(D2371)</f>
        <v>8</v>
      </c>
      <c r="L2371" s="320">
        <f t="shared" ref="L2371:L2434" si="187">DAY(D2371)</f>
        <v>6</v>
      </c>
      <c r="M2371" s="91">
        <f t="shared" ref="M2371:M2434" si="188">DATE(J2371,K2371,L2371)</f>
        <v>44049</v>
      </c>
      <c r="N2371" s="90">
        <f t="shared" ref="N2371:N2434" si="189">M2371+E2371</f>
        <v>44049.625162037039</v>
      </c>
      <c r="O2371" s="386">
        <v>139.30799999999999</v>
      </c>
      <c r="P2371" s="386">
        <v>2.7361599999999999</v>
      </c>
      <c r="Q2371" s="386" t="s">
        <v>338</v>
      </c>
    </row>
    <row r="2372" spans="1:17">
      <c r="A2372" s="386" t="s">
        <v>351</v>
      </c>
      <c r="B2372" s="386" t="s">
        <v>338</v>
      </c>
      <c r="C2372" s="386" t="s">
        <v>188</v>
      </c>
      <c r="D2372" s="389">
        <v>44049</v>
      </c>
      <c r="E2372" s="394">
        <v>0.63876157407407408</v>
      </c>
      <c r="F2372" s="386" t="s">
        <v>542</v>
      </c>
      <c r="G2372" s="386">
        <v>139.47800000000001</v>
      </c>
      <c r="H2372" s="386">
        <v>2.7290109999999999</v>
      </c>
      <c r="J2372" s="320">
        <f t="shared" si="185"/>
        <v>2020</v>
      </c>
      <c r="K2372" s="320">
        <f t="shared" si="186"/>
        <v>8</v>
      </c>
      <c r="L2372" s="320">
        <f t="shared" si="187"/>
        <v>6</v>
      </c>
      <c r="M2372" s="91">
        <f t="shared" si="188"/>
        <v>44049</v>
      </c>
      <c r="N2372" s="90">
        <f t="shared" si="189"/>
        <v>44049.638761574075</v>
      </c>
      <c r="O2372" s="386">
        <v>139.47800000000001</v>
      </c>
      <c r="P2372" s="386">
        <v>2.7290109999999999</v>
      </c>
      <c r="Q2372" s="386" t="s">
        <v>338</v>
      </c>
    </row>
    <row r="2373" spans="1:17">
      <c r="A2373" s="386" t="s">
        <v>351</v>
      </c>
      <c r="B2373" s="386" t="s">
        <v>338</v>
      </c>
      <c r="C2373" s="386" t="s">
        <v>188</v>
      </c>
      <c r="D2373" s="389">
        <v>44049</v>
      </c>
      <c r="E2373" s="394">
        <v>0.64295138888888892</v>
      </c>
      <c r="F2373" s="386" t="s">
        <v>662</v>
      </c>
      <c r="G2373" s="386">
        <v>139.255</v>
      </c>
      <c r="H2373" s="386">
        <v>2.738391</v>
      </c>
      <c r="J2373" s="320">
        <f t="shared" si="185"/>
        <v>2020</v>
      </c>
      <c r="K2373" s="320">
        <f t="shared" si="186"/>
        <v>8</v>
      </c>
      <c r="L2373" s="320">
        <f t="shared" si="187"/>
        <v>6</v>
      </c>
      <c r="M2373" s="91">
        <f t="shared" si="188"/>
        <v>44049</v>
      </c>
      <c r="N2373" s="90">
        <f t="shared" si="189"/>
        <v>44049.642951388887</v>
      </c>
      <c r="O2373" s="386">
        <v>139.255</v>
      </c>
      <c r="P2373" s="386">
        <v>2.738391</v>
      </c>
      <c r="Q2373" s="386" t="s">
        <v>338</v>
      </c>
    </row>
    <row r="2374" spans="1:17">
      <c r="A2374" s="386" t="s">
        <v>351</v>
      </c>
      <c r="B2374" s="386" t="s">
        <v>338</v>
      </c>
      <c r="C2374" s="386" t="s">
        <v>188</v>
      </c>
      <c r="D2374" s="389">
        <v>44049</v>
      </c>
      <c r="E2374" s="394">
        <v>0.64295138888888892</v>
      </c>
      <c r="F2374" s="386" t="s">
        <v>662</v>
      </c>
      <c r="G2374" s="386">
        <v>139.22499999999999</v>
      </c>
      <c r="H2374" s="386">
        <v>2.7396539999999998</v>
      </c>
      <c r="J2374" s="320">
        <f t="shared" si="185"/>
        <v>2020</v>
      </c>
      <c r="K2374" s="320">
        <f t="shared" si="186"/>
        <v>8</v>
      </c>
      <c r="L2374" s="320">
        <f t="shared" si="187"/>
        <v>6</v>
      </c>
      <c r="M2374" s="91">
        <f t="shared" si="188"/>
        <v>44049</v>
      </c>
      <c r="N2374" s="90">
        <f t="shared" si="189"/>
        <v>44049.642951388887</v>
      </c>
      <c r="O2374" s="386">
        <v>139.22499999999999</v>
      </c>
      <c r="P2374" s="386">
        <v>2.7396539999999998</v>
      </c>
      <c r="Q2374" s="386" t="s">
        <v>338</v>
      </c>
    </row>
    <row r="2375" spans="1:17">
      <c r="A2375" s="386" t="s">
        <v>351</v>
      </c>
      <c r="B2375" s="386" t="s">
        <v>338</v>
      </c>
      <c r="C2375" s="386" t="s">
        <v>188</v>
      </c>
      <c r="D2375" s="389">
        <v>44049</v>
      </c>
      <c r="E2375" s="394">
        <v>0.64401620370370372</v>
      </c>
      <c r="F2375" s="386" t="s">
        <v>662</v>
      </c>
      <c r="G2375" s="386">
        <v>139.28800000000001</v>
      </c>
      <c r="H2375" s="386">
        <v>2.7370009999999998</v>
      </c>
      <c r="J2375" s="320">
        <f t="shared" si="185"/>
        <v>2020</v>
      </c>
      <c r="K2375" s="320">
        <f t="shared" si="186"/>
        <v>8</v>
      </c>
      <c r="L2375" s="320">
        <f t="shared" si="187"/>
        <v>6</v>
      </c>
      <c r="M2375" s="91">
        <f t="shared" si="188"/>
        <v>44049</v>
      </c>
      <c r="N2375" s="90">
        <f t="shared" si="189"/>
        <v>44049.644016203703</v>
      </c>
      <c r="O2375" s="386">
        <v>139.28800000000001</v>
      </c>
      <c r="P2375" s="386">
        <v>2.7370009999999998</v>
      </c>
      <c r="Q2375" s="386" t="s">
        <v>338</v>
      </c>
    </row>
    <row r="2376" spans="1:17">
      <c r="A2376" s="386" t="s">
        <v>351</v>
      </c>
      <c r="B2376" s="386" t="s">
        <v>338</v>
      </c>
      <c r="C2376" s="386" t="s">
        <v>188</v>
      </c>
      <c r="D2376" s="389">
        <v>44049</v>
      </c>
      <c r="E2376" s="394">
        <v>0.66342592592592597</v>
      </c>
      <c r="F2376" s="386" t="s">
        <v>450</v>
      </c>
      <c r="G2376" s="386">
        <v>139.07300000000001</v>
      </c>
      <c r="H2376" s="386">
        <v>2.745949</v>
      </c>
      <c r="J2376" s="320">
        <f t="shared" si="185"/>
        <v>2020</v>
      </c>
      <c r="K2376" s="320">
        <f t="shared" si="186"/>
        <v>8</v>
      </c>
      <c r="L2376" s="320">
        <f t="shared" si="187"/>
        <v>6</v>
      </c>
      <c r="M2376" s="91">
        <f t="shared" si="188"/>
        <v>44049</v>
      </c>
      <c r="N2376" s="90">
        <f t="shared" si="189"/>
        <v>44049.663425925923</v>
      </c>
      <c r="O2376" s="386">
        <v>139.07300000000001</v>
      </c>
      <c r="P2376" s="386">
        <v>2.745949</v>
      </c>
      <c r="Q2376" s="386" t="s">
        <v>338</v>
      </c>
    </row>
    <row r="2377" spans="1:17">
      <c r="A2377" s="386" t="s">
        <v>351</v>
      </c>
      <c r="B2377" s="386" t="s">
        <v>338</v>
      </c>
      <c r="C2377" s="386" t="s">
        <v>188</v>
      </c>
      <c r="D2377" s="389">
        <v>44050</v>
      </c>
      <c r="E2377" s="394">
        <v>0.62461805555555561</v>
      </c>
      <c r="F2377" s="386" t="s">
        <v>503</v>
      </c>
      <c r="G2377" s="386">
        <v>138.59800000000001</v>
      </c>
      <c r="H2377" s="386">
        <v>2.766032</v>
      </c>
      <c r="J2377" s="320">
        <f t="shared" si="185"/>
        <v>2020</v>
      </c>
      <c r="K2377" s="320">
        <f t="shared" si="186"/>
        <v>8</v>
      </c>
      <c r="L2377" s="320">
        <f t="shared" si="187"/>
        <v>7</v>
      </c>
      <c r="M2377" s="91">
        <f t="shared" si="188"/>
        <v>44050</v>
      </c>
      <c r="N2377" s="90">
        <f t="shared" si="189"/>
        <v>44050.624618055554</v>
      </c>
      <c r="O2377" s="386">
        <v>138.59800000000001</v>
      </c>
      <c r="P2377" s="386">
        <v>2.766032</v>
      </c>
      <c r="Q2377" s="386" t="s">
        <v>338</v>
      </c>
    </row>
    <row r="2378" spans="1:17">
      <c r="A2378" s="386" t="s">
        <v>351</v>
      </c>
      <c r="B2378" s="386" t="s">
        <v>338</v>
      </c>
      <c r="C2378" s="386" t="s">
        <v>188</v>
      </c>
      <c r="D2378" s="389">
        <v>44053</v>
      </c>
      <c r="E2378" s="394">
        <v>0.62585648148148154</v>
      </c>
      <c r="F2378" s="386" t="s">
        <v>428</v>
      </c>
      <c r="G2378" s="386">
        <v>137.90100000000001</v>
      </c>
      <c r="H2378" s="386">
        <v>2.7955589999999999</v>
      </c>
      <c r="J2378" s="320">
        <f t="shared" si="185"/>
        <v>2020</v>
      </c>
      <c r="K2378" s="320">
        <f t="shared" si="186"/>
        <v>8</v>
      </c>
      <c r="L2378" s="320">
        <f t="shared" si="187"/>
        <v>10</v>
      </c>
      <c r="M2378" s="91">
        <f t="shared" si="188"/>
        <v>44053</v>
      </c>
      <c r="N2378" s="90">
        <f t="shared" si="189"/>
        <v>44053.625856481478</v>
      </c>
      <c r="O2378" s="386">
        <v>137.90100000000001</v>
      </c>
      <c r="P2378" s="386">
        <v>2.7955589999999999</v>
      </c>
      <c r="Q2378" s="386" t="s">
        <v>338</v>
      </c>
    </row>
    <row r="2379" spans="1:17">
      <c r="A2379" s="386" t="s">
        <v>351</v>
      </c>
      <c r="B2379" s="386" t="s">
        <v>338</v>
      </c>
      <c r="C2379" s="386" t="s">
        <v>188</v>
      </c>
      <c r="D2379" s="389">
        <v>44053</v>
      </c>
      <c r="E2379" s="394">
        <v>0.65885416666666663</v>
      </c>
      <c r="F2379" s="386" t="s">
        <v>663</v>
      </c>
      <c r="G2379" s="386">
        <v>136.77000000000001</v>
      </c>
      <c r="H2379" s="386">
        <v>2.844077</v>
      </c>
      <c r="J2379" s="320">
        <f t="shared" si="185"/>
        <v>2020</v>
      </c>
      <c r="K2379" s="320">
        <f t="shared" si="186"/>
        <v>8</v>
      </c>
      <c r="L2379" s="320">
        <f t="shared" si="187"/>
        <v>10</v>
      </c>
      <c r="M2379" s="91">
        <f t="shared" si="188"/>
        <v>44053</v>
      </c>
      <c r="N2379" s="90">
        <f t="shared" si="189"/>
        <v>44053.658854166664</v>
      </c>
      <c r="O2379" s="386">
        <v>136.77000000000001</v>
      </c>
      <c r="P2379" s="386">
        <v>2.844077</v>
      </c>
      <c r="Q2379" s="386" t="s">
        <v>338</v>
      </c>
    </row>
    <row r="2380" spans="1:17">
      <c r="A2380" s="386" t="s">
        <v>351</v>
      </c>
      <c r="B2380" s="386" t="s">
        <v>338</v>
      </c>
      <c r="C2380" s="386" t="s">
        <v>188</v>
      </c>
      <c r="D2380" s="389">
        <v>44053</v>
      </c>
      <c r="E2380" s="394">
        <v>0.65885416666666663</v>
      </c>
      <c r="F2380" s="386" t="s">
        <v>663</v>
      </c>
      <c r="G2380" s="386">
        <v>136.886</v>
      </c>
      <c r="H2380" s="386">
        <v>2.8390759999999999</v>
      </c>
      <c r="J2380" s="320">
        <f t="shared" si="185"/>
        <v>2020</v>
      </c>
      <c r="K2380" s="320">
        <f t="shared" si="186"/>
        <v>8</v>
      </c>
      <c r="L2380" s="320">
        <f t="shared" si="187"/>
        <v>10</v>
      </c>
      <c r="M2380" s="91">
        <f t="shared" si="188"/>
        <v>44053</v>
      </c>
      <c r="N2380" s="90">
        <f t="shared" si="189"/>
        <v>44053.658854166664</v>
      </c>
      <c r="O2380" s="386">
        <v>136.886</v>
      </c>
      <c r="P2380" s="386">
        <v>2.8390759999999999</v>
      </c>
      <c r="Q2380" s="386" t="s">
        <v>338</v>
      </c>
    </row>
    <row r="2381" spans="1:17">
      <c r="A2381" s="386" t="s">
        <v>351</v>
      </c>
      <c r="B2381" s="386" t="s">
        <v>338</v>
      </c>
      <c r="C2381" s="386" t="s">
        <v>188</v>
      </c>
      <c r="D2381" s="389">
        <v>44054</v>
      </c>
      <c r="E2381" s="394">
        <v>0.33724537037037039</v>
      </c>
      <c r="F2381" s="386" t="s">
        <v>414</v>
      </c>
      <c r="G2381" s="386">
        <v>137.607</v>
      </c>
      <c r="H2381" s="386">
        <v>2.8080120000000002</v>
      </c>
      <c r="J2381" s="320">
        <f t="shared" si="185"/>
        <v>2020</v>
      </c>
      <c r="K2381" s="320">
        <f t="shared" si="186"/>
        <v>8</v>
      </c>
      <c r="L2381" s="320">
        <f t="shared" si="187"/>
        <v>11</v>
      </c>
      <c r="M2381" s="91">
        <f t="shared" si="188"/>
        <v>44054</v>
      </c>
      <c r="N2381" s="90">
        <f t="shared" si="189"/>
        <v>44054.337245370371</v>
      </c>
      <c r="O2381" s="386">
        <v>137.607</v>
      </c>
      <c r="P2381" s="386">
        <v>2.8080120000000002</v>
      </c>
      <c r="Q2381" s="386" t="s">
        <v>338</v>
      </c>
    </row>
    <row r="2382" spans="1:17">
      <c r="A2382" s="386" t="s">
        <v>351</v>
      </c>
      <c r="B2382" s="386" t="s">
        <v>338</v>
      </c>
      <c r="C2382" s="386" t="s">
        <v>188</v>
      </c>
      <c r="D2382" s="389">
        <v>44054</v>
      </c>
      <c r="E2382" s="394">
        <v>0.62277777777777776</v>
      </c>
      <c r="F2382" s="386" t="s">
        <v>421</v>
      </c>
      <c r="G2382" s="386">
        <v>136.643</v>
      </c>
      <c r="H2382" s="386">
        <v>2.849453</v>
      </c>
      <c r="J2382" s="320">
        <f t="shared" si="185"/>
        <v>2020</v>
      </c>
      <c r="K2382" s="320">
        <f t="shared" si="186"/>
        <v>8</v>
      </c>
      <c r="L2382" s="320">
        <f t="shared" si="187"/>
        <v>11</v>
      </c>
      <c r="M2382" s="91">
        <f t="shared" si="188"/>
        <v>44054</v>
      </c>
      <c r="N2382" s="90">
        <f t="shared" si="189"/>
        <v>44054.622777777775</v>
      </c>
      <c r="O2382" s="386">
        <v>136.643</v>
      </c>
      <c r="P2382" s="386">
        <v>2.849453</v>
      </c>
      <c r="Q2382" s="386" t="s">
        <v>338</v>
      </c>
    </row>
    <row r="2383" spans="1:17">
      <c r="A2383" s="386" t="s">
        <v>351</v>
      </c>
      <c r="B2383" s="386" t="s">
        <v>338</v>
      </c>
      <c r="C2383" s="386" t="s">
        <v>188</v>
      </c>
      <c r="D2383" s="389">
        <v>44054</v>
      </c>
      <c r="E2383" s="394">
        <v>0.62277777777777776</v>
      </c>
      <c r="F2383" s="386" t="s">
        <v>421</v>
      </c>
      <c r="G2383" s="386">
        <v>136.54300000000001</v>
      </c>
      <c r="H2383" s="386">
        <v>2.853774</v>
      </c>
      <c r="J2383" s="320">
        <f t="shared" si="185"/>
        <v>2020</v>
      </c>
      <c r="K2383" s="320">
        <f t="shared" si="186"/>
        <v>8</v>
      </c>
      <c r="L2383" s="320">
        <f t="shared" si="187"/>
        <v>11</v>
      </c>
      <c r="M2383" s="91">
        <f t="shared" si="188"/>
        <v>44054</v>
      </c>
      <c r="N2383" s="90">
        <f t="shared" si="189"/>
        <v>44054.622777777775</v>
      </c>
      <c r="O2383" s="386">
        <v>136.54300000000001</v>
      </c>
      <c r="P2383" s="386">
        <v>2.853774</v>
      </c>
      <c r="Q2383" s="386" t="s">
        <v>338</v>
      </c>
    </row>
    <row r="2384" spans="1:17">
      <c r="A2384" s="386" t="s">
        <v>351</v>
      </c>
      <c r="B2384" s="386" t="s">
        <v>338</v>
      </c>
      <c r="C2384" s="386" t="s">
        <v>188</v>
      </c>
      <c r="D2384" s="389">
        <v>44054</v>
      </c>
      <c r="E2384" s="394">
        <v>0.62288194444444445</v>
      </c>
      <c r="F2384" s="386" t="s">
        <v>421</v>
      </c>
      <c r="G2384" s="386">
        <v>137.02000000000001</v>
      </c>
      <c r="H2384" s="386">
        <v>2.8332000000000002</v>
      </c>
      <c r="J2384" s="320">
        <f t="shared" si="185"/>
        <v>2020</v>
      </c>
      <c r="K2384" s="320">
        <f t="shared" si="186"/>
        <v>8</v>
      </c>
      <c r="L2384" s="320">
        <f t="shared" si="187"/>
        <v>11</v>
      </c>
      <c r="M2384" s="91">
        <f t="shared" si="188"/>
        <v>44054</v>
      </c>
      <c r="N2384" s="90">
        <f t="shared" si="189"/>
        <v>44054.622881944444</v>
      </c>
      <c r="O2384" s="386">
        <v>137.02000000000001</v>
      </c>
      <c r="P2384" s="386">
        <v>2.8332000000000002</v>
      </c>
      <c r="Q2384" s="386" t="s">
        <v>338</v>
      </c>
    </row>
    <row r="2385" spans="1:17">
      <c r="A2385" s="386" t="s">
        <v>351</v>
      </c>
      <c r="B2385" s="386" t="s">
        <v>338</v>
      </c>
      <c r="C2385" s="386" t="s">
        <v>188</v>
      </c>
      <c r="D2385" s="389">
        <v>44054</v>
      </c>
      <c r="E2385" s="394">
        <v>0.62289351851851849</v>
      </c>
      <c r="F2385" s="386" t="s">
        <v>421</v>
      </c>
      <c r="G2385" s="386">
        <v>136.82</v>
      </c>
      <c r="H2385" s="386">
        <v>2.841815</v>
      </c>
      <c r="J2385" s="320">
        <f t="shared" si="185"/>
        <v>2020</v>
      </c>
      <c r="K2385" s="320">
        <f t="shared" si="186"/>
        <v>8</v>
      </c>
      <c r="L2385" s="320">
        <f t="shared" si="187"/>
        <v>11</v>
      </c>
      <c r="M2385" s="91">
        <f t="shared" si="188"/>
        <v>44054</v>
      </c>
      <c r="N2385" s="90">
        <f t="shared" si="189"/>
        <v>44054.622893518521</v>
      </c>
      <c r="O2385" s="386">
        <v>136.82</v>
      </c>
      <c r="P2385" s="386">
        <v>2.841815</v>
      </c>
      <c r="Q2385" s="386" t="s">
        <v>338</v>
      </c>
    </row>
    <row r="2386" spans="1:17">
      <c r="A2386" s="386" t="s">
        <v>351</v>
      </c>
      <c r="B2386" s="386" t="s">
        <v>338</v>
      </c>
      <c r="C2386" s="386" t="s">
        <v>188</v>
      </c>
      <c r="D2386" s="389">
        <v>44054</v>
      </c>
      <c r="E2386" s="394">
        <v>0.62289351851851849</v>
      </c>
      <c r="F2386" s="386" t="s">
        <v>421</v>
      </c>
      <c r="G2386" s="386">
        <v>136.91999999999999</v>
      </c>
      <c r="H2386" s="386">
        <v>2.8375050000000002</v>
      </c>
      <c r="J2386" s="320">
        <f t="shared" si="185"/>
        <v>2020</v>
      </c>
      <c r="K2386" s="320">
        <f t="shared" si="186"/>
        <v>8</v>
      </c>
      <c r="L2386" s="320">
        <f t="shared" si="187"/>
        <v>11</v>
      </c>
      <c r="M2386" s="91">
        <f t="shared" si="188"/>
        <v>44054</v>
      </c>
      <c r="N2386" s="90">
        <f t="shared" si="189"/>
        <v>44054.622893518521</v>
      </c>
      <c r="O2386" s="386">
        <v>136.91999999999999</v>
      </c>
      <c r="P2386" s="386">
        <v>2.8375050000000002</v>
      </c>
      <c r="Q2386" s="386" t="s">
        <v>338</v>
      </c>
    </row>
    <row r="2387" spans="1:17">
      <c r="A2387" s="386" t="s">
        <v>351</v>
      </c>
      <c r="B2387" s="386" t="s">
        <v>338</v>
      </c>
      <c r="C2387" s="386" t="s">
        <v>188</v>
      </c>
      <c r="D2387" s="389">
        <v>44054</v>
      </c>
      <c r="E2387" s="394">
        <v>0.62502314814814808</v>
      </c>
      <c r="F2387" s="386" t="s">
        <v>415</v>
      </c>
      <c r="G2387" s="386">
        <v>136.9325</v>
      </c>
      <c r="H2387" s="386">
        <v>2.836967</v>
      </c>
      <c r="J2387" s="320">
        <f t="shared" si="185"/>
        <v>2020</v>
      </c>
      <c r="K2387" s="320">
        <f t="shared" si="186"/>
        <v>8</v>
      </c>
      <c r="L2387" s="320">
        <f t="shared" si="187"/>
        <v>11</v>
      </c>
      <c r="M2387" s="91">
        <f t="shared" si="188"/>
        <v>44054</v>
      </c>
      <c r="N2387" s="90">
        <f t="shared" si="189"/>
        <v>44054.625023148146</v>
      </c>
      <c r="O2387" s="386">
        <v>136.9325</v>
      </c>
      <c r="P2387" s="386">
        <v>2.836967</v>
      </c>
      <c r="Q2387" s="386" t="s">
        <v>338</v>
      </c>
    </row>
    <row r="2388" spans="1:17">
      <c r="A2388" s="386" t="s">
        <v>351</v>
      </c>
      <c r="B2388" s="386" t="s">
        <v>338</v>
      </c>
      <c r="C2388" s="386" t="s">
        <v>188</v>
      </c>
      <c r="D2388" s="389">
        <v>44054</v>
      </c>
      <c r="E2388" s="394">
        <v>0.62502314814814808</v>
      </c>
      <c r="F2388" s="386" t="s">
        <v>415</v>
      </c>
      <c r="G2388" s="386">
        <v>136.9</v>
      </c>
      <c r="H2388" s="386">
        <v>2.8383669999999999</v>
      </c>
      <c r="J2388" s="320">
        <f t="shared" si="185"/>
        <v>2020</v>
      </c>
      <c r="K2388" s="320">
        <f t="shared" si="186"/>
        <v>8</v>
      </c>
      <c r="L2388" s="320">
        <f t="shared" si="187"/>
        <v>11</v>
      </c>
      <c r="M2388" s="91">
        <f t="shared" si="188"/>
        <v>44054</v>
      </c>
      <c r="N2388" s="90">
        <f t="shared" si="189"/>
        <v>44054.625023148146</v>
      </c>
      <c r="O2388" s="386">
        <v>136.9</v>
      </c>
      <c r="P2388" s="386">
        <v>2.8383669999999999</v>
      </c>
      <c r="Q2388" s="386" t="s">
        <v>338</v>
      </c>
    </row>
    <row r="2389" spans="1:17">
      <c r="A2389" s="386" t="s">
        <v>351</v>
      </c>
      <c r="B2389" s="386" t="s">
        <v>338</v>
      </c>
      <c r="C2389" s="386" t="s">
        <v>188</v>
      </c>
      <c r="D2389" s="389">
        <v>44055</v>
      </c>
      <c r="E2389" s="394">
        <v>0.62510416666666668</v>
      </c>
      <c r="F2389" s="386" t="s">
        <v>414</v>
      </c>
      <c r="G2389" s="386">
        <v>135.43100000000001</v>
      </c>
      <c r="H2389" s="386">
        <v>2.9020090000000001</v>
      </c>
      <c r="J2389" s="320">
        <f t="shared" si="185"/>
        <v>2020</v>
      </c>
      <c r="K2389" s="320">
        <f t="shared" si="186"/>
        <v>8</v>
      </c>
      <c r="L2389" s="320">
        <f t="shared" si="187"/>
        <v>12</v>
      </c>
      <c r="M2389" s="91">
        <f t="shared" si="188"/>
        <v>44055</v>
      </c>
      <c r="N2389" s="90">
        <f t="shared" si="189"/>
        <v>44055.625104166669</v>
      </c>
      <c r="O2389" s="386">
        <v>135.43100000000001</v>
      </c>
      <c r="P2389" s="386">
        <v>2.9020090000000001</v>
      </c>
      <c r="Q2389" s="386" t="s">
        <v>338</v>
      </c>
    </row>
    <row r="2390" spans="1:17">
      <c r="A2390" s="386" t="s">
        <v>351</v>
      </c>
      <c r="B2390" s="386" t="s">
        <v>338</v>
      </c>
      <c r="C2390" s="386" t="s">
        <v>188</v>
      </c>
      <c r="D2390" s="389">
        <v>44055</v>
      </c>
      <c r="E2390" s="394">
        <v>0.94717592592592592</v>
      </c>
      <c r="F2390" s="386" t="s">
        <v>415</v>
      </c>
      <c r="G2390" s="386">
        <v>134.26900000000001</v>
      </c>
      <c r="H2390" s="386">
        <v>2.9527960000000002</v>
      </c>
      <c r="J2390" s="320">
        <f t="shared" si="185"/>
        <v>2020</v>
      </c>
      <c r="K2390" s="320">
        <f t="shared" si="186"/>
        <v>8</v>
      </c>
      <c r="L2390" s="320">
        <f t="shared" si="187"/>
        <v>12</v>
      </c>
      <c r="M2390" s="91">
        <f t="shared" si="188"/>
        <v>44055</v>
      </c>
      <c r="N2390" s="90">
        <f t="shared" si="189"/>
        <v>44055.947175925925</v>
      </c>
      <c r="O2390" s="386">
        <v>134.26900000000001</v>
      </c>
      <c r="P2390" s="386">
        <v>2.9527960000000002</v>
      </c>
      <c r="Q2390" s="386" t="s">
        <v>338</v>
      </c>
    </row>
    <row r="2391" spans="1:17">
      <c r="A2391" s="386" t="s">
        <v>351</v>
      </c>
      <c r="B2391" s="386" t="s">
        <v>338</v>
      </c>
      <c r="C2391" s="386" t="s">
        <v>188</v>
      </c>
      <c r="D2391" s="389">
        <v>44056</v>
      </c>
      <c r="E2391" s="394">
        <v>0.57725694444444442</v>
      </c>
      <c r="F2391" s="386" t="s">
        <v>650</v>
      </c>
      <c r="G2391" s="386">
        <v>132.66578000000001</v>
      </c>
      <c r="H2391" s="386">
        <v>3.0242680000000002</v>
      </c>
      <c r="J2391" s="320">
        <f t="shared" si="185"/>
        <v>2020</v>
      </c>
      <c r="K2391" s="320">
        <f t="shared" si="186"/>
        <v>8</v>
      </c>
      <c r="L2391" s="320">
        <f t="shared" si="187"/>
        <v>13</v>
      </c>
      <c r="M2391" s="91">
        <f t="shared" si="188"/>
        <v>44056</v>
      </c>
      <c r="N2391" s="90">
        <f t="shared" si="189"/>
        <v>44056.577256944445</v>
      </c>
      <c r="O2391" s="386">
        <v>132.66578000000001</v>
      </c>
      <c r="P2391" s="386">
        <v>3.0242680000000002</v>
      </c>
      <c r="Q2391" s="386" t="s">
        <v>338</v>
      </c>
    </row>
    <row r="2392" spans="1:17">
      <c r="A2392" s="386" t="s">
        <v>351</v>
      </c>
      <c r="B2392" s="386" t="s">
        <v>338</v>
      </c>
      <c r="C2392" s="386" t="s">
        <v>188</v>
      </c>
      <c r="D2392" s="389">
        <v>44056</v>
      </c>
      <c r="E2392" s="394">
        <v>0.57725694444444442</v>
      </c>
      <c r="F2392" s="386" t="s">
        <v>650</v>
      </c>
      <c r="G2392" s="386">
        <v>132.69703000000001</v>
      </c>
      <c r="H2392" s="386">
        <v>3.0228640000000002</v>
      </c>
      <c r="J2392" s="320">
        <f t="shared" si="185"/>
        <v>2020</v>
      </c>
      <c r="K2392" s="320">
        <f t="shared" si="186"/>
        <v>8</v>
      </c>
      <c r="L2392" s="320">
        <f t="shared" si="187"/>
        <v>13</v>
      </c>
      <c r="M2392" s="91">
        <f t="shared" si="188"/>
        <v>44056</v>
      </c>
      <c r="N2392" s="90">
        <f t="shared" si="189"/>
        <v>44056.577256944445</v>
      </c>
      <c r="O2392" s="386">
        <v>132.69703000000001</v>
      </c>
      <c r="P2392" s="386">
        <v>3.0228640000000002</v>
      </c>
      <c r="Q2392" s="386" t="s">
        <v>338</v>
      </c>
    </row>
    <row r="2393" spans="1:17">
      <c r="A2393" s="386" t="s">
        <v>351</v>
      </c>
      <c r="B2393" s="386" t="s">
        <v>338</v>
      </c>
      <c r="C2393" s="386" t="s">
        <v>188</v>
      </c>
      <c r="D2393" s="389">
        <v>44057</v>
      </c>
      <c r="E2393" s="394">
        <v>0.6253009259259259</v>
      </c>
      <c r="F2393" s="386" t="s">
        <v>423</v>
      </c>
      <c r="G2393" s="386">
        <v>132.64699999999999</v>
      </c>
      <c r="H2393" s="386">
        <v>3.0250170000000001</v>
      </c>
      <c r="J2393" s="320">
        <f t="shared" si="185"/>
        <v>2020</v>
      </c>
      <c r="K2393" s="320">
        <f t="shared" si="186"/>
        <v>8</v>
      </c>
      <c r="L2393" s="320">
        <f t="shared" si="187"/>
        <v>14</v>
      </c>
      <c r="M2393" s="91">
        <f t="shared" si="188"/>
        <v>44057</v>
      </c>
      <c r="N2393" s="90">
        <f t="shared" si="189"/>
        <v>44057.625300925924</v>
      </c>
      <c r="O2393" s="386">
        <v>132.64699999999999</v>
      </c>
      <c r="P2393" s="386">
        <v>3.0250170000000001</v>
      </c>
      <c r="Q2393" s="386" t="s">
        <v>338</v>
      </c>
    </row>
    <row r="2394" spans="1:17">
      <c r="A2394" s="386" t="s">
        <v>351</v>
      </c>
      <c r="B2394" s="386" t="s">
        <v>338</v>
      </c>
      <c r="C2394" s="386" t="s">
        <v>188</v>
      </c>
      <c r="D2394" s="389">
        <v>44057</v>
      </c>
      <c r="E2394" s="394">
        <v>0.67407407407407405</v>
      </c>
      <c r="F2394" s="386" t="s">
        <v>650</v>
      </c>
      <c r="G2394" s="386">
        <v>134.16999999999999</v>
      </c>
      <c r="H2394" s="386">
        <v>2.957077</v>
      </c>
      <c r="J2394" s="320">
        <f t="shared" si="185"/>
        <v>2020</v>
      </c>
      <c r="K2394" s="320">
        <f t="shared" si="186"/>
        <v>8</v>
      </c>
      <c r="L2394" s="320">
        <f t="shared" si="187"/>
        <v>14</v>
      </c>
      <c r="M2394" s="91">
        <f t="shared" si="188"/>
        <v>44057</v>
      </c>
      <c r="N2394" s="90">
        <f t="shared" si="189"/>
        <v>44057.674074074072</v>
      </c>
      <c r="O2394" s="386">
        <v>134.16999999999999</v>
      </c>
      <c r="P2394" s="386">
        <v>2.957077</v>
      </c>
      <c r="Q2394" s="386" t="s">
        <v>338</v>
      </c>
    </row>
    <row r="2395" spans="1:17">
      <c r="A2395" s="386" t="s">
        <v>351</v>
      </c>
      <c r="B2395" s="386" t="s">
        <v>338</v>
      </c>
      <c r="C2395" s="386" t="s">
        <v>188</v>
      </c>
      <c r="D2395" s="389">
        <v>44057</v>
      </c>
      <c r="E2395" s="394">
        <v>0.67511574074074077</v>
      </c>
      <c r="F2395" s="386" t="s">
        <v>650</v>
      </c>
      <c r="G2395" s="386">
        <v>134.16999999999999</v>
      </c>
      <c r="H2395" s="386">
        <v>2.957077</v>
      </c>
      <c r="J2395" s="320">
        <f t="shared" si="185"/>
        <v>2020</v>
      </c>
      <c r="K2395" s="320">
        <f t="shared" si="186"/>
        <v>8</v>
      </c>
      <c r="L2395" s="320">
        <f t="shared" si="187"/>
        <v>14</v>
      </c>
      <c r="M2395" s="91">
        <f t="shared" si="188"/>
        <v>44057</v>
      </c>
      <c r="N2395" s="90">
        <f t="shared" si="189"/>
        <v>44057.675115740742</v>
      </c>
      <c r="O2395" s="386">
        <v>134.16999999999999</v>
      </c>
      <c r="P2395" s="386">
        <v>2.957077</v>
      </c>
      <c r="Q2395" s="386" t="s">
        <v>338</v>
      </c>
    </row>
    <row r="2396" spans="1:17">
      <c r="A2396" s="386" t="s">
        <v>351</v>
      </c>
      <c r="B2396" s="386" t="s">
        <v>338</v>
      </c>
      <c r="C2396" s="386" t="s">
        <v>188</v>
      </c>
      <c r="D2396" s="389">
        <v>44060</v>
      </c>
      <c r="E2396" s="394">
        <v>0.52362268518518518</v>
      </c>
      <c r="F2396" s="386" t="s">
        <v>436</v>
      </c>
      <c r="G2396" s="386">
        <v>131.37899999999999</v>
      </c>
      <c r="H2396" s="386">
        <v>3.0822929999999999</v>
      </c>
      <c r="J2396" s="320">
        <f t="shared" si="185"/>
        <v>2020</v>
      </c>
      <c r="K2396" s="320">
        <f t="shared" si="186"/>
        <v>8</v>
      </c>
      <c r="L2396" s="320">
        <f t="shared" si="187"/>
        <v>17</v>
      </c>
      <c r="M2396" s="91">
        <f t="shared" si="188"/>
        <v>44060</v>
      </c>
      <c r="N2396" s="90">
        <f t="shared" si="189"/>
        <v>44060.523622685185</v>
      </c>
      <c r="O2396" s="386">
        <v>131.37899999999999</v>
      </c>
      <c r="P2396" s="386">
        <v>3.0822929999999999</v>
      </c>
      <c r="Q2396" s="386" t="s">
        <v>338</v>
      </c>
    </row>
    <row r="2397" spans="1:17">
      <c r="A2397" s="386" t="s">
        <v>351</v>
      </c>
      <c r="B2397" s="386" t="s">
        <v>338</v>
      </c>
      <c r="C2397" s="386" t="s">
        <v>188</v>
      </c>
      <c r="D2397" s="389">
        <v>44060</v>
      </c>
      <c r="E2397" s="394">
        <v>0.52362268518518518</v>
      </c>
      <c r="F2397" s="386" t="s">
        <v>436</v>
      </c>
      <c r="G2397" s="386">
        <v>131.37899999999999</v>
      </c>
      <c r="H2397" s="386">
        <v>3.0822929999999999</v>
      </c>
      <c r="J2397" s="320">
        <f t="shared" si="185"/>
        <v>2020</v>
      </c>
      <c r="K2397" s="320">
        <f t="shared" si="186"/>
        <v>8</v>
      </c>
      <c r="L2397" s="320">
        <f t="shared" si="187"/>
        <v>17</v>
      </c>
      <c r="M2397" s="91">
        <f t="shared" si="188"/>
        <v>44060</v>
      </c>
      <c r="N2397" s="90">
        <f t="shared" si="189"/>
        <v>44060.523622685185</v>
      </c>
      <c r="O2397" s="386">
        <v>131.37899999999999</v>
      </c>
      <c r="P2397" s="386">
        <v>3.0822929999999999</v>
      </c>
      <c r="Q2397" s="386" t="s">
        <v>338</v>
      </c>
    </row>
    <row r="2398" spans="1:17">
      <c r="A2398" s="386" t="s">
        <v>351</v>
      </c>
      <c r="B2398" s="386" t="s">
        <v>338</v>
      </c>
      <c r="C2398" s="386" t="s">
        <v>188</v>
      </c>
      <c r="D2398" s="389">
        <v>44061</v>
      </c>
      <c r="E2398" s="394">
        <v>0.45836805555555554</v>
      </c>
      <c r="F2398" s="386" t="s">
        <v>465</v>
      </c>
      <c r="G2398" s="386">
        <v>132.91300000000001</v>
      </c>
      <c r="H2398" s="386">
        <v>3.0129809999999999</v>
      </c>
      <c r="J2398" s="320">
        <f t="shared" si="185"/>
        <v>2020</v>
      </c>
      <c r="K2398" s="320">
        <f t="shared" si="186"/>
        <v>8</v>
      </c>
      <c r="L2398" s="320">
        <f t="shared" si="187"/>
        <v>18</v>
      </c>
      <c r="M2398" s="91">
        <f t="shared" si="188"/>
        <v>44061</v>
      </c>
      <c r="N2398" s="90">
        <f t="shared" si="189"/>
        <v>44061.458368055559</v>
      </c>
      <c r="O2398" s="386">
        <v>132.91300000000001</v>
      </c>
      <c r="P2398" s="386">
        <v>3.0129809999999999</v>
      </c>
      <c r="Q2398" s="386" t="s">
        <v>338</v>
      </c>
    </row>
    <row r="2399" spans="1:17">
      <c r="A2399" s="386" t="s">
        <v>351</v>
      </c>
      <c r="B2399" s="386" t="s">
        <v>338</v>
      </c>
      <c r="C2399" s="386" t="s">
        <v>188</v>
      </c>
      <c r="D2399" s="389">
        <v>44061</v>
      </c>
      <c r="E2399" s="394">
        <v>0.45836805555555554</v>
      </c>
      <c r="F2399" s="386" t="s">
        <v>465</v>
      </c>
      <c r="G2399" s="386">
        <v>132.91300000000001</v>
      </c>
      <c r="H2399" s="386">
        <v>3.0129809999999999</v>
      </c>
      <c r="J2399" s="320">
        <f t="shared" si="185"/>
        <v>2020</v>
      </c>
      <c r="K2399" s="320">
        <f t="shared" si="186"/>
        <v>8</v>
      </c>
      <c r="L2399" s="320">
        <f t="shared" si="187"/>
        <v>18</v>
      </c>
      <c r="M2399" s="91">
        <f t="shared" si="188"/>
        <v>44061</v>
      </c>
      <c r="N2399" s="90">
        <f t="shared" si="189"/>
        <v>44061.458368055559</v>
      </c>
      <c r="O2399" s="386">
        <v>132.91300000000001</v>
      </c>
      <c r="P2399" s="386">
        <v>3.0129809999999999</v>
      </c>
      <c r="Q2399" s="386" t="s">
        <v>338</v>
      </c>
    </row>
    <row r="2400" spans="1:17">
      <c r="A2400" s="386" t="s">
        <v>351</v>
      </c>
      <c r="B2400" s="386" t="s">
        <v>338</v>
      </c>
      <c r="C2400" s="386" t="s">
        <v>188</v>
      </c>
      <c r="D2400" s="389">
        <v>44062</v>
      </c>
      <c r="E2400" s="394">
        <v>0.57725694444444442</v>
      </c>
      <c r="F2400" s="386" t="s">
        <v>415</v>
      </c>
      <c r="G2400" s="386">
        <v>132.93783999999999</v>
      </c>
      <c r="H2400" s="386">
        <v>3.0116770000000002</v>
      </c>
      <c r="J2400" s="320">
        <f t="shared" si="185"/>
        <v>2020</v>
      </c>
      <c r="K2400" s="320">
        <f t="shared" si="186"/>
        <v>8</v>
      </c>
      <c r="L2400" s="320">
        <f t="shared" si="187"/>
        <v>19</v>
      </c>
      <c r="M2400" s="91">
        <f t="shared" si="188"/>
        <v>44062</v>
      </c>
      <c r="N2400" s="90">
        <f t="shared" si="189"/>
        <v>44062.577256944445</v>
      </c>
      <c r="O2400" s="386">
        <v>132.93783999999999</v>
      </c>
      <c r="P2400" s="386">
        <v>3.0116770000000002</v>
      </c>
      <c r="Q2400" s="386" t="s">
        <v>338</v>
      </c>
    </row>
    <row r="2401" spans="1:17">
      <c r="A2401" s="386" t="s">
        <v>351</v>
      </c>
      <c r="B2401" s="386" t="s">
        <v>338</v>
      </c>
      <c r="C2401" s="386" t="s">
        <v>188</v>
      </c>
      <c r="D2401" s="389">
        <v>44062</v>
      </c>
      <c r="E2401" s="394">
        <v>0.57746527777777779</v>
      </c>
      <c r="F2401" s="386" t="s">
        <v>415</v>
      </c>
      <c r="G2401" s="386">
        <v>132.87533999999999</v>
      </c>
      <c r="H2401" s="386">
        <v>3.0144799999999998</v>
      </c>
      <c r="J2401" s="320">
        <f t="shared" si="185"/>
        <v>2020</v>
      </c>
      <c r="K2401" s="320">
        <f t="shared" si="186"/>
        <v>8</v>
      </c>
      <c r="L2401" s="320">
        <f t="shared" si="187"/>
        <v>19</v>
      </c>
      <c r="M2401" s="91">
        <f t="shared" si="188"/>
        <v>44062</v>
      </c>
      <c r="N2401" s="90">
        <f t="shared" si="189"/>
        <v>44062.577465277776</v>
      </c>
      <c r="O2401" s="386">
        <v>132.87533999999999</v>
      </c>
      <c r="P2401" s="386">
        <v>3.0144799999999998</v>
      </c>
      <c r="Q2401" s="386" t="s">
        <v>338</v>
      </c>
    </row>
    <row r="2402" spans="1:17">
      <c r="A2402" s="386" t="s">
        <v>351</v>
      </c>
      <c r="B2402" s="386" t="s">
        <v>338</v>
      </c>
      <c r="C2402" s="386" t="s">
        <v>188</v>
      </c>
      <c r="D2402" s="389">
        <v>44062</v>
      </c>
      <c r="E2402" s="394">
        <v>0.69791666666666663</v>
      </c>
      <c r="F2402" s="386" t="s">
        <v>423</v>
      </c>
      <c r="G2402" s="386">
        <v>135.03854899999999</v>
      </c>
      <c r="H2402" s="386">
        <v>2.9184899999999998</v>
      </c>
      <c r="J2402" s="320">
        <f t="shared" si="185"/>
        <v>2020</v>
      </c>
      <c r="K2402" s="320">
        <f t="shared" si="186"/>
        <v>8</v>
      </c>
      <c r="L2402" s="320">
        <f t="shared" si="187"/>
        <v>19</v>
      </c>
      <c r="M2402" s="91">
        <f t="shared" si="188"/>
        <v>44062</v>
      </c>
      <c r="N2402" s="90">
        <f t="shared" si="189"/>
        <v>44062.697916666664</v>
      </c>
      <c r="O2402" s="386">
        <v>135.03854899999999</v>
      </c>
      <c r="P2402" s="386">
        <v>2.9184899999999998</v>
      </c>
      <c r="Q2402" s="386" t="s">
        <v>338</v>
      </c>
    </row>
    <row r="2403" spans="1:17">
      <c r="A2403" s="386" t="s">
        <v>351</v>
      </c>
      <c r="B2403" s="386" t="s">
        <v>338</v>
      </c>
      <c r="C2403" s="386" t="s">
        <v>188</v>
      </c>
      <c r="D2403" s="389">
        <v>44063</v>
      </c>
      <c r="E2403" s="394">
        <v>0.53608796296296302</v>
      </c>
      <c r="F2403" s="386" t="s">
        <v>430</v>
      </c>
      <c r="G2403" s="386">
        <v>133.57300000000001</v>
      </c>
      <c r="H2403" s="386">
        <v>2.9830040000000002</v>
      </c>
      <c r="J2403" s="320">
        <f t="shared" si="185"/>
        <v>2020</v>
      </c>
      <c r="K2403" s="320">
        <f t="shared" si="186"/>
        <v>8</v>
      </c>
      <c r="L2403" s="320">
        <f t="shared" si="187"/>
        <v>20</v>
      </c>
      <c r="M2403" s="91">
        <f t="shared" si="188"/>
        <v>44063</v>
      </c>
      <c r="N2403" s="90">
        <f t="shared" si="189"/>
        <v>44063.536087962966</v>
      </c>
      <c r="O2403" s="386">
        <v>133.57300000000001</v>
      </c>
      <c r="P2403" s="386">
        <v>2.9830040000000002</v>
      </c>
      <c r="Q2403" s="386" t="s">
        <v>338</v>
      </c>
    </row>
    <row r="2404" spans="1:17">
      <c r="A2404" s="386" t="s">
        <v>351</v>
      </c>
      <c r="B2404" s="386" t="s">
        <v>338</v>
      </c>
      <c r="C2404" s="386" t="s">
        <v>188</v>
      </c>
      <c r="D2404" s="389">
        <v>44067</v>
      </c>
      <c r="E2404" s="394">
        <v>0.61212962962962969</v>
      </c>
      <c r="F2404" s="386" t="s">
        <v>511</v>
      </c>
      <c r="G2404" s="386">
        <v>132.32</v>
      </c>
      <c r="H2404" s="386">
        <v>3.0389940000000002</v>
      </c>
      <c r="J2404" s="320">
        <f t="shared" si="185"/>
        <v>2020</v>
      </c>
      <c r="K2404" s="320">
        <f t="shared" si="186"/>
        <v>8</v>
      </c>
      <c r="L2404" s="320">
        <f t="shared" si="187"/>
        <v>24</v>
      </c>
      <c r="M2404" s="91">
        <f t="shared" si="188"/>
        <v>44067</v>
      </c>
      <c r="N2404" s="90">
        <f t="shared" si="189"/>
        <v>44067.612129629626</v>
      </c>
      <c r="O2404" s="386">
        <v>132.32</v>
      </c>
      <c r="P2404" s="386">
        <v>3.0389940000000002</v>
      </c>
      <c r="Q2404" s="386" t="s">
        <v>338</v>
      </c>
    </row>
    <row r="2405" spans="1:17">
      <c r="A2405" s="386" t="s">
        <v>351</v>
      </c>
      <c r="B2405" s="386" t="s">
        <v>338</v>
      </c>
      <c r="C2405" s="386" t="s">
        <v>188</v>
      </c>
      <c r="D2405" s="389">
        <v>44067</v>
      </c>
      <c r="E2405" s="394">
        <v>0.61212962962962969</v>
      </c>
      <c r="F2405" s="386" t="s">
        <v>511</v>
      </c>
      <c r="G2405" s="386">
        <v>132.32</v>
      </c>
      <c r="H2405" s="386">
        <v>3.0389940000000002</v>
      </c>
      <c r="J2405" s="320">
        <f t="shared" si="185"/>
        <v>2020</v>
      </c>
      <c r="K2405" s="320">
        <f t="shared" si="186"/>
        <v>8</v>
      </c>
      <c r="L2405" s="320">
        <f t="shared" si="187"/>
        <v>24</v>
      </c>
      <c r="M2405" s="91">
        <f t="shared" si="188"/>
        <v>44067</v>
      </c>
      <c r="N2405" s="90">
        <f t="shared" si="189"/>
        <v>44067.612129629626</v>
      </c>
      <c r="O2405" s="386">
        <v>132.32</v>
      </c>
      <c r="P2405" s="386">
        <v>3.0389940000000002</v>
      </c>
      <c r="Q2405" s="386" t="s">
        <v>338</v>
      </c>
    </row>
    <row r="2406" spans="1:17">
      <c r="A2406" s="386" t="s">
        <v>351</v>
      </c>
      <c r="B2406" s="386" t="s">
        <v>338</v>
      </c>
      <c r="C2406" s="386" t="s">
        <v>188</v>
      </c>
      <c r="D2406" s="389">
        <v>44067</v>
      </c>
      <c r="E2406" s="394">
        <v>0.61215277777777777</v>
      </c>
      <c r="F2406" s="386" t="s">
        <v>511</v>
      </c>
      <c r="G2406" s="386">
        <v>132.364</v>
      </c>
      <c r="H2406" s="386">
        <v>3.0370089999999998</v>
      </c>
      <c r="J2406" s="320">
        <f t="shared" si="185"/>
        <v>2020</v>
      </c>
      <c r="K2406" s="320">
        <f t="shared" si="186"/>
        <v>8</v>
      </c>
      <c r="L2406" s="320">
        <f t="shared" si="187"/>
        <v>24</v>
      </c>
      <c r="M2406" s="91">
        <f t="shared" si="188"/>
        <v>44067</v>
      </c>
      <c r="N2406" s="90">
        <f t="shared" si="189"/>
        <v>44067.61215277778</v>
      </c>
      <c r="O2406" s="386">
        <v>132.364</v>
      </c>
      <c r="P2406" s="386">
        <v>3.0370089999999998</v>
      </c>
      <c r="Q2406" s="386" t="s">
        <v>338</v>
      </c>
    </row>
    <row r="2407" spans="1:17">
      <c r="A2407" s="386" t="s">
        <v>351</v>
      </c>
      <c r="B2407" s="386" t="s">
        <v>338</v>
      </c>
      <c r="C2407" s="386" t="s">
        <v>188</v>
      </c>
      <c r="D2407" s="389">
        <v>44067</v>
      </c>
      <c r="E2407" s="394">
        <v>0.62511574074074072</v>
      </c>
      <c r="F2407" s="386" t="s">
        <v>664</v>
      </c>
      <c r="G2407" s="386">
        <v>133.501</v>
      </c>
      <c r="H2407" s="386">
        <v>2.9860199999999999</v>
      </c>
      <c r="J2407" s="320">
        <f t="shared" si="185"/>
        <v>2020</v>
      </c>
      <c r="K2407" s="320">
        <f t="shared" si="186"/>
        <v>8</v>
      </c>
      <c r="L2407" s="320">
        <f t="shared" si="187"/>
        <v>24</v>
      </c>
      <c r="M2407" s="91">
        <f t="shared" si="188"/>
        <v>44067</v>
      </c>
      <c r="N2407" s="90">
        <f t="shared" si="189"/>
        <v>44067.625115740739</v>
      </c>
      <c r="O2407" s="386">
        <v>133.501</v>
      </c>
      <c r="P2407" s="386">
        <v>2.9860199999999999</v>
      </c>
      <c r="Q2407" s="386" t="s">
        <v>338</v>
      </c>
    </row>
    <row r="2408" spans="1:17">
      <c r="A2408" s="386" t="s">
        <v>351</v>
      </c>
      <c r="B2408" s="386" t="s">
        <v>338</v>
      </c>
      <c r="C2408" s="386" t="s">
        <v>188</v>
      </c>
      <c r="D2408" s="389">
        <v>44067</v>
      </c>
      <c r="E2408" s="394">
        <v>0.62511574074074072</v>
      </c>
      <c r="F2408" s="386" t="s">
        <v>664</v>
      </c>
      <c r="G2408" s="386">
        <v>133.44092699999999</v>
      </c>
      <c r="H2408" s="386">
        <v>2.988699</v>
      </c>
      <c r="J2408" s="320">
        <f t="shared" si="185"/>
        <v>2020</v>
      </c>
      <c r="K2408" s="320">
        <f t="shared" si="186"/>
        <v>8</v>
      </c>
      <c r="L2408" s="320">
        <f t="shared" si="187"/>
        <v>24</v>
      </c>
      <c r="M2408" s="91">
        <f t="shared" si="188"/>
        <v>44067</v>
      </c>
      <c r="N2408" s="90">
        <f t="shared" si="189"/>
        <v>44067.625115740739</v>
      </c>
      <c r="O2408" s="386">
        <v>133.44092699999999</v>
      </c>
      <c r="P2408" s="386">
        <v>2.988699</v>
      </c>
      <c r="Q2408" s="386" t="s">
        <v>338</v>
      </c>
    </row>
    <row r="2409" spans="1:17">
      <c r="A2409" s="386" t="s">
        <v>351</v>
      </c>
      <c r="B2409" s="386" t="s">
        <v>338</v>
      </c>
      <c r="C2409" s="386" t="s">
        <v>188</v>
      </c>
      <c r="D2409" s="389">
        <v>44068</v>
      </c>
      <c r="E2409" s="394">
        <v>0.62525462962962963</v>
      </c>
      <c r="F2409" s="386" t="s">
        <v>665</v>
      </c>
      <c r="G2409" s="386">
        <v>132.32499999999999</v>
      </c>
      <c r="H2409" s="386">
        <v>3.038675</v>
      </c>
      <c r="J2409" s="320">
        <f t="shared" si="185"/>
        <v>2020</v>
      </c>
      <c r="K2409" s="320">
        <f t="shared" si="186"/>
        <v>8</v>
      </c>
      <c r="L2409" s="320">
        <f t="shared" si="187"/>
        <v>25</v>
      </c>
      <c r="M2409" s="91">
        <f t="shared" si="188"/>
        <v>44068</v>
      </c>
      <c r="N2409" s="90">
        <f t="shared" si="189"/>
        <v>44068.625254629631</v>
      </c>
      <c r="O2409" s="386">
        <v>132.32499999999999</v>
      </c>
      <c r="P2409" s="386">
        <v>3.038675</v>
      </c>
      <c r="Q2409" s="386" t="s">
        <v>338</v>
      </c>
    </row>
    <row r="2410" spans="1:17">
      <c r="A2410" s="386" t="s">
        <v>351</v>
      </c>
      <c r="B2410" s="386" t="s">
        <v>338</v>
      </c>
      <c r="C2410" s="386" t="s">
        <v>188</v>
      </c>
      <c r="D2410" s="389">
        <v>44069</v>
      </c>
      <c r="E2410" s="394">
        <v>0.43881944444444443</v>
      </c>
      <c r="F2410" s="386" t="s">
        <v>417</v>
      </c>
      <c r="G2410" s="386">
        <v>130.01599999999999</v>
      </c>
      <c r="H2410" s="386">
        <v>3.1440139999999999</v>
      </c>
      <c r="J2410" s="320">
        <f t="shared" si="185"/>
        <v>2020</v>
      </c>
      <c r="K2410" s="320">
        <f t="shared" si="186"/>
        <v>8</v>
      </c>
      <c r="L2410" s="320">
        <f t="shared" si="187"/>
        <v>26</v>
      </c>
      <c r="M2410" s="91">
        <f t="shared" si="188"/>
        <v>44069</v>
      </c>
      <c r="N2410" s="90">
        <f t="shared" si="189"/>
        <v>44069.438819444447</v>
      </c>
      <c r="O2410" s="386">
        <v>130.01599999999999</v>
      </c>
      <c r="P2410" s="386">
        <v>3.1440139999999999</v>
      </c>
      <c r="Q2410" s="386" t="s">
        <v>338</v>
      </c>
    </row>
    <row r="2411" spans="1:17">
      <c r="A2411" s="386" t="s">
        <v>351</v>
      </c>
      <c r="B2411" s="386" t="s">
        <v>338</v>
      </c>
      <c r="C2411" s="386" t="s">
        <v>188</v>
      </c>
      <c r="D2411" s="389">
        <v>44069</v>
      </c>
      <c r="E2411" s="394">
        <v>0.62611111111111117</v>
      </c>
      <c r="F2411" s="386" t="s">
        <v>422</v>
      </c>
      <c r="G2411" s="386">
        <v>130.80799999999999</v>
      </c>
      <c r="H2411" s="386">
        <v>3.1075689999999998</v>
      </c>
      <c r="J2411" s="320">
        <f t="shared" si="185"/>
        <v>2020</v>
      </c>
      <c r="K2411" s="320">
        <f t="shared" si="186"/>
        <v>8</v>
      </c>
      <c r="L2411" s="320">
        <f t="shared" si="187"/>
        <v>26</v>
      </c>
      <c r="M2411" s="91">
        <f t="shared" si="188"/>
        <v>44069</v>
      </c>
      <c r="N2411" s="90">
        <f t="shared" si="189"/>
        <v>44069.626111111109</v>
      </c>
      <c r="O2411" s="386">
        <v>130.80799999999999</v>
      </c>
      <c r="P2411" s="386">
        <v>3.1075689999999998</v>
      </c>
      <c r="Q2411" s="386" t="s">
        <v>338</v>
      </c>
    </row>
    <row r="2412" spans="1:17">
      <c r="A2412" s="386" t="s">
        <v>351</v>
      </c>
      <c r="B2412" s="386" t="s">
        <v>338</v>
      </c>
      <c r="C2412" s="386" t="s">
        <v>188</v>
      </c>
      <c r="D2412" s="389">
        <v>44070</v>
      </c>
      <c r="E2412" s="394">
        <v>0.49086805555555557</v>
      </c>
      <c r="F2412" s="386" t="s">
        <v>426</v>
      </c>
      <c r="G2412" s="386">
        <v>129.23500000000001</v>
      </c>
      <c r="H2412" s="386">
        <v>3.1799940000000002</v>
      </c>
      <c r="J2412" s="320">
        <f t="shared" si="185"/>
        <v>2020</v>
      </c>
      <c r="K2412" s="320">
        <f t="shared" si="186"/>
        <v>8</v>
      </c>
      <c r="L2412" s="320">
        <f t="shared" si="187"/>
        <v>27</v>
      </c>
      <c r="M2412" s="91">
        <f t="shared" si="188"/>
        <v>44070</v>
      </c>
      <c r="N2412" s="90">
        <f t="shared" si="189"/>
        <v>44070.490868055553</v>
      </c>
      <c r="O2412" s="386">
        <v>129.23500000000001</v>
      </c>
      <c r="P2412" s="386">
        <v>3.1799940000000002</v>
      </c>
      <c r="Q2412" s="386" t="s">
        <v>338</v>
      </c>
    </row>
    <row r="2413" spans="1:17">
      <c r="A2413" s="386" t="s">
        <v>351</v>
      </c>
      <c r="B2413" s="386" t="s">
        <v>338</v>
      </c>
      <c r="C2413" s="386" t="s">
        <v>188</v>
      </c>
      <c r="D2413" s="389">
        <v>44070</v>
      </c>
      <c r="E2413" s="394">
        <v>0.49086805555555557</v>
      </c>
      <c r="F2413" s="386" t="s">
        <v>426</v>
      </c>
      <c r="G2413" s="386">
        <v>129.08500000000001</v>
      </c>
      <c r="H2413" s="386">
        <v>3.1869879999999999</v>
      </c>
      <c r="J2413" s="320">
        <f t="shared" si="185"/>
        <v>2020</v>
      </c>
      <c r="K2413" s="320">
        <f t="shared" si="186"/>
        <v>8</v>
      </c>
      <c r="L2413" s="320">
        <f t="shared" si="187"/>
        <v>27</v>
      </c>
      <c r="M2413" s="91">
        <f t="shared" si="188"/>
        <v>44070</v>
      </c>
      <c r="N2413" s="90">
        <f t="shared" si="189"/>
        <v>44070.490868055553</v>
      </c>
      <c r="O2413" s="386">
        <v>129.08500000000001</v>
      </c>
      <c r="P2413" s="386">
        <v>3.1869879999999999</v>
      </c>
      <c r="Q2413" s="386" t="s">
        <v>338</v>
      </c>
    </row>
    <row r="2414" spans="1:17">
      <c r="A2414" s="386" t="s">
        <v>351</v>
      </c>
      <c r="B2414" s="386" t="s">
        <v>338</v>
      </c>
      <c r="C2414" s="386" t="s">
        <v>188</v>
      </c>
      <c r="D2414" s="389">
        <v>44074</v>
      </c>
      <c r="E2414" s="394">
        <v>0.4325</v>
      </c>
      <c r="F2414" s="386" t="s">
        <v>666</v>
      </c>
      <c r="G2414" s="386">
        <v>129.72800000000001</v>
      </c>
      <c r="H2414" s="386">
        <v>3.1569980000000002</v>
      </c>
      <c r="J2414" s="320">
        <f t="shared" si="185"/>
        <v>2020</v>
      </c>
      <c r="K2414" s="320">
        <f t="shared" si="186"/>
        <v>8</v>
      </c>
      <c r="L2414" s="320">
        <f t="shared" si="187"/>
        <v>31</v>
      </c>
      <c r="M2414" s="91">
        <f t="shared" si="188"/>
        <v>44074</v>
      </c>
      <c r="N2414" s="90">
        <f t="shared" si="189"/>
        <v>44074.432500000003</v>
      </c>
      <c r="O2414" s="386">
        <v>129.72800000000001</v>
      </c>
      <c r="P2414" s="386">
        <v>3.1569980000000002</v>
      </c>
      <c r="Q2414" s="386" t="s">
        <v>338</v>
      </c>
    </row>
    <row r="2415" spans="1:17">
      <c r="A2415" s="386" t="s">
        <v>351</v>
      </c>
      <c r="B2415" s="386" t="s">
        <v>338</v>
      </c>
      <c r="C2415" s="386" t="s">
        <v>188</v>
      </c>
      <c r="D2415" s="389">
        <v>44074</v>
      </c>
      <c r="E2415" s="394">
        <v>0.45969907407407412</v>
      </c>
      <c r="F2415" s="386" t="s">
        <v>667</v>
      </c>
      <c r="G2415" s="386">
        <v>129.62200000000001</v>
      </c>
      <c r="H2415" s="386">
        <v>3.1619139999999999</v>
      </c>
      <c r="J2415" s="320">
        <f t="shared" si="185"/>
        <v>2020</v>
      </c>
      <c r="K2415" s="320">
        <f t="shared" si="186"/>
        <v>8</v>
      </c>
      <c r="L2415" s="320">
        <f t="shared" si="187"/>
        <v>31</v>
      </c>
      <c r="M2415" s="91">
        <f t="shared" si="188"/>
        <v>44074</v>
      </c>
      <c r="N2415" s="90">
        <f t="shared" si="189"/>
        <v>44074.459699074076</v>
      </c>
      <c r="O2415" s="386">
        <v>129.62200000000001</v>
      </c>
      <c r="P2415" s="386">
        <v>3.1619139999999999</v>
      </c>
      <c r="Q2415" s="386" t="s">
        <v>338</v>
      </c>
    </row>
    <row r="2416" spans="1:17">
      <c r="A2416" s="386" t="s">
        <v>351</v>
      </c>
      <c r="B2416" s="386" t="s">
        <v>338</v>
      </c>
      <c r="C2416" s="386" t="s">
        <v>188</v>
      </c>
      <c r="D2416" s="389">
        <v>44074</v>
      </c>
      <c r="E2416" s="394">
        <v>0.62517361111111114</v>
      </c>
      <c r="F2416" s="386" t="s">
        <v>496</v>
      </c>
      <c r="G2416" s="386">
        <v>129.75</v>
      </c>
      <c r="H2416" s="386">
        <v>3.1559780000000002</v>
      </c>
      <c r="J2416" s="320">
        <f t="shared" si="185"/>
        <v>2020</v>
      </c>
      <c r="K2416" s="320">
        <f t="shared" si="186"/>
        <v>8</v>
      </c>
      <c r="L2416" s="320">
        <f t="shared" si="187"/>
        <v>31</v>
      </c>
      <c r="M2416" s="91">
        <f t="shared" si="188"/>
        <v>44074</v>
      </c>
      <c r="N2416" s="90">
        <f t="shared" si="189"/>
        <v>44074.625173611108</v>
      </c>
      <c r="O2416" s="386">
        <v>129.75</v>
      </c>
      <c r="P2416" s="386">
        <v>3.1559780000000002</v>
      </c>
      <c r="Q2416" s="386" t="s">
        <v>338</v>
      </c>
    </row>
    <row r="2417" spans="1:17">
      <c r="A2417" s="386" t="s">
        <v>351</v>
      </c>
      <c r="B2417" s="386" t="s">
        <v>338</v>
      </c>
      <c r="C2417" s="386" t="s">
        <v>188</v>
      </c>
      <c r="D2417" s="389">
        <v>44074</v>
      </c>
      <c r="E2417" s="394">
        <v>0.62518518518518518</v>
      </c>
      <c r="F2417" s="386" t="s">
        <v>668</v>
      </c>
      <c r="G2417" s="386">
        <v>129.27600000000001</v>
      </c>
      <c r="H2417" s="386">
        <v>3.1779989999999998</v>
      </c>
      <c r="J2417" s="320">
        <f t="shared" si="185"/>
        <v>2020</v>
      </c>
      <c r="K2417" s="320">
        <f t="shared" si="186"/>
        <v>8</v>
      </c>
      <c r="L2417" s="320">
        <f t="shared" si="187"/>
        <v>31</v>
      </c>
      <c r="M2417" s="91">
        <f t="shared" si="188"/>
        <v>44074</v>
      </c>
      <c r="N2417" s="90">
        <f t="shared" si="189"/>
        <v>44074.625185185185</v>
      </c>
      <c r="O2417" s="386">
        <v>129.27600000000001</v>
      </c>
      <c r="P2417" s="386">
        <v>3.1779989999999998</v>
      </c>
      <c r="Q2417" s="386" t="s">
        <v>338</v>
      </c>
    </row>
    <row r="2418" spans="1:17">
      <c r="A2418" s="386" t="s">
        <v>351</v>
      </c>
      <c r="B2418" s="386" t="s">
        <v>338</v>
      </c>
      <c r="C2418" s="386" t="s">
        <v>188</v>
      </c>
      <c r="D2418" s="389">
        <v>44074</v>
      </c>
      <c r="E2418" s="394">
        <v>0.62555555555555553</v>
      </c>
      <c r="F2418" s="386" t="s">
        <v>431</v>
      </c>
      <c r="G2418" s="386">
        <v>130.37100000000001</v>
      </c>
      <c r="H2418" s="386">
        <v>3.127291</v>
      </c>
      <c r="J2418" s="320">
        <f t="shared" si="185"/>
        <v>2020</v>
      </c>
      <c r="K2418" s="320">
        <f t="shared" si="186"/>
        <v>8</v>
      </c>
      <c r="L2418" s="320">
        <f t="shared" si="187"/>
        <v>31</v>
      </c>
      <c r="M2418" s="91">
        <f t="shared" si="188"/>
        <v>44074</v>
      </c>
      <c r="N2418" s="90">
        <f t="shared" si="189"/>
        <v>44074.625555555554</v>
      </c>
      <c r="O2418" s="386">
        <v>130.37100000000001</v>
      </c>
      <c r="P2418" s="386">
        <v>3.127291</v>
      </c>
      <c r="Q2418" s="386" t="s">
        <v>338</v>
      </c>
    </row>
    <row r="2419" spans="1:17">
      <c r="A2419" s="386" t="s">
        <v>386</v>
      </c>
      <c r="B2419" s="386" t="s">
        <v>387</v>
      </c>
      <c r="C2419" s="386" t="s">
        <v>188</v>
      </c>
      <c r="D2419" s="389">
        <v>43983</v>
      </c>
      <c r="E2419" s="394">
        <v>0.56997685185185187</v>
      </c>
      <c r="F2419" s="386" t="s">
        <v>436</v>
      </c>
      <c r="G2419" s="386">
        <v>101.24299999999999</v>
      </c>
      <c r="H2419" s="386">
        <v>2.2310270000000001</v>
      </c>
      <c r="J2419" s="320">
        <f t="shared" si="185"/>
        <v>2020</v>
      </c>
      <c r="K2419" s="320">
        <f t="shared" si="186"/>
        <v>6</v>
      </c>
      <c r="L2419" s="320">
        <f t="shared" si="187"/>
        <v>1</v>
      </c>
      <c r="M2419" s="91">
        <f t="shared" si="188"/>
        <v>43983</v>
      </c>
      <c r="N2419" s="90">
        <f t="shared" si="189"/>
        <v>43983.569976851853</v>
      </c>
      <c r="O2419" s="386">
        <v>101.24299999999999</v>
      </c>
      <c r="P2419" s="386">
        <v>2.2310270000000001</v>
      </c>
      <c r="Q2419" s="386" t="s">
        <v>387</v>
      </c>
    </row>
    <row r="2420" spans="1:17">
      <c r="A2420" s="386" t="s">
        <v>386</v>
      </c>
      <c r="B2420" s="386" t="s">
        <v>387</v>
      </c>
      <c r="C2420" s="386" t="s">
        <v>188</v>
      </c>
      <c r="D2420" s="389">
        <v>43984</v>
      </c>
      <c r="E2420" s="394">
        <v>0.45811342592592591</v>
      </c>
      <c r="F2420" s="386" t="s">
        <v>669</v>
      </c>
      <c r="G2420" s="386">
        <v>101.295</v>
      </c>
      <c r="H2420" s="386">
        <v>2.225006</v>
      </c>
      <c r="J2420" s="320">
        <f t="shared" si="185"/>
        <v>2020</v>
      </c>
      <c r="K2420" s="320">
        <f t="shared" si="186"/>
        <v>6</v>
      </c>
      <c r="L2420" s="320">
        <f t="shared" si="187"/>
        <v>2</v>
      </c>
      <c r="M2420" s="91">
        <f t="shared" si="188"/>
        <v>43984</v>
      </c>
      <c r="N2420" s="90">
        <f t="shared" si="189"/>
        <v>43984.458113425928</v>
      </c>
      <c r="O2420" s="386">
        <v>101.295</v>
      </c>
      <c r="P2420" s="386">
        <v>2.225006</v>
      </c>
      <c r="Q2420" s="386" t="s">
        <v>387</v>
      </c>
    </row>
    <row r="2421" spans="1:17">
      <c r="A2421" s="386" t="s">
        <v>386</v>
      </c>
      <c r="B2421" s="386" t="s">
        <v>387</v>
      </c>
      <c r="C2421" s="386" t="s">
        <v>188</v>
      </c>
      <c r="D2421" s="389">
        <v>43984</v>
      </c>
      <c r="E2421" s="394">
        <v>0.45811342592592591</v>
      </c>
      <c r="F2421" s="386" t="s">
        <v>669</v>
      </c>
      <c r="G2421" s="386">
        <v>101.34699999999999</v>
      </c>
      <c r="H2421" s="386">
        <v>2.2190279999999998</v>
      </c>
      <c r="J2421" s="320">
        <f t="shared" si="185"/>
        <v>2020</v>
      </c>
      <c r="K2421" s="320">
        <f t="shared" si="186"/>
        <v>6</v>
      </c>
      <c r="L2421" s="320">
        <f t="shared" si="187"/>
        <v>2</v>
      </c>
      <c r="M2421" s="91">
        <f t="shared" si="188"/>
        <v>43984</v>
      </c>
      <c r="N2421" s="90">
        <f t="shared" si="189"/>
        <v>43984.458113425928</v>
      </c>
      <c r="O2421" s="386">
        <v>101.34699999999999</v>
      </c>
      <c r="P2421" s="386">
        <v>2.2190279999999998</v>
      </c>
      <c r="Q2421" s="386" t="s">
        <v>387</v>
      </c>
    </row>
    <row r="2422" spans="1:17">
      <c r="A2422" s="386" t="s">
        <v>386</v>
      </c>
      <c r="B2422" s="386" t="s">
        <v>387</v>
      </c>
      <c r="C2422" s="386" t="s">
        <v>188</v>
      </c>
      <c r="D2422" s="389">
        <v>43984</v>
      </c>
      <c r="E2422" s="394">
        <v>0.53391203703703705</v>
      </c>
      <c r="F2422" s="386" t="s">
        <v>503</v>
      </c>
      <c r="G2422" s="386">
        <v>101.565</v>
      </c>
      <c r="H2422" s="386">
        <v>2.1940010000000001</v>
      </c>
      <c r="J2422" s="320">
        <f t="shared" si="185"/>
        <v>2020</v>
      </c>
      <c r="K2422" s="320">
        <f t="shared" si="186"/>
        <v>6</v>
      </c>
      <c r="L2422" s="320">
        <f t="shared" si="187"/>
        <v>2</v>
      </c>
      <c r="M2422" s="91">
        <f t="shared" si="188"/>
        <v>43984</v>
      </c>
      <c r="N2422" s="90">
        <f t="shared" si="189"/>
        <v>43984.533912037034</v>
      </c>
      <c r="O2422" s="386">
        <v>101.565</v>
      </c>
      <c r="P2422" s="386">
        <v>2.1940010000000001</v>
      </c>
      <c r="Q2422" s="386" t="s">
        <v>387</v>
      </c>
    </row>
    <row r="2423" spans="1:17">
      <c r="A2423" s="386" t="s">
        <v>386</v>
      </c>
      <c r="B2423" s="386" t="s">
        <v>387</v>
      </c>
      <c r="C2423" s="386" t="s">
        <v>188</v>
      </c>
      <c r="D2423" s="389">
        <v>43985</v>
      </c>
      <c r="E2423" s="394">
        <v>0.42864583333333334</v>
      </c>
      <c r="F2423" s="386" t="s">
        <v>287</v>
      </c>
      <c r="G2423" s="386">
        <v>101.321</v>
      </c>
      <c r="H2423" s="386">
        <v>2.221975</v>
      </c>
      <c r="J2423" s="320">
        <f t="shared" si="185"/>
        <v>2020</v>
      </c>
      <c r="K2423" s="320">
        <f t="shared" si="186"/>
        <v>6</v>
      </c>
      <c r="L2423" s="320">
        <f t="shared" si="187"/>
        <v>3</v>
      </c>
      <c r="M2423" s="91">
        <f t="shared" si="188"/>
        <v>43985</v>
      </c>
      <c r="N2423" s="90">
        <f t="shared" si="189"/>
        <v>43985.42864583333</v>
      </c>
      <c r="O2423" s="386">
        <v>101.321</v>
      </c>
      <c r="P2423" s="386">
        <v>2.221975</v>
      </c>
      <c r="Q2423" s="386" t="s">
        <v>387</v>
      </c>
    </row>
    <row r="2424" spans="1:17">
      <c r="A2424" s="386" t="s">
        <v>386</v>
      </c>
      <c r="B2424" s="386" t="s">
        <v>387</v>
      </c>
      <c r="C2424" s="386" t="s">
        <v>188</v>
      </c>
      <c r="D2424" s="389">
        <v>43985</v>
      </c>
      <c r="E2424" s="394">
        <v>0.42864583333333334</v>
      </c>
      <c r="F2424" s="386" t="s">
        <v>287</v>
      </c>
      <c r="G2424" s="386">
        <v>101.321</v>
      </c>
      <c r="H2424" s="386">
        <v>2.221975</v>
      </c>
      <c r="J2424" s="320">
        <f t="shared" si="185"/>
        <v>2020</v>
      </c>
      <c r="K2424" s="320">
        <f t="shared" si="186"/>
        <v>6</v>
      </c>
      <c r="L2424" s="320">
        <f t="shared" si="187"/>
        <v>3</v>
      </c>
      <c r="M2424" s="91">
        <f t="shared" si="188"/>
        <v>43985</v>
      </c>
      <c r="N2424" s="90">
        <f t="shared" si="189"/>
        <v>43985.42864583333</v>
      </c>
      <c r="O2424" s="386">
        <v>101.321</v>
      </c>
      <c r="P2424" s="386">
        <v>2.221975</v>
      </c>
      <c r="Q2424" s="386" t="s">
        <v>387</v>
      </c>
    </row>
    <row r="2425" spans="1:17">
      <c r="A2425" s="386" t="s">
        <v>386</v>
      </c>
      <c r="B2425" s="386" t="s">
        <v>387</v>
      </c>
      <c r="C2425" s="386" t="s">
        <v>188</v>
      </c>
      <c r="D2425" s="389">
        <v>43985</v>
      </c>
      <c r="E2425" s="394">
        <v>0.48457175925925922</v>
      </c>
      <c r="F2425" s="386" t="s">
        <v>287</v>
      </c>
      <c r="G2425" s="386">
        <v>101.21599999999999</v>
      </c>
      <c r="H2425" s="386">
        <v>2.234057</v>
      </c>
      <c r="J2425" s="320">
        <f t="shared" si="185"/>
        <v>2020</v>
      </c>
      <c r="K2425" s="320">
        <f t="shared" si="186"/>
        <v>6</v>
      </c>
      <c r="L2425" s="320">
        <f t="shared" si="187"/>
        <v>3</v>
      </c>
      <c r="M2425" s="91">
        <f t="shared" si="188"/>
        <v>43985</v>
      </c>
      <c r="N2425" s="90">
        <f t="shared" si="189"/>
        <v>43985.484571759262</v>
      </c>
      <c r="O2425" s="386">
        <v>101.21599999999999</v>
      </c>
      <c r="P2425" s="386">
        <v>2.234057</v>
      </c>
      <c r="Q2425" s="386" t="s">
        <v>387</v>
      </c>
    </row>
    <row r="2426" spans="1:17">
      <c r="A2426" s="386" t="s">
        <v>386</v>
      </c>
      <c r="B2426" s="386" t="s">
        <v>387</v>
      </c>
      <c r="C2426" s="386" t="s">
        <v>188</v>
      </c>
      <c r="D2426" s="389">
        <v>43985</v>
      </c>
      <c r="E2426" s="394">
        <v>0.73239583333333336</v>
      </c>
      <c r="F2426" s="386" t="s">
        <v>287</v>
      </c>
      <c r="G2426" s="386">
        <v>102.002</v>
      </c>
      <c r="H2426" s="386">
        <v>2.1439530000000002</v>
      </c>
      <c r="J2426" s="320">
        <f t="shared" si="185"/>
        <v>2020</v>
      </c>
      <c r="K2426" s="320">
        <f t="shared" si="186"/>
        <v>6</v>
      </c>
      <c r="L2426" s="320">
        <f t="shared" si="187"/>
        <v>3</v>
      </c>
      <c r="M2426" s="91">
        <f t="shared" si="188"/>
        <v>43985</v>
      </c>
      <c r="N2426" s="90">
        <f t="shared" si="189"/>
        <v>43985.732395833336</v>
      </c>
      <c r="O2426" s="386">
        <v>102.002</v>
      </c>
      <c r="P2426" s="386">
        <v>2.1439530000000002</v>
      </c>
      <c r="Q2426" s="386" t="s">
        <v>387</v>
      </c>
    </row>
    <row r="2427" spans="1:17">
      <c r="A2427" s="386" t="s">
        <v>386</v>
      </c>
      <c r="B2427" s="386" t="s">
        <v>387</v>
      </c>
      <c r="C2427" s="386" t="s">
        <v>188</v>
      </c>
      <c r="D2427" s="389">
        <v>43986</v>
      </c>
      <c r="E2427" s="394">
        <v>0.33378472222222222</v>
      </c>
      <c r="F2427" s="386" t="s">
        <v>542</v>
      </c>
      <c r="G2427" s="386">
        <v>101.43300000000001</v>
      </c>
      <c r="H2427" s="386">
        <v>2.208968</v>
      </c>
      <c r="J2427" s="320">
        <f t="shared" si="185"/>
        <v>2020</v>
      </c>
      <c r="K2427" s="320">
        <f t="shared" si="186"/>
        <v>6</v>
      </c>
      <c r="L2427" s="320">
        <f t="shared" si="187"/>
        <v>4</v>
      </c>
      <c r="M2427" s="91">
        <f t="shared" si="188"/>
        <v>43986</v>
      </c>
      <c r="N2427" s="90">
        <f t="shared" si="189"/>
        <v>43986.333784722221</v>
      </c>
      <c r="O2427" s="386">
        <v>101.43300000000001</v>
      </c>
      <c r="P2427" s="386">
        <v>2.208968</v>
      </c>
      <c r="Q2427" s="386" t="s">
        <v>387</v>
      </c>
    </row>
    <row r="2428" spans="1:17">
      <c r="A2428" s="386" t="s">
        <v>386</v>
      </c>
      <c r="B2428" s="386" t="s">
        <v>387</v>
      </c>
      <c r="C2428" s="386" t="s">
        <v>188</v>
      </c>
      <c r="D2428" s="389">
        <v>43986</v>
      </c>
      <c r="E2428" s="394">
        <v>0.42557870370370371</v>
      </c>
      <c r="F2428" s="386" t="s">
        <v>287</v>
      </c>
      <c r="G2428" s="386">
        <v>102.05</v>
      </c>
      <c r="H2428" s="386">
        <v>2.138287</v>
      </c>
      <c r="J2428" s="320">
        <f t="shared" si="185"/>
        <v>2020</v>
      </c>
      <c r="K2428" s="320">
        <f t="shared" si="186"/>
        <v>6</v>
      </c>
      <c r="L2428" s="320">
        <f t="shared" si="187"/>
        <v>4</v>
      </c>
      <c r="M2428" s="91">
        <f t="shared" si="188"/>
        <v>43986</v>
      </c>
      <c r="N2428" s="90">
        <f t="shared" si="189"/>
        <v>43986.425578703704</v>
      </c>
      <c r="O2428" s="386">
        <v>102.05</v>
      </c>
      <c r="P2428" s="386">
        <v>2.138287</v>
      </c>
      <c r="Q2428" s="386" t="s">
        <v>387</v>
      </c>
    </row>
    <row r="2429" spans="1:17">
      <c r="A2429" s="386" t="s">
        <v>386</v>
      </c>
      <c r="B2429" s="386" t="s">
        <v>387</v>
      </c>
      <c r="C2429" s="386" t="s">
        <v>188</v>
      </c>
      <c r="D2429" s="389">
        <v>43986</v>
      </c>
      <c r="E2429" s="394">
        <v>0.56590277777777775</v>
      </c>
      <c r="F2429" s="386" t="s">
        <v>670</v>
      </c>
      <c r="G2429" s="386">
        <v>101.372</v>
      </c>
      <c r="H2429" s="386">
        <v>2.2159819999999999</v>
      </c>
      <c r="J2429" s="320">
        <f t="shared" si="185"/>
        <v>2020</v>
      </c>
      <c r="K2429" s="320">
        <f t="shared" si="186"/>
        <v>6</v>
      </c>
      <c r="L2429" s="320">
        <f t="shared" si="187"/>
        <v>4</v>
      </c>
      <c r="M2429" s="91">
        <f t="shared" si="188"/>
        <v>43986</v>
      </c>
      <c r="N2429" s="90">
        <f t="shared" si="189"/>
        <v>43986.56590277778</v>
      </c>
      <c r="O2429" s="386">
        <v>101.372</v>
      </c>
      <c r="P2429" s="386">
        <v>2.2159819999999999</v>
      </c>
      <c r="Q2429" s="386" t="s">
        <v>387</v>
      </c>
    </row>
    <row r="2430" spans="1:17">
      <c r="A2430" s="386" t="s">
        <v>386</v>
      </c>
      <c r="B2430" s="386" t="s">
        <v>387</v>
      </c>
      <c r="C2430" s="386" t="s">
        <v>188</v>
      </c>
      <c r="D2430" s="389">
        <v>43986</v>
      </c>
      <c r="E2430" s="394">
        <v>0.60017361111111112</v>
      </c>
      <c r="F2430" s="386" t="s">
        <v>671</v>
      </c>
      <c r="G2430" s="386">
        <v>101.816</v>
      </c>
      <c r="H2430" s="386">
        <v>2.1650360000000002</v>
      </c>
      <c r="J2430" s="320">
        <f t="shared" si="185"/>
        <v>2020</v>
      </c>
      <c r="K2430" s="320">
        <f t="shared" si="186"/>
        <v>6</v>
      </c>
      <c r="L2430" s="320">
        <f t="shared" si="187"/>
        <v>4</v>
      </c>
      <c r="M2430" s="91">
        <f t="shared" si="188"/>
        <v>43986</v>
      </c>
      <c r="N2430" s="90">
        <f t="shared" si="189"/>
        <v>43986.600173611114</v>
      </c>
      <c r="O2430" s="386">
        <v>101.816</v>
      </c>
      <c r="P2430" s="386">
        <v>2.1650360000000002</v>
      </c>
      <c r="Q2430" s="386" t="s">
        <v>387</v>
      </c>
    </row>
    <row r="2431" spans="1:17">
      <c r="A2431" s="386" t="s">
        <v>386</v>
      </c>
      <c r="B2431" s="386" t="s">
        <v>387</v>
      </c>
      <c r="C2431" s="386" t="s">
        <v>188</v>
      </c>
      <c r="D2431" s="389">
        <v>43987</v>
      </c>
      <c r="E2431" s="394">
        <v>0.53065972222222224</v>
      </c>
      <c r="F2431" s="386" t="s">
        <v>436</v>
      </c>
      <c r="G2431" s="386">
        <v>100.98099999999999</v>
      </c>
      <c r="H2431" s="386">
        <v>2.2610239999999999</v>
      </c>
      <c r="J2431" s="320">
        <f t="shared" si="185"/>
        <v>2020</v>
      </c>
      <c r="K2431" s="320">
        <f t="shared" si="186"/>
        <v>6</v>
      </c>
      <c r="L2431" s="320">
        <f t="shared" si="187"/>
        <v>5</v>
      </c>
      <c r="M2431" s="91">
        <f t="shared" si="188"/>
        <v>43987</v>
      </c>
      <c r="N2431" s="90">
        <f t="shared" si="189"/>
        <v>43987.530659722222</v>
      </c>
      <c r="O2431" s="386">
        <v>100.98099999999999</v>
      </c>
      <c r="P2431" s="386">
        <v>2.2610239999999999</v>
      </c>
      <c r="Q2431" s="386" t="s">
        <v>387</v>
      </c>
    </row>
    <row r="2432" spans="1:17">
      <c r="A2432" s="386" t="s">
        <v>386</v>
      </c>
      <c r="B2432" s="386" t="s">
        <v>387</v>
      </c>
      <c r="C2432" s="386" t="s">
        <v>188</v>
      </c>
      <c r="D2432" s="389">
        <v>43990</v>
      </c>
      <c r="E2432" s="394">
        <v>0.50961805555555562</v>
      </c>
      <c r="F2432" s="386" t="s">
        <v>672</v>
      </c>
      <c r="G2432" s="386">
        <v>101.798</v>
      </c>
      <c r="H2432" s="386">
        <v>2.1669860000000001</v>
      </c>
      <c r="J2432" s="320">
        <f t="shared" si="185"/>
        <v>2020</v>
      </c>
      <c r="K2432" s="320">
        <f t="shared" si="186"/>
        <v>6</v>
      </c>
      <c r="L2432" s="320">
        <f t="shared" si="187"/>
        <v>8</v>
      </c>
      <c r="M2432" s="91">
        <f t="shared" si="188"/>
        <v>43990</v>
      </c>
      <c r="N2432" s="90">
        <f t="shared" si="189"/>
        <v>43990.509618055556</v>
      </c>
      <c r="O2432" s="386">
        <v>101.798</v>
      </c>
      <c r="P2432" s="386">
        <v>2.1669860000000001</v>
      </c>
      <c r="Q2432" s="386" t="s">
        <v>387</v>
      </c>
    </row>
    <row r="2433" spans="1:17">
      <c r="A2433" s="386" t="s">
        <v>386</v>
      </c>
      <c r="B2433" s="386" t="s">
        <v>387</v>
      </c>
      <c r="C2433" s="386" t="s">
        <v>188</v>
      </c>
      <c r="D2433" s="389">
        <v>43990</v>
      </c>
      <c r="E2433" s="394">
        <v>0.60185185185185186</v>
      </c>
      <c r="F2433" s="386" t="s">
        <v>442</v>
      </c>
      <c r="G2433" s="386">
        <v>101.52800000000001</v>
      </c>
      <c r="H2433" s="386">
        <v>2.197959</v>
      </c>
      <c r="J2433" s="320">
        <f t="shared" si="185"/>
        <v>2020</v>
      </c>
      <c r="K2433" s="320">
        <f t="shared" si="186"/>
        <v>6</v>
      </c>
      <c r="L2433" s="320">
        <f t="shared" si="187"/>
        <v>8</v>
      </c>
      <c r="M2433" s="91">
        <f t="shared" si="188"/>
        <v>43990</v>
      </c>
      <c r="N2433" s="90">
        <f t="shared" si="189"/>
        <v>43990.601851851854</v>
      </c>
      <c r="O2433" s="386">
        <v>101.52800000000001</v>
      </c>
      <c r="P2433" s="386">
        <v>2.197959</v>
      </c>
      <c r="Q2433" s="386" t="s">
        <v>387</v>
      </c>
    </row>
    <row r="2434" spans="1:17">
      <c r="A2434" s="386" t="s">
        <v>386</v>
      </c>
      <c r="B2434" s="386" t="s">
        <v>387</v>
      </c>
      <c r="C2434" s="386" t="s">
        <v>188</v>
      </c>
      <c r="D2434" s="389">
        <v>43990</v>
      </c>
      <c r="E2434" s="394">
        <v>0.6219675925925926</v>
      </c>
      <c r="F2434" s="386" t="s">
        <v>542</v>
      </c>
      <c r="G2434" s="386">
        <v>101.711</v>
      </c>
      <c r="H2434" s="386">
        <v>2.1769560000000001</v>
      </c>
      <c r="J2434" s="320">
        <f t="shared" si="185"/>
        <v>2020</v>
      </c>
      <c r="K2434" s="320">
        <f t="shared" si="186"/>
        <v>6</v>
      </c>
      <c r="L2434" s="320">
        <f t="shared" si="187"/>
        <v>8</v>
      </c>
      <c r="M2434" s="91">
        <f t="shared" si="188"/>
        <v>43990</v>
      </c>
      <c r="N2434" s="90">
        <f t="shared" si="189"/>
        <v>43990.621967592589</v>
      </c>
      <c r="O2434" s="386">
        <v>101.711</v>
      </c>
      <c r="P2434" s="386">
        <v>2.1769560000000001</v>
      </c>
      <c r="Q2434" s="386" t="s">
        <v>387</v>
      </c>
    </row>
    <row r="2435" spans="1:17">
      <c r="A2435" s="386" t="s">
        <v>386</v>
      </c>
      <c r="B2435" s="386" t="s">
        <v>387</v>
      </c>
      <c r="C2435" s="386" t="s">
        <v>188</v>
      </c>
      <c r="D2435" s="389">
        <v>43990</v>
      </c>
      <c r="E2435" s="394">
        <v>0.6251620370370371</v>
      </c>
      <c r="F2435" s="386" t="s">
        <v>417</v>
      </c>
      <c r="G2435" s="386">
        <v>101.589</v>
      </c>
      <c r="H2435" s="386">
        <v>2.1910020000000001</v>
      </c>
      <c r="J2435" s="320">
        <f t="shared" ref="J2435:J2498" si="190">YEAR(D2435)</f>
        <v>2020</v>
      </c>
      <c r="K2435" s="320">
        <f t="shared" ref="K2435:K2498" si="191">MONTH(D2435)</f>
        <v>6</v>
      </c>
      <c r="L2435" s="320">
        <f t="shared" ref="L2435:L2498" si="192">DAY(D2435)</f>
        <v>8</v>
      </c>
      <c r="M2435" s="91">
        <f t="shared" ref="M2435:M2498" si="193">DATE(J2435,K2435,L2435)</f>
        <v>43990</v>
      </c>
      <c r="N2435" s="90">
        <f t="shared" ref="N2435:N2498" si="194">M2435+E2435</f>
        <v>43990.625162037039</v>
      </c>
      <c r="O2435" s="386">
        <v>101.589</v>
      </c>
      <c r="P2435" s="386">
        <v>2.1910020000000001</v>
      </c>
      <c r="Q2435" s="386" t="s">
        <v>387</v>
      </c>
    </row>
    <row r="2436" spans="1:17">
      <c r="A2436" s="386" t="s">
        <v>386</v>
      </c>
      <c r="B2436" s="386" t="s">
        <v>387</v>
      </c>
      <c r="C2436" s="386" t="s">
        <v>188</v>
      </c>
      <c r="D2436" s="389">
        <v>43990</v>
      </c>
      <c r="E2436" s="394">
        <v>0.6251620370370371</v>
      </c>
      <c r="F2436" s="386" t="s">
        <v>417</v>
      </c>
      <c r="G2436" s="386">
        <v>101.589</v>
      </c>
      <c r="H2436" s="386">
        <v>2.1910020000000001</v>
      </c>
      <c r="J2436" s="320">
        <f t="shared" si="190"/>
        <v>2020</v>
      </c>
      <c r="K2436" s="320">
        <f t="shared" si="191"/>
        <v>6</v>
      </c>
      <c r="L2436" s="320">
        <f t="shared" si="192"/>
        <v>8</v>
      </c>
      <c r="M2436" s="91">
        <f t="shared" si="193"/>
        <v>43990</v>
      </c>
      <c r="N2436" s="90">
        <f t="shared" si="194"/>
        <v>43990.625162037039</v>
      </c>
      <c r="O2436" s="386">
        <v>101.589</v>
      </c>
      <c r="P2436" s="386">
        <v>2.1910020000000001</v>
      </c>
      <c r="Q2436" s="386" t="s">
        <v>387</v>
      </c>
    </row>
    <row r="2437" spans="1:17">
      <c r="A2437" s="386" t="s">
        <v>386</v>
      </c>
      <c r="B2437" s="386" t="s">
        <v>387</v>
      </c>
      <c r="C2437" s="386" t="s">
        <v>188</v>
      </c>
      <c r="D2437" s="389">
        <v>43990</v>
      </c>
      <c r="E2437" s="394">
        <v>0.6370717592592593</v>
      </c>
      <c r="F2437" s="386" t="s">
        <v>673</v>
      </c>
      <c r="G2437" s="386">
        <v>101.72799999999999</v>
      </c>
      <c r="H2437" s="386">
        <v>2.1750069999999999</v>
      </c>
      <c r="J2437" s="320">
        <f t="shared" si="190"/>
        <v>2020</v>
      </c>
      <c r="K2437" s="320">
        <f t="shared" si="191"/>
        <v>6</v>
      </c>
      <c r="L2437" s="320">
        <f t="shared" si="192"/>
        <v>8</v>
      </c>
      <c r="M2437" s="91">
        <f t="shared" si="193"/>
        <v>43990</v>
      </c>
      <c r="N2437" s="90">
        <f t="shared" si="194"/>
        <v>43990.637071759258</v>
      </c>
      <c r="O2437" s="386">
        <v>101.72799999999999</v>
      </c>
      <c r="P2437" s="386">
        <v>2.1750069999999999</v>
      </c>
      <c r="Q2437" s="386" t="s">
        <v>387</v>
      </c>
    </row>
    <row r="2438" spans="1:17">
      <c r="A2438" s="386" t="s">
        <v>386</v>
      </c>
      <c r="B2438" s="386" t="s">
        <v>387</v>
      </c>
      <c r="C2438" s="386" t="s">
        <v>188</v>
      </c>
      <c r="D2438" s="389">
        <v>43991</v>
      </c>
      <c r="E2438" s="394">
        <v>0.34643518518518518</v>
      </c>
      <c r="F2438" s="386" t="s">
        <v>542</v>
      </c>
      <c r="G2438" s="386">
        <v>101.64</v>
      </c>
      <c r="H2438" s="386">
        <v>2.1850489999999998</v>
      </c>
      <c r="J2438" s="320">
        <f t="shared" si="190"/>
        <v>2020</v>
      </c>
      <c r="K2438" s="320">
        <f t="shared" si="191"/>
        <v>6</v>
      </c>
      <c r="L2438" s="320">
        <f t="shared" si="192"/>
        <v>9</v>
      </c>
      <c r="M2438" s="91">
        <f t="shared" si="193"/>
        <v>43991</v>
      </c>
      <c r="N2438" s="90">
        <f t="shared" si="194"/>
        <v>43991.346435185187</v>
      </c>
      <c r="O2438" s="386">
        <v>101.64</v>
      </c>
      <c r="P2438" s="386">
        <v>2.1850489999999998</v>
      </c>
      <c r="Q2438" s="386" t="s">
        <v>387</v>
      </c>
    </row>
    <row r="2439" spans="1:17">
      <c r="A2439" s="386" t="s">
        <v>386</v>
      </c>
      <c r="B2439" s="386" t="s">
        <v>387</v>
      </c>
      <c r="C2439" s="386" t="s">
        <v>188</v>
      </c>
      <c r="D2439" s="389">
        <v>43991</v>
      </c>
      <c r="E2439" s="394">
        <v>0.35070601851851851</v>
      </c>
      <c r="F2439" s="386" t="s">
        <v>542</v>
      </c>
      <c r="G2439" s="386">
        <v>101.577</v>
      </c>
      <c r="H2439" s="386">
        <v>2.1922820000000001</v>
      </c>
      <c r="J2439" s="320">
        <f t="shared" si="190"/>
        <v>2020</v>
      </c>
      <c r="K2439" s="320">
        <f t="shared" si="191"/>
        <v>6</v>
      </c>
      <c r="L2439" s="320">
        <f t="shared" si="192"/>
        <v>9</v>
      </c>
      <c r="M2439" s="91">
        <f t="shared" si="193"/>
        <v>43991</v>
      </c>
      <c r="N2439" s="90">
        <f t="shared" si="194"/>
        <v>43991.350706018522</v>
      </c>
      <c r="O2439" s="386">
        <v>101.577</v>
      </c>
      <c r="P2439" s="386">
        <v>2.1922820000000001</v>
      </c>
      <c r="Q2439" s="386" t="s">
        <v>387</v>
      </c>
    </row>
    <row r="2440" spans="1:17">
      <c r="A2440" s="386" t="s">
        <v>386</v>
      </c>
      <c r="B2440" s="386" t="s">
        <v>387</v>
      </c>
      <c r="C2440" s="386" t="s">
        <v>188</v>
      </c>
      <c r="D2440" s="389">
        <v>43991</v>
      </c>
      <c r="E2440" s="394">
        <v>0.36618055555555551</v>
      </c>
      <c r="F2440" s="386" t="s">
        <v>573</v>
      </c>
      <c r="G2440" s="386">
        <v>101.553</v>
      </c>
      <c r="H2440" s="386">
        <v>2.195039</v>
      </c>
      <c r="J2440" s="320">
        <f t="shared" si="190"/>
        <v>2020</v>
      </c>
      <c r="K2440" s="320">
        <f t="shared" si="191"/>
        <v>6</v>
      </c>
      <c r="L2440" s="320">
        <f t="shared" si="192"/>
        <v>9</v>
      </c>
      <c r="M2440" s="91">
        <f t="shared" si="193"/>
        <v>43991</v>
      </c>
      <c r="N2440" s="90">
        <f t="shared" si="194"/>
        <v>43991.366180555553</v>
      </c>
      <c r="O2440" s="386">
        <v>101.553</v>
      </c>
      <c r="P2440" s="386">
        <v>2.195039</v>
      </c>
      <c r="Q2440" s="386" t="s">
        <v>387</v>
      </c>
    </row>
    <row r="2441" spans="1:17">
      <c r="A2441" s="386" t="s">
        <v>386</v>
      </c>
      <c r="B2441" s="386" t="s">
        <v>387</v>
      </c>
      <c r="C2441" s="386" t="s">
        <v>188</v>
      </c>
      <c r="D2441" s="389">
        <v>43991</v>
      </c>
      <c r="E2441" s="394">
        <v>0.42180555555555554</v>
      </c>
      <c r="F2441" s="386" t="s">
        <v>426</v>
      </c>
      <c r="G2441" s="386">
        <v>101.36199999999999</v>
      </c>
      <c r="H2441" s="386">
        <v>2.2170049999999999</v>
      </c>
      <c r="J2441" s="320">
        <f t="shared" si="190"/>
        <v>2020</v>
      </c>
      <c r="K2441" s="320">
        <f t="shared" si="191"/>
        <v>6</v>
      </c>
      <c r="L2441" s="320">
        <f t="shared" si="192"/>
        <v>9</v>
      </c>
      <c r="M2441" s="91">
        <f t="shared" si="193"/>
        <v>43991</v>
      </c>
      <c r="N2441" s="90">
        <f t="shared" si="194"/>
        <v>43991.421805555554</v>
      </c>
      <c r="O2441" s="386">
        <v>101.36199999999999</v>
      </c>
      <c r="P2441" s="386">
        <v>2.2170049999999999</v>
      </c>
      <c r="Q2441" s="386" t="s">
        <v>387</v>
      </c>
    </row>
    <row r="2442" spans="1:17">
      <c r="A2442" s="386" t="s">
        <v>386</v>
      </c>
      <c r="B2442" s="386" t="s">
        <v>387</v>
      </c>
      <c r="C2442" s="386" t="s">
        <v>188</v>
      </c>
      <c r="D2442" s="389">
        <v>43991</v>
      </c>
      <c r="E2442" s="394">
        <v>0.42180555555555554</v>
      </c>
      <c r="F2442" s="386" t="s">
        <v>426</v>
      </c>
      <c r="G2442" s="386">
        <v>101.36199999999999</v>
      </c>
      <c r="H2442" s="386">
        <v>2.2170049999999999</v>
      </c>
      <c r="J2442" s="320">
        <f t="shared" si="190"/>
        <v>2020</v>
      </c>
      <c r="K2442" s="320">
        <f t="shared" si="191"/>
        <v>6</v>
      </c>
      <c r="L2442" s="320">
        <f t="shared" si="192"/>
        <v>9</v>
      </c>
      <c r="M2442" s="91">
        <f t="shared" si="193"/>
        <v>43991</v>
      </c>
      <c r="N2442" s="90">
        <f t="shared" si="194"/>
        <v>43991.421805555554</v>
      </c>
      <c r="O2442" s="386">
        <v>101.36199999999999</v>
      </c>
      <c r="P2442" s="386">
        <v>2.2170049999999999</v>
      </c>
      <c r="Q2442" s="386" t="s">
        <v>387</v>
      </c>
    </row>
    <row r="2443" spans="1:17">
      <c r="A2443" s="386" t="s">
        <v>386</v>
      </c>
      <c r="B2443" s="386" t="s">
        <v>387</v>
      </c>
      <c r="C2443" s="386" t="s">
        <v>188</v>
      </c>
      <c r="D2443" s="389">
        <v>43991</v>
      </c>
      <c r="E2443" s="394">
        <v>0.47295138888888888</v>
      </c>
      <c r="F2443" s="386" t="s">
        <v>507</v>
      </c>
      <c r="G2443" s="386">
        <v>101.667</v>
      </c>
      <c r="H2443" s="386">
        <v>2.1820539999999999</v>
      </c>
      <c r="J2443" s="320">
        <f t="shared" si="190"/>
        <v>2020</v>
      </c>
      <c r="K2443" s="320">
        <f t="shared" si="191"/>
        <v>6</v>
      </c>
      <c r="L2443" s="320">
        <f t="shared" si="192"/>
        <v>9</v>
      </c>
      <c r="M2443" s="91">
        <f t="shared" si="193"/>
        <v>43991</v>
      </c>
      <c r="N2443" s="90">
        <f t="shared" si="194"/>
        <v>43991.472951388889</v>
      </c>
      <c r="O2443" s="386">
        <v>101.667</v>
      </c>
      <c r="P2443" s="386">
        <v>2.1820539999999999</v>
      </c>
      <c r="Q2443" s="386" t="s">
        <v>387</v>
      </c>
    </row>
    <row r="2444" spans="1:17">
      <c r="A2444" s="386" t="s">
        <v>386</v>
      </c>
      <c r="B2444" s="386" t="s">
        <v>387</v>
      </c>
      <c r="C2444" s="386" t="s">
        <v>188</v>
      </c>
      <c r="D2444" s="389">
        <v>43991</v>
      </c>
      <c r="E2444" s="394">
        <v>0.54093750000000007</v>
      </c>
      <c r="F2444" s="386" t="s">
        <v>674</v>
      </c>
      <c r="G2444" s="386">
        <v>101.499</v>
      </c>
      <c r="H2444" s="386">
        <v>2.201244</v>
      </c>
      <c r="J2444" s="320">
        <f t="shared" si="190"/>
        <v>2020</v>
      </c>
      <c r="K2444" s="320">
        <f t="shared" si="191"/>
        <v>6</v>
      </c>
      <c r="L2444" s="320">
        <f t="shared" si="192"/>
        <v>9</v>
      </c>
      <c r="M2444" s="91">
        <f t="shared" si="193"/>
        <v>43991</v>
      </c>
      <c r="N2444" s="90">
        <f t="shared" si="194"/>
        <v>43991.540937500002</v>
      </c>
      <c r="O2444" s="386">
        <v>101.499</v>
      </c>
      <c r="P2444" s="386">
        <v>2.201244</v>
      </c>
      <c r="Q2444" s="386" t="s">
        <v>387</v>
      </c>
    </row>
    <row r="2445" spans="1:17">
      <c r="A2445" s="386" t="s">
        <v>386</v>
      </c>
      <c r="B2445" s="386" t="s">
        <v>387</v>
      </c>
      <c r="C2445" s="386" t="s">
        <v>188</v>
      </c>
      <c r="D2445" s="389">
        <v>43991</v>
      </c>
      <c r="E2445" s="394">
        <v>0.54093750000000007</v>
      </c>
      <c r="F2445" s="386" t="s">
        <v>674</v>
      </c>
      <c r="G2445" s="386">
        <v>101.562</v>
      </c>
      <c r="H2445" s="386">
        <v>2.1940050000000002</v>
      </c>
      <c r="J2445" s="320">
        <f t="shared" si="190"/>
        <v>2020</v>
      </c>
      <c r="K2445" s="320">
        <f t="shared" si="191"/>
        <v>6</v>
      </c>
      <c r="L2445" s="320">
        <f t="shared" si="192"/>
        <v>9</v>
      </c>
      <c r="M2445" s="91">
        <f t="shared" si="193"/>
        <v>43991</v>
      </c>
      <c r="N2445" s="90">
        <f t="shared" si="194"/>
        <v>43991.540937500002</v>
      </c>
      <c r="O2445" s="386">
        <v>101.562</v>
      </c>
      <c r="P2445" s="386">
        <v>2.1940050000000002</v>
      </c>
      <c r="Q2445" s="386" t="s">
        <v>387</v>
      </c>
    </row>
    <row r="2446" spans="1:17">
      <c r="A2446" s="386" t="s">
        <v>386</v>
      </c>
      <c r="B2446" s="386" t="s">
        <v>387</v>
      </c>
      <c r="C2446" s="386" t="s">
        <v>188</v>
      </c>
      <c r="D2446" s="389">
        <v>43991</v>
      </c>
      <c r="E2446" s="394">
        <v>0.59513888888888888</v>
      </c>
      <c r="F2446" s="386" t="s">
        <v>542</v>
      </c>
      <c r="G2446" s="386">
        <v>101.666</v>
      </c>
      <c r="H2446" s="386">
        <v>2.1821679999999999</v>
      </c>
      <c r="J2446" s="320">
        <f t="shared" si="190"/>
        <v>2020</v>
      </c>
      <c r="K2446" s="320">
        <f t="shared" si="191"/>
        <v>6</v>
      </c>
      <c r="L2446" s="320">
        <f t="shared" si="192"/>
        <v>9</v>
      </c>
      <c r="M2446" s="91">
        <f t="shared" si="193"/>
        <v>43991</v>
      </c>
      <c r="N2446" s="90">
        <f t="shared" si="194"/>
        <v>43991.595138888886</v>
      </c>
      <c r="O2446" s="386">
        <v>101.666</v>
      </c>
      <c r="P2446" s="386">
        <v>2.1821679999999999</v>
      </c>
      <c r="Q2446" s="386" t="s">
        <v>387</v>
      </c>
    </row>
    <row r="2447" spans="1:17">
      <c r="A2447" s="386" t="s">
        <v>386</v>
      </c>
      <c r="B2447" s="386" t="s">
        <v>387</v>
      </c>
      <c r="C2447" s="386" t="s">
        <v>188</v>
      </c>
      <c r="D2447" s="389">
        <v>43991</v>
      </c>
      <c r="E2447" s="394">
        <v>0.59572916666666664</v>
      </c>
      <c r="F2447" s="386" t="s">
        <v>542</v>
      </c>
      <c r="G2447" s="386">
        <v>101.666</v>
      </c>
      <c r="H2447" s="386">
        <v>2.1820650000000001</v>
      </c>
      <c r="J2447" s="320">
        <f t="shared" si="190"/>
        <v>2020</v>
      </c>
      <c r="K2447" s="320">
        <f t="shared" si="191"/>
        <v>6</v>
      </c>
      <c r="L2447" s="320">
        <f t="shared" si="192"/>
        <v>9</v>
      </c>
      <c r="M2447" s="91">
        <f t="shared" si="193"/>
        <v>43991</v>
      </c>
      <c r="N2447" s="90">
        <f t="shared" si="194"/>
        <v>43991.595729166664</v>
      </c>
      <c r="O2447" s="386">
        <v>101.666</v>
      </c>
      <c r="P2447" s="386">
        <v>2.1820650000000001</v>
      </c>
      <c r="Q2447" s="386" t="s">
        <v>387</v>
      </c>
    </row>
    <row r="2448" spans="1:17">
      <c r="A2448" s="386" t="s">
        <v>386</v>
      </c>
      <c r="B2448" s="386" t="s">
        <v>387</v>
      </c>
      <c r="C2448" s="386" t="s">
        <v>188</v>
      </c>
      <c r="D2448" s="389">
        <v>43991</v>
      </c>
      <c r="E2448" s="394">
        <v>0.59572916666666664</v>
      </c>
      <c r="F2448" s="386" t="s">
        <v>542</v>
      </c>
      <c r="G2448" s="386">
        <v>101.666</v>
      </c>
      <c r="H2448" s="386">
        <v>2.1820650000000001</v>
      </c>
      <c r="J2448" s="320">
        <f t="shared" si="190"/>
        <v>2020</v>
      </c>
      <c r="K2448" s="320">
        <f t="shared" si="191"/>
        <v>6</v>
      </c>
      <c r="L2448" s="320">
        <f t="shared" si="192"/>
        <v>9</v>
      </c>
      <c r="M2448" s="91">
        <f t="shared" si="193"/>
        <v>43991</v>
      </c>
      <c r="N2448" s="90">
        <f t="shared" si="194"/>
        <v>43991.595729166664</v>
      </c>
      <c r="O2448" s="386">
        <v>101.666</v>
      </c>
      <c r="P2448" s="386">
        <v>2.1820650000000001</v>
      </c>
      <c r="Q2448" s="386" t="s">
        <v>387</v>
      </c>
    </row>
    <row r="2449" spans="1:17">
      <c r="A2449" s="386" t="s">
        <v>386</v>
      </c>
      <c r="B2449" s="386" t="s">
        <v>387</v>
      </c>
      <c r="C2449" s="386" t="s">
        <v>188</v>
      </c>
      <c r="D2449" s="389">
        <v>43991</v>
      </c>
      <c r="E2449" s="394">
        <v>0.59572916666666664</v>
      </c>
      <c r="F2449" s="386" t="s">
        <v>542</v>
      </c>
      <c r="G2449" s="386">
        <v>101.666</v>
      </c>
      <c r="H2449" s="386">
        <v>2.1820650000000001</v>
      </c>
      <c r="J2449" s="320">
        <f t="shared" si="190"/>
        <v>2020</v>
      </c>
      <c r="K2449" s="320">
        <f t="shared" si="191"/>
        <v>6</v>
      </c>
      <c r="L2449" s="320">
        <f t="shared" si="192"/>
        <v>9</v>
      </c>
      <c r="M2449" s="91">
        <f t="shared" si="193"/>
        <v>43991</v>
      </c>
      <c r="N2449" s="90">
        <f t="shared" si="194"/>
        <v>43991.595729166664</v>
      </c>
      <c r="O2449" s="386">
        <v>101.666</v>
      </c>
      <c r="P2449" s="386">
        <v>2.1820650000000001</v>
      </c>
      <c r="Q2449" s="386" t="s">
        <v>387</v>
      </c>
    </row>
    <row r="2450" spans="1:17">
      <c r="A2450" s="386" t="s">
        <v>386</v>
      </c>
      <c r="B2450" s="386" t="s">
        <v>387</v>
      </c>
      <c r="C2450" s="386" t="s">
        <v>188</v>
      </c>
      <c r="D2450" s="389">
        <v>43991</v>
      </c>
      <c r="E2450" s="394">
        <v>0.62560185185185191</v>
      </c>
      <c r="F2450" s="386" t="s">
        <v>542</v>
      </c>
      <c r="G2450" s="386">
        <v>101.249</v>
      </c>
      <c r="H2450" s="386">
        <v>2.2300219999999999</v>
      </c>
      <c r="J2450" s="320">
        <f t="shared" si="190"/>
        <v>2020</v>
      </c>
      <c r="K2450" s="320">
        <f t="shared" si="191"/>
        <v>6</v>
      </c>
      <c r="L2450" s="320">
        <f t="shared" si="192"/>
        <v>9</v>
      </c>
      <c r="M2450" s="91">
        <f t="shared" si="193"/>
        <v>43991</v>
      </c>
      <c r="N2450" s="90">
        <f t="shared" si="194"/>
        <v>43991.625601851854</v>
      </c>
      <c r="O2450" s="386">
        <v>101.249</v>
      </c>
      <c r="P2450" s="386">
        <v>2.2300219999999999</v>
      </c>
      <c r="Q2450" s="386" t="s">
        <v>387</v>
      </c>
    </row>
    <row r="2451" spans="1:17">
      <c r="A2451" s="386" t="s">
        <v>386</v>
      </c>
      <c r="B2451" s="386" t="s">
        <v>387</v>
      </c>
      <c r="C2451" s="386" t="s">
        <v>188</v>
      </c>
      <c r="D2451" s="389">
        <v>43991</v>
      </c>
      <c r="E2451" s="394">
        <v>0.64067129629629638</v>
      </c>
      <c r="F2451" s="386" t="s">
        <v>672</v>
      </c>
      <c r="G2451" s="386">
        <v>101.367</v>
      </c>
      <c r="H2451" s="386">
        <v>2.2164290000000002</v>
      </c>
      <c r="J2451" s="320">
        <f t="shared" si="190"/>
        <v>2020</v>
      </c>
      <c r="K2451" s="320">
        <f t="shared" si="191"/>
        <v>6</v>
      </c>
      <c r="L2451" s="320">
        <f t="shared" si="192"/>
        <v>9</v>
      </c>
      <c r="M2451" s="91">
        <f t="shared" si="193"/>
        <v>43991</v>
      </c>
      <c r="N2451" s="90">
        <f t="shared" si="194"/>
        <v>43991.6406712963</v>
      </c>
      <c r="O2451" s="386">
        <v>101.367</v>
      </c>
      <c r="P2451" s="386">
        <v>2.2164290000000002</v>
      </c>
      <c r="Q2451" s="386" t="s">
        <v>387</v>
      </c>
    </row>
    <row r="2452" spans="1:17">
      <c r="A2452" s="386" t="s">
        <v>386</v>
      </c>
      <c r="B2452" s="386" t="s">
        <v>387</v>
      </c>
      <c r="C2452" s="386" t="s">
        <v>188</v>
      </c>
      <c r="D2452" s="389">
        <v>43991</v>
      </c>
      <c r="E2452" s="394">
        <v>0.64076388888888891</v>
      </c>
      <c r="F2452" s="386" t="s">
        <v>672</v>
      </c>
      <c r="G2452" s="386">
        <v>101.336</v>
      </c>
      <c r="H2452" s="386">
        <v>2.2199979999999999</v>
      </c>
      <c r="J2452" s="320">
        <f t="shared" si="190"/>
        <v>2020</v>
      </c>
      <c r="K2452" s="320">
        <f t="shared" si="191"/>
        <v>6</v>
      </c>
      <c r="L2452" s="320">
        <f t="shared" si="192"/>
        <v>9</v>
      </c>
      <c r="M2452" s="91">
        <f t="shared" si="193"/>
        <v>43991</v>
      </c>
      <c r="N2452" s="90">
        <f t="shared" si="194"/>
        <v>43991.640763888892</v>
      </c>
      <c r="O2452" s="386">
        <v>101.336</v>
      </c>
      <c r="P2452" s="386">
        <v>2.2199979999999999</v>
      </c>
      <c r="Q2452" s="386" t="s">
        <v>387</v>
      </c>
    </row>
    <row r="2453" spans="1:17">
      <c r="A2453" s="386" t="s">
        <v>386</v>
      </c>
      <c r="B2453" s="386" t="s">
        <v>387</v>
      </c>
      <c r="C2453" s="386" t="s">
        <v>188</v>
      </c>
      <c r="D2453" s="389">
        <v>43991</v>
      </c>
      <c r="E2453" s="394">
        <v>0.64357638888888891</v>
      </c>
      <c r="F2453" s="386" t="s">
        <v>675</v>
      </c>
      <c r="G2453" s="386">
        <v>100.935</v>
      </c>
      <c r="H2453" s="386">
        <v>2.2662810000000002</v>
      </c>
      <c r="J2453" s="320">
        <f t="shared" si="190"/>
        <v>2020</v>
      </c>
      <c r="K2453" s="320">
        <f t="shared" si="191"/>
        <v>6</v>
      </c>
      <c r="L2453" s="320">
        <f t="shared" si="192"/>
        <v>9</v>
      </c>
      <c r="M2453" s="91">
        <f t="shared" si="193"/>
        <v>43991</v>
      </c>
      <c r="N2453" s="90">
        <f t="shared" si="194"/>
        <v>43991.643576388888</v>
      </c>
      <c r="O2453" s="386">
        <v>100.935</v>
      </c>
      <c r="P2453" s="386">
        <v>2.2662810000000002</v>
      </c>
      <c r="Q2453" s="386" t="s">
        <v>387</v>
      </c>
    </row>
    <row r="2454" spans="1:17">
      <c r="A2454" s="386" t="s">
        <v>386</v>
      </c>
      <c r="B2454" s="386" t="s">
        <v>387</v>
      </c>
      <c r="C2454" s="386" t="s">
        <v>188</v>
      </c>
      <c r="D2454" s="389">
        <v>43991</v>
      </c>
      <c r="E2454" s="394">
        <v>0.64357638888888891</v>
      </c>
      <c r="F2454" s="386" t="s">
        <v>675</v>
      </c>
      <c r="G2454" s="386">
        <v>100.98699999999999</v>
      </c>
      <c r="H2454" s="386">
        <v>2.2602669999999998</v>
      </c>
      <c r="J2454" s="320">
        <f t="shared" si="190"/>
        <v>2020</v>
      </c>
      <c r="K2454" s="320">
        <f t="shared" si="191"/>
        <v>6</v>
      </c>
      <c r="L2454" s="320">
        <f t="shared" si="192"/>
        <v>9</v>
      </c>
      <c r="M2454" s="91">
        <f t="shared" si="193"/>
        <v>43991</v>
      </c>
      <c r="N2454" s="90">
        <f t="shared" si="194"/>
        <v>43991.643576388888</v>
      </c>
      <c r="O2454" s="386">
        <v>100.98699999999999</v>
      </c>
      <c r="P2454" s="386">
        <v>2.2602669999999998</v>
      </c>
      <c r="Q2454" s="386" t="s">
        <v>387</v>
      </c>
    </row>
    <row r="2455" spans="1:17">
      <c r="A2455" s="386" t="s">
        <v>386</v>
      </c>
      <c r="B2455" s="386" t="s">
        <v>387</v>
      </c>
      <c r="C2455" s="386" t="s">
        <v>188</v>
      </c>
      <c r="D2455" s="389">
        <v>43992</v>
      </c>
      <c r="E2455" s="394">
        <v>0.43474537037037037</v>
      </c>
      <c r="F2455" s="386" t="s">
        <v>496</v>
      </c>
      <c r="G2455" s="386">
        <v>101.70099999999999</v>
      </c>
      <c r="H2455" s="386">
        <v>2.177997</v>
      </c>
      <c r="J2455" s="320">
        <f t="shared" si="190"/>
        <v>2020</v>
      </c>
      <c r="K2455" s="320">
        <f t="shared" si="191"/>
        <v>6</v>
      </c>
      <c r="L2455" s="320">
        <f t="shared" si="192"/>
        <v>10</v>
      </c>
      <c r="M2455" s="91">
        <f t="shared" si="193"/>
        <v>43992</v>
      </c>
      <c r="N2455" s="90">
        <f t="shared" si="194"/>
        <v>43992.434745370374</v>
      </c>
      <c r="O2455" s="386">
        <v>101.70099999999999</v>
      </c>
      <c r="P2455" s="386">
        <v>2.177997</v>
      </c>
      <c r="Q2455" s="386" t="s">
        <v>387</v>
      </c>
    </row>
    <row r="2456" spans="1:17">
      <c r="A2456" s="386" t="s">
        <v>386</v>
      </c>
      <c r="B2456" s="386" t="s">
        <v>387</v>
      </c>
      <c r="C2456" s="386" t="s">
        <v>188</v>
      </c>
      <c r="D2456" s="389">
        <v>43992</v>
      </c>
      <c r="E2456" s="394">
        <v>0.52597222222222217</v>
      </c>
      <c r="F2456" s="386" t="s">
        <v>676</v>
      </c>
      <c r="G2456" s="386">
        <v>101.94</v>
      </c>
      <c r="H2456" s="386">
        <v>2.150614</v>
      </c>
      <c r="J2456" s="320">
        <f t="shared" si="190"/>
        <v>2020</v>
      </c>
      <c r="K2456" s="320">
        <f t="shared" si="191"/>
        <v>6</v>
      </c>
      <c r="L2456" s="320">
        <f t="shared" si="192"/>
        <v>10</v>
      </c>
      <c r="M2456" s="91">
        <f t="shared" si="193"/>
        <v>43992</v>
      </c>
      <c r="N2456" s="90">
        <f t="shared" si="194"/>
        <v>43992.525972222225</v>
      </c>
      <c r="O2456" s="386">
        <v>101.94</v>
      </c>
      <c r="P2456" s="386">
        <v>2.150614</v>
      </c>
      <c r="Q2456" s="386" t="s">
        <v>387</v>
      </c>
    </row>
    <row r="2457" spans="1:17">
      <c r="A2457" s="386" t="s">
        <v>386</v>
      </c>
      <c r="B2457" s="386" t="s">
        <v>387</v>
      </c>
      <c r="C2457" s="386" t="s">
        <v>188</v>
      </c>
      <c r="D2457" s="389">
        <v>43992</v>
      </c>
      <c r="E2457" s="394">
        <v>0.66083333333333338</v>
      </c>
      <c r="F2457" s="386" t="s">
        <v>619</v>
      </c>
      <c r="G2457" s="386">
        <v>102.489</v>
      </c>
      <c r="H2457" s="386">
        <v>2.087987</v>
      </c>
      <c r="J2457" s="320">
        <f t="shared" si="190"/>
        <v>2020</v>
      </c>
      <c r="K2457" s="320">
        <f t="shared" si="191"/>
        <v>6</v>
      </c>
      <c r="L2457" s="320">
        <f t="shared" si="192"/>
        <v>10</v>
      </c>
      <c r="M2457" s="91">
        <f t="shared" si="193"/>
        <v>43992</v>
      </c>
      <c r="N2457" s="90">
        <f t="shared" si="194"/>
        <v>43992.660833333335</v>
      </c>
      <c r="O2457" s="386">
        <v>102.489</v>
      </c>
      <c r="P2457" s="386">
        <v>2.087987</v>
      </c>
      <c r="Q2457" s="386" t="s">
        <v>387</v>
      </c>
    </row>
    <row r="2458" spans="1:17">
      <c r="A2458" s="386" t="s">
        <v>386</v>
      </c>
      <c r="B2458" s="386" t="s">
        <v>387</v>
      </c>
      <c r="C2458" s="386" t="s">
        <v>188</v>
      </c>
      <c r="D2458" s="389">
        <v>43992</v>
      </c>
      <c r="E2458" s="394">
        <v>0.71466435185185173</v>
      </c>
      <c r="F2458" s="386" t="s">
        <v>451</v>
      </c>
      <c r="G2458" s="386">
        <v>102.401</v>
      </c>
      <c r="H2458" s="386">
        <v>2.0979999999999999</v>
      </c>
      <c r="J2458" s="320">
        <f t="shared" si="190"/>
        <v>2020</v>
      </c>
      <c r="K2458" s="320">
        <f t="shared" si="191"/>
        <v>6</v>
      </c>
      <c r="L2458" s="320">
        <f t="shared" si="192"/>
        <v>10</v>
      </c>
      <c r="M2458" s="91">
        <f t="shared" si="193"/>
        <v>43992</v>
      </c>
      <c r="N2458" s="90">
        <f t="shared" si="194"/>
        <v>43992.71466435185</v>
      </c>
      <c r="O2458" s="386">
        <v>102.401</v>
      </c>
      <c r="P2458" s="386">
        <v>2.0979999999999999</v>
      </c>
      <c r="Q2458" s="386" t="s">
        <v>387</v>
      </c>
    </row>
    <row r="2459" spans="1:17">
      <c r="A2459" s="386" t="s">
        <v>386</v>
      </c>
      <c r="B2459" s="386" t="s">
        <v>387</v>
      </c>
      <c r="C2459" s="386" t="s">
        <v>188</v>
      </c>
      <c r="D2459" s="389">
        <v>43993</v>
      </c>
      <c r="E2459" s="394">
        <v>0.45478009259259261</v>
      </c>
      <c r="F2459" s="386" t="s">
        <v>419</v>
      </c>
      <c r="G2459" s="386">
        <v>101.74299999999999</v>
      </c>
      <c r="H2459" s="386">
        <v>2.173019</v>
      </c>
      <c r="J2459" s="320">
        <f t="shared" si="190"/>
        <v>2020</v>
      </c>
      <c r="K2459" s="320">
        <f t="shared" si="191"/>
        <v>6</v>
      </c>
      <c r="L2459" s="320">
        <f t="shared" si="192"/>
        <v>11</v>
      </c>
      <c r="M2459" s="91">
        <f t="shared" si="193"/>
        <v>43993</v>
      </c>
      <c r="N2459" s="90">
        <f t="shared" si="194"/>
        <v>43993.454780092594</v>
      </c>
      <c r="O2459" s="386">
        <v>101.74299999999999</v>
      </c>
      <c r="P2459" s="386">
        <v>2.173019</v>
      </c>
      <c r="Q2459" s="386" t="s">
        <v>387</v>
      </c>
    </row>
    <row r="2460" spans="1:17">
      <c r="A2460" s="386" t="s">
        <v>386</v>
      </c>
      <c r="B2460" s="386" t="s">
        <v>387</v>
      </c>
      <c r="C2460" s="386" t="s">
        <v>188</v>
      </c>
      <c r="D2460" s="389">
        <v>43994</v>
      </c>
      <c r="E2460" s="394">
        <v>0.4584375</v>
      </c>
      <c r="F2460" s="386" t="s">
        <v>677</v>
      </c>
      <c r="G2460" s="386">
        <v>102.28400000000001</v>
      </c>
      <c r="H2460" s="386">
        <v>2.111049</v>
      </c>
      <c r="J2460" s="320">
        <f t="shared" si="190"/>
        <v>2020</v>
      </c>
      <c r="K2460" s="320">
        <f t="shared" si="191"/>
        <v>6</v>
      </c>
      <c r="L2460" s="320">
        <f t="shared" si="192"/>
        <v>12</v>
      </c>
      <c r="M2460" s="91">
        <f t="shared" si="193"/>
        <v>43994</v>
      </c>
      <c r="N2460" s="90">
        <f t="shared" si="194"/>
        <v>43994.458437499998</v>
      </c>
      <c r="O2460" s="386">
        <v>102.28400000000001</v>
      </c>
      <c r="P2460" s="386">
        <v>2.111049</v>
      </c>
      <c r="Q2460" s="386" t="s">
        <v>387</v>
      </c>
    </row>
    <row r="2461" spans="1:17">
      <c r="A2461" s="386" t="s">
        <v>386</v>
      </c>
      <c r="B2461" s="386" t="s">
        <v>387</v>
      </c>
      <c r="C2461" s="386" t="s">
        <v>188</v>
      </c>
      <c r="D2461" s="389">
        <v>43994</v>
      </c>
      <c r="E2461" s="394">
        <v>0.58280092592592592</v>
      </c>
      <c r="F2461" s="386" t="s">
        <v>419</v>
      </c>
      <c r="G2461" s="386">
        <v>101.812</v>
      </c>
      <c r="H2461" s="386">
        <v>2.1650469999999999</v>
      </c>
      <c r="J2461" s="320">
        <f t="shared" si="190"/>
        <v>2020</v>
      </c>
      <c r="K2461" s="320">
        <f t="shared" si="191"/>
        <v>6</v>
      </c>
      <c r="L2461" s="320">
        <f t="shared" si="192"/>
        <v>12</v>
      </c>
      <c r="M2461" s="91">
        <f t="shared" si="193"/>
        <v>43994</v>
      </c>
      <c r="N2461" s="90">
        <f t="shared" si="194"/>
        <v>43994.582800925928</v>
      </c>
      <c r="O2461" s="386">
        <v>101.812</v>
      </c>
      <c r="P2461" s="386">
        <v>2.1650469999999999</v>
      </c>
      <c r="Q2461" s="386" t="s">
        <v>387</v>
      </c>
    </row>
    <row r="2462" spans="1:17">
      <c r="A2462" s="386" t="s">
        <v>386</v>
      </c>
      <c r="B2462" s="386" t="s">
        <v>387</v>
      </c>
      <c r="C2462" s="386" t="s">
        <v>188</v>
      </c>
      <c r="D2462" s="389">
        <v>43997</v>
      </c>
      <c r="E2462" s="394">
        <v>0.62153935185185183</v>
      </c>
      <c r="F2462" s="386" t="s">
        <v>678</v>
      </c>
      <c r="G2462" s="386">
        <v>102.732</v>
      </c>
      <c r="H2462" s="386">
        <v>2.0599729999999998</v>
      </c>
      <c r="J2462" s="320">
        <f t="shared" si="190"/>
        <v>2020</v>
      </c>
      <c r="K2462" s="320">
        <f t="shared" si="191"/>
        <v>6</v>
      </c>
      <c r="L2462" s="320">
        <f t="shared" si="192"/>
        <v>15</v>
      </c>
      <c r="M2462" s="91">
        <f t="shared" si="193"/>
        <v>43997</v>
      </c>
      <c r="N2462" s="90">
        <f t="shared" si="194"/>
        <v>43997.621539351851</v>
      </c>
      <c r="O2462" s="386">
        <v>102.732</v>
      </c>
      <c r="P2462" s="386">
        <v>2.0599729999999998</v>
      </c>
      <c r="Q2462" s="386" t="s">
        <v>387</v>
      </c>
    </row>
    <row r="2463" spans="1:17">
      <c r="A2463" s="386" t="s">
        <v>386</v>
      </c>
      <c r="B2463" s="386" t="s">
        <v>387</v>
      </c>
      <c r="C2463" s="386" t="s">
        <v>188</v>
      </c>
      <c r="D2463" s="389">
        <v>43997</v>
      </c>
      <c r="E2463" s="394">
        <v>0.66343750000000001</v>
      </c>
      <c r="F2463" s="386" t="s">
        <v>679</v>
      </c>
      <c r="G2463" s="386">
        <v>102.80200000000001</v>
      </c>
      <c r="H2463" s="386">
        <v>2.0520260000000001</v>
      </c>
      <c r="J2463" s="320">
        <f t="shared" si="190"/>
        <v>2020</v>
      </c>
      <c r="K2463" s="320">
        <f t="shared" si="191"/>
        <v>6</v>
      </c>
      <c r="L2463" s="320">
        <f t="shared" si="192"/>
        <v>15</v>
      </c>
      <c r="M2463" s="91">
        <f t="shared" si="193"/>
        <v>43997</v>
      </c>
      <c r="N2463" s="90">
        <f t="shared" si="194"/>
        <v>43997.663437499999</v>
      </c>
      <c r="O2463" s="386">
        <v>102.80200000000001</v>
      </c>
      <c r="P2463" s="386">
        <v>2.0520260000000001</v>
      </c>
      <c r="Q2463" s="386" t="s">
        <v>387</v>
      </c>
    </row>
    <row r="2464" spans="1:17">
      <c r="A2464" s="386" t="s">
        <v>386</v>
      </c>
      <c r="B2464" s="386" t="s">
        <v>387</v>
      </c>
      <c r="C2464" s="386" t="s">
        <v>188</v>
      </c>
      <c r="D2464" s="389">
        <v>43998</v>
      </c>
      <c r="E2464" s="394">
        <v>0.45659722222222221</v>
      </c>
      <c r="F2464" s="386" t="s">
        <v>622</v>
      </c>
      <c r="G2464" s="386">
        <v>103.11</v>
      </c>
      <c r="H2464" s="386">
        <v>2.0170370000000002</v>
      </c>
      <c r="J2464" s="320">
        <f t="shared" si="190"/>
        <v>2020</v>
      </c>
      <c r="K2464" s="320">
        <f t="shared" si="191"/>
        <v>6</v>
      </c>
      <c r="L2464" s="320">
        <f t="shared" si="192"/>
        <v>16</v>
      </c>
      <c r="M2464" s="91">
        <f t="shared" si="193"/>
        <v>43998</v>
      </c>
      <c r="N2464" s="90">
        <f t="shared" si="194"/>
        <v>43998.456597222219</v>
      </c>
      <c r="O2464" s="386">
        <v>103.11</v>
      </c>
      <c r="P2464" s="386">
        <v>2.0170370000000002</v>
      </c>
      <c r="Q2464" s="386" t="s">
        <v>387</v>
      </c>
    </row>
    <row r="2465" spans="1:17">
      <c r="A2465" s="386" t="s">
        <v>386</v>
      </c>
      <c r="B2465" s="386" t="s">
        <v>387</v>
      </c>
      <c r="C2465" s="386" t="s">
        <v>188</v>
      </c>
      <c r="D2465" s="389">
        <v>43998</v>
      </c>
      <c r="E2465" s="394">
        <v>0.60731481481481475</v>
      </c>
      <c r="F2465" s="386" t="s">
        <v>287</v>
      </c>
      <c r="G2465" s="386">
        <v>103.252</v>
      </c>
      <c r="H2465" s="386">
        <v>2.0009839999999999</v>
      </c>
      <c r="J2465" s="320">
        <f t="shared" si="190"/>
        <v>2020</v>
      </c>
      <c r="K2465" s="320">
        <f t="shared" si="191"/>
        <v>6</v>
      </c>
      <c r="L2465" s="320">
        <f t="shared" si="192"/>
        <v>16</v>
      </c>
      <c r="M2465" s="91">
        <f t="shared" si="193"/>
        <v>43998</v>
      </c>
      <c r="N2465" s="90">
        <f t="shared" si="194"/>
        <v>43998.607314814813</v>
      </c>
      <c r="O2465" s="386">
        <v>103.252</v>
      </c>
      <c r="P2465" s="386">
        <v>2.0009839999999999</v>
      </c>
      <c r="Q2465" s="386" t="s">
        <v>387</v>
      </c>
    </row>
    <row r="2466" spans="1:17">
      <c r="A2466" s="386" t="s">
        <v>386</v>
      </c>
      <c r="B2466" s="386" t="s">
        <v>387</v>
      </c>
      <c r="C2466" s="386" t="s">
        <v>188</v>
      </c>
      <c r="D2466" s="389">
        <v>43998</v>
      </c>
      <c r="E2466" s="394">
        <v>0.62460648148148146</v>
      </c>
      <c r="F2466" s="386" t="s">
        <v>542</v>
      </c>
      <c r="G2466" s="386">
        <v>103.252</v>
      </c>
      <c r="H2466" s="386">
        <v>2.0009839999999999</v>
      </c>
      <c r="J2466" s="320">
        <f t="shared" si="190"/>
        <v>2020</v>
      </c>
      <c r="K2466" s="320">
        <f t="shared" si="191"/>
        <v>6</v>
      </c>
      <c r="L2466" s="320">
        <f t="shared" si="192"/>
        <v>16</v>
      </c>
      <c r="M2466" s="91">
        <f t="shared" si="193"/>
        <v>43998</v>
      </c>
      <c r="N2466" s="90">
        <f t="shared" si="194"/>
        <v>43998.624606481484</v>
      </c>
      <c r="O2466" s="386">
        <v>103.252</v>
      </c>
      <c r="P2466" s="386">
        <v>2.0009839999999999</v>
      </c>
      <c r="Q2466" s="386" t="s">
        <v>387</v>
      </c>
    </row>
    <row r="2467" spans="1:17">
      <c r="A2467" s="386" t="s">
        <v>386</v>
      </c>
      <c r="B2467" s="386" t="s">
        <v>387</v>
      </c>
      <c r="C2467" s="386" t="s">
        <v>188</v>
      </c>
      <c r="D2467" s="389">
        <v>43999</v>
      </c>
      <c r="E2467" s="394">
        <v>0.43236111111111114</v>
      </c>
      <c r="F2467" s="386" t="s">
        <v>680</v>
      </c>
      <c r="G2467" s="386">
        <v>103.375</v>
      </c>
      <c r="H2467" s="386">
        <v>1.986998</v>
      </c>
      <c r="J2467" s="320">
        <f t="shared" si="190"/>
        <v>2020</v>
      </c>
      <c r="K2467" s="320">
        <f t="shared" si="191"/>
        <v>6</v>
      </c>
      <c r="L2467" s="320">
        <f t="shared" si="192"/>
        <v>17</v>
      </c>
      <c r="M2467" s="91">
        <f t="shared" si="193"/>
        <v>43999</v>
      </c>
      <c r="N2467" s="90">
        <f t="shared" si="194"/>
        <v>43999.43236111111</v>
      </c>
      <c r="O2467" s="386">
        <v>103.375</v>
      </c>
      <c r="P2467" s="386">
        <v>1.986998</v>
      </c>
      <c r="Q2467" s="386" t="s">
        <v>387</v>
      </c>
    </row>
    <row r="2468" spans="1:17">
      <c r="A2468" s="386" t="s">
        <v>386</v>
      </c>
      <c r="B2468" s="386" t="s">
        <v>387</v>
      </c>
      <c r="C2468" s="386" t="s">
        <v>188</v>
      </c>
      <c r="D2468" s="389">
        <v>43999</v>
      </c>
      <c r="E2468" s="394">
        <v>0.49968749999999995</v>
      </c>
      <c r="F2468" s="386" t="s">
        <v>458</v>
      </c>
      <c r="G2468" s="386">
        <v>103.27</v>
      </c>
      <c r="H2468" s="386">
        <v>1.998853</v>
      </c>
      <c r="J2468" s="320">
        <f t="shared" si="190"/>
        <v>2020</v>
      </c>
      <c r="K2468" s="320">
        <f t="shared" si="191"/>
        <v>6</v>
      </c>
      <c r="L2468" s="320">
        <f t="shared" si="192"/>
        <v>17</v>
      </c>
      <c r="M2468" s="91">
        <f t="shared" si="193"/>
        <v>43999</v>
      </c>
      <c r="N2468" s="90">
        <f t="shared" si="194"/>
        <v>43999.4996875</v>
      </c>
      <c r="O2468" s="386">
        <v>103.27</v>
      </c>
      <c r="P2468" s="386">
        <v>1.998853</v>
      </c>
      <c r="Q2468" s="386" t="s">
        <v>387</v>
      </c>
    </row>
    <row r="2469" spans="1:17">
      <c r="A2469" s="386" t="s">
        <v>386</v>
      </c>
      <c r="B2469" s="386" t="s">
        <v>387</v>
      </c>
      <c r="C2469" s="386" t="s">
        <v>188</v>
      </c>
      <c r="D2469" s="389">
        <v>43999</v>
      </c>
      <c r="E2469" s="394">
        <v>0.61106481481481478</v>
      </c>
      <c r="F2469" s="386" t="s">
        <v>465</v>
      </c>
      <c r="G2469" s="386">
        <v>103.55200000000001</v>
      </c>
      <c r="H2469" s="386">
        <v>1.9670449999999999</v>
      </c>
      <c r="J2469" s="320">
        <f t="shared" si="190"/>
        <v>2020</v>
      </c>
      <c r="K2469" s="320">
        <f t="shared" si="191"/>
        <v>6</v>
      </c>
      <c r="L2469" s="320">
        <f t="shared" si="192"/>
        <v>17</v>
      </c>
      <c r="M2469" s="91">
        <f t="shared" si="193"/>
        <v>43999</v>
      </c>
      <c r="N2469" s="90">
        <f t="shared" si="194"/>
        <v>43999.611064814817</v>
      </c>
      <c r="O2469" s="386">
        <v>103.55200000000001</v>
      </c>
      <c r="P2469" s="386">
        <v>1.9670449999999999</v>
      </c>
      <c r="Q2469" s="386" t="s">
        <v>387</v>
      </c>
    </row>
    <row r="2470" spans="1:17">
      <c r="A2470" s="386" t="s">
        <v>386</v>
      </c>
      <c r="B2470" s="386" t="s">
        <v>387</v>
      </c>
      <c r="C2470" s="386" t="s">
        <v>188</v>
      </c>
      <c r="D2470" s="389">
        <v>44000</v>
      </c>
      <c r="E2470" s="394">
        <v>0.42268518518518516</v>
      </c>
      <c r="F2470" s="386" t="s">
        <v>681</v>
      </c>
      <c r="G2470" s="386">
        <v>102.86799999999999</v>
      </c>
      <c r="H2470" s="386">
        <v>2.0441050000000001</v>
      </c>
      <c r="J2470" s="320">
        <f t="shared" si="190"/>
        <v>2020</v>
      </c>
      <c r="K2470" s="320">
        <f t="shared" si="191"/>
        <v>6</v>
      </c>
      <c r="L2470" s="320">
        <f t="shared" si="192"/>
        <v>18</v>
      </c>
      <c r="M2470" s="91">
        <f t="shared" si="193"/>
        <v>44000</v>
      </c>
      <c r="N2470" s="90">
        <f t="shared" si="194"/>
        <v>44000.422685185185</v>
      </c>
      <c r="O2470" s="386">
        <v>102.86799999999999</v>
      </c>
      <c r="P2470" s="386">
        <v>2.0441050000000001</v>
      </c>
      <c r="Q2470" s="386" t="s">
        <v>387</v>
      </c>
    </row>
    <row r="2471" spans="1:17">
      <c r="A2471" s="386" t="s">
        <v>386</v>
      </c>
      <c r="B2471" s="386" t="s">
        <v>387</v>
      </c>
      <c r="C2471" s="386" t="s">
        <v>188</v>
      </c>
      <c r="D2471" s="389">
        <v>44000</v>
      </c>
      <c r="E2471" s="394">
        <v>0.42402777777777778</v>
      </c>
      <c r="F2471" s="386" t="s">
        <v>681</v>
      </c>
      <c r="G2471" s="386">
        <v>102.80500000000001</v>
      </c>
      <c r="H2471" s="386">
        <v>2.0512609999999998</v>
      </c>
      <c r="J2471" s="320">
        <f t="shared" si="190"/>
        <v>2020</v>
      </c>
      <c r="K2471" s="320">
        <f t="shared" si="191"/>
        <v>6</v>
      </c>
      <c r="L2471" s="320">
        <f t="shared" si="192"/>
        <v>18</v>
      </c>
      <c r="M2471" s="91">
        <f t="shared" si="193"/>
        <v>44000</v>
      </c>
      <c r="N2471" s="90">
        <f t="shared" si="194"/>
        <v>44000.424027777779</v>
      </c>
      <c r="O2471" s="386">
        <v>102.80500000000001</v>
      </c>
      <c r="P2471" s="386">
        <v>2.0512609999999998</v>
      </c>
      <c r="Q2471" s="386" t="s">
        <v>387</v>
      </c>
    </row>
    <row r="2472" spans="1:17">
      <c r="A2472" s="386" t="s">
        <v>386</v>
      </c>
      <c r="B2472" s="386" t="s">
        <v>387</v>
      </c>
      <c r="C2472" s="386" t="s">
        <v>188</v>
      </c>
      <c r="D2472" s="389">
        <v>44001</v>
      </c>
      <c r="E2472" s="394">
        <v>0.47309027777777779</v>
      </c>
      <c r="F2472" s="386" t="s">
        <v>465</v>
      </c>
      <c r="G2472" s="386">
        <v>103.32263</v>
      </c>
      <c r="H2472" s="386">
        <v>1.9925090000000001</v>
      </c>
      <c r="J2472" s="320">
        <f t="shared" si="190"/>
        <v>2020</v>
      </c>
      <c r="K2472" s="320">
        <f t="shared" si="191"/>
        <v>6</v>
      </c>
      <c r="L2472" s="320">
        <f t="shared" si="192"/>
        <v>19</v>
      </c>
      <c r="M2472" s="91">
        <f t="shared" si="193"/>
        <v>44001</v>
      </c>
      <c r="N2472" s="90">
        <f t="shared" si="194"/>
        <v>44001.473090277781</v>
      </c>
      <c r="O2472" s="386">
        <v>103.32263</v>
      </c>
      <c r="P2472" s="386">
        <v>1.9925090000000001</v>
      </c>
      <c r="Q2472" s="386" t="s">
        <v>387</v>
      </c>
    </row>
    <row r="2473" spans="1:17">
      <c r="A2473" s="386" t="s">
        <v>386</v>
      </c>
      <c r="B2473" s="386" t="s">
        <v>387</v>
      </c>
      <c r="C2473" s="386" t="s">
        <v>188</v>
      </c>
      <c r="D2473" s="389">
        <v>44001</v>
      </c>
      <c r="E2473" s="394">
        <v>0.47309027777777779</v>
      </c>
      <c r="F2473" s="386" t="s">
        <v>515</v>
      </c>
      <c r="G2473" s="386">
        <v>103.32263</v>
      </c>
      <c r="H2473" s="386">
        <v>1.9925090000000001</v>
      </c>
      <c r="J2473" s="320">
        <f t="shared" si="190"/>
        <v>2020</v>
      </c>
      <c r="K2473" s="320">
        <f t="shared" si="191"/>
        <v>6</v>
      </c>
      <c r="L2473" s="320">
        <f t="shared" si="192"/>
        <v>19</v>
      </c>
      <c r="M2473" s="91">
        <f t="shared" si="193"/>
        <v>44001</v>
      </c>
      <c r="N2473" s="90">
        <f t="shared" si="194"/>
        <v>44001.473090277781</v>
      </c>
      <c r="O2473" s="386">
        <v>103.32263</v>
      </c>
      <c r="P2473" s="386">
        <v>1.9925090000000001</v>
      </c>
      <c r="Q2473" s="386" t="s">
        <v>387</v>
      </c>
    </row>
    <row r="2474" spans="1:17">
      <c r="A2474" s="386" t="s">
        <v>386</v>
      </c>
      <c r="B2474" s="386" t="s">
        <v>387</v>
      </c>
      <c r="C2474" s="386" t="s">
        <v>188</v>
      </c>
      <c r="D2474" s="389">
        <v>44001</v>
      </c>
      <c r="E2474" s="394">
        <v>0.47309027777777779</v>
      </c>
      <c r="F2474" s="386" t="s">
        <v>682</v>
      </c>
      <c r="G2474" s="386">
        <v>103.26013</v>
      </c>
      <c r="H2474" s="386">
        <v>1.9995750000000001</v>
      </c>
      <c r="J2474" s="320">
        <f t="shared" si="190"/>
        <v>2020</v>
      </c>
      <c r="K2474" s="320">
        <f t="shared" si="191"/>
        <v>6</v>
      </c>
      <c r="L2474" s="320">
        <f t="shared" si="192"/>
        <v>19</v>
      </c>
      <c r="M2474" s="91">
        <f t="shared" si="193"/>
        <v>44001</v>
      </c>
      <c r="N2474" s="90">
        <f t="shared" si="194"/>
        <v>44001.473090277781</v>
      </c>
      <c r="O2474" s="386">
        <v>103.26013</v>
      </c>
      <c r="P2474" s="386">
        <v>1.9995750000000001</v>
      </c>
      <c r="Q2474" s="386" t="s">
        <v>387</v>
      </c>
    </row>
    <row r="2475" spans="1:17">
      <c r="A2475" s="386" t="s">
        <v>386</v>
      </c>
      <c r="B2475" s="386" t="s">
        <v>387</v>
      </c>
      <c r="C2475" s="386" t="s">
        <v>188</v>
      </c>
      <c r="D2475" s="389">
        <v>44001</v>
      </c>
      <c r="E2475" s="394">
        <v>0.57887731481481486</v>
      </c>
      <c r="F2475" s="386" t="s">
        <v>459</v>
      </c>
      <c r="G2475" s="386">
        <v>102.69799999999999</v>
      </c>
      <c r="H2475" s="386">
        <v>2.063345</v>
      </c>
      <c r="J2475" s="320">
        <f t="shared" si="190"/>
        <v>2020</v>
      </c>
      <c r="K2475" s="320">
        <f t="shared" si="191"/>
        <v>6</v>
      </c>
      <c r="L2475" s="320">
        <f t="shared" si="192"/>
        <v>19</v>
      </c>
      <c r="M2475" s="91">
        <f t="shared" si="193"/>
        <v>44001</v>
      </c>
      <c r="N2475" s="90">
        <f t="shared" si="194"/>
        <v>44001.578877314816</v>
      </c>
      <c r="O2475" s="386">
        <v>102.69799999999999</v>
      </c>
      <c r="P2475" s="386">
        <v>2.063345</v>
      </c>
      <c r="Q2475" s="386" t="s">
        <v>387</v>
      </c>
    </row>
    <row r="2476" spans="1:17">
      <c r="A2476" s="386" t="s">
        <v>386</v>
      </c>
      <c r="B2476" s="386" t="s">
        <v>387</v>
      </c>
      <c r="C2476" s="386" t="s">
        <v>188</v>
      </c>
      <c r="D2476" s="389">
        <v>44001</v>
      </c>
      <c r="E2476" s="394">
        <v>0.57887731481481486</v>
      </c>
      <c r="F2476" s="386" t="s">
        <v>459</v>
      </c>
      <c r="G2476" s="386">
        <v>102.69799999999999</v>
      </c>
      <c r="H2476" s="386">
        <v>2.063345</v>
      </c>
      <c r="J2476" s="320">
        <f t="shared" si="190"/>
        <v>2020</v>
      </c>
      <c r="K2476" s="320">
        <f t="shared" si="191"/>
        <v>6</v>
      </c>
      <c r="L2476" s="320">
        <f t="shared" si="192"/>
        <v>19</v>
      </c>
      <c r="M2476" s="91">
        <f t="shared" si="193"/>
        <v>44001</v>
      </c>
      <c r="N2476" s="90">
        <f t="shared" si="194"/>
        <v>44001.578877314816</v>
      </c>
      <c r="O2476" s="386">
        <v>102.69799999999999</v>
      </c>
      <c r="P2476" s="386">
        <v>2.063345</v>
      </c>
      <c r="Q2476" s="386" t="s">
        <v>387</v>
      </c>
    </row>
    <row r="2477" spans="1:17">
      <c r="A2477" s="386" t="s">
        <v>386</v>
      </c>
      <c r="B2477" s="386" t="s">
        <v>387</v>
      </c>
      <c r="C2477" s="386" t="s">
        <v>188</v>
      </c>
      <c r="D2477" s="389">
        <v>44001</v>
      </c>
      <c r="E2477" s="394">
        <v>0.62512731481481476</v>
      </c>
      <c r="F2477" s="386" t="s">
        <v>423</v>
      </c>
      <c r="G2477" s="386">
        <v>103.744</v>
      </c>
      <c r="H2477" s="386">
        <v>1.944995</v>
      </c>
      <c r="J2477" s="320">
        <f t="shared" si="190"/>
        <v>2020</v>
      </c>
      <c r="K2477" s="320">
        <f t="shared" si="191"/>
        <v>6</v>
      </c>
      <c r="L2477" s="320">
        <f t="shared" si="192"/>
        <v>19</v>
      </c>
      <c r="M2477" s="91">
        <f t="shared" si="193"/>
        <v>44001</v>
      </c>
      <c r="N2477" s="90">
        <f t="shared" si="194"/>
        <v>44001.625127314815</v>
      </c>
      <c r="O2477" s="386">
        <v>103.744</v>
      </c>
      <c r="P2477" s="386">
        <v>1.944995</v>
      </c>
      <c r="Q2477" s="386" t="s">
        <v>387</v>
      </c>
    </row>
    <row r="2478" spans="1:17">
      <c r="A2478" s="386" t="s">
        <v>386</v>
      </c>
      <c r="B2478" s="386" t="s">
        <v>387</v>
      </c>
      <c r="C2478" s="386" t="s">
        <v>188</v>
      </c>
      <c r="D2478" s="389">
        <v>44001</v>
      </c>
      <c r="E2478" s="394">
        <v>0.62512731481481476</v>
      </c>
      <c r="F2478" s="386" t="s">
        <v>423</v>
      </c>
      <c r="G2478" s="386">
        <v>103.744</v>
      </c>
      <c r="H2478" s="386">
        <v>1.944995</v>
      </c>
      <c r="J2478" s="320">
        <f t="shared" si="190"/>
        <v>2020</v>
      </c>
      <c r="K2478" s="320">
        <f t="shared" si="191"/>
        <v>6</v>
      </c>
      <c r="L2478" s="320">
        <f t="shared" si="192"/>
        <v>19</v>
      </c>
      <c r="M2478" s="91">
        <f t="shared" si="193"/>
        <v>44001</v>
      </c>
      <c r="N2478" s="90">
        <f t="shared" si="194"/>
        <v>44001.625127314815</v>
      </c>
      <c r="O2478" s="386">
        <v>103.744</v>
      </c>
      <c r="P2478" s="386">
        <v>1.944995</v>
      </c>
      <c r="Q2478" s="386" t="s">
        <v>387</v>
      </c>
    </row>
    <row r="2479" spans="1:17">
      <c r="A2479" s="386" t="s">
        <v>386</v>
      </c>
      <c r="B2479" s="386" t="s">
        <v>387</v>
      </c>
      <c r="C2479" s="386" t="s">
        <v>188</v>
      </c>
      <c r="D2479" s="389">
        <v>44004</v>
      </c>
      <c r="E2479" s="394">
        <v>0.44899305555555552</v>
      </c>
      <c r="F2479" s="386" t="s">
        <v>415</v>
      </c>
      <c r="G2479" s="386">
        <v>103.008</v>
      </c>
      <c r="H2479" s="386">
        <v>2.028038</v>
      </c>
      <c r="J2479" s="320">
        <f t="shared" si="190"/>
        <v>2020</v>
      </c>
      <c r="K2479" s="320">
        <f t="shared" si="191"/>
        <v>6</v>
      </c>
      <c r="L2479" s="320">
        <f t="shared" si="192"/>
        <v>22</v>
      </c>
      <c r="M2479" s="91">
        <f t="shared" si="193"/>
        <v>44004</v>
      </c>
      <c r="N2479" s="90">
        <f t="shared" si="194"/>
        <v>44004.448993055557</v>
      </c>
      <c r="O2479" s="386">
        <v>103.008</v>
      </c>
      <c r="P2479" s="386">
        <v>2.028038</v>
      </c>
      <c r="Q2479" s="386" t="s">
        <v>387</v>
      </c>
    </row>
    <row r="2480" spans="1:17">
      <c r="A2480" s="386" t="s">
        <v>386</v>
      </c>
      <c r="B2480" s="386" t="s">
        <v>387</v>
      </c>
      <c r="C2480" s="386" t="s">
        <v>188</v>
      </c>
      <c r="D2480" s="389">
        <v>44004</v>
      </c>
      <c r="E2480" s="394">
        <v>0.62517361111111114</v>
      </c>
      <c r="F2480" s="386" t="s">
        <v>287</v>
      </c>
      <c r="G2480" s="386">
        <v>103.063</v>
      </c>
      <c r="H2480" s="386">
        <v>2.021801</v>
      </c>
      <c r="J2480" s="320">
        <f t="shared" si="190"/>
        <v>2020</v>
      </c>
      <c r="K2480" s="320">
        <f t="shared" si="191"/>
        <v>6</v>
      </c>
      <c r="L2480" s="320">
        <f t="shared" si="192"/>
        <v>22</v>
      </c>
      <c r="M2480" s="91">
        <f t="shared" si="193"/>
        <v>44004</v>
      </c>
      <c r="N2480" s="90">
        <f t="shared" si="194"/>
        <v>44004.625173611108</v>
      </c>
      <c r="O2480" s="386">
        <v>103.063</v>
      </c>
      <c r="P2480" s="386">
        <v>2.021801</v>
      </c>
      <c r="Q2480" s="386" t="s">
        <v>387</v>
      </c>
    </row>
    <row r="2481" spans="1:17">
      <c r="A2481" s="386" t="s">
        <v>386</v>
      </c>
      <c r="B2481" s="386" t="s">
        <v>387</v>
      </c>
      <c r="C2481" s="386" t="s">
        <v>188</v>
      </c>
      <c r="D2481" s="389">
        <v>44004</v>
      </c>
      <c r="E2481" s="394">
        <v>0.65650462962962963</v>
      </c>
      <c r="F2481" s="386" t="s">
        <v>459</v>
      </c>
      <c r="G2481" s="386">
        <v>102.735</v>
      </c>
      <c r="H2481" s="386">
        <v>2.0590519999999999</v>
      </c>
      <c r="J2481" s="320">
        <f t="shared" si="190"/>
        <v>2020</v>
      </c>
      <c r="K2481" s="320">
        <f t="shared" si="191"/>
        <v>6</v>
      </c>
      <c r="L2481" s="320">
        <f t="shared" si="192"/>
        <v>22</v>
      </c>
      <c r="M2481" s="91">
        <f t="shared" si="193"/>
        <v>44004</v>
      </c>
      <c r="N2481" s="90">
        <f t="shared" si="194"/>
        <v>44004.656504629631</v>
      </c>
      <c r="O2481" s="386">
        <v>102.735</v>
      </c>
      <c r="P2481" s="386">
        <v>2.0590519999999999</v>
      </c>
      <c r="Q2481" s="386" t="s">
        <v>387</v>
      </c>
    </row>
    <row r="2482" spans="1:17">
      <c r="A2482" s="386" t="s">
        <v>386</v>
      </c>
      <c r="B2482" s="386" t="s">
        <v>387</v>
      </c>
      <c r="C2482" s="386" t="s">
        <v>188</v>
      </c>
      <c r="D2482" s="389">
        <v>44005</v>
      </c>
      <c r="E2482" s="394">
        <v>0.43633101851851858</v>
      </c>
      <c r="F2482" s="386" t="s">
        <v>683</v>
      </c>
      <c r="G2482" s="386">
        <v>103.28100000000001</v>
      </c>
      <c r="H2482" s="386">
        <v>1.997017</v>
      </c>
      <c r="J2482" s="320">
        <f t="shared" si="190"/>
        <v>2020</v>
      </c>
      <c r="K2482" s="320">
        <f t="shared" si="191"/>
        <v>6</v>
      </c>
      <c r="L2482" s="320">
        <f t="shared" si="192"/>
        <v>23</v>
      </c>
      <c r="M2482" s="91">
        <f t="shared" si="193"/>
        <v>44005</v>
      </c>
      <c r="N2482" s="90">
        <f t="shared" si="194"/>
        <v>44005.436331018522</v>
      </c>
      <c r="O2482" s="386">
        <v>103.28100000000001</v>
      </c>
      <c r="P2482" s="386">
        <v>1.997017</v>
      </c>
      <c r="Q2482" s="386" t="s">
        <v>387</v>
      </c>
    </row>
    <row r="2483" spans="1:17">
      <c r="A2483" s="386" t="s">
        <v>386</v>
      </c>
      <c r="B2483" s="386" t="s">
        <v>387</v>
      </c>
      <c r="C2483" s="386" t="s">
        <v>188</v>
      </c>
      <c r="D2483" s="389">
        <v>44005</v>
      </c>
      <c r="E2483" s="394">
        <v>0.54821759259259251</v>
      </c>
      <c r="F2483" s="386" t="s">
        <v>428</v>
      </c>
      <c r="G2483" s="386">
        <v>102.761</v>
      </c>
      <c r="H2483" s="386">
        <v>2.0560109999999998</v>
      </c>
      <c r="J2483" s="320">
        <f t="shared" si="190"/>
        <v>2020</v>
      </c>
      <c r="K2483" s="320">
        <f t="shared" si="191"/>
        <v>6</v>
      </c>
      <c r="L2483" s="320">
        <f t="shared" si="192"/>
        <v>23</v>
      </c>
      <c r="M2483" s="91">
        <f t="shared" si="193"/>
        <v>44005</v>
      </c>
      <c r="N2483" s="90">
        <f t="shared" si="194"/>
        <v>44005.548217592594</v>
      </c>
      <c r="O2483" s="386">
        <v>102.761</v>
      </c>
      <c r="P2483" s="386">
        <v>2.0560109999999998</v>
      </c>
      <c r="Q2483" s="386" t="s">
        <v>387</v>
      </c>
    </row>
    <row r="2484" spans="1:17">
      <c r="A2484" s="386" t="s">
        <v>386</v>
      </c>
      <c r="B2484" s="386" t="s">
        <v>387</v>
      </c>
      <c r="C2484" s="386" t="s">
        <v>188</v>
      </c>
      <c r="D2484" s="389">
        <v>44005</v>
      </c>
      <c r="E2484" s="394">
        <v>0.62585648148148154</v>
      </c>
      <c r="F2484" s="386" t="s">
        <v>287</v>
      </c>
      <c r="G2484" s="386">
        <v>103.36799999999999</v>
      </c>
      <c r="H2484" s="386">
        <v>1.987179</v>
      </c>
      <c r="J2484" s="320">
        <f t="shared" si="190"/>
        <v>2020</v>
      </c>
      <c r="K2484" s="320">
        <f t="shared" si="191"/>
        <v>6</v>
      </c>
      <c r="L2484" s="320">
        <f t="shared" si="192"/>
        <v>23</v>
      </c>
      <c r="M2484" s="91">
        <f t="shared" si="193"/>
        <v>44005</v>
      </c>
      <c r="N2484" s="90">
        <f t="shared" si="194"/>
        <v>44005.625856481478</v>
      </c>
      <c r="O2484" s="386">
        <v>103.36799999999999</v>
      </c>
      <c r="P2484" s="386">
        <v>1.987179</v>
      </c>
      <c r="Q2484" s="386" t="s">
        <v>387</v>
      </c>
    </row>
    <row r="2485" spans="1:17">
      <c r="A2485" s="386" t="s">
        <v>386</v>
      </c>
      <c r="B2485" s="386" t="s">
        <v>387</v>
      </c>
      <c r="C2485" s="386" t="s">
        <v>188</v>
      </c>
      <c r="D2485" s="389">
        <v>44005</v>
      </c>
      <c r="E2485" s="394">
        <v>0.66244212962962956</v>
      </c>
      <c r="F2485" s="386" t="s">
        <v>287</v>
      </c>
      <c r="G2485" s="386">
        <v>103.52</v>
      </c>
      <c r="H2485" s="386">
        <v>1.9700139999999999</v>
      </c>
      <c r="J2485" s="320">
        <f t="shared" si="190"/>
        <v>2020</v>
      </c>
      <c r="K2485" s="320">
        <f t="shared" si="191"/>
        <v>6</v>
      </c>
      <c r="L2485" s="320">
        <f t="shared" si="192"/>
        <v>23</v>
      </c>
      <c r="M2485" s="91">
        <f t="shared" si="193"/>
        <v>44005</v>
      </c>
      <c r="N2485" s="90">
        <f t="shared" si="194"/>
        <v>44005.662442129629</v>
      </c>
      <c r="O2485" s="386">
        <v>103.52</v>
      </c>
      <c r="P2485" s="386">
        <v>1.9700139999999999</v>
      </c>
      <c r="Q2485" s="386" t="s">
        <v>387</v>
      </c>
    </row>
    <row r="2486" spans="1:17">
      <c r="A2486" s="386" t="s">
        <v>386</v>
      </c>
      <c r="B2486" s="386" t="s">
        <v>387</v>
      </c>
      <c r="C2486" s="386" t="s">
        <v>188</v>
      </c>
      <c r="D2486" s="389">
        <v>44005</v>
      </c>
      <c r="E2486" s="394">
        <v>0.66718750000000004</v>
      </c>
      <c r="F2486" s="386" t="s">
        <v>507</v>
      </c>
      <c r="G2486" s="386">
        <v>103.414</v>
      </c>
      <c r="H2486" s="386">
        <v>1.9819819999999999</v>
      </c>
      <c r="J2486" s="320">
        <f t="shared" si="190"/>
        <v>2020</v>
      </c>
      <c r="K2486" s="320">
        <f t="shared" si="191"/>
        <v>6</v>
      </c>
      <c r="L2486" s="320">
        <f t="shared" si="192"/>
        <v>23</v>
      </c>
      <c r="M2486" s="91">
        <f t="shared" si="193"/>
        <v>44005</v>
      </c>
      <c r="N2486" s="90">
        <f t="shared" si="194"/>
        <v>44005.667187500003</v>
      </c>
      <c r="O2486" s="386">
        <v>103.414</v>
      </c>
      <c r="P2486" s="386">
        <v>1.9819819999999999</v>
      </c>
      <c r="Q2486" s="386" t="s">
        <v>387</v>
      </c>
    </row>
    <row r="2487" spans="1:17">
      <c r="A2487" s="386" t="s">
        <v>386</v>
      </c>
      <c r="B2487" s="386" t="s">
        <v>387</v>
      </c>
      <c r="C2487" s="386" t="s">
        <v>188</v>
      </c>
      <c r="D2487" s="389">
        <v>44006</v>
      </c>
      <c r="E2487" s="394">
        <v>0.39037037037037037</v>
      </c>
      <c r="F2487" s="386" t="s">
        <v>684</v>
      </c>
      <c r="G2487" s="386">
        <v>102.989</v>
      </c>
      <c r="H2487" s="386">
        <v>2.0300129999999998</v>
      </c>
      <c r="J2487" s="320">
        <f t="shared" si="190"/>
        <v>2020</v>
      </c>
      <c r="K2487" s="320">
        <f t="shared" si="191"/>
        <v>6</v>
      </c>
      <c r="L2487" s="320">
        <f t="shared" si="192"/>
        <v>24</v>
      </c>
      <c r="M2487" s="91">
        <f t="shared" si="193"/>
        <v>44006</v>
      </c>
      <c r="N2487" s="90">
        <f t="shared" si="194"/>
        <v>44006.390370370369</v>
      </c>
      <c r="O2487" s="386">
        <v>102.989</v>
      </c>
      <c r="P2487" s="386">
        <v>2.0300129999999998</v>
      </c>
      <c r="Q2487" s="386" t="s">
        <v>387</v>
      </c>
    </row>
    <row r="2488" spans="1:17">
      <c r="A2488" s="386" t="s">
        <v>386</v>
      </c>
      <c r="B2488" s="386" t="s">
        <v>387</v>
      </c>
      <c r="C2488" s="386" t="s">
        <v>188</v>
      </c>
      <c r="D2488" s="389">
        <v>44006</v>
      </c>
      <c r="E2488" s="394">
        <v>0.39070601851851855</v>
      </c>
      <c r="F2488" s="386" t="s">
        <v>684</v>
      </c>
      <c r="G2488" s="386">
        <v>102.92700000000001</v>
      </c>
      <c r="H2488" s="386">
        <v>2.0370529999999998</v>
      </c>
      <c r="J2488" s="320">
        <f t="shared" si="190"/>
        <v>2020</v>
      </c>
      <c r="K2488" s="320">
        <f t="shared" si="191"/>
        <v>6</v>
      </c>
      <c r="L2488" s="320">
        <f t="shared" si="192"/>
        <v>24</v>
      </c>
      <c r="M2488" s="91">
        <f t="shared" si="193"/>
        <v>44006</v>
      </c>
      <c r="N2488" s="90">
        <f t="shared" si="194"/>
        <v>44006.390706018516</v>
      </c>
      <c r="O2488" s="386">
        <v>102.92700000000001</v>
      </c>
      <c r="P2488" s="386">
        <v>2.0370529999999998</v>
      </c>
      <c r="Q2488" s="386" t="s">
        <v>387</v>
      </c>
    </row>
    <row r="2489" spans="1:17">
      <c r="A2489" s="386" t="s">
        <v>386</v>
      </c>
      <c r="B2489" s="386" t="s">
        <v>387</v>
      </c>
      <c r="C2489" s="386" t="s">
        <v>188</v>
      </c>
      <c r="D2489" s="389">
        <v>44006</v>
      </c>
      <c r="E2489" s="394">
        <v>0.47027777777777779</v>
      </c>
      <c r="F2489" s="386" t="s">
        <v>592</v>
      </c>
      <c r="G2489" s="386">
        <v>103.26300000000001</v>
      </c>
      <c r="H2489" s="386">
        <v>1.998955</v>
      </c>
      <c r="J2489" s="320">
        <f t="shared" si="190"/>
        <v>2020</v>
      </c>
      <c r="K2489" s="320">
        <f t="shared" si="191"/>
        <v>6</v>
      </c>
      <c r="L2489" s="320">
        <f t="shared" si="192"/>
        <v>24</v>
      </c>
      <c r="M2489" s="91">
        <f t="shared" si="193"/>
        <v>44006</v>
      </c>
      <c r="N2489" s="90">
        <f t="shared" si="194"/>
        <v>44006.470277777778</v>
      </c>
      <c r="O2489" s="386">
        <v>103.26300000000001</v>
      </c>
      <c r="P2489" s="386">
        <v>1.998955</v>
      </c>
      <c r="Q2489" s="386" t="s">
        <v>387</v>
      </c>
    </row>
    <row r="2490" spans="1:17">
      <c r="A2490" s="386" t="s">
        <v>386</v>
      </c>
      <c r="B2490" s="386" t="s">
        <v>387</v>
      </c>
      <c r="C2490" s="386" t="s">
        <v>188</v>
      </c>
      <c r="D2490" s="389">
        <v>44006</v>
      </c>
      <c r="E2490" s="394">
        <v>0.55039351851851859</v>
      </c>
      <c r="F2490" s="386" t="s">
        <v>520</v>
      </c>
      <c r="G2490" s="386">
        <v>103.19199999999999</v>
      </c>
      <c r="H2490" s="386">
        <v>2.0069940000000002</v>
      </c>
      <c r="J2490" s="320">
        <f t="shared" si="190"/>
        <v>2020</v>
      </c>
      <c r="K2490" s="320">
        <f t="shared" si="191"/>
        <v>6</v>
      </c>
      <c r="L2490" s="320">
        <f t="shared" si="192"/>
        <v>24</v>
      </c>
      <c r="M2490" s="91">
        <f t="shared" si="193"/>
        <v>44006</v>
      </c>
      <c r="N2490" s="90">
        <f t="shared" si="194"/>
        <v>44006.550393518519</v>
      </c>
      <c r="O2490" s="386">
        <v>103.19199999999999</v>
      </c>
      <c r="P2490" s="386">
        <v>2.0069940000000002</v>
      </c>
      <c r="Q2490" s="386" t="s">
        <v>387</v>
      </c>
    </row>
    <row r="2491" spans="1:17">
      <c r="A2491" s="386" t="s">
        <v>386</v>
      </c>
      <c r="B2491" s="386" t="s">
        <v>387</v>
      </c>
      <c r="C2491" s="386" t="s">
        <v>188</v>
      </c>
      <c r="D2491" s="389">
        <v>44006</v>
      </c>
      <c r="E2491" s="394">
        <v>0.5604513888888889</v>
      </c>
      <c r="F2491" s="386" t="s">
        <v>507</v>
      </c>
      <c r="G2491" s="386">
        <v>103.145</v>
      </c>
      <c r="H2491" s="386">
        <v>2.0120339999999999</v>
      </c>
      <c r="J2491" s="320">
        <f t="shared" si="190"/>
        <v>2020</v>
      </c>
      <c r="K2491" s="320">
        <f t="shared" si="191"/>
        <v>6</v>
      </c>
      <c r="L2491" s="320">
        <f t="shared" si="192"/>
        <v>24</v>
      </c>
      <c r="M2491" s="91">
        <f t="shared" si="193"/>
        <v>44006</v>
      </c>
      <c r="N2491" s="90">
        <f t="shared" si="194"/>
        <v>44006.56045138889</v>
      </c>
      <c r="O2491" s="386">
        <v>103.145</v>
      </c>
      <c r="P2491" s="386">
        <v>2.0120339999999999</v>
      </c>
      <c r="Q2491" s="386" t="s">
        <v>387</v>
      </c>
    </row>
    <row r="2492" spans="1:17">
      <c r="A2492" s="386" t="s">
        <v>386</v>
      </c>
      <c r="B2492" s="386" t="s">
        <v>387</v>
      </c>
      <c r="C2492" s="386" t="s">
        <v>188</v>
      </c>
      <c r="D2492" s="389">
        <v>44006</v>
      </c>
      <c r="E2492" s="394">
        <v>0.56049768518518517</v>
      </c>
      <c r="F2492" s="386" t="s">
        <v>507</v>
      </c>
      <c r="G2492" s="386">
        <v>103.251</v>
      </c>
      <c r="H2492" s="386">
        <v>2.000019</v>
      </c>
      <c r="J2492" s="320">
        <f t="shared" si="190"/>
        <v>2020</v>
      </c>
      <c r="K2492" s="320">
        <f t="shared" si="191"/>
        <v>6</v>
      </c>
      <c r="L2492" s="320">
        <f t="shared" si="192"/>
        <v>24</v>
      </c>
      <c r="M2492" s="91">
        <f t="shared" si="193"/>
        <v>44006</v>
      </c>
      <c r="N2492" s="90">
        <f t="shared" si="194"/>
        <v>44006.560497685183</v>
      </c>
      <c r="O2492" s="386">
        <v>103.251</v>
      </c>
      <c r="P2492" s="386">
        <v>2.000019</v>
      </c>
      <c r="Q2492" s="386" t="s">
        <v>387</v>
      </c>
    </row>
    <row r="2493" spans="1:17">
      <c r="A2493" s="386" t="s">
        <v>386</v>
      </c>
      <c r="B2493" s="386" t="s">
        <v>387</v>
      </c>
      <c r="C2493" s="386" t="s">
        <v>188</v>
      </c>
      <c r="D2493" s="389">
        <v>44006</v>
      </c>
      <c r="E2493" s="394">
        <v>0.63061342592592595</v>
      </c>
      <c r="F2493" s="386" t="s">
        <v>685</v>
      </c>
      <c r="G2493" s="386">
        <v>103.42700000000001</v>
      </c>
      <c r="H2493" s="386">
        <v>1.98041</v>
      </c>
      <c r="J2493" s="320">
        <f t="shared" si="190"/>
        <v>2020</v>
      </c>
      <c r="K2493" s="320">
        <f t="shared" si="191"/>
        <v>6</v>
      </c>
      <c r="L2493" s="320">
        <f t="shared" si="192"/>
        <v>24</v>
      </c>
      <c r="M2493" s="91">
        <f t="shared" si="193"/>
        <v>44006</v>
      </c>
      <c r="N2493" s="90">
        <f t="shared" si="194"/>
        <v>44006.630613425928</v>
      </c>
      <c r="O2493" s="386">
        <v>103.42700000000001</v>
      </c>
      <c r="P2493" s="386">
        <v>1.98041</v>
      </c>
      <c r="Q2493" s="386" t="s">
        <v>387</v>
      </c>
    </row>
    <row r="2494" spans="1:17">
      <c r="A2494" s="386" t="s">
        <v>386</v>
      </c>
      <c r="B2494" s="386" t="s">
        <v>387</v>
      </c>
      <c r="C2494" s="386" t="s">
        <v>188</v>
      </c>
      <c r="D2494" s="389">
        <v>44006</v>
      </c>
      <c r="E2494" s="394">
        <v>0.70775462962962965</v>
      </c>
      <c r="F2494" s="386" t="s">
        <v>593</v>
      </c>
      <c r="G2494" s="386">
        <v>103.26300000000001</v>
      </c>
      <c r="H2494" s="386">
        <v>1.998955</v>
      </c>
      <c r="J2494" s="320">
        <f t="shared" si="190"/>
        <v>2020</v>
      </c>
      <c r="K2494" s="320">
        <f t="shared" si="191"/>
        <v>6</v>
      </c>
      <c r="L2494" s="320">
        <f t="shared" si="192"/>
        <v>24</v>
      </c>
      <c r="M2494" s="91">
        <f t="shared" si="193"/>
        <v>44006</v>
      </c>
      <c r="N2494" s="90">
        <f t="shared" si="194"/>
        <v>44006.707754629628</v>
      </c>
      <c r="O2494" s="386">
        <v>103.26300000000001</v>
      </c>
      <c r="P2494" s="386">
        <v>1.998955</v>
      </c>
      <c r="Q2494" s="386" t="s">
        <v>387</v>
      </c>
    </row>
    <row r="2495" spans="1:17">
      <c r="A2495" s="386" t="s">
        <v>386</v>
      </c>
      <c r="B2495" s="386" t="s">
        <v>387</v>
      </c>
      <c r="C2495" s="386" t="s">
        <v>188</v>
      </c>
      <c r="D2495" s="389">
        <v>44007</v>
      </c>
      <c r="E2495" s="394">
        <v>0.46651620370370367</v>
      </c>
      <c r="F2495" s="386" t="s">
        <v>686</v>
      </c>
      <c r="G2495" s="386">
        <v>103.253682</v>
      </c>
      <c r="H2495" s="386">
        <v>1.9997149999999999</v>
      </c>
      <c r="J2495" s="320">
        <f t="shared" si="190"/>
        <v>2020</v>
      </c>
      <c r="K2495" s="320">
        <f t="shared" si="191"/>
        <v>6</v>
      </c>
      <c r="L2495" s="320">
        <f t="shared" si="192"/>
        <v>25</v>
      </c>
      <c r="M2495" s="91">
        <f t="shared" si="193"/>
        <v>44007</v>
      </c>
      <c r="N2495" s="90">
        <f t="shared" si="194"/>
        <v>44007.466516203705</v>
      </c>
      <c r="O2495" s="386">
        <v>103.253682</v>
      </c>
      <c r="P2495" s="386">
        <v>1.9997149999999999</v>
      </c>
      <c r="Q2495" s="386" t="s">
        <v>387</v>
      </c>
    </row>
    <row r="2496" spans="1:17">
      <c r="A2496" s="386" t="s">
        <v>386</v>
      </c>
      <c r="B2496" s="386" t="s">
        <v>387</v>
      </c>
      <c r="C2496" s="386" t="s">
        <v>188</v>
      </c>
      <c r="D2496" s="389">
        <v>44007</v>
      </c>
      <c r="E2496" s="394">
        <v>0.46651620370370367</v>
      </c>
      <c r="F2496" s="386" t="s">
        <v>686</v>
      </c>
      <c r="G2496" s="386">
        <v>103.295</v>
      </c>
      <c r="H2496" s="386">
        <v>1.995036</v>
      </c>
      <c r="J2496" s="320">
        <f t="shared" si="190"/>
        <v>2020</v>
      </c>
      <c r="K2496" s="320">
        <f t="shared" si="191"/>
        <v>6</v>
      </c>
      <c r="L2496" s="320">
        <f t="shared" si="192"/>
        <v>25</v>
      </c>
      <c r="M2496" s="91">
        <f t="shared" si="193"/>
        <v>44007</v>
      </c>
      <c r="N2496" s="90">
        <f t="shared" si="194"/>
        <v>44007.466516203705</v>
      </c>
      <c r="O2496" s="386">
        <v>103.295</v>
      </c>
      <c r="P2496" s="386">
        <v>1.995036</v>
      </c>
      <c r="Q2496" s="386" t="s">
        <v>387</v>
      </c>
    </row>
    <row r="2497" spans="1:17">
      <c r="A2497" s="386" t="s">
        <v>386</v>
      </c>
      <c r="B2497" s="386" t="s">
        <v>387</v>
      </c>
      <c r="C2497" s="386" t="s">
        <v>188</v>
      </c>
      <c r="D2497" s="389">
        <v>44007</v>
      </c>
      <c r="E2497" s="394">
        <v>0.57725694444444442</v>
      </c>
      <c r="F2497" s="386" t="s">
        <v>687</v>
      </c>
      <c r="G2497" s="386">
        <v>103.37157999999999</v>
      </c>
      <c r="H2497" s="386">
        <v>1.9863690000000001</v>
      </c>
      <c r="J2497" s="320">
        <f t="shared" si="190"/>
        <v>2020</v>
      </c>
      <c r="K2497" s="320">
        <f t="shared" si="191"/>
        <v>6</v>
      </c>
      <c r="L2497" s="320">
        <f t="shared" si="192"/>
        <v>25</v>
      </c>
      <c r="M2497" s="91">
        <f t="shared" si="193"/>
        <v>44007</v>
      </c>
      <c r="N2497" s="90">
        <f t="shared" si="194"/>
        <v>44007.577256944445</v>
      </c>
      <c r="O2497" s="386">
        <v>103.37157999999999</v>
      </c>
      <c r="P2497" s="386">
        <v>1.9863690000000001</v>
      </c>
      <c r="Q2497" s="386" t="s">
        <v>387</v>
      </c>
    </row>
    <row r="2498" spans="1:17">
      <c r="A2498" s="386" t="s">
        <v>386</v>
      </c>
      <c r="B2498" s="386" t="s">
        <v>387</v>
      </c>
      <c r="C2498" s="386" t="s">
        <v>188</v>
      </c>
      <c r="D2498" s="389">
        <v>44007</v>
      </c>
      <c r="E2498" s="394">
        <v>0.57725694444444442</v>
      </c>
      <c r="F2498" s="386" t="s">
        <v>687</v>
      </c>
      <c r="G2498" s="386">
        <v>103.30907999999999</v>
      </c>
      <c r="H2498" s="386">
        <v>1.9934419999999999</v>
      </c>
      <c r="J2498" s="320">
        <f t="shared" si="190"/>
        <v>2020</v>
      </c>
      <c r="K2498" s="320">
        <f t="shared" si="191"/>
        <v>6</v>
      </c>
      <c r="L2498" s="320">
        <f t="shared" si="192"/>
        <v>25</v>
      </c>
      <c r="M2498" s="91">
        <f t="shared" si="193"/>
        <v>44007</v>
      </c>
      <c r="N2498" s="90">
        <f t="shared" si="194"/>
        <v>44007.577256944445</v>
      </c>
      <c r="O2498" s="386">
        <v>103.30907999999999</v>
      </c>
      <c r="P2498" s="386">
        <v>1.9934419999999999</v>
      </c>
      <c r="Q2498" s="386" t="s">
        <v>387</v>
      </c>
    </row>
    <row r="2499" spans="1:17">
      <c r="A2499" s="386" t="s">
        <v>386</v>
      </c>
      <c r="B2499" s="386" t="s">
        <v>387</v>
      </c>
      <c r="C2499" s="386" t="s">
        <v>188</v>
      </c>
      <c r="D2499" s="389">
        <v>44007</v>
      </c>
      <c r="E2499" s="394">
        <v>0.58612268518518518</v>
      </c>
      <c r="F2499" s="386" t="s">
        <v>686</v>
      </c>
      <c r="G2499" s="386">
        <v>103.304</v>
      </c>
      <c r="H2499" s="386">
        <v>1.9940169999999999</v>
      </c>
      <c r="J2499" s="320">
        <f t="shared" ref="J2499:J2562" si="195">YEAR(D2499)</f>
        <v>2020</v>
      </c>
      <c r="K2499" s="320">
        <f t="shared" ref="K2499:K2562" si="196">MONTH(D2499)</f>
        <v>6</v>
      </c>
      <c r="L2499" s="320">
        <f t="shared" ref="L2499:L2562" si="197">DAY(D2499)</f>
        <v>25</v>
      </c>
      <c r="M2499" s="91">
        <f t="shared" ref="M2499:M2562" si="198">DATE(J2499,K2499,L2499)</f>
        <v>44007</v>
      </c>
      <c r="N2499" s="90">
        <f t="shared" ref="N2499:N2562" si="199">M2499+E2499</f>
        <v>44007.586122685185</v>
      </c>
      <c r="O2499" s="386">
        <v>103.304</v>
      </c>
      <c r="P2499" s="386">
        <v>1.9940169999999999</v>
      </c>
      <c r="Q2499" s="386" t="s">
        <v>387</v>
      </c>
    </row>
    <row r="2500" spans="1:17">
      <c r="A2500" s="386" t="s">
        <v>386</v>
      </c>
      <c r="B2500" s="386" t="s">
        <v>387</v>
      </c>
      <c r="C2500" s="386" t="s">
        <v>188</v>
      </c>
      <c r="D2500" s="389">
        <v>44008</v>
      </c>
      <c r="E2500" s="394">
        <v>0.4584259259259259</v>
      </c>
      <c r="F2500" s="386" t="s">
        <v>556</v>
      </c>
      <c r="G2500" s="386">
        <v>103.551</v>
      </c>
      <c r="H2500" s="386">
        <v>1.965983</v>
      </c>
      <c r="J2500" s="320">
        <f t="shared" si="195"/>
        <v>2020</v>
      </c>
      <c r="K2500" s="320">
        <f t="shared" si="196"/>
        <v>6</v>
      </c>
      <c r="L2500" s="320">
        <f t="shared" si="197"/>
        <v>26</v>
      </c>
      <c r="M2500" s="91">
        <f t="shared" si="198"/>
        <v>44008</v>
      </c>
      <c r="N2500" s="90">
        <f t="shared" si="199"/>
        <v>44008.458425925928</v>
      </c>
      <c r="O2500" s="386">
        <v>103.551</v>
      </c>
      <c r="P2500" s="386">
        <v>1.965983</v>
      </c>
      <c r="Q2500" s="386" t="s">
        <v>387</v>
      </c>
    </row>
    <row r="2501" spans="1:17">
      <c r="A2501" s="386" t="s">
        <v>386</v>
      </c>
      <c r="B2501" s="386" t="s">
        <v>387</v>
      </c>
      <c r="C2501" s="386" t="s">
        <v>188</v>
      </c>
      <c r="D2501" s="389">
        <v>44008</v>
      </c>
      <c r="E2501" s="394">
        <v>0.4647337962962963</v>
      </c>
      <c r="F2501" s="386" t="s">
        <v>477</v>
      </c>
      <c r="G2501" s="386">
        <v>103.789</v>
      </c>
      <c r="H2501" s="386">
        <v>1.939138</v>
      </c>
      <c r="J2501" s="320">
        <f t="shared" si="195"/>
        <v>2020</v>
      </c>
      <c r="K2501" s="320">
        <f t="shared" si="196"/>
        <v>6</v>
      </c>
      <c r="L2501" s="320">
        <f t="shared" si="197"/>
        <v>26</v>
      </c>
      <c r="M2501" s="91">
        <f t="shared" si="198"/>
        <v>44008</v>
      </c>
      <c r="N2501" s="90">
        <f t="shared" si="199"/>
        <v>44008.464733796296</v>
      </c>
      <c r="O2501" s="386">
        <v>103.789</v>
      </c>
      <c r="P2501" s="386">
        <v>1.939138</v>
      </c>
      <c r="Q2501" s="386" t="s">
        <v>387</v>
      </c>
    </row>
    <row r="2502" spans="1:17">
      <c r="A2502" s="386" t="s">
        <v>386</v>
      </c>
      <c r="B2502" s="386" t="s">
        <v>387</v>
      </c>
      <c r="C2502" s="386" t="s">
        <v>188</v>
      </c>
      <c r="D2502" s="389">
        <v>44008</v>
      </c>
      <c r="E2502" s="394">
        <v>0.50782407407407404</v>
      </c>
      <c r="F2502" s="386" t="s">
        <v>629</v>
      </c>
      <c r="G2502" s="386">
        <v>103.648</v>
      </c>
      <c r="H2502" s="386">
        <v>1.9550339999999999</v>
      </c>
      <c r="J2502" s="320">
        <f t="shared" si="195"/>
        <v>2020</v>
      </c>
      <c r="K2502" s="320">
        <f t="shared" si="196"/>
        <v>6</v>
      </c>
      <c r="L2502" s="320">
        <f t="shared" si="197"/>
        <v>26</v>
      </c>
      <c r="M2502" s="91">
        <f t="shared" si="198"/>
        <v>44008</v>
      </c>
      <c r="N2502" s="90">
        <f t="shared" si="199"/>
        <v>44008.507824074077</v>
      </c>
      <c r="O2502" s="386">
        <v>103.648</v>
      </c>
      <c r="P2502" s="386">
        <v>1.9550339999999999</v>
      </c>
      <c r="Q2502" s="386" t="s">
        <v>387</v>
      </c>
    </row>
    <row r="2503" spans="1:17">
      <c r="A2503" s="386" t="s">
        <v>386</v>
      </c>
      <c r="B2503" s="386" t="s">
        <v>387</v>
      </c>
      <c r="C2503" s="386" t="s">
        <v>188</v>
      </c>
      <c r="D2503" s="389">
        <v>44008</v>
      </c>
      <c r="E2503" s="394">
        <v>0.50782407407407404</v>
      </c>
      <c r="F2503" s="386" t="s">
        <v>629</v>
      </c>
      <c r="G2503" s="386">
        <v>103.648</v>
      </c>
      <c r="H2503" s="386">
        <v>1.9550339999999999</v>
      </c>
      <c r="J2503" s="320">
        <f t="shared" si="195"/>
        <v>2020</v>
      </c>
      <c r="K2503" s="320">
        <f t="shared" si="196"/>
        <v>6</v>
      </c>
      <c r="L2503" s="320">
        <f t="shared" si="197"/>
        <v>26</v>
      </c>
      <c r="M2503" s="91">
        <f t="shared" si="198"/>
        <v>44008</v>
      </c>
      <c r="N2503" s="90">
        <f t="shared" si="199"/>
        <v>44008.507824074077</v>
      </c>
      <c r="O2503" s="386">
        <v>103.648</v>
      </c>
      <c r="P2503" s="386">
        <v>1.9550339999999999</v>
      </c>
      <c r="Q2503" s="386" t="s">
        <v>387</v>
      </c>
    </row>
    <row r="2504" spans="1:17">
      <c r="A2504" s="386" t="s">
        <v>386</v>
      </c>
      <c r="B2504" s="386" t="s">
        <v>387</v>
      </c>
      <c r="C2504" s="386" t="s">
        <v>188</v>
      </c>
      <c r="D2504" s="389">
        <v>44008</v>
      </c>
      <c r="E2504" s="394">
        <v>0.58962962962962961</v>
      </c>
      <c r="F2504" s="386" t="s">
        <v>419</v>
      </c>
      <c r="G2504" s="386">
        <v>103.462</v>
      </c>
      <c r="H2504" s="386">
        <v>1.97604</v>
      </c>
      <c r="J2504" s="320">
        <f t="shared" si="195"/>
        <v>2020</v>
      </c>
      <c r="K2504" s="320">
        <f t="shared" si="196"/>
        <v>6</v>
      </c>
      <c r="L2504" s="320">
        <f t="shared" si="197"/>
        <v>26</v>
      </c>
      <c r="M2504" s="91">
        <f t="shared" si="198"/>
        <v>44008</v>
      </c>
      <c r="N2504" s="90">
        <f t="shared" si="199"/>
        <v>44008.589629629627</v>
      </c>
      <c r="O2504" s="386">
        <v>103.462</v>
      </c>
      <c r="P2504" s="386">
        <v>1.97604</v>
      </c>
      <c r="Q2504" s="386" t="s">
        <v>387</v>
      </c>
    </row>
    <row r="2505" spans="1:17">
      <c r="A2505" s="386" t="s">
        <v>386</v>
      </c>
      <c r="B2505" s="386" t="s">
        <v>387</v>
      </c>
      <c r="C2505" s="386" t="s">
        <v>188</v>
      </c>
      <c r="D2505" s="389">
        <v>44011</v>
      </c>
      <c r="E2505" s="394">
        <v>0.54086805555555562</v>
      </c>
      <c r="F2505" s="386" t="s">
        <v>573</v>
      </c>
      <c r="G2505" s="386">
        <v>103.559</v>
      </c>
      <c r="H2505" s="386">
        <v>1.9649730000000001</v>
      </c>
      <c r="J2505" s="320">
        <f t="shared" si="195"/>
        <v>2020</v>
      </c>
      <c r="K2505" s="320">
        <f t="shared" si="196"/>
        <v>6</v>
      </c>
      <c r="L2505" s="320">
        <f t="shared" si="197"/>
        <v>29</v>
      </c>
      <c r="M2505" s="91">
        <f t="shared" si="198"/>
        <v>44011</v>
      </c>
      <c r="N2505" s="90">
        <f t="shared" si="199"/>
        <v>44011.540868055556</v>
      </c>
      <c r="O2505" s="386">
        <v>103.559</v>
      </c>
      <c r="P2505" s="386">
        <v>1.9649730000000001</v>
      </c>
      <c r="Q2505" s="386" t="s">
        <v>387</v>
      </c>
    </row>
    <row r="2506" spans="1:17">
      <c r="A2506" s="386" t="s">
        <v>386</v>
      </c>
      <c r="B2506" s="386" t="s">
        <v>387</v>
      </c>
      <c r="C2506" s="386" t="s">
        <v>188</v>
      </c>
      <c r="D2506" s="389">
        <v>44011</v>
      </c>
      <c r="E2506" s="394">
        <v>0.55488425925925922</v>
      </c>
      <c r="F2506" s="386" t="s">
        <v>688</v>
      </c>
      <c r="G2506" s="386">
        <v>103.559</v>
      </c>
      <c r="H2506" s="386">
        <v>1.9649730000000001</v>
      </c>
      <c r="J2506" s="320">
        <f t="shared" si="195"/>
        <v>2020</v>
      </c>
      <c r="K2506" s="320">
        <f t="shared" si="196"/>
        <v>6</v>
      </c>
      <c r="L2506" s="320">
        <f t="shared" si="197"/>
        <v>29</v>
      </c>
      <c r="M2506" s="91">
        <f t="shared" si="198"/>
        <v>44011</v>
      </c>
      <c r="N2506" s="90">
        <f t="shared" si="199"/>
        <v>44011.554884259262</v>
      </c>
      <c r="O2506" s="386">
        <v>103.559</v>
      </c>
      <c r="P2506" s="386">
        <v>1.9649730000000001</v>
      </c>
      <c r="Q2506" s="386" t="s">
        <v>387</v>
      </c>
    </row>
    <row r="2507" spans="1:17">
      <c r="A2507" s="386" t="s">
        <v>386</v>
      </c>
      <c r="B2507" s="386" t="s">
        <v>387</v>
      </c>
      <c r="C2507" s="386" t="s">
        <v>188</v>
      </c>
      <c r="D2507" s="389">
        <v>44011</v>
      </c>
      <c r="E2507" s="394">
        <v>0.68357638888888894</v>
      </c>
      <c r="F2507" s="386" t="s">
        <v>667</v>
      </c>
      <c r="G2507" s="386">
        <v>103.94</v>
      </c>
      <c r="H2507" s="386">
        <v>1.922023</v>
      </c>
      <c r="J2507" s="320">
        <f t="shared" si="195"/>
        <v>2020</v>
      </c>
      <c r="K2507" s="320">
        <f t="shared" si="196"/>
        <v>6</v>
      </c>
      <c r="L2507" s="320">
        <f t="shared" si="197"/>
        <v>29</v>
      </c>
      <c r="M2507" s="91">
        <f t="shared" si="198"/>
        <v>44011</v>
      </c>
      <c r="N2507" s="90">
        <f t="shared" si="199"/>
        <v>44011.683576388888</v>
      </c>
      <c r="O2507" s="386">
        <v>103.94</v>
      </c>
      <c r="P2507" s="386">
        <v>1.922023</v>
      </c>
      <c r="Q2507" s="386" t="s">
        <v>387</v>
      </c>
    </row>
    <row r="2508" spans="1:17">
      <c r="A2508" s="386" t="s">
        <v>386</v>
      </c>
      <c r="B2508" s="386" t="s">
        <v>387</v>
      </c>
      <c r="C2508" s="386" t="s">
        <v>188</v>
      </c>
      <c r="D2508" s="389">
        <v>44011</v>
      </c>
      <c r="E2508" s="394">
        <v>0.68979166666666658</v>
      </c>
      <c r="F2508" s="386" t="s">
        <v>287</v>
      </c>
      <c r="G2508" s="386">
        <v>103.69199999999999</v>
      </c>
      <c r="H2508" s="386">
        <v>1.9499599999999999</v>
      </c>
      <c r="J2508" s="320">
        <f t="shared" si="195"/>
        <v>2020</v>
      </c>
      <c r="K2508" s="320">
        <f t="shared" si="196"/>
        <v>6</v>
      </c>
      <c r="L2508" s="320">
        <f t="shared" si="197"/>
        <v>29</v>
      </c>
      <c r="M2508" s="91">
        <f t="shared" si="198"/>
        <v>44011</v>
      </c>
      <c r="N2508" s="90">
        <f t="shared" si="199"/>
        <v>44011.689791666664</v>
      </c>
      <c r="O2508" s="386">
        <v>103.69199999999999</v>
      </c>
      <c r="P2508" s="386">
        <v>1.9499599999999999</v>
      </c>
      <c r="Q2508" s="386" t="s">
        <v>387</v>
      </c>
    </row>
    <row r="2509" spans="1:17">
      <c r="A2509" s="386" t="s">
        <v>386</v>
      </c>
      <c r="B2509" s="386" t="s">
        <v>387</v>
      </c>
      <c r="C2509" s="386" t="s">
        <v>188</v>
      </c>
      <c r="D2509" s="389">
        <v>44011</v>
      </c>
      <c r="E2509" s="394">
        <v>0.70202546296296298</v>
      </c>
      <c r="F2509" s="386" t="s">
        <v>428</v>
      </c>
      <c r="G2509" s="386">
        <v>103.86</v>
      </c>
      <c r="H2509" s="386">
        <v>1.931027</v>
      </c>
      <c r="J2509" s="320">
        <f t="shared" si="195"/>
        <v>2020</v>
      </c>
      <c r="K2509" s="320">
        <f t="shared" si="196"/>
        <v>6</v>
      </c>
      <c r="L2509" s="320">
        <f t="shared" si="197"/>
        <v>29</v>
      </c>
      <c r="M2509" s="91">
        <f t="shared" si="198"/>
        <v>44011</v>
      </c>
      <c r="N2509" s="90">
        <f t="shared" si="199"/>
        <v>44011.702025462961</v>
      </c>
      <c r="O2509" s="386">
        <v>103.86</v>
      </c>
      <c r="P2509" s="386">
        <v>1.931027</v>
      </c>
      <c r="Q2509" s="386" t="s">
        <v>387</v>
      </c>
    </row>
    <row r="2510" spans="1:17">
      <c r="A2510" s="386" t="s">
        <v>386</v>
      </c>
      <c r="B2510" s="386" t="s">
        <v>387</v>
      </c>
      <c r="C2510" s="386" t="s">
        <v>188</v>
      </c>
      <c r="D2510" s="389">
        <v>44011</v>
      </c>
      <c r="E2510" s="394">
        <v>0.70202546296296298</v>
      </c>
      <c r="F2510" s="386" t="s">
        <v>428</v>
      </c>
      <c r="G2510" s="386">
        <v>103.86</v>
      </c>
      <c r="H2510" s="386">
        <v>1.931027</v>
      </c>
      <c r="J2510" s="320">
        <f t="shared" si="195"/>
        <v>2020</v>
      </c>
      <c r="K2510" s="320">
        <f t="shared" si="196"/>
        <v>6</v>
      </c>
      <c r="L2510" s="320">
        <f t="shared" si="197"/>
        <v>29</v>
      </c>
      <c r="M2510" s="91">
        <f t="shared" si="198"/>
        <v>44011</v>
      </c>
      <c r="N2510" s="90">
        <f t="shared" si="199"/>
        <v>44011.702025462961</v>
      </c>
      <c r="O2510" s="386">
        <v>103.86</v>
      </c>
      <c r="P2510" s="386">
        <v>1.931027</v>
      </c>
      <c r="Q2510" s="386" t="s">
        <v>387</v>
      </c>
    </row>
    <row r="2511" spans="1:17">
      <c r="A2511" s="386" t="s">
        <v>386</v>
      </c>
      <c r="B2511" s="386" t="s">
        <v>387</v>
      </c>
      <c r="C2511" s="386" t="s">
        <v>188</v>
      </c>
      <c r="D2511" s="389">
        <v>44012</v>
      </c>
      <c r="E2511" s="394">
        <v>0.39240740740740743</v>
      </c>
      <c r="F2511" s="386" t="s">
        <v>415</v>
      </c>
      <c r="G2511" s="386">
        <v>104.215</v>
      </c>
      <c r="H2511" s="386">
        <v>1.891006</v>
      </c>
      <c r="J2511" s="320">
        <f t="shared" si="195"/>
        <v>2020</v>
      </c>
      <c r="K2511" s="320">
        <f t="shared" si="196"/>
        <v>6</v>
      </c>
      <c r="L2511" s="320">
        <f t="shared" si="197"/>
        <v>30</v>
      </c>
      <c r="M2511" s="91">
        <f t="shared" si="198"/>
        <v>44012</v>
      </c>
      <c r="N2511" s="90">
        <f t="shared" si="199"/>
        <v>44012.392407407409</v>
      </c>
      <c r="O2511" s="386">
        <v>104.215</v>
      </c>
      <c r="P2511" s="386">
        <v>1.891006</v>
      </c>
      <c r="Q2511" s="386" t="s">
        <v>387</v>
      </c>
    </row>
    <row r="2512" spans="1:17">
      <c r="A2512" s="386" t="s">
        <v>386</v>
      </c>
      <c r="B2512" s="386" t="s">
        <v>387</v>
      </c>
      <c r="C2512" s="386" t="s">
        <v>188</v>
      </c>
      <c r="D2512" s="389">
        <v>44012</v>
      </c>
      <c r="E2512" s="394">
        <v>0.50891203703703702</v>
      </c>
      <c r="F2512" s="386" t="s">
        <v>287</v>
      </c>
      <c r="G2512" s="386">
        <v>103.57599999999999</v>
      </c>
      <c r="H2512" s="386">
        <v>1.9629449999999999</v>
      </c>
      <c r="J2512" s="320">
        <f t="shared" si="195"/>
        <v>2020</v>
      </c>
      <c r="K2512" s="320">
        <f t="shared" si="196"/>
        <v>6</v>
      </c>
      <c r="L2512" s="320">
        <f t="shared" si="197"/>
        <v>30</v>
      </c>
      <c r="M2512" s="91">
        <f t="shared" si="198"/>
        <v>44012</v>
      </c>
      <c r="N2512" s="90">
        <f t="shared" si="199"/>
        <v>44012.508912037039</v>
      </c>
      <c r="O2512" s="386">
        <v>103.57599999999999</v>
      </c>
      <c r="P2512" s="386">
        <v>1.9629449999999999</v>
      </c>
      <c r="Q2512" s="386" t="s">
        <v>387</v>
      </c>
    </row>
    <row r="2513" spans="1:17">
      <c r="A2513" s="386" t="s">
        <v>386</v>
      </c>
      <c r="B2513" s="386" t="s">
        <v>387</v>
      </c>
      <c r="C2513" s="386" t="s">
        <v>188</v>
      </c>
      <c r="D2513" s="389">
        <v>44012</v>
      </c>
      <c r="E2513" s="394">
        <v>0.52589120370370368</v>
      </c>
      <c r="F2513" s="386" t="s">
        <v>287</v>
      </c>
      <c r="G2513" s="386">
        <v>103.752</v>
      </c>
      <c r="H2513" s="386">
        <v>1.9430810000000001</v>
      </c>
      <c r="J2513" s="320">
        <f t="shared" si="195"/>
        <v>2020</v>
      </c>
      <c r="K2513" s="320">
        <f t="shared" si="196"/>
        <v>6</v>
      </c>
      <c r="L2513" s="320">
        <f t="shared" si="197"/>
        <v>30</v>
      </c>
      <c r="M2513" s="91">
        <f t="shared" si="198"/>
        <v>44012</v>
      </c>
      <c r="N2513" s="90">
        <f t="shared" si="199"/>
        <v>44012.525891203702</v>
      </c>
      <c r="O2513" s="386">
        <v>103.752</v>
      </c>
      <c r="P2513" s="386">
        <v>1.9430810000000001</v>
      </c>
      <c r="Q2513" s="386" t="s">
        <v>387</v>
      </c>
    </row>
    <row r="2514" spans="1:17">
      <c r="A2514" s="386" t="s">
        <v>386</v>
      </c>
      <c r="B2514" s="386" t="s">
        <v>387</v>
      </c>
      <c r="C2514" s="386" t="s">
        <v>188</v>
      </c>
      <c r="D2514" s="389">
        <v>44012</v>
      </c>
      <c r="E2514" s="394">
        <v>0.53370370370370368</v>
      </c>
      <c r="F2514" s="386" t="s">
        <v>501</v>
      </c>
      <c r="G2514" s="386">
        <v>103.664</v>
      </c>
      <c r="H2514" s="386">
        <v>1.9530080000000001</v>
      </c>
      <c r="J2514" s="320">
        <f t="shared" si="195"/>
        <v>2020</v>
      </c>
      <c r="K2514" s="320">
        <f t="shared" si="196"/>
        <v>6</v>
      </c>
      <c r="L2514" s="320">
        <f t="shared" si="197"/>
        <v>30</v>
      </c>
      <c r="M2514" s="91">
        <f t="shared" si="198"/>
        <v>44012</v>
      </c>
      <c r="N2514" s="90">
        <f t="shared" si="199"/>
        <v>44012.533703703702</v>
      </c>
      <c r="O2514" s="386">
        <v>103.664</v>
      </c>
      <c r="P2514" s="386">
        <v>1.9530080000000001</v>
      </c>
      <c r="Q2514" s="386" t="s">
        <v>387</v>
      </c>
    </row>
    <row r="2515" spans="1:17">
      <c r="A2515" s="386" t="s">
        <v>386</v>
      </c>
      <c r="B2515" s="386" t="s">
        <v>387</v>
      </c>
      <c r="C2515" s="386" t="s">
        <v>188</v>
      </c>
      <c r="D2515" s="389">
        <v>44012</v>
      </c>
      <c r="E2515" s="394">
        <v>0.53373842592592591</v>
      </c>
      <c r="F2515" s="386" t="s">
        <v>501</v>
      </c>
      <c r="G2515" s="386">
        <v>103.691</v>
      </c>
      <c r="H2515" s="386">
        <v>1.9499610000000001</v>
      </c>
      <c r="J2515" s="320">
        <f t="shared" si="195"/>
        <v>2020</v>
      </c>
      <c r="K2515" s="320">
        <f t="shared" si="196"/>
        <v>6</v>
      </c>
      <c r="L2515" s="320">
        <f t="shared" si="197"/>
        <v>30</v>
      </c>
      <c r="M2515" s="91">
        <f t="shared" si="198"/>
        <v>44012</v>
      </c>
      <c r="N2515" s="90">
        <f t="shared" si="199"/>
        <v>44012.533738425926</v>
      </c>
      <c r="O2515" s="386">
        <v>103.691</v>
      </c>
      <c r="P2515" s="386">
        <v>1.9499610000000001</v>
      </c>
      <c r="Q2515" s="386" t="s">
        <v>387</v>
      </c>
    </row>
    <row r="2516" spans="1:17">
      <c r="A2516" s="386" t="s">
        <v>386</v>
      </c>
      <c r="B2516" s="386" t="s">
        <v>387</v>
      </c>
      <c r="C2516" s="386" t="s">
        <v>188</v>
      </c>
      <c r="D2516" s="389">
        <v>44012</v>
      </c>
      <c r="E2516" s="394">
        <v>0.53384259259259259</v>
      </c>
      <c r="F2516" s="386" t="s">
        <v>470</v>
      </c>
      <c r="G2516" s="386">
        <v>103.837</v>
      </c>
      <c r="H2516" s="386">
        <v>1.9330400000000001</v>
      </c>
      <c r="J2516" s="320">
        <f t="shared" si="195"/>
        <v>2020</v>
      </c>
      <c r="K2516" s="320">
        <f t="shared" si="196"/>
        <v>6</v>
      </c>
      <c r="L2516" s="320">
        <f t="shared" si="197"/>
        <v>30</v>
      </c>
      <c r="M2516" s="91">
        <f t="shared" si="198"/>
        <v>44012</v>
      </c>
      <c r="N2516" s="90">
        <f t="shared" si="199"/>
        <v>44012.533842592595</v>
      </c>
      <c r="O2516" s="386">
        <v>103.837</v>
      </c>
      <c r="P2516" s="386">
        <v>1.9330400000000001</v>
      </c>
      <c r="Q2516" s="386" t="s">
        <v>387</v>
      </c>
    </row>
    <row r="2517" spans="1:17">
      <c r="A2517" s="386" t="s">
        <v>386</v>
      </c>
      <c r="B2517" s="386" t="s">
        <v>387</v>
      </c>
      <c r="C2517" s="386" t="s">
        <v>188</v>
      </c>
      <c r="D2517" s="389">
        <v>44012</v>
      </c>
      <c r="E2517" s="394">
        <v>0.55092592592592593</v>
      </c>
      <c r="F2517" s="386" t="s">
        <v>419</v>
      </c>
      <c r="G2517" s="386">
        <v>103.28400000000001</v>
      </c>
      <c r="H2517" s="386">
        <v>1.995984</v>
      </c>
      <c r="J2517" s="320">
        <f t="shared" si="195"/>
        <v>2020</v>
      </c>
      <c r="K2517" s="320">
        <f t="shared" si="196"/>
        <v>6</v>
      </c>
      <c r="L2517" s="320">
        <f t="shared" si="197"/>
        <v>30</v>
      </c>
      <c r="M2517" s="91">
        <f t="shared" si="198"/>
        <v>44012</v>
      </c>
      <c r="N2517" s="90">
        <f t="shared" si="199"/>
        <v>44012.550925925927</v>
      </c>
      <c r="O2517" s="386">
        <v>103.28400000000001</v>
      </c>
      <c r="P2517" s="386">
        <v>1.995984</v>
      </c>
      <c r="Q2517" s="386" t="s">
        <v>387</v>
      </c>
    </row>
    <row r="2518" spans="1:17">
      <c r="A2518" s="386" t="s">
        <v>386</v>
      </c>
      <c r="B2518" s="386" t="s">
        <v>387</v>
      </c>
      <c r="C2518" s="386" t="s">
        <v>188</v>
      </c>
      <c r="D2518" s="389">
        <v>44012</v>
      </c>
      <c r="E2518" s="394">
        <v>0.55131944444444447</v>
      </c>
      <c r="F2518" s="386" t="s">
        <v>419</v>
      </c>
      <c r="G2518" s="386">
        <v>103.184</v>
      </c>
      <c r="H2518" s="386">
        <v>2.007323</v>
      </c>
      <c r="J2518" s="320">
        <f t="shared" si="195"/>
        <v>2020</v>
      </c>
      <c r="K2518" s="320">
        <f t="shared" si="196"/>
        <v>6</v>
      </c>
      <c r="L2518" s="320">
        <f t="shared" si="197"/>
        <v>30</v>
      </c>
      <c r="M2518" s="91">
        <f t="shared" si="198"/>
        <v>44012</v>
      </c>
      <c r="N2518" s="90">
        <f t="shared" si="199"/>
        <v>44012.551319444443</v>
      </c>
      <c r="O2518" s="386">
        <v>103.184</v>
      </c>
      <c r="P2518" s="386">
        <v>2.007323</v>
      </c>
      <c r="Q2518" s="386" t="s">
        <v>387</v>
      </c>
    </row>
    <row r="2519" spans="1:17">
      <c r="A2519" s="386" t="s">
        <v>386</v>
      </c>
      <c r="B2519" s="386" t="s">
        <v>387</v>
      </c>
      <c r="C2519" s="386" t="s">
        <v>188</v>
      </c>
      <c r="D2519" s="389">
        <v>44012</v>
      </c>
      <c r="E2519" s="394">
        <v>0.62518518518518518</v>
      </c>
      <c r="F2519" s="386" t="s">
        <v>415</v>
      </c>
      <c r="G2519" s="386">
        <v>103.753</v>
      </c>
      <c r="H2519" s="386">
        <v>1.942968</v>
      </c>
      <c r="J2519" s="320">
        <f t="shared" si="195"/>
        <v>2020</v>
      </c>
      <c r="K2519" s="320">
        <f t="shared" si="196"/>
        <v>6</v>
      </c>
      <c r="L2519" s="320">
        <f t="shared" si="197"/>
        <v>30</v>
      </c>
      <c r="M2519" s="91">
        <f t="shared" si="198"/>
        <v>44012</v>
      </c>
      <c r="N2519" s="90">
        <f t="shared" si="199"/>
        <v>44012.625185185185</v>
      </c>
      <c r="O2519" s="386">
        <v>103.753</v>
      </c>
      <c r="P2519" s="386">
        <v>1.942968</v>
      </c>
      <c r="Q2519" s="386" t="s">
        <v>387</v>
      </c>
    </row>
    <row r="2520" spans="1:17">
      <c r="A2520" s="386" t="s">
        <v>386</v>
      </c>
      <c r="B2520" s="386" t="s">
        <v>387</v>
      </c>
      <c r="C2520" s="386" t="s">
        <v>188</v>
      </c>
      <c r="D2520" s="389">
        <v>44013</v>
      </c>
      <c r="E2520" s="394">
        <v>0.40576388888888887</v>
      </c>
      <c r="F2520" s="386" t="s">
        <v>458</v>
      </c>
      <c r="G2520" s="386">
        <v>103.474</v>
      </c>
      <c r="H2520" s="386">
        <v>1.9740549999999999</v>
      </c>
      <c r="J2520" s="320">
        <f t="shared" si="195"/>
        <v>2020</v>
      </c>
      <c r="K2520" s="320">
        <f t="shared" si="196"/>
        <v>7</v>
      </c>
      <c r="L2520" s="320">
        <f t="shared" si="197"/>
        <v>1</v>
      </c>
      <c r="M2520" s="91">
        <f t="shared" si="198"/>
        <v>44013</v>
      </c>
      <c r="N2520" s="90">
        <f t="shared" si="199"/>
        <v>44013.405763888892</v>
      </c>
      <c r="O2520" s="386">
        <v>103.474</v>
      </c>
      <c r="P2520" s="386">
        <v>1.9740549999999999</v>
      </c>
      <c r="Q2520" s="386" t="s">
        <v>387</v>
      </c>
    </row>
    <row r="2521" spans="1:17">
      <c r="A2521" s="386" t="s">
        <v>386</v>
      </c>
      <c r="B2521" s="386" t="s">
        <v>387</v>
      </c>
      <c r="C2521" s="386" t="s">
        <v>188</v>
      </c>
      <c r="D2521" s="389">
        <v>44013</v>
      </c>
      <c r="E2521" s="394">
        <v>0.40576388888888887</v>
      </c>
      <c r="F2521" s="386" t="s">
        <v>458</v>
      </c>
      <c r="G2521" s="386">
        <v>103.501</v>
      </c>
      <c r="H2521" s="386">
        <v>1.9709989999999999</v>
      </c>
      <c r="J2521" s="320">
        <f t="shared" si="195"/>
        <v>2020</v>
      </c>
      <c r="K2521" s="320">
        <f t="shared" si="196"/>
        <v>7</v>
      </c>
      <c r="L2521" s="320">
        <f t="shared" si="197"/>
        <v>1</v>
      </c>
      <c r="M2521" s="91">
        <f t="shared" si="198"/>
        <v>44013</v>
      </c>
      <c r="N2521" s="90">
        <f t="shared" si="199"/>
        <v>44013.405763888892</v>
      </c>
      <c r="O2521" s="386">
        <v>103.501</v>
      </c>
      <c r="P2521" s="386">
        <v>1.9709989999999999</v>
      </c>
      <c r="Q2521" s="386" t="s">
        <v>387</v>
      </c>
    </row>
    <row r="2522" spans="1:17">
      <c r="A2522" s="386" t="s">
        <v>386</v>
      </c>
      <c r="B2522" s="386" t="s">
        <v>387</v>
      </c>
      <c r="C2522" s="386" t="s">
        <v>188</v>
      </c>
      <c r="D2522" s="389">
        <v>44013</v>
      </c>
      <c r="E2522" s="394">
        <v>0.41881944444444447</v>
      </c>
      <c r="F2522" s="386" t="s">
        <v>423</v>
      </c>
      <c r="G2522" s="386">
        <v>103.758</v>
      </c>
      <c r="H2522" s="386">
        <v>1.941953</v>
      </c>
      <c r="J2522" s="320">
        <f t="shared" si="195"/>
        <v>2020</v>
      </c>
      <c r="K2522" s="320">
        <f t="shared" si="196"/>
        <v>7</v>
      </c>
      <c r="L2522" s="320">
        <f t="shared" si="197"/>
        <v>1</v>
      </c>
      <c r="M2522" s="91">
        <f t="shared" si="198"/>
        <v>44013</v>
      </c>
      <c r="N2522" s="90">
        <f t="shared" si="199"/>
        <v>44013.418819444443</v>
      </c>
      <c r="O2522" s="386">
        <v>103.758</v>
      </c>
      <c r="P2522" s="386">
        <v>1.941953</v>
      </c>
      <c r="Q2522" s="386" t="s">
        <v>387</v>
      </c>
    </row>
    <row r="2523" spans="1:17">
      <c r="A2523" s="386" t="s">
        <v>386</v>
      </c>
      <c r="B2523" s="386" t="s">
        <v>387</v>
      </c>
      <c r="C2523" s="386" t="s">
        <v>188</v>
      </c>
      <c r="D2523" s="389">
        <v>44013</v>
      </c>
      <c r="E2523" s="394">
        <v>0.57250000000000001</v>
      </c>
      <c r="F2523" s="386" t="s">
        <v>556</v>
      </c>
      <c r="G2523" s="386">
        <v>103.953</v>
      </c>
      <c r="H2523" s="386">
        <v>1.919967</v>
      </c>
      <c r="J2523" s="320">
        <f t="shared" si="195"/>
        <v>2020</v>
      </c>
      <c r="K2523" s="320">
        <f t="shared" si="196"/>
        <v>7</v>
      </c>
      <c r="L2523" s="320">
        <f t="shared" si="197"/>
        <v>1</v>
      </c>
      <c r="M2523" s="91">
        <f t="shared" si="198"/>
        <v>44013</v>
      </c>
      <c r="N2523" s="90">
        <f t="shared" si="199"/>
        <v>44013.572500000002</v>
      </c>
      <c r="O2523" s="386">
        <v>103.953</v>
      </c>
      <c r="P2523" s="386">
        <v>1.919967</v>
      </c>
      <c r="Q2523" s="386" t="s">
        <v>387</v>
      </c>
    </row>
    <row r="2524" spans="1:17">
      <c r="A2524" s="386" t="s">
        <v>386</v>
      </c>
      <c r="B2524" s="386" t="s">
        <v>387</v>
      </c>
      <c r="C2524" s="386" t="s">
        <v>188</v>
      </c>
      <c r="D2524" s="389">
        <v>44014</v>
      </c>
      <c r="E2524" s="394">
        <v>0.3508796296296296</v>
      </c>
      <c r="F2524" s="386" t="s">
        <v>689</v>
      </c>
      <c r="G2524" s="386">
        <v>103.96899999999999</v>
      </c>
      <c r="H2524" s="386">
        <v>1.9180459999999999</v>
      </c>
      <c r="J2524" s="320">
        <f t="shared" si="195"/>
        <v>2020</v>
      </c>
      <c r="K2524" s="320">
        <f t="shared" si="196"/>
        <v>7</v>
      </c>
      <c r="L2524" s="320">
        <f t="shared" si="197"/>
        <v>2</v>
      </c>
      <c r="M2524" s="91">
        <f t="shared" si="198"/>
        <v>44014</v>
      </c>
      <c r="N2524" s="90">
        <f t="shared" si="199"/>
        <v>44014.35087962963</v>
      </c>
      <c r="O2524" s="386">
        <v>103.96899999999999</v>
      </c>
      <c r="P2524" s="386">
        <v>1.9180459999999999</v>
      </c>
      <c r="Q2524" s="386" t="s">
        <v>387</v>
      </c>
    </row>
    <row r="2525" spans="1:17">
      <c r="A2525" s="386" t="s">
        <v>386</v>
      </c>
      <c r="B2525" s="386" t="s">
        <v>387</v>
      </c>
      <c r="C2525" s="386" t="s">
        <v>188</v>
      </c>
      <c r="D2525" s="389">
        <v>44019</v>
      </c>
      <c r="E2525" s="394">
        <v>0.45253472222222219</v>
      </c>
      <c r="F2525" s="386" t="s">
        <v>426</v>
      </c>
      <c r="G2525" s="386">
        <v>104.10899999999999</v>
      </c>
      <c r="H2525" s="386">
        <v>1.9020429999999999</v>
      </c>
      <c r="J2525" s="320">
        <f t="shared" si="195"/>
        <v>2020</v>
      </c>
      <c r="K2525" s="320">
        <f t="shared" si="196"/>
        <v>7</v>
      </c>
      <c r="L2525" s="320">
        <f t="shared" si="197"/>
        <v>7</v>
      </c>
      <c r="M2525" s="91">
        <f t="shared" si="198"/>
        <v>44019</v>
      </c>
      <c r="N2525" s="90">
        <f t="shared" si="199"/>
        <v>44019.452534722222</v>
      </c>
      <c r="O2525" s="386">
        <v>104.10899999999999</v>
      </c>
      <c r="P2525" s="386">
        <v>1.9020429999999999</v>
      </c>
      <c r="Q2525" s="386" t="s">
        <v>387</v>
      </c>
    </row>
    <row r="2526" spans="1:17">
      <c r="A2526" s="386" t="s">
        <v>386</v>
      </c>
      <c r="B2526" s="386" t="s">
        <v>387</v>
      </c>
      <c r="C2526" s="386" t="s">
        <v>188</v>
      </c>
      <c r="D2526" s="389">
        <v>44019</v>
      </c>
      <c r="E2526" s="394">
        <v>0.4525925925925926</v>
      </c>
      <c r="F2526" s="386" t="s">
        <v>426</v>
      </c>
      <c r="G2526" s="386">
        <v>104.22499999999999</v>
      </c>
      <c r="H2526" s="386">
        <v>1.888998</v>
      </c>
      <c r="J2526" s="320">
        <f t="shared" si="195"/>
        <v>2020</v>
      </c>
      <c r="K2526" s="320">
        <f t="shared" si="196"/>
        <v>7</v>
      </c>
      <c r="L2526" s="320">
        <f t="shared" si="197"/>
        <v>7</v>
      </c>
      <c r="M2526" s="91">
        <f t="shared" si="198"/>
        <v>44019</v>
      </c>
      <c r="N2526" s="90">
        <f t="shared" si="199"/>
        <v>44019.452592592592</v>
      </c>
      <c r="O2526" s="386">
        <v>104.22499999999999</v>
      </c>
      <c r="P2526" s="386">
        <v>1.888998</v>
      </c>
      <c r="Q2526" s="386" t="s">
        <v>387</v>
      </c>
    </row>
    <row r="2527" spans="1:17">
      <c r="A2527" s="386" t="s">
        <v>386</v>
      </c>
      <c r="B2527" s="386" t="s">
        <v>387</v>
      </c>
      <c r="C2527" s="386" t="s">
        <v>188</v>
      </c>
      <c r="D2527" s="389">
        <v>44019</v>
      </c>
      <c r="E2527" s="394">
        <v>0.49281249999999999</v>
      </c>
      <c r="F2527" s="386" t="s">
        <v>690</v>
      </c>
      <c r="G2527" s="386">
        <v>104.21599999999999</v>
      </c>
      <c r="H2527" s="386">
        <v>1.8900090000000001</v>
      </c>
      <c r="J2527" s="320">
        <f t="shared" si="195"/>
        <v>2020</v>
      </c>
      <c r="K2527" s="320">
        <f t="shared" si="196"/>
        <v>7</v>
      </c>
      <c r="L2527" s="320">
        <f t="shared" si="197"/>
        <v>7</v>
      </c>
      <c r="M2527" s="91">
        <f t="shared" si="198"/>
        <v>44019</v>
      </c>
      <c r="N2527" s="90">
        <f t="shared" si="199"/>
        <v>44019.492812500001</v>
      </c>
      <c r="O2527" s="386">
        <v>104.21599999999999</v>
      </c>
      <c r="P2527" s="386">
        <v>1.8900090000000001</v>
      </c>
      <c r="Q2527" s="386" t="s">
        <v>387</v>
      </c>
    </row>
    <row r="2528" spans="1:17">
      <c r="A2528" s="386" t="s">
        <v>386</v>
      </c>
      <c r="B2528" s="386" t="s">
        <v>387</v>
      </c>
      <c r="C2528" s="386" t="s">
        <v>188</v>
      </c>
      <c r="D2528" s="389">
        <v>44019</v>
      </c>
      <c r="E2528" s="394">
        <v>0.55652777777777773</v>
      </c>
      <c r="F2528" s="386" t="s">
        <v>691</v>
      </c>
      <c r="G2528" s="386">
        <v>104.163</v>
      </c>
      <c r="H2528" s="386">
        <v>1.8959680000000001</v>
      </c>
      <c r="J2528" s="320">
        <f t="shared" si="195"/>
        <v>2020</v>
      </c>
      <c r="K2528" s="320">
        <f t="shared" si="196"/>
        <v>7</v>
      </c>
      <c r="L2528" s="320">
        <f t="shared" si="197"/>
        <v>7</v>
      </c>
      <c r="M2528" s="91">
        <f t="shared" si="198"/>
        <v>44019</v>
      </c>
      <c r="N2528" s="90">
        <f t="shared" si="199"/>
        <v>44019.556527777779</v>
      </c>
      <c r="O2528" s="386">
        <v>104.163</v>
      </c>
      <c r="P2528" s="386">
        <v>1.8959680000000001</v>
      </c>
      <c r="Q2528" s="386" t="s">
        <v>387</v>
      </c>
    </row>
    <row r="2529" spans="1:17">
      <c r="A2529" s="386" t="s">
        <v>386</v>
      </c>
      <c r="B2529" s="386" t="s">
        <v>387</v>
      </c>
      <c r="C2529" s="386" t="s">
        <v>188</v>
      </c>
      <c r="D2529" s="389">
        <v>44019</v>
      </c>
      <c r="E2529" s="394">
        <v>0.58346064814814813</v>
      </c>
      <c r="F2529" s="386" t="s">
        <v>430</v>
      </c>
      <c r="G2529" s="386">
        <v>104.172</v>
      </c>
      <c r="H2529" s="386">
        <v>1.8949560000000001</v>
      </c>
      <c r="J2529" s="320">
        <f t="shared" si="195"/>
        <v>2020</v>
      </c>
      <c r="K2529" s="320">
        <f t="shared" si="196"/>
        <v>7</v>
      </c>
      <c r="L2529" s="320">
        <f t="shared" si="197"/>
        <v>7</v>
      </c>
      <c r="M2529" s="91">
        <f t="shared" si="198"/>
        <v>44019</v>
      </c>
      <c r="N2529" s="90">
        <f t="shared" si="199"/>
        <v>44019.583460648151</v>
      </c>
      <c r="O2529" s="386">
        <v>104.172</v>
      </c>
      <c r="P2529" s="386">
        <v>1.8949560000000001</v>
      </c>
      <c r="Q2529" s="386" t="s">
        <v>387</v>
      </c>
    </row>
    <row r="2530" spans="1:17">
      <c r="A2530" s="386" t="s">
        <v>386</v>
      </c>
      <c r="B2530" s="386" t="s">
        <v>387</v>
      </c>
      <c r="C2530" s="386" t="s">
        <v>188</v>
      </c>
      <c r="D2530" s="389">
        <v>44019</v>
      </c>
      <c r="E2530" s="394">
        <v>0.70277777777777772</v>
      </c>
      <c r="F2530" s="386" t="s">
        <v>692</v>
      </c>
      <c r="G2530" s="386">
        <v>104.376</v>
      </c>
      <c r="H2530" s="386">
        <v>1.872042</v>
      </c>
      <c r="J2530" s="320">
        <f t="shared" si="195"/>
        <v>2020</v>
      </c>
      <c r="K2530" s="320">
        <f t="shared" si="196"/>
        <v>7</v>
      </c>
      <c r="L2530" s="320">
        <f t="shared" si="197"/>
        <v>7</v>
      </c>
      <c r="M2530" s="91">
        <f t="shared" si="198"/>
        <v>44019</v>
      </c>
      <c r="N2530" s="90">
        <f t="shared" si="199"/>
        <v>44019.702777777777</v>
      </c>
      <c r="O2530" s="386">
        <v>104.376</v>
      </c>
      <c r="P2530" s="386">
        <v>1.872042</v>
      </c>
      <c r="Q2530" s="386" t="s">
        <v>387</v>
      </c>
    </row>
    <row r="2531" spans="1:17">
      <c r="A2531" s="386" t="s">
        <v>386</v>
      </c>
      <c r="B2531" s="386" t="s">
        <v>387</v>
      </c>
      <c r="C2531" s="386" t="s">
        <v>188</v>
      </c>
      <c r="D2531" s="389">
        <v>44019</v>
      </c>
      <c r="E2531" s="394">
        <v>0.70277777777777772</v>
      </c>
      <c r="F2531" s="386" t="s">
        <v>692</v>
      </c>
      <c r="G2531" s="386">
        <v>104.376</v>
      </c>
      <c r="H2531" s="386">
        <v>1.872042</v>
      </c>
      <c r="J2531" s="320">
        <f t="shared" si="195"/>
        <v>2020</v>
      </c>
      <c r="K2531" s="320">
        <f t="shared" si="196"/>
        <v>7</v>
      </c>
      <c r="L2531" s="320">
        <f t="shared" si="197"/>
        <v>7</v>
      </c>
      <c r="M2531" s="91">
        <f t="shared" si="198"/>
        <v>44019</v>
      </c>
      <c r="N2531" s="90">
        <f t="shared" si="199"/>
        <v>44019.702777777777</v>
      </c>
      <c r="O2531" s="386">
        <v>104.376</v>
      </c>
      <c r="P2531" s="386">
        <v>1.872042</v>
      </c>
      <c r="Q2531" s="386" t="s">
        <v>387</v>
      </c>
    </row>
    <row r="2532" spans="1:17">
      <c r="A2532" s="386" t="s">
        <v>386</v>
      </c>
      <c r="B2532" s="386" t="s">
        <v>387</v>
      </c>
      <c r="C2532" s="386" t="s">
        <v>188</v>
      </c>
      <c r="D2532" s="389">
        <v>44019</v>
      </c>
      <c r="E2532" s="394">
        <v>0.70277777777777772</v>
      </c>
      <c r="F2532" s="386" t="s">
        <v>692</v>
      </c>
      <c r="G2532" s="386">
        <v>104.376</v>
      </c>
      <c r="H2532" s="386">
        <v>1.872042</v>
      </c>
      <c r="J2532" s="320">
        <f t="shared" si="195"/>
        <v>2020</v>
      </c>
      <c r="K2532" s="320">
        <f t="shared" si="196"/>
        <v>7</v>
      </c>
      <c r="L2532" s="320">
        <f t="shared" si="197"/>
        <v>7</v>
      </c>
      <c r="M2532" s="91">
        <f t="shared" si="198"/>
        <v>44019</v>
      </c>
      <c r="N2532" s="90">
        <f t="shared" si="199"/>
        <v>44019.702777777777</v>
      </c>
      <c r="O2532" s="386">
        <v>104.376</v>
      </c>
      <c r="P2532" s="386">
        <v>1.872042</v>
      </c>
      <c r="Q2532" s="386" t="s">
        <v>387</v>
      </c>
    </row>
    <row r="2533" spans="1:17">
      <c r="A2533" s="386" t="s">
        <v>386</v>
      </c>
      <c r="B2533" s="386" t="s">
        <v>387</v>
      </c>
      <c r="C2533" s="386" t="s">
        <v>188</v>
      </c>
      <c r="D2533" s="389">
        <v>44019</v>
      </c>
      <c r="E2533" s="394">
        <v>0.70277777777777772</v>
      </c>
      <c r="F2533" s="386" t="s">
        <v>692</v>
      </c>
      <c r="G2533" s="386">
        <v>104.376</v>
      </c>
      <c r="H2533" s="386">
        <v>1.872042</v>
      </c>
      <c r="J2533" s="320">
        <f t="shared" si="195"/>
        <v>2020</v>
      </c>
      <c r="K2533" s="320">
        <f t="shared" si="196"/>
        <v>7</v>
      </c>
      <c r="L2533" s="320">
        <f t="shared" si="197"/>
        <v>7</v>
      </c>
      <c r="M2533" s="91">
        <f t="shared" si="198"/>
        <v>44019</v>
      </c>
      <c r="N2533" s="90">
        <f t="shared" si="199"/>
        <v>44019.702777777777</v>
      </c>
      <c r="O2533" s="386">
        <v>104.376</v>
      </c>
      <c r="P2533" s="386">
        <v>1.872042</v>
      </c>
      <c r="Q2533" s="386" t="s">
        <v>387</v>
      </c>
    </row>
    <row r="2534" spans="1:17">
      <c r="A2534" s="386" t="s">
        <v>386</v>
      </c>
      <c r="B2534" s="386" t="s">
        <v>387</v>
      </c>
      <c r="C2534" s="386" t="s">
        <v>188</v>
      </c>
      <c r="D2534" s="389">
        <v>44019</v>
      </c>
      <c r="E2534" s="394">
        <v>0.70277777777777772</v>
      </c>
      <c r="F2534" s="386" t="s">
        <v>692</v>
      </c>
      <c r="G2534" s="386">
        <v>104.376</v>
      </c>
      <c r="H2534" s="386">
        <v>1.872042</v>
      </c>
      <c r="J2534" s="320">
        <f t="shared" si="195"/>
        <v>2020</v>
      </c>
      <c r="K2534" s="320">
        <f t="shared" si="196"/>
        <v>7</v>
      </c>
      <c r="L2534" s="320">
        <f t="shared" si="197"/>
        <v>7</v>
      </c>
      <c r="M2534" s="91">
        <f t="shared" si="198"/>
        <v>44019</v>
      </c>
      <c r="N2534" s="90">
        <f t="shared" si="199"/>
        <v>44019.702777777777</v>
      </c>
      <c r="O2534" s="386">
        <v>104.376</v>
      </c>
      <c r="P2534" s="386">
        <v>1.872042</v>
      </c>
      <c r="Q2534" s="386" t="s">
        <v>387</v>
      </c>
    </row>
    <row r="2535" spans="1:17">
      <c r="A2535" s="386" t="s">
        <v>386</v>
      </c>
      <c r="B2535" s="386" t="s">
        <v>387</v>
      </c>
      <c r="C2535" s="386" t="s">
        <v>188</v>
      </c>
      <c r="D2535" s="389">
        <v>44019</v>
      </c>
      <c r="E2535" s="394">
        <v>0.70277777777777772</v>
      </c>
      <c r="F2535" s="386" t="s">
        <v>692</v>
      </c>
      <c r="G2535" s="386">
        <v>104.376</v>
      </c>
      <c r="H2535" s="386">
        <v>1.872042</v>
      </c>
      <c r="J2535" s="320">
        <f t="shared" si="195"/>
        <v>2020</v>
      </c>
      <c r="K2535" s="320">
        <f t="shared" si="196"/>
        <v>7</v>
      </c>
      <c r="L2535" s="320">
        <f t="shared" si="197"/>
        <v>7</v>
      </c>
      <c r="M2535" s="91">
        <f t="shared" si="198"/>
        <v>44019</v>
      </c>
      <c r="N2535" s="90">
        <f t="shared" si="199"/>
        <v>44019.702777777777</v>
      </c>
      <c r="O2535" s="386">
        <v>104.376</v>
      </c>
      <c r="P2535" s="386">
        <v>1.872042</v>
      </c>
      <c r="Q2535" s="386" t="s">
        <v>387</v>
      </c>
    </row>
    <row r="2536" spans="1:17">
      <c r="A2536" s="386" t="s">
        <v>386</v>
      </c>
      <c r="B2536" s="386" t="s">
        <v>387</v>
      </c>
      <c r="C2536" s="386" t="s">
        <v>188</v>
      </c>
      <c r="D2536" s="389">
        <v>44019</v>
      </c>
      <c r="E2536" s="394">
        <v>0.70277777777777772</v>
      </c>
      <c r="F2536" s="386" t="s">
        <v>692</v>
      </c>
      <c r="G2536" s="386">
        <v>104.376</v>
      </c>
      <c r="H2536" s="386">
        <v>1.872042</v>
      </c>
      <c r="J2536" s="320">
        <f t="shared" si="195"/>
        <v>2020</v>
      </c>
      <c r="K2536" s="320">
        <f t="shared" si="196"/>
        <v>7</v>
      </c>
      <c r="L2536" s="320">
        <f t="shared" si="197"/>
        <v>7</v>
      </c>
      <c r="M2536" s="91">
        <f t="shared" si="198"/>
        <v>44019</v>
      </c>
      <c r="N2536" s="90">
        <f t="shared" si="199"/>
        <v>44019.702777777777</v>
      </c>
      <c r="O2536" s="386">
        <v>104.376</v>
      </c>
      <c r="P2536" s="386">
        <v>1.872042</v>
      </c>
      <c r="Q2536" s="386" t="s">
        <v>387</v>
      </c>
    </row>
    <row r="2537" spans="1:17">
      <c r="A2537" s="386" t="s">
        <v>386</v>
      </c>
      <c r="B2537" s="386" t="s">
        <v>387</v>
      </c>
      <c r="C2537" s="386" t="s">
        <v>188</v>
      </c>
      <c r="D2537" s="389">
        <v>44019</v>
      </c>
      <c r="E2537" s="394">
        <v>0.70277777777777772</v>
      </c>
      <c r="F2537" s="386" t="s">
        <v>692</v>
      </c>
      <c r="G2537" s="386">
        <v>104.376</v>
      </c>
      <c r="H2537" s="386">
        <v>1.872042</v>
      </c>
      <c r="J2537" s="320">
        <f t="shared" si="195"/>
        <v>2020</v>
      </c>
      <c r="K2537" s="320">
        <f t="shared" si="196"/>
        <v>7</v>
      </c>
      <c r="L2537" s="320">
        <f t="shared" si="197"/>
        <v>7</v>
      </c>
      <c r="M2537" s="91">
        <f t="shared" si="198"/>
        <v>44019</v>
      </c>
      <c r="N2537" s="90">
        <f t="shared" si="199"/>
        <v>44019.702777777777</v>
      </c>
      <c r="O2537" s="386">
        <v>104.376</v>
      </c>
      <c r="P2537" s="386">
        <v>1.872042</v>
      </c>
      <c r="Q2537" s="386" t="s">
        <v>387</v>
      </c>
    </row>
    <row r="2538" spans="1:17">
      <c r="A2538" s="386" t="s">
        <v>386</v>
      </c>
      <c r="B2538" s="386" t="s">
        <v>387</v>
      </c>
      <c r="C2538" s="386" t="s">
        <v>188</v>
      </c>
      <c r="D2538" s="389">
        <v>44019</v>
      </c>
      <c r="E2538" s="394">
        <v>0.73510416666666667</v>
      </c>
      <c r="F2538" s="386" t="s">
        <v>692</v>
      </c>
      <c r="G2538" s="386">
        <v>104.376</v>
      </c>
      <c r="H2538" s="386">
        <v>1.872042</v>
      </c>
      <c r="J2538" s="320">
        <f t="shared" si="195"/>
        <v>2020</v>
      </c>
      <c r="K2538" s="320">
        <f t="shared" si="196"/>
        <v>7</v>
      </c>
      <c r="L2538" s="320">
        <f t="shared" si="197"/>
        <v>7</v>
      </c>
      <c r="M2538" s="91">
        <f t="shared" si="198"/>
        <v>44019</v>
      </c>
      <c r="N2538" s="90">
        <f t="shared" si="199"/>
        <v>44019.73510416667</v>
      </c>
      <c r="O2538" s="386">
        <v>104.376</v>
      </c>
      <c r="P2538" s="386">
        <v>1.872042</v>
      </c>
      <c r="Q2538" s="386" t="s">
        <v>387</v>
      </c>
    </row>
    <row r="2539" spans="1:17">
      <c r="A2539" s="386" t="s">
        <v>386</v>
      </c>
      <c r="B2539" s="386" t="s">
        <v>387</v>
      </c>
      <c r="C2539" s="386" t="s">
        <v>188</v>
      </c>
      <c r="D2539" s="389">
        <v>44019</v>
      </c>
      <c r="E2539" s="394">
        <v>0.73510416666666667</v>
      </c>
      <c r="F2539" s="386" t="s">
        <v>692</v>
      </c>
      <c r="G2539" s="386">
        <v>104.376</v>
      </c>
      <c r="H2539" s="386">
        <v>1.872042</v>
      </c>
      <c r="J2539" s="320">
        <f t="shared" si="195"/>
        <v>2020</v>
      </c>
      <c r="K2539" s="320">
        <f t="shared" si="196"/>
        <v>7</v>
      </c>
      <c r="L2539" s="320">
        <f t="shared" si="197"/>
        <v>7</v>
      </c>
      <c r="M2539" s="91">
        <f t="shared" si="198"/>
        <v>44019</v>
      </c>
      <c r="N2539" s="90">
        <f t="shared" si="199"/>
        <v>44019.73510416667</v>
      </c>
      <c r="O2539" s="386">
        <v>104.376</v>
      </c>
      <c r="P2539" s="386">
        <v>1.872042</v>
      </c>
      <c r="Q2539" s="386" t="s">
        <v>387</v>
      </c>
    </row>
    <row r="2540" spans="1:17">
      <c r="A2540" s="386" t="s">
        <v>386</v>
      </c>
      <c r="B2540" s="386" t="s">
        <v>387</v>
      </c>
      <c r="C2540" s="386" t="s">
        <v>188</v>
      </c>
      <c r="D2540" s="389">
        <v>44020</v>
      </c>
      <c r="E2540" s="394">
        <v>0.57974537037037044</v>
      </c>
      <c r="F2540" s="386" t="s">
        <v>459</v>
      </c>
      <c r="G2540" s="386">
        <v>104.277</v>
      </c>
      <c r="H2540" s="386">
        <v>1.883027</v>
      </c>
      <c r="J2540" s="320">
        <f t="shared" si="195"/>
        <v>2020</v>
      </c>
      <c r="K2540" s="320">
        <f t="shared" si="196"/>
        <v>7</v>
      </c>
      <c r="L2540" s="320">
        <f t="shared" si="197"/>
        <v>8</v>
      </c>
      <c r="M2540" s="91">
        <f t="shared" si="198"/>
        <v>44020</v>
      </c>
      <c r="N2540" s="90">
        <f t="shared" si="199"/>
        <v>44020.579745370371</v>
      </c>
      <c r="O2540" s="386">
        <v>104.277</v>
      </c>
      <c r="P2540" s="386">
        <v>1.883027</v>
      </c>
      <c r="Q2540" s="386" t="s">
        <v>387</v>
      </c>
    </row>
    <row r="2541" spans="1:17">
      <c r="A2541" s="386" t="s">
        <v>386</v>
      </c>
      <c r="B2541" s="386" t="s">
        <v>387</v>
      </c>
      <c r="C2541" s="386" t="s">
        <v>188</v>
      </c>
      <c r="D2541" s="389">
        <v>44021</v>
      </c>
      <c r="E2541" s="394">
        <v>0.40228009259259256</v>
      </c>
      <c r="F2541" s="386" t="s">
        <v>431</v>
      </c>
      <c r="G2541" s="386">
        <v>104.42400000000001</v>
      </c>
      <c r="H2541" s="386">
        <v>1.8659939999999999</v>
      </c>
      <c r="J2541" s="320">
        <f t="shared" si="195"/>
        <v>2020</v>
      </c>
      <c r="K2541" s="320">
        <f t="shared" si="196"/>
        <v>7</v>
      </c>
      <c r="L2541" s="320">
        <f t="shared" si="197"/>
        <v>9</v>
      </c>
      <c r="M2541" s="91">
        <f t="shared" si="198"/>
        <v>44021</v>
      </c>
      <c r="N2541" s="90">
        <f t="shared" si="199"/>
        <v>44021.402280092596</v>
      </c>
      <c r="O2541" s="386">
        <v>104.42400000000001</v>
      </c>
      <c r="P2541" s="386">
        <v>1.8659939999999999</v>
      </c>
      <c r="Q2541" s="386" t="s">
        <v>387</v>
      </c>
    </row>
    <row r="2542" spans="1:17">
      <c r="A2542" s="386" t="s">
        <v>386</v>
      </c>
      <c r="B2542" s="386" t="s">
        <v>387</v>
      </c>
      <c r="C2542" s="386" t="s">
        <v>188</v>
      </c>
      <c r="D2542" s="389">
        <v>44021</v>
      </c>
      <c r="E2542" s="394">
        <v>0.40875</v>
      </c>
      <c r="F2542" s="386" t="s">
        <v>693</v>
      </c>
      <c r="G2542" s="386">
        <v>104.523</v>
      </c>
      <c r="H2542" s="386">
        <v>1.8550199999999999</v>
      </c>
      <c r="J2542" s="320">
        <f t="shared" si="195"/>
        <v>2020</v>
      </c>
      <c r="K2542" s="320">
        <f t="shared" si="196"/>
        <v>7</v>
      </c>
      <c r="L2542" s="320">
        <f t="shared" si="197"/>
        <v>9</v>
      </c>
      <c r="M2542" s="91">
        <f t="shared" si="198"/>
        <v>44021</v>
      </c>
      <c r="N2542" s="90">
        <f t="shared" si="199"/>
        <v>44021.408750000002</v>
      </c>
      <c r="O2542" s="386">
        <v>104.523</v>
      </c>
      <c r="P2542" s="386">
        <v>1.8550199999999999</v>
      </c>
      <c r="Q2542" s="386" t="s">
        <v>387</v>
      </c>
    </row>
    <row r="2543" spans="1:17">
      <c r="A2543" s="386" t="s">
        <v>386</v>
      </c>
      <c r="B2543" s="386" t="s">
        <v>387</v>
      </c>
      <c r="C2543" s="386" t="s">
        <v>188</v>
      </c>
      <c r="D2543" s="389">
        <v>44021</v>
      </c>
      <c r="E2543" s="394">
        <v>0.60803240740740749</v>
      </c>
      <c r="F2543" s="386" t="s">
        <v>415</v>
      </c>
      <c r="G2543" s="386">
        <v>104.952</v>
      </c>
      <c r="H2543" s="386">
        <v>1.807023</v>
      </c>
      <c r="J2543" s="320">
        <f t="shared" si="195"/>
        <v>2020</v>
      </c>
      <c r="K2543" s="320">
        <f t="shared" si="196"/>
        <v>7</v>
      </c>
      <c r="L2543" s="320">
        <f t="shared" si="197"/>
        <v>9</v>
      </c>
      <c r="M2543" s="91">
        <f t="shared" si="198"/>
        <v>44021</v>
      </c>
      <c r="N2543" s="90">
        <f t="shared" si="199"/>
        <v>44021.608032407406</v>
      </c>
      <c r="O2543" s="386">
        <v>104.952</v>
      </c>
      <c r="P2543" s="386">
        <v>1.807023</v>
      </c>
      <c r="Q2543" s="386" t="s">
        <v>387</v>
      </c>
    </row>
    <row r="2544" spans="1:17">
      <c r="A2544" s="386" t="s">
        <v>386</v>
      </c>
      <c r="B2544" s="386" t="s">
        <v>387</v>
      </c>
      <c r="C2544" s="386" t="s">
        <v>188</v>
      </c>
      <c r="D2544" s="389">
        <v>44021</v>
      </c>
      <c r="E2544" s="394">
        <v>0.60819444444444437</v>
      </c>
      <c r="F2544" s="386" t="s">
        <v>694</v>
      </c>
      <c r="G2544" s="386">
        <v>104.767</v>
      </c>
      <c r="H2544" s="386">
        <v>1.8276939999999999</v>
      </c>
      <c r="J2544" s="320">
        <f t="shared" si="195"/>
        <v>2020</v>
      </c>
      <c r="K2544" s="320">
        <f t="shared" si="196"/>
        <v>7</v>
      </c>
      <c r="L2544" s="320">
        <f t="shared" si="197"/>
        <v>9</v>
      </c>
      <c r="M2544" s="91">
        <f t="shared" si="198"/>
        <v>44021</v>
      </c>
      <c r="N2544" s="90">
        <f t="shared" si="199"/>
        <v>44021.608194444445</v>
      </c>
      <c r="O2544" s="386">
        <v>104.767</v>
      </c>
      <c r="P2544" s="386">
        <v>1.8276939999999999</v>
      </c>
      <c r="Q2544" s="386" t="s">
        <v>387</v>
      </c>
    </row>
    <row r="2545" spans="1:17">
      <c r="A2545" s="386" t="s">
        <v>386</v>
      </c>
      <c r="B2545" s="386" t="s">
        <v>387</v>
      </c>
      <c r="C2545" s="386" t="s">
        <v>188</v>
      </c>
      <c r="D2545" s="389">
        <v>44022</v>
      </c>
      <c r="E2545" s="394">
        <v>0.41006944444444443</v>
      </c>
      <c r="F2545" s="386" t="s">
        <v>695</v>
      </c>
      <c r="G2545" s="386">
        <v>104.87</v>
      </c>
      <c r="H2545" s="386">
        <v>1.8160339999999999</v>
      </c>
      <c r="J2545" s="320">
        <f t="shared" si="195"/>
        <v>2020</v>
      </c>
      <c r="K2545" s="320">
        <f t="shared" si="196"/>
        <v>7</v>
      </c>
      <c r="L2545" s="320">
        <f t="shared" si="197"/>
        <v>10</v>
      </c>
      <c r="M2545" s="91">
        <f t="shared" si="198"/>
        <v>44022</v>
      </c>
      <c r="N2545" s="90">
        <f t="shared" si="199"/>
        <v>44022.410069444442</v>
      </c>
      <c r="O2545" s="386">
        <v>104.87</v>
      </c>
      <c r="P2545" s="386">
        <v>1.8160339999999999</v>
      </c>
      <c r="Q2545" s="386" t="s">
        <v>387</v>
      </c>
    </row>
    <row r="2546" spans="1:17">
      <c r="A2546" s="386" t="s">
        <v>386</v>
      </c>
      <c r="B2546" s="386" t="s">
        <v>387</v>
      </c>
      <c r="C2546" s="386" t="s">
        <v>188</v>
      </c>
      <c r="D2546" s="389">
        <v>44022</v>
      </c>
      <c r="E2546" s="394">
        <v>0.41028935185185189</v>
      </c>
      <c r="F2546" s="386" t="s">
        <v>444</v>
      </c>
      <c r="G2546" s="386">
        <v>104.87</v>
      </c>
      <c r="H2546" s="386">
        <v>1.8160339999999999</v>
      </c>
      <c r="J2546" s="320">
        <f t="shared" si="195"/>
        <v>2020</v>
      </c>
      <c r="K2546" s="320">
        <f t="shared" si="196"/>
        <v>7</v>
      </c>
      <c r="L2546" s="320">
        <f t="shared" si="197"/>
        <v>10</v>
      </c>
      <c r="M2546" s="91">
        <f t="shared" si="198"/>
        <v>44022</v>
      </c>
      <c r="N2546" s="90">
        <f t="shared" si="199"/>
        <v>44022.41028935185</v>
      </c>
      <c r="O2546" s="386">
        <v>104.87</v>
      </c>
      <c r="P2546" s="386">
        <v>1.8160339999999999</v>
      </c>
      <c r="Q2546" s="386" t="s">
        <v>387</v>
      </c>
    </row>
    <row r="2547" spans="1:17">
      <c r="A2547" s="386" t="s">
        <v>386</v>
      </c>
      <c r="B2547" s="386" t="s">
        <v>387</v>
      </c>
      <c r="C2547" s="386" t="s">
        <v>188</v>
      </c>
      <c r="D2547" s="389">
        <v>44022</v>
      </c>
      <c r="E2547" s="394">
        <v>0.43079861111111112</v>
      </c>
      <c r="F2547" s="386" t="s">
        <v>696</v>
      </c>
      <c r="G2547" s="386">
        <v>104.87</v>
      </c>
      <c r="H2547" s="386">
        <v>1.8160339999999999</v>
      </c>
      <c r="J2547" s="320">
        <f t="shared" si="195"/>
        <v>2020</v>
      </c>
      <c r="K2547" s="320">
        <f t="shared" si="196"/>
        <v>7</v>
      </c>
      <c r="L2547" s="320">
        <f t="shared" si="197"/>
        <v>10</v>
      </c>
      <c r="M2547" s="91">
        <f t="shared" si="198"/>
        <v>44022</v>
      </c>
      <c r="N2547" s="90">
        <f t="shared" si="199"/>
        <v>44022.430798611109</v>
      </c>
      <c r="O2547" s="386">
        <v>104.87</v>
      </c>
      <c r="P2547" s="386">
        <v>1.8160339999999999</v>
      </c>
      <c r="Q2547" s="386" t="s">
        <v>387</v>
      </c>
    </row>
    <row r="2548" spans="1:17">
      <c r="A2548" s="386" t="s">
        <v>386</v>
      </c>
      <c r="B2548" s="386" t="s">
        <v>387</v>
      </c>
      <c r="C2548" s="386" t="s">
        <v>188</v>
      </c>
      <c r="D2548" s="389">
        <v>44022</v>
      </c>
      <c r="E2548" s="394">
        <v>0.43537037037037035</v>
      </c>
      <c r="F2548" s="386" t="s">
        <v>697</v>
      </c>
      <c r="G2548" s="386">
        <v>104.861</v>
      </c>
      <c r="H2548" s="386">
        <v>1.81704</v>
      </c>
      <c r="J2548" s="320">
        <f t="shared" si="195"/>
        <v>2020</v>
      </c>
      <c r="K2548" s="320">
        <f t="shared" si="196"/>
        <v>7</v>
      </c>
      <c r="L2548" s="320">
        <f t="shared" si="197"/>
        <v>10</v>
      </c>
      <c r="M2548" s="91">
        <f t="shared" si="198"/>
        <v>44022</v>
      </c>
      <c r="N2548" s="90">
        <f t="shared" si="199"/>
        <v>44022.435370370367</v>
      </c>
      <c r="O2548" s="386">
        <v>104.861</v>
      </c>
      <c r="P2548" s="386">
        <v>1.81704</v>
      </c>
      <c r="Q2548" s="386" t="s">
        <v>387</v>
      </c>
    </row>
    <row r="2549" spans="1:17">
      <c r="A2549" s="386" t="s">
        <v>386</v>
      </c>
      <c r="B2549" s="386" t="s">
        <v>387</v>
      </c>
      <c r="C2549" s="386" t="s">
        <v>188</v>
      </c>
      <c r="D2549" s="389">
        <v>44022</v>
      </c>
      <c r="E2549" s="394">
        <v>0.4357523148148148</v>
      </c>
      <c r="F2549" s="386" t="s">
        <v>698</v>
      </c>
      <c r="G2549" s="386">
        <v>104.861</v>
      </c>
      <c r="H2549" s="386">
        <v>1.81704</v>
      </c>
      <c r="J2549" s="320">
        <f t="shared" si="195"/>
        <v>2020</v>
      </c>
      <c r="K2549" s="320">
        <f t="shared" si="196"/>
        <v>7</v>
      </c>
      <c r="L2549" s="320">
        <f t="shared" si="197"/>
        <v>10</v>
      </c>
      <c r="M2549" s="91">
        <f t="shared" si="198"/>
        <v>44022</v>
      </c>
      <c r="N2549" s="90">
        <f t="shared" si="199"/>
        <v>44022.435752314814</v>
      </c>
      <c r="O2549" s="386">
        <v>104.861</v>
      </c>
      <c r="P2549" s="386">
        <v>1.81704</v>
      </c>
      <c r="Q2549" s="386" t="s">
        <v>387</v>
      </c>
    </row>
    <row r="2550" spans="1:17">
      <c r="A2550" s="386" t="s">
        <v>386</v>
      </c>
      <c r="B2550" s="386" t="s">
        <v>387</v>
      </c>
      <c r="C2550" s="386" t="s">
        <v>188</v>
      </c>
      <c r="D2550" s="389">
        <v>44022</v>
      </c>
      <c r="E2550" s="394">
        <v>0.55249999999999999</v>
      </c>
      <c r="F2550" s="386" t="s">
        <v>475</v>
      </c>
      <c r="G2550" s="386">
        <v>104.63800000000001</v>
      </c>
      <c r="H2550" s="386">
        <v>1.841993</v>
      </c>
      <c r="J2550" s="320">
        <f t="shared" si="195"/>
        <v>2020</v>
      </c>
      <c r="K2550" s="320">
        <f t="shared" si="196"/>
        <v>7</v>
      </c>
      <c r="L2550" s="320">
        <f t="shared" si="197"/>
        <v>10</v>
      </c>
      <c r="M2550" s="91">
        <f t="shared" si="198"/>
        <v>44022</v>
      </c>
      <c r="N2550" s="90">
        <f t="shared" si="199"/>
        <v>44022.552499999998</v>
      </c>
      <c r="O2550" s="386">
        <v>104.63800000000001</v>
      </c>
      <c r="P2550" s="386">
        <v>1.841993</v>
      </c>
      <c r="Q2550" s="386" t="s">
        <v>387</v>
      </c>
    </row>
    <row r="2551" spans="1:17">
      <c r="A2551" s="386" t="s">
        <v>386</v>
      </c>
      <c r="B2551" s="386" t="s">
        <v>387</v>
      </c>
      <c r="C2551" s="386" t="s">
        <v>188</v>
      </c>
      <c r="D2551" s="389">
        <v>44025</v>
      </c>
      <c r="E2551" s="394">
        <v>0.47769675925925925</v>
      </c>
      <c r="F2551" s="386" t="s">
        <v>459</v>
      </c>
      <c r="G2551" s="386">
        <v>104.05</v>
      </c>
      <c r="H2551" s="386">
        <v>1.907953</v>
      </c>
      <c r="J2551" s="320">
        <f t="shared" si="195"/>
        <v>2020</v>
      </c>
      <c r="K2551" s="320">
        <f t="shared" si="196"/>
        <v>7</v>
      </c>
      <c r="L2551" s="320">
        <f t="shared" si="197"/>
        <v>13</v>
      </c>
      <c r="M2551" s="91">
        <f t="shared" si="198"/>
        <v>44025</v>
      </c>
      <c r="N2551" s="90">
        <f t="shared" si="199"/>
        <v>44025.477696759262</v>
      </c>
      <c r="O2551" s="386">
        <v>104.05</v>
      </c>
      <c r="P2551" s="386">
        <v>1.907953</v>
      </c>
      <c r="Q2551" s="386" t="s">
        <v>387</v>
      </c>
    </row>
    <row r="2552" spans="1:17">
      <c r="A2552" s="386" t="s">
        <v>386</v>
      </c>
      <c r="B2552" s="386" t="s">
        <v>387</v>
      </c>
      <c r="C2552" s="386" t="s">
        <v>188</v>
      </c>
      <c r="D2552" s="389">
        <v>44025</v>
      </c>
      <c r="E2552" s="394">
        <v>0.47770833333333329</v>
      </c>
      <c r="F2552" s="386" t="s">
        <v>459</v>
      </c>
      <c r="G2552" s="386">
        <v>103.87</v>
      </c>
      <c r="H2552" s="386">
        <v>1.9282710000000001</v>
      </c>
      <c r="J2552" s="320">
        <f t="shared" si="195"/>
        <v>2020</v>
      </c>
      <c r="K2552" s="320">
        <f t="shared" si="196"/>
        <v>7</v>
      </c>
      <c r="L2552" s="320">
        <f t="shared" si="197"/>
        <v>13</v>
      </c>
      <c r="M2552" s="91">
        <f t="shared" si="198"/>
        <v>44025</v>
      </c>
      <c r="N2552" s="90">
        <f t="shared" si="199"/>
        <v>44025.477708333332</v>
      </c>
      <c r="O2552" s="386">
        <v>103.87</v>
      </c>
      <c r="P2552" s="386">
        <v>1.9282710000000001</v>
      </c>
      <c r="Q2552" s="386" t="s">
        <v>387</v>
      </c>
    </row>
    <row r="2553" spans="1:17">
      <c r="A2553" s="386" t="s">
        <v>386</v>
      </c>
      <c r="B2553" s="386" t="s">
        <v>387</v>
      </c>
      <c r="C2553" s="386" t="s">
        <v>188</v>
      </c>
      <c r="D2553" s="389">
        <v>44025</v>
      </c>
      <c r="E2553" s="394">
        <v>0.47770833333333329</v>
      </c>
      <c r="F2553" s="386" t="s">
        <v>459</v>
      </c>
      <c r="G2553" s="386">
        <v>103.87</v>
      </c>
      <c r="H2553" s="386">
        <v>1.9282710000000001</v>
      </c>
      <c r="J2553" s="320">
        <f t="shared" si="195"/>
        <v>2020</v>
      </c>
      <c r="K2553" s="320">
        <f t="shared" si="196"/>
        <v>7</v>
      </c>
      <c r="L2553" s="320">
        <f t="shared" si="197"/>
        <v>13</v>
      </c>
      <c r="M2553" s="91">
        <f t="shared" si="198"/>
        <v>44025</v>
      </c>
      <c r="N2553" s="90">
        <f t="shared" si="199"/>
        <v>44025.477708333332</v>
      </c>
      <c r="O2553" s="386">
        <v>103.87</v>
      </c>
      <c r="P2553" s="386">
        <v>1.9282710000000001</v>
      </c>
      <c r="Q2553" s="386" t="s">
        <v>387</v>
      </c>
    </row>
    <row r="2554" spans="1:17">
      <c r="A2554" s="386" t="s">
        <v>386</v>
      </c>
      <c r="B2554" s="386" t="s">
        <v>387</v>
      </c>
      <c r="C2554" s="386" t="s">
        <v>188</v>
      </c>
      <c r="D2554" s="389">
        <v>44025</v>
      </c>
      <c r="E2554" s="394">
        <v>0.54791666666666672</v>
      </c>
      <c r="F2554" s="386" t="s">
        <v>699</v>
      </c>
      <c r="G2554" s="386">
        <v>104.61</v>
      </c>
      <c r="H2554" s="386">
        <v>1.844992</v>
      </c>
      <c r="J2554" s="320">
        <f t="shared" si="195"/>
        <v>2020</v>
      </c>
      <c r="K2554" s="320">
        <f t="shared" si="196"/>
        <v>7</v>
      </c>
      <c r="L2554" s="320">
        <f t="shared" si="197"/>
        <v>13</v>
      </c>
      <c r="M2554" s="91">
        <f t="shared" si="198"/>
        <v>44025</v>
      </c>
      <c r="N2554" s="90">
        <f t="shared" si="199"/>
        <v>44025.54791666667</v>
      </c>
      <c r="O2554" s="386">
        <v>104.61</v>
      </c>
      <c r="P2554" s="386">
        <v>1.844992</v>
      </c>
      <c r="Q2554" s="386" t="s">
        <v>387</v>
      </c>
    </row>
    <row r="2555" spans="1:17">
      <c r="A2555" s="386" t="s">
        <v>386</v>
      </c>
      <c r="B2555" s="386" t="s">
        <v>387</v>
      </c>
      <c r="C2555" s="386" t="s">
        <v>188</v>
      </c>
      <c r="D2555" s="389">
        <v>44025</v>
      </c>
      <c r="E2555" s="394">
        <v>0.5479398148148148</v>
      </c>
      <c r="F2555" s="386" t="s">
        <v>699</v>
      </c>
      <c r="G2555" s="386">
        <v>104.672</v>
      </c>
      <c r="H2555" s="386">
        <v>1.838044</v>
      </c>
      <c r="J2555" s="320">
        <f t="shared" si="195"/>
        <v>2020</v>
      </c>
      <c r="K2555" s="320">
        <f t="shared" si="196"/>
        <v>7</v>
      </c>
      <c r="L2555" s="320">
        <f t="shared" si="197"/>
        <v>13</v>
      </c>
      <c r="M2555" s="91">
        <f t="shared" si="198"/>
        <v>44025</v>
      </c>
      <c r="N2555" s="90">
        <f t="shared" si="199"/>
        <v>44025.547939814816</v>
      </c>
      <c r="O2555" s="386">
        <v>104.672</v>
      </c>
      <c r="P2555" s="386">
        <v>1.838044</v>
      </c>
      <c r="Q2555" s="386" t="s">
        <v>387</v>
      </c>
    </row>
    <row r="2556" spans="1:17">
      <c r="A2556" s="386" t="s">
        <v>386</v>
      </c>
      <c r="B2556" s="386" t="s">
        <v>387</v>
      </c>
      <c r="C2556" s="386" t="s">
        <v>188</v>
      </c>
      <c r="D2556" s="389">
        <v>44025</v>
      </c>
      <c r="E2556" s="394">
        <v>0.5479398148148148</v>
      </c>
      <c r="F2556" s="386" t="s">
        <v>699</v>
      </c>
      <c r="G2556" s="386">
        <v>104.672</v>
      </c>
      <c r="H2556" s="386">
        <v>1.838044</v>
      </c>
      <c r="J2556" s="320">
        <f t="shared" si="195"/>
        <v>2020</v>
      </c>
      <c r="K2556" s="320">
        <f t="shared" si="196"/>
        <v>7</v>
      </c>
      <c r="L2556" s="320">
        <f t="shared" si="197"/>
        <v>13</v>
      </c>
      <c r="M2556" s="91">
        <f t="shared" si="198"/>
        <v>44025</v>
      </c>
      <c r="N2556" s="90">
        <f t="shared" si="199"/>
        <v>44025.547939814816</v>
      </c>
      <c r="O2556" s="386">
        <v>104.672</v>
      </c>
      <c r="P2556" s="386">
        <v>1.838044</v>
      </c>
      <c r="Q2556" s="386" t="s">
        <v>387</v>
      </c>
    </row>
    <row r="2557" spans="1:17">
      <c r="A2557" s="386" t="s">
        <v>386</v>
      </c>
      <c r="B2557" s="386" t="s">
        <v>387</v>
      </c>
      <c r="C2557" s="386" t="s">
        <v>188</v>
      </c>
      <c r="D2557" s="389">
        <v>44025</v>
      </c>
      <c r="E2557" s="394">
        <v>0.59759259259259256</v>
      </c>
      <c r="F2557" s="386" t="s">
        <v>700</v>
      </c>
      <c r="G2557" s="386">
        <v>104.655</v>
      </c>
      <c r="H2557" s="386">
        <v>1.8399490000000001</v>
      </c>
      <c r="J2557" s="320">
        <f t="shared" si="195"/>
        <v>2020</v>
      </c>
      <c r="K2557" s="320">
        <f t="shared" si="196"/>
        <v>7</v>
      </c>
      <c r="L2557" s="320">
        <f t="shared" si="197"/>
        <v>13</v>
      </c>
      <c r="M2557" s="91">
        <f t="shared" si="198"/>
        <v>44025</v>
      </c>
      <c r="N2557" s="90">
        <f t="shared" si="199"/>
        <v>44025.597592592596</v>
      </c>
      <c r="O2557" s="386">
        <v>104.655</v>
      </c>
      <c r="P2557" s="386">
        <v>1.8399490000000001</v>
      </c>
      <c r="Q2557" s="386" t="s">
        <v>387</v>
      </c>
    </row>
    <row r="2558" spans="1:17">
      <c r="A2558" s="386" t="s">
        <v>386</v>
      </c>
      <c r="B2558" s="386" t="s">
        <v>387</v>
      </c>
      <c r="C2558" s="386" t="s">
        <v>188</v>
      </c>
      <c r="D2558" s="389">
        <v>44026</v>
      </c>
      <c r="E2558" s="394">
        <v>0.55234953703703704</v>
      </c>
      <c r="F2558" s="386" t="s">
        <v>430</v>
      </c>
      <c r="G2558" s="386">
        <v>104.739</v>
      </c>
      <c r="H2558" s="386">
        <v>1.8304</v>
      </c>
      <c r="J2558" s="320">
        <f t="shared" si="195"/>
        <v>2020</v>
      </c>
      <c r="K2558" s="320">
        <f t="shared" si="196"/>
        <v>7</v>
      </c>
      <c r="L2558" s="320">
        <f t="shared" si="197"/>
        <v>14</v>
      </c>
      <c r="M2558" s="91">
        <f t="shared" si="198"/>
        <v>44026</v>
      </c>
      <c r="N2558" s="90">
        <f t="shared" si="199"/>
        <v>44026.552349537036</v>
      </c>
      <c r="O2558" s="386">
        <v>104.739</v>
      </c>
      <c r="P2558" s="386">
        <v>1.8304</v>
      </c>
      <c r="Q2558" s="386" t="s">
        <v>387</v>
      </c>
    </row>
    <row r="2559" spans="1:17">
      <c r="A2559" s="386" t="s">
        <v>386</v>
      </c>
      <c r="B2559" s="386" t="s">
        <v>387</v>
      </c>
      <c r="C2559" s="386" t="s">
        <v>188</v>
      </c>
      <c r="D2559" s="389">
        <v>44026</v>
      </c>
      <c r="E2559" s="394">
        <v>0.55253472222222222</v>
      </c>
      <c r="F2559" s="386" t="s">
        <v>430</v>
      </c>
      <c r="G2559" s="386">
        <v>104.739</v>
      </c>
      <c r="H2559" s="386">
        <v>1.8304</v>
      </c>
      <c r="J2559" s="320">
        <f t="shared" si="195"/>
        <v>2020</v>
      </c>
      <c r="K2559" s="320">
        <f t="shared" si="196"/>
        <v>7</v>
      </c>
      <c r="L2559" s="320">
        <f t="shared" si="197"/>
        <v>14</v>
      </c>
      <c r="M2559" s="91">
        <f t="shared" si="198"/>
        <v>44026</v>
      </c>
      <c r="N2559" s="90">
        <f t="shared" si="199"/>
        <v>44026.552534722221</v>
      </c>
      <c r="O2559" s="386">
        <v>104.739</v>
      </c>
      <c r="P2559" s="386">
        <v>1.8304</v>
      </c>
      <c r="Q2559" s="386" t="s">
        <v>387</v>
      </c>
    </row>
    <row r="2560" spans="1:17">
      <c r="A2560" s="386" t="s">
        <v>386</v>
      </c>
      <c r="B2560" s="386" t="s">
        <v>387</v>
      </c>
      <c r="C2560" s="386" t="s">
        <v>188</v>
      </c>
      <c r="D2560" s="389">
        <v>44026</v>
      </c>
      <c r="E2560" s="394">
        <v>0.57725694444444442</v>
      </c>
      <c r="F2560" s="386" t="s">
        <v>701</v>
      </c>
      <c r="G2560" s="386">
        <v>104.76688</v>
      </c>
      <c r="H2560" s="386">
        <v>1.8272790000000001</v>
      </c>
      <c r="J2560" s="320">
        <f t="shared" si="195"/>
        <v>2020</v>
      </c>
      <c r="K2560" s="320">
        <f t="shared" si="196"/>
        <v>7</v>
      </c>
      <c r="L2560" s="320">
        <f t="shared" si="197"/>
        <v>14</v>
      </c>
      <c r="M2560" s="91">
        <f t="shared" si="198"/>
        <v>44026</v>
      </c>
      <c r="N2560" s="90">
        <f t="shared" si="199"/>
        <v>44026.577256944445</v>
      </c>
      <c r="O2560" s="386">
        <v>104.76688</v>
      </c>
      <c r="P2560" s="386">
        <v>1.8272790000000001</v>
      </c>
      <c r="Q2560" s="386" t="s">
        <v>387</v>
      </c>
    </row>
    <row r="2561" spans="1:17">
      <c r="A2561" s="386" t="s">
        <v>386</v>
      </c>
      <c r="B2561" s="386" t="s">
        <v>387</v>
      </c>
      <c r="C2561" s="386" t="s">
        <v>188</v>
      </c>
      <c r="D2561" s="389">
        <v>44026</v>
      </c>
      <c r="E2561" s="394">
        <v>0.57746527777777779</v>
      </c>
      <c r="F2561" s="386" t="s">
        <v>701</v>
      </c>
      <c r="G2561" s="386">
        <v>104.70438</v>
      </c>
      <c r="H2561" s="386">
        <v>1.8342769999999999</v>
      </c>
      <c r="J2561" s="320">
        <f t="shared" si="195"/>
        <v>2020</v>
      </c>
      <c r="K2561" s="320">
        <f t="shared" si="196"/>
        <v>7</v>
      </c>
      <c r="L2561" s="320">
        <f t="shared" si="197"/>
        <v>14</v>
      </c>
      <c r="M2561" s="91">
        <f t="shared" si="198"/>
        <v>44026</v>
      </c>
      <c r="N2561" s="90">
        <f t="shared" si="199"/>
        <v>44026.577465277776</v>
      </c>
      <c r="O2561" s="386">
        <v>104.70438</v>
      </c>
      <c r="P2561" s="386">
        <v>1.8342769999999999</v>
      </c>
      <c r="Q2561" s="386" t="s">
        <v>387</v>
      </c>
    </row>
    <row r="2562" spans="1:17">
      <c r="A2562" s="386" t="s">
        <v>386</v>
      </c>
      <c r="B2562" s="386" t="s">
        <v>387</v>
      </c>
      <c r="C2562" s="386" t="s">
        <v>188</v>
      </c>
      <c r="D2562" s="389">
        <v>44026</v>
      </c>
      <c r="E2562" s="394">
        <v>0.58125000000000004</v>
      </c>
      <c r="F2562" s="386" t="s">
        <v>507</v>
      </c>
      <c r="G2562" s="386">
        <v>105.101</v>
      </c>
      <c r="H2562" s="386">
        <v>1.789947</v>
      </c>
      <c r="J2562" s="320">
        <f t="shared" si="195"/>
        <v>2020</v>
      </c>
      <c r="K2562" s="320">
        <f t="shared" si="196"/>
        <v>7</v>
      </c>
      <c r="L2562" s="320">
        <f t="shared" si="197"/>
        <v>14</v>
      </c>
      <c r="M2562" s="91">
        <f t="shared" si="198"/>
        <v>44026</v>
      </c>
      <c r="N2562" s="90">
        <f t="shared" si="199"/>
        <v>44026.581250000003</v>
      </c>
      <c r="O2562" s="386">
        <v>105.101</v>
      </c>
      <c r="P2562" s="386">
        <v>1.789947</v>
      </c>
      <c r="Q2562" s="386" t="s">
        <v>387</v>
      </c>
    </row>
    <row r="2563" spans="1:17">
      <c r="A2563" s="386" t="s">
        <v>386</v>
      </c>
      <c r="B2563" s="386" t="s">
        <v>387</v>
      </c>
      <c r="C2563" s="386" t="s">
        <v>188</v>
      </c>
      <c r="D2563" s="389">
        <v>44026</v>
      </c>
      <c r="E2563" s="394">
        <v>0.58125000000000004</v>
      </c>
      <c r="F2563" s="386" t="s">
        <v>507</v>
      </c>
      <c r="G2563" s="386">
        <v>105.038</v>
      </c>
      <c r="H2563" s="386">
        <v>1.7969759999999999</v>
      </c>
      <c r="J2563" s="320">
        <f t="shared" ref="J2563:J2626" si="200">YEAR(D2563)</f>
        <v>2020</v>
      </c>
      <c r="K2563" s="320">
        <f t="shared" ref="K2563:K2626" si="201">MONTH(D2563)</f>
        <v>7</v>
      </c>
      <c r="L2563" s="320">
        <f t="shared" ref="L2563:L2626" si="202">DAY(D2563)</f>
        <v>14</v>
      </c>
      <c r="M2563" s="91">
        <f t="shared" ref="M2563:M2626" si="203">DATE(J2563,K2563,L2563)</f>
        <v>44026</v>
      </c>
      <c r="N2563" s="90">
        <f t="shared" ref="N2563:N2626" si="204">M2563+E2563</f>
        <v>44026.581250000003</v>
      </c>
      <c r="O2563" s="386">
        <v>105.038</v>
      </c>
      <c r="P2563" s="386">
        <v>1.7969759999999999</v>
      </c>
      <c r="Q2563" s="386" t="s">
        <v>387</v>
      </c>
    </row>
    <row r="2564" spans="1:17">
      <c r="A2564" s="386" t="s">
        <v>386</v>
      </c>
      <c r="B2564" s="386" t="s">
        <v>387</v>
      </c>
      <c r="C2564" s="386" t="s">
        <v>188</v>
      </c>
      <c r="D2564" s="389">
        <v>44026</v>
      </c>
      <c r="E2564" s="394">
        <v>0.59053240740740742</v>
      </c>
      <c r="F2564" s="386" t="s">
        <v>459</v>
      </c>
      <c r="G2564" s="386">
        <v>104.93</v>
      </c>
      <c r="H2564" s="386">
        <v>1.8090360000000001</v>
      </c>
      <c r="J2564" s="320">
        <f t="shared" si="200"/>
        <v>2020</v>
      </c>
      <c r="K2564" s="320">
        <f t="shared" si="201"/>
        <v>7</v>
      </c>
      <c r="L2564" s="320">
        <f t="shared" si="202"/>
        <v>14</v>
      </c>
      <c r="M2564" s="91">
        <f t="shared" si="203"/>
        <v>44026</v>
      </c>
      <c r="N2564" s="90">
        <f t="shared" si="204"/>
        <v>44026.590532407405</v>
      </c>
      <c r="O2564" s="386">
        <v>104.93</v>
      </c>
      <c r="P2564" s="386">
        <v>1.8090360000000001</v>
      </c>
      <c r="Q2564" s="386" t="s">
        <v>387</v>
      </c>
    </row>
    <row r="2565" spans="1:17">
      <c r="A2565" s="386" t="s">
        <v>386</v>
      </c>
      <c r="B2565" s="386" t="s">
        <v>387</v>
      </c>
      <c r="C2565" s="386" t="s">
        <v>188</v>
      </c>
      <c r="D2565" s="389">
        <v>44027</v>
      </c>
      <c r="E2565" s="394">
        <v>0.43744212962962958</v>
      </c>
      <c r="F2565" s="386" t="s">
        <v>542</v>
      </c>
      <c r="G2565" s="386">
        <v>105.306</v>
      </c>
      <c r="H2565" s="386">
        <v>1.7669490000000001</v>
      </c>
      <c r="J2565" s="320">
        <f t="shared" si="200"/>
        <v>2020</v>
      </c>
      <c r="K2565" s="320">
        <f t="shared" si="201"/>
        <v>7</v>
      </c>
      <c r="L2565" s="320">
        <f t="shared" si="202"/>
        <v>15</v>
      </c>
      <c r="M2565" s="91">
        <f t="shared" si="203"/>
        <v>44027</v>
      </c>
      <c r="N2565" s="90">
        <f t="shared" si="204"/>
        <v>44027.437442129631</v>
      </c>
      <c r="O2565" s="386">
        <v>105.306</v>
      </c>
      <c r="P2565" s="386">
        <v>1.7669490000000001</v>
      </c>
      <c r="Q2565" s="386" t="s">
        <v>387</v>
      </c>
    </row>
    <row r="2566" spans="1:17">
      <c r="A2566" s="386" t="s">
        <v>386</v>
      </c>
      <c r="B2566" s="386" t="s">
        <v>387</v>
      </c>
      <c r="C2566" s="386" t="s">
        <v>188</v>
      </c>
      <c r="D2566" s="389">
        <v>44027</v>
      </c>
      <c r="E2566" s="394">
        <v>0.43745370370370368</v>
      </c>
      <c r="F2566" s="386" t="s">
        <v>542</v>
      </c>
      <c r="G2566" s="386">
        <v>105.23399999999999</v>
      </c>
      <c r="H2566" s="386">
        <v>1.774967</v>
      </c>
      <c r="J2566" s="320">
        <f t="shared" si="200"/>
        <v>2020</v>
      </c>
      <c r="K2566" s="320">
        <f t="shared" si="201"/>
        <v>7</v>
      </c>
      <c r="L2566" s="320">
        <f t="shared" si="202"/>
        <v>15</v>
      </c>
      <c r="M2566" s="91">
        <f t="shared" si="203"/>
        <v>44027</v>
      </c>
      <c r="N2566" s="90">
        <f t="shared" si="204"/>
        <v>44027.4374537037</v>
      </c>
      <c r="O2566" s="386">
        <v>105.23399999999999</v>
      </c>
      <c r="P2566" s="386">
        <v>1.774967</v>
      </c>
      <c r="Q2566" s="386" t="s">
        <v>387</v>
      </c>
    </row>
    <row r="2567" spans="1:17">
      <c r="A2567" s="386" t="s">
        <v>386</v>
      </c>
      <c r="B2567" s="386" t="s">
        <v>387</v>
      </c>
      <c r="C2567" s="386" t="s">
        <v>188</v>
      </c>
      <c r="D2567" s="389">
        <v>44027</v>
      </c>
      <c r="E2567" s="394">
        <v>0.69067129629629631</v>
      </c>
      <c r="F2567" s="386" t="s">
        <v>428</v>
      </c>
      <c r="G2567" s="386">
        <v>105.19199999999999</v>
      </c>
      <c r="H2567" s="386">
        <v>1.779647</v>
      </c>
      <c r="J2567" s="320">
        <f t="shared" si="200"/>
        <v>2020</v>
      </c>
      <c r="K2567" s="320">
        <f t="shared" si="201"/>
        <v>7</v>
      </c>
      <c r="L2567" s="320">
        <f t="shared" si="202"/>
        <v>15</v>
      </c>
      <c r="M2567" s="91">
        <f t="shared" si="203"/>
        <v>44027</v>
      </c>
      <c r="N2567" s="90">
        <f t="shared" si="204"/>
        <v>44027.690671296295</v>
      </c>
      <c r="O2567" s="386">
        <v>105.19199999999999</v>
      </c>
      <c r="P2567" s="386">
        <v>1.779647</v>
      </c>
      <c r="Q2567" s="386" t="s">
        <v>387</v>
      </c>
    </row>
    <row r="2568" spans="1:17">
      <c r="A2568" s="386" t="s">
        <v>386</v>
      </c>
      <c r="B2568" s="386" t="s">
        <v>387</v>
      </c>
      <c r="C2568" s="386" t="s">
        <v>188</v>
      </c>
      <c r="D2568" s="389">
        <v>44027</v>
      </c>
      <c r="E2568" s="394">
        <v>0.69297453703703704</v>
      </c>
      <c r="F2568" s="386" t="s">
        <v>428</v>
      </c>
      <c r="G2568" s="386">
        <v>105.19199999999999</v>
      </c>
      <c r="H2568" s="386">
        <v>1.779647</v>
      </c>
      <c r="J2568" s="320">
        <f t="shared" si="200"/>
        <v>2020</v>
      </c>
      <c r="K2568" s="320">
        <f t="shared" si="201"/>
        <v>7</v>
      </c>
      <c r="L2568" s="320">
        <f t="shared" si="202"/>
        <v>15</v>
      </c>
      <c r="M2568" s="91">
        <f t="shared" si="203"/>
        <v>44027</v>
      </c>
      <c r="N2568" s="90">
        <f t="shared" si="204"/>
        <v>44027.692974537036</v>
      </c>
      <c r="O2568" s="386">
        <v>105.19199999999999</v>
      </c>
      <c r="P2568" s="386">
        <v>1.779647</v>
      </c>
      <c r="Q2568" s="386" t="s">
        <v>387</v>
      </c>
    </row>
    <row r="2569" spans="1:17">
      <c r="A2569" s="386" t="s">
        <v>386</v>
      </c>
      <c r="B2569" s="386" t="s">
        <v>387</v>
      </c>
      <c r="C2569" s="386" t="s">
        <v>188</v>
      </c>
      <c r="D2569" s="389">
        <v>44028</v>
      </c>
      <c r="E2569" s="394">
        <v>0.45444444444444443</v>
      </c>
      <c r="F2569" s="386" t="s">
        <v>702</v>
      </c>
      <c r="G2569" s="386">
        <v>105.45399999999999</v>
      </c>
      <c r="H2569" s="386">
        <v>1.7499979999999999</v>
      </c>
      <c r="J2569" s="320">
        <f t="shared" si="200"/>
        <v>2020</v>
      </c>
      <c r="K2569" s="320">
        <f t="shared" si="201"/>
        <v>7</v>
      </c>
      <c r="L2569" s="320">
        <f t="shared" si="202"/>
        <v>16</v>
      </c>
      <c r="M2569" s="91">
        <f t="shared" si="203"/>
        <v>44028</v>
      </c>
      <c r="N2569" s="90">
        <f t="shared" si="204"/>
        <v>44028.454444444447</v>
      </c>
      <c r="O2569" s="386">
        <v>105.45399999999999</v>
      </c>
      <c r="P2569" s="386">
        <v>1.7499979999999999</v>
      </c>
      <c r="Q2569" s="386" t="s">
        <v>387</v>
      </c>
    </row>
    <row r="2570" spans="1:17">
      <c r="A2570" s="386" t="s">
        <v>386</v>
      </c>
      <c r="B2570" s="386" t="s">
        <v>387</v>
      </c>
      <c r="C2570" s="386" t="s">
        <v>188</v>
      </c>
      <c r="D2570" s="389">
        <v>44028</v>
      </c>
      <c r="E2570" s="394">
        <v>0.62504629629629638</v>
      </c>
      <c r="F2570" s="386" t="s">
        <v>542</v>
      </c>
      <c r="G2570" s="386">
        <v>105.176</v>
      </c>
      <c r="H2570" s="386">
        <v>1.780966</v>
      </c>
      <c r="J2570" s="320">
        <f t="shared" si="200"/>
        <v>2020</v>
      </c>
      <c r="K2570" s="320">
        <f t="shared" si="201"/>
        <v>7</v>
      </c>
      <c r="L2570" s="320">
        <f t="shared" si="202"/>
        <v>16</v>
      </c>
      <c r="M2570" s="91">
        <f t="shared" si="203"/>
        <v>44028</v>
      </c>
      <c r="N2570" s="90">
        <f t="shared" si="204"/>
        <v>44028.6250462963</v>
      </c>
      <c r="O2570" s="386">
        <v>105.176</v>
      </c>
      <c r="P2570" s="386">
        <v>1.780966</v>
      </c>
      <c r="Q2570" s="386" t="s">
        <v>387</v>
      </c>
    </row>
    <row r="2571" spans="1:17">
      <c r="A2571" s="386" t="s">
        <v>386</v>
      </c>
      <c r="B2571" s="386" t="s">
        <v>387</v>
      </c>
      <c r="C2571" s="386" t="s">
        <v>188</v>
      </c>
      <c r="D2571" s="389">
        <v>44028</v>
      </c>
      <c r="E2571" s="394">
        <v>0.62504629629629638</v>
      </c>
      <c r="F2571" s="386" t="s">
        <v>542</v>
      </c>
      <c r="G2571" s="386">
        <v>105.176</v>
      </c>
      <c r="H2571" s="386">
        <v>1.780966</v>
      </c>
      <c r="J2571" s="320">
        <f t="shared" si="200"/>
        <v>2020</v>
      </c>
      <c r="K2571" s="320">
        <f t="shared" si="201"/>
        <v>7</v>
      </c>
      <c r="L2571" s="320">
        <f t="shared" si="202"/>
        <v>16</v>
      </c>
      <c r="M2571" s="91">
        <f t="shared" si="203"/>
        <v>44028</v>
      </c>
      <c r="N2571" s="90">
        <f t="shared" si="204"/>
        <v>44028.6250462963</v>
      </c>
      <c r="O2571" s="386">
        <v>105.176</v>
      </c>
      <c r="P2571" s="386">
        <v>1.780966</v>
      </c>
      <c r="Q2571" s="386" t="s">
        <v>387</v>
      </c>
    </row>
    <row r="2572" spans="1:17">
      <c r="A2572" s="386" t="s">
        <v>386</v>
      </c>
      <c r="B2572" s="386" t="s">
        <v>387</v>
      </c>
      <c r="C2572" s="386" t="s">
        <v>188</v>
      </c>
      <c r="D2572" s="389">
        <v>44028</v>
      </c>
      <c r="E2572" s="394">
        <v>0.69851851851851854</v>
      </c>
      <c r="F2572" s="386" t="s">
        <v>589</v>
      </c>
      <c r="G2572" s="386">
        <v>105.589</v>
      </c>
      <c r="H2572" s="386">
        <v>1.734993</v>
      </c>
      <c r="J2572" s="320">
        <f t="shared" si="200"/>
        <v>2020</v>
      </c>
      <c r="K2572" s="320">
        <f t="shared" si="201"/>
        <v>7</v>
      </c>
      <c r="L2572" s="320">
        <f t="shared" si="202"/>
        <v>16</v>
      </c>
      <c r="M2572" s="91">
        <f t="shared" si="203"/>
        <v>44028</v>
      </c>
      <c r="N2572" s="90">
        <f t="shared" si="204"/>
        <v>44028.698518518519</v>
      </c>
      <c r="O2572" s="386">
        <v>105.589</v>
      </c>
      <c r="P2572" s="386">
        <v>1.734993</v>
      </c>
      <c r="Q2572" s="386" t="s">
        <v>387</v>
      </c>
    </row>
    <row r="2573" spans="1:17">
      <c r="A2573" s="386" t="s">
        <v>386</v>
      </c>
      <c r="B2573" s="386" t="s">
        <v>387</v>
      </c>
      <c r="C2573" s="386" t="s">
        <v>188</v>
      </c>
      <c r="D2573" s="389">
        <v>44028</v>
      </c>
      <c r="E2573" s="394">
        <v>0.69851851851851854</v>
      </c>
      <c r="F2573" s="386" t="s">
        <v>589</v>
      </c>
      <c r="G2573" s="386">
        <v>105.589</v>
      </c>
      <c r="H2573" s="386">
        <v>1.734993</v>
      </c>
      <c r="J2573" s="320">
        <f t="shared" si="200"/>
        <v>2020</v>
      </c>
      <c r="K2573" s="320">
        <f t="shared" si="201"/>
        <v>7</v>
      </c>
      <c r="L2573" s="320">
        <f t="shared" si="202"/>
        <v>16</v>
      </c>
      <c r="M2573" s="91">
        <f t="shared" si="203"/>
        <v>44028</v>
      </c>
      <c r="N2573" s="90">
        <f t="shared" si="204"/>
        <v>44028.698518518519</v>
      </c>
      <c r="O2573" s="386">
        <v>105.589</v>
      </c>
      <c r="P2573" s="386">
        <v>1.734993</v>
      </c>
      <c r="Q2573" s="386" t="s">
        <v>387</v>
      </c>
    </row>
    <row r="2574" spans="1:17">
      <c r="A2574" s="386" t="s">
        <v>386</v>
      </c>
      <c r="B2574" s="386" t="s">
        <v>387</v>
      </c>
      <c r="C2574" s="386" t="s">
        <v>188</v>
      </c>
      <c r="D2574" s="389">
        <v>44029</v>
      </c>
      <c r="E2574" s="394">
        <v>0.67003472222222227</v>
      </c>
      <c r="F2574" s="386" t="s">
        <v>287</v>
      </c>
      <c r="G2574" s="386">
        <v>105.407</v>
      </c>
      <c r="H2574" s="386">
        <v>1.7550650000000001</v>
      </c>
      <c r="J2574" s="320">
        <f t="shared" si="200"/>
        <v>2020</v>
      </c>
      <c r="K2574" s="320">
        <f t="shared" si="201"/>
        <v>7</v>
      </c>
      <c r="L2574" s="320">
        <f t="shared" si="202"/>
        <v>17</v>
      </c>
      <c r="M2574" s="91">
        <f t="shared" si="203"/>
        <v>44029</v>
      </c>
      <c r="N2574" s="90">
        <f t="shared" si="204"/>
        <v>44029.670034722221</v>
      </c>
      <c r="O2574" s="386">
        <v>105.407</v>
      </c>
      <c r="P2574" s="386">
        <v>1.7550650000000001</v>
      </c>
      <c r="Q2574" s="386" t="s">
        <v>387</v>
      </c>
    </row>
    <row r="2575" spans="1:17">
      <c r="A2575" s="386" t="s">
        <v>386</v>
      </c>
      <c r="B2575" s="386" t="s">
        <v>387</v>
      </c>
      <c r="C2575" s="386" t="s">
        <v>188</v>
      </c>
      <c r="D2575" s="389">
        <v>44032</v>
      </c>
      <c r="E2575" s="394">
        <v>0.57725694444444442</v>
      </c>
      <c r="F2575" s="386" t="s">
        <v>428</v>
      </c>
      <c r="G2575" s="386">
        <v>105.70567</v>
      </c>
      <c r="H2575" s="386">
        <v>1.7217020000000001</v>
      </c>
      <c r="J2575" s="320">
        <f t="shared" si="200"/>
        <v>2020</v>
      </c>
      <c r="K2575" s="320">
        <f t="shared" si="201"/>
        <v>7</v>
      </c>
      <c r="L2575" s="320">
        <f t="shared" si="202"/>
        <v>20</v>
      </c>
      <c r="M2575" s="91">
        <f t="shared" si="203"/>
        <v>44032</v>
      </c>
      <c r="N2575" s="90">
        <f t="shared" si="204"/>
        <v>44032.577256944445</v>
      </c>
      <c r="O2575" s="386">
        <v>105.70567</v>
      </c>
      <c r="P2575" s="386">
        <v>1.7217020000000001</v>
      </c>
      <c r="Q2575" s="386" t="s">
        <v>387</v>
      </c>
    </row>
    <row r="2576" spans="1:17">
      <c r="A2576" s="386" t="s">
        <v>386</v>
      </c>
      <c r="B2576" s="386" t="s">
        <v>387</v>
      </c>
      <c r="C2576" s="386" t="s">
        <v>188</v>
      </c>
      <c r="D2576" s="389">
        <v>44032</v>
      </c>
      <c r="E2576" s="394">
        <v>0.57725694444444442</v>
      </c>
      <c r="F2576" s="386" t="s">
        <v>428</v>
      </c>
      <c r="G2576" s="386">
        <v>105.67442</v>
      </c>
      <c r="H2576" s="386">
        <v>1.725171</v>
      </c>
      <c r="J2576" s="320">
        <f t="shared" si="200"/>
        <v>2020</v>
      </c>
      <c r="K2576" s="320">
        <f t="shared" si="201"/>
        <v>7</v>
      </c>
      <c r="L2576" s="320">
        <f t="shared" si="202"/>
        <v>20</v>
      </c>
      <c r="M2576" s="91">
        <f t="shared" si="203"/>
        <v>44032</v>
      </c>
      <c r="N2576" s="90">
        <f t="shared" si="204"/>
        <v>44032.577256944445</v>
      </c>
      <c r="O2576" s="386">
        <v>105.67442</v>
      </c>
      <c r="P2576" s="386">
        <v>1.725171</v>
      </c>
      <c r="Q2576" s="386" t="s">
        <v>387</v>
      </c>
    </row>
    <row r="2577" spans="1:17">
      <c r="A2577" s="386" t="s">
        <v>386</v>
      </c>
      <c r="B2577" s="386" t="s">
        <v>387</v>
      </c>
      <c r="C2577" s="386" t="s">
        <v>188</v>
      </c>
      <c r="D2577" s="389">
        <v>44033</v>
      </c>
      <c r="E2577" s="394">
        <v>0.57725694444444442</v>
      </c>
      <c r="F2577" s="386" t="s">
        <v>430</v>
      </c>
      <c r="G2577" s="386">
        <v>106.02533</v>
      </c>
      <c r="H2577" s="386">
        <v>1.6861029999999999</v>
      </c>
      <c r="J2577" s="320">
        <f t="shared" si="200"/>
        <v>2020</v>
      </c>
      <c r="K2577" s="320">
        <f t="shared" si="201"/>
        <v>7</v>
      </c>
      <c r="L2577" s="320">
        <f t="shared" si="202"/>
        <v>21</v>
      </c>
      <c r="M2577" s="91">
        <f t="shared" si="203"/>
        <v>44033</v>
      </c>
      <c r="N2577" s="90">
        <f t="shared" si="204"/>
        <v>44033.577256944445</v>
      </c>
      <c r="O2577" s="386">
        <v>106.02533</v>
      </c>
      <c r="P2577" s="386">
        <v>1.6861029999999999</v>
      </c>
      <c r="Q2577" s="386" t="s">
        <v>387</v>
      </c>
    </row>
    <row r="2578" spans="1:17">
      <c r="A2578" s="386" t="s">
        <v>386</v>
      </c>
      <c r="B2578" s="386" t="s">
        <v>387</v>
      </c>
      <c r="C2578" s="386" t="s">
        <v>188</v>
      </c>
      <c r="D2578" s="389">
        <v>44033</v>
      </c>
      <c r="E2578" s="394">
        <v>0.57725694444444442</v>
      </c>
      <c r="F2578" s="386" t="s">
        <v>430</v>
      </c>
      <c r="G2578" s="386">
        <v>105.99408</v>
      </c>
      <c r="H2578" s="386">
        <v>1.6895610000000001</v>
      </c>
      <c r="J2578" s="320">
        <f t="shared" si="200"/>
        <v>2020</v>
      </c>
      <c r="K2578" s="320">
        <f t="shared" si="201"/>
        <v>7</v>
      </c>
      <c r="L2578" s="320">
        <f t="shared" si="202"/>
        <v>21</v>
      </c>
      <c r="M2578" s="91">
        <f t="shared" si="203"/>
        <v>44033</v>
      </c>
      <c r="N2578" s="90">
        <f t="shared" si="204"/>
        <v>44033.577256944445</v>
      </c>
      <c r="O2578" s="386">
        <v>105.99408</v>
      </c>
      <c r="P2578" s="386">
        <v>1.6895610000000001</v>
      </c>
      <c r="Q2578" s="386" t="s">
        <v>387</v>
      </c>
    </row>
    <row r="2579" spans="1:17">
      <c r="A2579" s="386" t="s">
        <v>386</v>
      </c>
      <c r="B2579" s="386" t="s">
        <v>387</v>
      </c>
      <c r="C2579" s="386" t="s">
        <v>188</v>
      </c>
      <c r="D2579" s="389">
        <v>44034</v>
      </c>
      <c r="E2579" s="394">
        <v>0.65414351851851849</v>
      </c>
      <c r="F2579" s="386" t="s">
        <v>651</v>
      </c>
      <c r="G2579" s="386">
        <v>106.378</v>
      </c>
      <c r="H2579" s="386">
        <v>1.6469659999999999</v>
      </c>
      <c r="J2579" s="320">
        <f t="shared" si="200"/>
        <v>2020</v>
      </c>
      <c r="K2579" s="320">
        <f t="shared" si="201"/>
        <v>7</v>
      </c>
      <c r="L2579" s="320">
        <f t="shared" si="202"/>
        <v>22</v>
      </c>
      <c r="M2579" s="91">
        <f t="shared" si="203"/>
        <v>44034</v>
      </c>
      <c r="N2579" s="90">
        <f t="shared" si="204"/>
        <v>44034.654143518521</v>
      </c>
      <c r="O2579" s="386">
        <v>106.378</v>
      </c>
      <c r="P2579" s="386">
        <v>1.6469659999999999</v>
      </c>
      <c r="Q2579" s="386" t="s">
        <v>387</v>
      </c>
    </row>
    <row r="2580" spans="1:17">
      <c r="A2580" s="386" t="s">
        <v>386</v>
      </c>
      <c r="B2580" s="386" t="s">
        <v>387</v>
      </c>
      <c r="C2580" s="386" t="s">
        <v>188</v>
      </c>
      <c r="D2580" s="389">
        <v>44035</v>
      </c>
      <c r="E2580" s="394">
        <v>0.3913078703703704</v>
      </c>
      <c r="F2580" s="386" t="s">
        <v>287</v>
      </c>
      <c r="G2580" s="386">
        <v>105.82599999999999</v>
      </c>
      <c r="H2580" s="386">
        <v>1.707484</v>
      </c>
      <c r="J2580" s="320">
        <f t="shared" si="200"/>
        <v>2020</v>
      </c>
      <c r="K2580" s="320">
        <f t="shared" si="201"/>
        <v>7</v>
      </c>
      <c r="L2580" s="320">
        <f t="shared" si="202"/>
        <v>23</v>
      </c>
      <c r="M2580" s="91">
        <f t="shared" si="203"/>
        <v>44035</v>
      </c>
      <c r="N2580" s="90">
        <f t="shared" si="204"/>
        <v>44035.39130787037</v>
      </c>
      <c r="O2580" s="386">
        <v>105.82599999999999</v>
      </c>
      <c r="P2580" s="386">
        <v>1.707484</v>
      </c>
      <c r="Q2580" s="386" t="s">
        <v>387</v>
      </c>
    </row>
    <row r="2581" spans="1:17">
      <c r="A2581" s="386" t="s">
        <v>386</v>
      </c>
      <c r="B2581" s="386" t="s">
        <v>387</v>
      </c>
      <c r="C2581" s="386" t="s">
        <v>188</v>
      </c>
      <c r="D2581" s="389">
        <v>44035</v>
      </c>
      <c r="E2581" s="394">
        <v>0.39131944444444444</v>
      </c>
      <c r="F2581" s="386" t="s">
        <v>287</v>
      </c>
      <c r="G2581" s="386">
        <v>105.857</v>
      </c>
      <c r="H2581" s="386">
        <v>1.7040439999999999</v>
      </c>
      <c r="J2581" s="320">
        <f t="shared" si="200"/>
        <v>2020</v>
      </c>
      <c r="K2581" s="320">
        <f t="shared" si="201"/>
        <v>7</v>
      </c>
      <c r="L2581" s="320">
        <f t="shared" si="202"/>
        <v>23</v>
      </c>
      <c r="M2581" s="91">
        <f t="shared" si="203"/>
        <v>44035</v>
      </c>
      <c r="N2581" s="90">
        <f t="shared" si="204"/>
        <v>44035.391319444447</v>
      </c>
      <c r="O2581" s="386">
        <v>105.857</v>
      </c>
      <c r="P2581" s="386">
        <v>1.7040439999999999</v>
      </c>
      <c r="Q2581" s="386" t="s">
        <v>387</v>
      </c>
    </row>
    <row r="2582" spans="1:17">
      <c r="A2582" s="386" t="s">
        <v>386</v>
      </c>
      <c r="B2582" s="386" t="s">
        <v>387</v>
      </c>
      <c r="C2582" s="386" t="s">
        <v>188</v>
      </c>
      <c r="D2582" s="389">
        <v>44035</v>
      </c>
      <c r="E2582" s="394">
        <v>0.58251157407407406</v>
      </c>
      <c r="F2582" s="386" t="s">
        <v>617</v>
      </c>
      <c r="G2582" s="386">
        <v>106.119</v>
      </c>
      <c r="H2582" s="386">
        <v>1.675014</v>
      </c>
      <c r="J2582" s="320">
        <f t="shared" si="200"/>
        <v>2020</v>
      </c>
      <c r="K2582" s="320">
        <f t="shared" si="201"/>
        <v>7</v>
      </c>
      <c r="L2582" s="320">
        <f t="shared" si="202"/>
        <v>23</v>
      </c>
      <c r="M2582" s="91">
        <f t="shared" si="203"/>
        <v>44035</v>
      </c>
      <c r="N2582" s="90">
        <f t="shared" si="204"/>
        <v>44035.582511574074</v>
      </c>
      <c r="O2582" s="386">
        <v>106.119</v>
      </c>
      <c r="P2582" s="386">
        <v>1.675014</v>
      </c>
      <c r="Q2582" s="386" t="s">
        <v>387</v>
      </c>
    </row>
    <row r="2583" spans="1:17">
      <c r="A2583" s="386" t="s">
        <v>386</v>
      </c>
      <c r="B2583" s="386" t="s">
        <v>387</v>
      </c>
      <c r="C2583" s="386" t="s">
        <v>188</v>
      </c>
      <c r="D2583" s="389">
        <v>44036</v>
      </c>
      <c r="E2583" s="394">
        <v>0.63674768518518521</v>
      </c>
      <c r="F2583" s="386" t="s">
        <v>419</v>
      </c>
      <c r="G2583" s="386">
        <v>105.82899999999999</v>
      </c>
      <c r="H2583" s="386">
        <v>1.706977</v>
      </c>
      <c r="J2583" s="320">
        <f t="shared" si="200"/>
        <v>2020</v>
      </c>
      <c r="K2583" s="320">
        <f t="shared" si="201"/>
        <v>7</v>
      </c>
      <c r="L2583" s="320">
        <f t="shared" si="202"/>
        <v>24</v>
      </c>
      <c r="M2583" s="91">
        <f t="shared" si="203"/>
        <v>44036</v>
      </c>
      <c r="N2583" s="90">
        <f t="shared" si="204"/>
        <v>44036.636747685188</v>
      </c>
      <c r="O2583" s="386">
        <v>105.82899999999999</v>
      </c>
      <c r="P2583" s="386">
        <v>1.706977</v>
      </c>
      <c r="Q2583" s="386" t="s">
        <v>387</v>
      </c>
    </row>
    <row r="2584" spans="1:17">
      <c r="A2584" s="386" t="s">
        <v>386</v>
      </c>
      <c r="B2584" s="386" t="s">
        <v>387</v>
      </c>
      <c r="C2584" s="386" t="s">
        <v>188</v>
      </c>
      <c r="D2584" s="389">
        <v>44036</v>
      </c>
      <c r="E2584" s="394">
        <v>0.63674768518518521</v>
      </c>
      <c r="F2584" s="386" t="s">
        <v>419</v>
      </c>
      <c r="G2584" s="386">
        <v>105.82899999999999</v>
      </c>
      <c r="H2584" s="386">
        <v>1.706977</v>
      </c>
      <c r="J2584" s="320">
        <f t="shared" si="200"/>
        <v>2020</v>
      </c>
      <c r="K2584" s="320">
        <f t="shared" si="201"/>
        <v>7</v>
      </c>
      <c r="L2584" s="320">
        <f t="shared" si="202"/>
        <v>24</v>
      </c>
      <c r="M2584" s="91">
        <f t="shared" si="203"/>
        <v>44036</v>
      </c>
      <c r="N2584" s="90">
        <f t="shared" si="204"/>
        <v>44036.636747685188</v>
      </c>
      <c r="O2584" s="386">
        <v>105.82899999999999</v>
      </c>
      <c r="P2584" s="386">
        <v>1.706977</v>
      </c>
      <c r="Q2584" s="386" t="s">
        <v>387</v>
      </c>
    </row>
    <row r="2585" spans="1:17">
      <c r="A2585" s="386" t="s">
        <v>386</v>
      </c>
      <c r="B2585" s="386" t="s">
        <v>387</v>
      </c>
      <c r="C2585" s="386" t="s">
        <v>188</v>
      </c>
      <c r="D2585" s="389">
        <v>44036</v>
      </c>
      <c r="E2585" s="394">
        <v>0.6367708333333334</v>
      </c>
      <c r="F2585" s="386" t="s">
        <v>419</v>
      </c>
      <c r="G2585" s="386">
        <v>105.964</v>
      </c>
      <c r="H2585" s="386">
        <v>1.6919999999999999</v>
      </c>
      <c r="J2585" s="320">
        <f t="shared" si="200"/>
        <v>2020</v>
      </c>
      <c r="K2585" s="320">
        <f t="shared" si="201"/>
        <v>7</v>
      </c>
      <c r="L2585" s="320">
        <f t="shared" si="202"/>
        <v>24</v>
      </c>
      <c r="M2585" s="91">
        <f t="shared" si="203"/>
        <v>44036</v>
      </c>
      <c r="N2585" s="90">
        <f t="shared" si="204"/>
        <v>44036.636770833335</v>
      </c>
      <c r="O2585" s="386">
        <v>105.964</v>
      </c>
      <c r="P2585" s="386">
        <v>1.6919999999999999</v>
      </c>
      <c r="Q2585" s="386" t="s">
        <v>387</v>
      </c>
    </row>
    <row r="2586" spans="1:17">
      <c r="A2586" s="386" t="s">
        <v>386</v>
      </c>
      <c r="B2586" s="386" t="s">
        <v>387</v>
      </c>
      <c r="C2586" s="386" t="s">
        <v>188</v>
      </c>
      <c r="D2586" s="389">
        <v>44040</v>
      </c>
      <c r="E2586" s="394">
        <v>0.4316550925925926</v>
      </c>
      <c r="F2586" s="386" t="s">
        <v>417</v>
      </c>
      <c r="G2586" s="386">
        <v>105.934</v>
      </c>
      <c r="H2586" s="386">
        <v>1.694971</v>
      </c>
      <c r="J2586" s="320">
        <f t="shared" si="200"/>
        <v>2020</v>
      </c>
      <c r="K2586" s="320">
        <f t="shared" si="201"/>
        <v>7</v>
      </c>
      <c r="L2586" s="320">
        <f t="shared" si="202"/>
        <v>28</v>
      </c>
      <c r="M2586" s="91">
        <f t="shared" si="203"/>
        <v>44040</v>
      </c>
      <c r="N2586" s="90">
        <f t="shared" si="204"/>
        <v>44040.431655092594</v>
      </c>
      <c r="O2586" s="386">
        <v>105.934</v>
      </c>
      <c r="P2586" s="386">
        <v>1.694971</v>
      </c>
      <c r="Q2586" s="386" t="s">
        <v>387</v>
      </c>
    </row>
    <row r="2587" spans="1:17">
      <c r="A2587" s="386" t="s">
        <v>386</v>
      </c>
      <c r="B2587" s="386" t="s">
        <v>387</v>
      </c>
      <c r="C2587" s="386" t="s">
        <v>188</v>
      </c>
      <c r="D2587" s="389">
        <v>44040</v>
      </c>
      <c r="E2587" s="394">
        <v>0.57725694444444442</v>
      </c>
      <c r="F2587" s="386" t="s">
        <v>577</v>
      </c>
      <c r="G2587" s="386">
        <v>105.79940000000001</v>
      </c>
      <c r="H2587" s="386">
        <v>1.709916</v>
      </c>
      <c r="J2587" s="320">
        <f t="shared" si="200"/>
        <v>2020</v>
      </c>
      <c r="K2587" s="320">
        <f t="shared" si="201"/>
        <v>7</v>
      </c>
      <c r="L2587" s="320">
        <f t="shared" si="202"/>
        <v>28</v>
      </c>
      <c r="M2587" s="91">
        <f t="shared" si="203"/>
        <v>44040</v>
      </c>
      <c r="N2587" s="90">
        <f t="shared" si="204"/>
        <v>44040.577256944445</v>
      </c>
      <c r="O2587" s="386">
        <v>105.79940000000001</v>
      </c>
      <c r="P2587" s="386">
        <v>1.709916</v>
      </c>
      <c r="Q2587" s="386" t="s">
        <v>387</v>
      </c>
    </row>
    <row r="2588" spans="1:17">
      <c r="A2588" s="386" t="s">
        <v>386</v>
      </c>
      <c r="B2588" s="386" t="s">
        <v>387</v>
      </c>
      <c r="C2588" s="386" t="s">
        <v>188</v>
      </c>
      <c r="D2588" s="389">
        <v>44040</v>
      </c>
      <c r="E2588" s="394">
        <v>0.57725694444444442</v>
      </c>
      <c r="F2588" s="386" t="s">
        <v>577</v>
      </c>
      <c r="G2588" s="386">
        <v>105.86190000000001</v>
      </c>
      <c r="H2588" s="386">
        <v>1.702974</v>
      </c>
      <c r="J2588" s="320">
        <f t="shared" si="200"/>
        <v>2020</v>
      </c>
      <c r="K2588" s="320">
        <f t="shared" si="201"/>
        <v>7</v>
      </c>
      <c r="L2588" s="320">
        <f t="shared" si="202"/>
        <v>28</v>
      </c>
      <c r="M2588" s="91">
        <f t="shared" si="203"/>
        <v>44040</v>
      </c>
      <c r="N2588" s="90">
        <f t="shared" si="204"/>
        <v>44040.577256944445</v>
      </c>
      <c r="O2588" s="386">
        <v>105.86190000000001</v>
      </c>
      <c r="P2588" s="386">
        <v>1.702974</v>
      </c>
      <c r="Q2588" s="386" t="s">
        <v>387</v>
      </c>
    </row>
    <row r="2589" spans="1:17">
      <c r="A2589" s="386" t="s">
        <v>386</v>
      </c>
      <c r="B2589" s="386" t="s">
        <v>387</v>
      </c>
      <c r="C2589" s="386" t="s">
        <v>188</v>
      </c>
      <c r="D2589" s="389">
        <v>44041</v>
      </c>
      <c r="E2589" s="394">
        <v>0.40505787037037033</v>
      </c>
      <c r="F2589" s="386" t="s">
        <v>527</v>
      </c>
      <c r="G2589" s="386">
        <v>105.815</v>
      </c>
      <c r="H2589" s="386">
        <v>1.7080090000000001</v>
      </c>
      <c r="J2589" s="320">
        <f t="shared" si="200"/>
        <v>2020</v>
      </c>
      <c r="K2589" s="320">
        <f t="shared" si="201"/>
        <v>7</v>
      </c>
      <c r="L2589" s="320">
        <f t="shared" si="202"/>
        <v>29</v>
      </c>
      <c r="M2589" s="91">
        <f t="shared" si="203"/>
        <v>44041</v>
      </c>
      <c r="N2589" s="90">
        <f t="shared" si="204"/>
        <v>44041.405057870368</v>
      </c>
      <c r="O2589" s="386">
        <v>105.815</v>
      </c>
      <c r="P2589" s="386">
        <v>1.7080090000000001</v>
      </c>
      <c r="Q2589" s="386" t="s">
        <v>387</v>
      </c>
    </row>
    <row r="2590" spans="1:17">
      <c r="A2590" s="386" t="s">
        <v>386</v>
      </c>
      <c r="B2590" s="386" t="s">
        <v>387</v>
      </c>
      <c r="C2590" s="386" t="s">
        <v>188</v>
      </c>
      <c r="D2590" s="389">
        <v>44041</v>
      </c>
      <c r="E2590" s="394">
        <v>0.58751157407407406</v>
      </c>
      <c r="F2590" s="386" t="s">
        <v>442</v>
      </c>
      <c r="G2590" s="386">
        <v>105.941</v>
      </c>
      <c r="H2590" s="386">
        <v>1.6940170000000001</v>
      </c>
      <c r="J2590" s="320">
        <f t="shared" si="200"/>
        <v>2020</v>
      </c>
      <c r="K2590" s="320">
        <f t="shared" si="201"/>
        <v>7</v>
      </c>
      <c r="L2590" s="320">
        <f t="shared" si="202"/>
        <v>29</v>
      </c>
      <c r="M2590" s="91">
        <f t="shared" si="203"/>
        <v>44041</v>
      </c>
      <c r="N2590" s="90">
        <f t="shared" si="204"/>
        <v>44041.587511574071</v>
      </c>
      <c r="O2590" s="386">
        <v>105.941</v>
      </c>
      <c r="P2590" s="386">
        <v>1.6940170000000001</v>
      </c>
      <c r="Q2590" s="386" t="s">
        <v>387</v>
      </c>
    </row>
    <row r="2591" spans="1:17">
      <c r="A2591" s="386" t="s">
        <v>386</v>
      </c>
      <c r="B2591" s="386" t="s">
        <v>387</v>
      </c>
      <c r="C2591" s="386" t="s">
        <v>188</v>
      </c>
      <c r="D2591" s="389">
        <v>44042</v>
      </c>
      <c r="E2591" s="394">
        <v>0.39045138888888886</v>
      </c>
      <c r="F2591" s="386" t="s">
        <v>413</v>
      </c>
      <c r="G2591" s="386">
        <v>106.32599999999999</v>
      </c>
      <c r="H2591" s="386">
        <v>1.6510009999999999</v>
      </c>
      <c r="J2591" s="320">
        <f t="shared" si="200"/>
        <v>2020</v>
      </c>
      <c r="K2591" s="320">
        <f t="shared" si="201"/>
        <v>7</v>
      </c>
      <c r="L2591" s="320">
        <f t="shared" si="202"/>
        <v>30</v>
      </c>
      <c r="M2591" s="91">
        <f t="shared" si="203"/>
        <v>44042</v>
      </c>
      <c r="N2591" s="90">
        <f t="shared" si="204"/>
        <v>44042.390451388892</v>
      </c>
      <c r="O2591" s="386">
        <v>106.32599999999999</v>
      </c>
      <c r="P2591" s="386">
        <v>1.6510009999999999</v>
      </c>
      <c r="Q2591" s="386" t="s">
        <v>387</v>
      </c>
    </row>
    <row r="2592" spans="1:17">
      <c r="A2592" s="386" t="s">
        <v>386</v>
      </c>
      <c r="B2592" s="386" t="s">
        <v>387</v>
      </c>
      <c r="C2592" s="386" t="s">
        <v>188</v>
      </c>
      <c r="D2592" s="389">
        <v>44042</v>
      </c>
      <c r="E2592" s="394">
        <v>0.45204861111111116</v>
      </c>
      <c r="F2592" s="386" t="s">
        <v>513</v>
      </c>
      <c r="G2592" s="386">
        <v>105.986</v>
      </c>
      <c r="H2592" s="386">
        <v>1.6890240000000001</v>
      </c>
      <c r="J2592" s="320">
        <f t="shared" si="200"/>
        <v>2020</v>
      </c>
      <c r="K2592" s="320">
        <f t="shared" si="201"/>
        <v>7</v>
      </c>
      <c r="L2592" s="320">
        <f t="shared" si="202"/>
        <v>30</v>
      </c>
      <c r="M2592" s="91">
        <f t="shared" si="203"/>
        <v>44042</v>
      </c>
      <c r="N2592" s="90">
        <f t="shared" si="204"/>
        <v>44042.452048611114</v>
      </c>
      <c r="O2592" s="386">
        <v>105.986</v>
      </c>
      <c r="P2592" s="386">
        <v>1.6890240000000001</v>
      </c>
      <c r="Q2592" s="386" t="s">
        <v>387</v>
      </c>
    </row>
    <row r="2593" spans="1:17">
      <c r="A2593" s="386" t="s">
        <v>386</v>
      </c>
      <c r="B2593" s="386" t="s">
        <v>387</v>
      </c>
      <c r="C2593" s="386" t="s">
        <v>188</v>
      </c>
      <c r="D2593" s="389">
        <v>44043</v>
      </c>
      <c r="E2593" s="394">
        <v>0.37123842592592593</v>
      </c>
      <c r="F2593" s="386" t="s">
        <v>423</v>
      </c>
      <c r="G2593" s="386">
        <v>106.589</v>
      </c>
      <c r="H2593" s="386">
        <v>1.6217619999999999</v>
      </c>
      <c r="J2593" s="320">
        <f t="shared" si="200"/>
        <v>2020</v>
      </c>
      <c r="K2593" s="320">
        <f t="shared" si="201"/>
        <v>7</v>
      </c>
      <c r="L2593" s="320">
        <f t="shared" si="202"/>
        <v>31</v>
      </c>
      <c r="M2593" s="91">
        <f t="shared" si="203"/>
        <v>44043</v>
      </c>
      <c r="N2593" s="90">
        <f t="shared" si="204"/>
        <v>44043.371238425927</v>
      </c>
      <c r="O2593" s="386">
        <v>106.589</v>
      </c>
      <c r="P2593" s="386">
        <v>1.6217619999999999</v>
      </c>
      <c r="Q2593" s="386" t="s">
        <v>387</v>
      </c>
    </row>
    <row r="2594" spans="1:17">
      <c r="A2594" s="386" t="s">
        <v>386</v>
      </c>
      <c r="B2594" s="386" t="s">
        <v>387</v>
      </c>
      <c r="C2594" s="386" t="s">
        <v>188</v>
      </c>
      <c r="D2594" s="389">
        <v>44043</v>
      </c>
      <c r="E2594" s="394">
        <v>0.38434027777777779</v>
      </c>
      <c r="F2594" s="386" t="s">
        <v>644</v>
      </c>
      <c r="G2594" s="386">
        <v>105.774</v>
      </c>
      <c r="H2594" s="386">
        <v>1.712046</v>
      </c>
      <c r="J2594" s="320">
        <f t="shared" si="200"/>
        <v>2020</v>
      </c>
      <c r="K2594" s="320">
        <f t="shared" si="201"/>
        <v>7</v>
      </c>
      <c r="L2594" s="320">
        <f t="shared" si="202"/>
        <v>31</v>
      </c>
      <c r="M2594" s="91">
        <f t="shared" si="203"/>
        <v>44043</v>
      </c>
      <c r="N2594" s="90">
        <f t="shared" si="204"/>
        <v>44043.384340277778</v>
      </c>
      <c r="O2594" s="386">
        <v>105.774</v>
      </c>
      <c r="P2594" s="386">
        <v>1.712046</v>
      </c>
      <c r="Q2594" s="386" t="s">
        <v>387</v>
      </c>
    </row>
    <row r="2595" spans="1:17">
      <c r="A2595" s="386" t="s">
        <v>386</v>
      </c>
      <c r="B2595" s="386" t="s">
        <v>387</v>
      </c>
      <c r="C2595" s="386" t="s">
        <v>188</v>
      </c>
      <c r="D2595" s="389">
        <v>44043</v>
      </c>
      <c r="E2595" s="394">
        <v>0.38981481481481484</v>
      </c>
      <c r="F2595" s="386" t="s">
        <v>703</v>
      </c>
      <c r="G2595" s="386">
        <v>106.18</v>
      </c>
      <c r="H2595" s="386">
        <v>1.666973</v>
      </c>
      <c r="J2595" s="320">
        <f t="shared" si="200"/>
        <v>2020</v>
      </c>
      <c r="K2595" s="320">
        <f t="shared" si="201"/>
        <v>7</v>
      </c>
      <c r="L2595" s="320">
        <f t="shared" si="202"/>
        <v>31</v>
      </c>
      <c r="M2595" s="91">
        <f t="shared" si="203"/>
        <v>44043</v>
      </c>
      <c r="N2595" s="90">
        <f t="shared" si="204"/>
        <v>44043.389814814815</v>
      </c>
      <c r="O2595" s="386">
        <v>106.18</v>
      </c>
      <c r="P2595" s="386">
        <v>1.666973</v>
      </c>
      <c r="Q2595" s="386" t="s">
        <v>387</v>
      </c>
    </row>
    <row r="2596" spans="1:17">
      <c r="A2596" s="386" t="s">
        <v>386</v>
      </c>
      <c r="B2596" s="386" t="s">
        <v>387</v>
      </c>
      <c r="C2596" s="386" t="s">
        <v>188</v>
      </c>
      <c r="D2596" s="389">
        <v>44046</v>
      </c>
      <c r="E2596" s="394">
        <v>0.46479166666666666</v>
      </c>
      <c r="F2596" s="386" t="s">
        <v>415</v>
      </c>
      <c r="G2596" s="386">
        <v>106.35899999999999</v>
      </c>
      <c r="H2596" s="386">
        <v>1.6469720000000001</v>
      </c>
      <c r="J2596" s="320">
        <f t="shared" si="200"/>
        <v>2020</v>
      </c>
      <c r="K2596" s="320">
        <f t="shared" si="201"/>
        <v>8</v>
      </c>
      <c r="L2596" s="320">
        <f t="shared" si="202"/>
        <v>3</v>
      </c>
      <c r="M2596" s="91">
        <f t="shared" si="203"/>
        <v>44046</v>
      </c>
      <c r="N2596" s="90">
        <f t="shared" si="204"/>
        <v>44046.464791666665</v>
      </c>
      <c r="O2596" s="386">
        <v>106.35899999999999</v>
      </c>
      <c r="P2596" s="386">
        <v>1.6469720000000001</v>
      </c>
      <c r="Q2596" s="386" t="s">
        <v>387</v>
      </c>
    </row>
    <row r="2597" spans="1:17">
      <c r="A2597" s="386" t="s">
        <v>386</v>
      </c>
      <c r="B2597" s="386" t="s">
        <v>387</v>
      </c>
      <c r="C2597" s="386" t="s">
        <v>188</v>
      </c>
      <c r="D2597" s="389">
        <v>44048</v>
      </c>
      <c r="E2597" s="394">
        <v>0.60373842592592597</v>
      </c>
      <c r="F2597" s="386" t="s">
        <v>436</v>
      </c>
      <c r="G2597" s="386">
        <v>106.572</v>
      </c>
      <c r="H2597" s="386">
        <v>1.623048</v>
      </c>
      <c r="J2597" s="320">
        <f t="shared" si="200"/>
        <v>2020</v>
      </c>
      <c r="K2597" s="320">
        <f t="shared" si="201"/>
        <v>8</v>
      </c>
      <c r="L2597" s="320">
        <f t="shared" si="202"/>
        <v>5</v>
      </c>
      <c r="M2597" s="91">
        <f t="shared" si="203"/>
        <v>44048</v>
      </c>
      <c r="N2597" s="90">
        <f t="shared" si="204"/>
        <v>44048.603738425925</v>
      </c>
      <c r="O2597" s="386">
        <v>106.572</v>
      </c>
      <c r="P2597" s="386">
        <v>1.623048</v>
      </c>
      <c r="Q2597" s="386" t="s">
        <v>387</v>
      </c>
    </row>
    <row r="2598" spans="1:17">
      <c r="A2598" s="386" t="s">
        <v>386</v>
      </c>
      <c r="B2598" s="386" t="s">
        <v>387</v>
      </c>
      <c r="C2598" s="386" t="s">
        <v>188</v>
      </c>
      <c r="D2598" s="389">
        <v>44048</v>
      </c>
      <c r="E2598" s="394">
        <v>0.60373842592592597</v>
      </c>
      <c r="F2598" s="386" t="s">
        <v>436</v>
      </c>
      <c r="G2598" s="386">
        <v>106.572</v>
      </c>
      <c r="H2598" s="386">
        <v>1.623048</v>
      </c>
      <c r="J2598" s="320">
        <f t="shared" si="200"/>
        <v>2020</v>
      </c>
      <c r="K2598" s="320">
        <f t="shared" si="201"/>
        <v>8</v>
      </c>
      <c r="L2598" s="320">
        <f t="shared" si="202"/>
        <v>5</v>
      </c>
      <c r="M2598" s="91">
        <f t="shared" si="203"/>
        <v>44048</v>
      </c>
      <c r="N2598" s="90">
        <f t="shared" si="204"/>
        <v>44048.603738425925</v>
      </c>
      <c r="O2598" s="386">
        <v>106.572</v>
      </c>
      <c r="P2598" s="386">
        <v>1.623048</v>
      </c>
      <c r="Q2598" s="386" t="s">
        <v>387</v>
      </c>
    </row>
    <row r="2599" spans="1:17">
      <c r="A2599" s="386" t="s">
        <v>386</v>
      </c>
      <c r="B2599" s="386" t="s">
        <v>387</v>
      </c>
      <c r="C2599" s="386" t="s">
        <v>188</v>
      </c>
      <c r="D2599" s="389">
        <v>44048</v>
      </c>
      <c r="E2599" s="394">
        <v>0.65185185185185179</v>
      </c>
      <c r="F2599" s="386" t="s">
        <v>436</v>
      </c>
      <c r="G2599" s="386">
        <v>106.55500000000001</v>
      </c>
      <c r="H2599" s="386">
        <v>1.624925</v>
      </c>
      <c r="J2599" s="320">
        <f t="shared" si="200"/>
        <v>2020</v>
      </c>
      <c r="K2599" s="320">
        <f t="shared" si="201"/>
        <v>8</v>
      </c>
      <c r="L2599" s="320">
        <f t="shared" si="202"/>
        <v>5</v>
      </c>
      <c r="M2599" s="91">
        <f t="shared" si="203"/>
        <v>44048</v>
      </c>
      <c r="N2599" s="90">
        <f t="shared" si="204"/>
        <v>44048.65185185185</v>
      </c>
      <c r="O2599" s="386">
        <v>106.55500000000001</v>
      </c>
      <c r="P2599" s="386">
        <v>1.624925</v>
      </c>
      <c r="Q2599" s="386" t="s">
        <v>387</v>
      </c>
    </row>
    <row r="2600" spans="1:17">
      <c r="A2600" s="386" t="s">
        <v>386</v>
      </c>
      <c r="B2600" s="386" t="s">
        <v>387</v>
      </c>
      <c r="C2600" s="386" t="s">
        <v>188</v>
      </c>
      <c r="D2600" s="389">
        <v>44048</v>
      </c>
      <c r="E2600" s="394">
        <v>0.65185185185185179</v>
      </c>
      <c r="F2600" s="386" t="s">
        <v>436</v>
      </c>
      <c r="G2600" s="386">
        <v>106.55500000000001</v>
      </c>
      <c r="H2600" s="386">
        <v>1.624925</v>
      </c>
      <c r="J2600" s="320">
        <f t="shared" si="200"/>
        <v>2020</v>
      </c>
      <c r="K2600" s="320">
        <f t="shared" si="201"/>
        <v>8</v>
      </c>
      <c r="L2600" s="320">
        <f t="shared" si="202"/>
        <v>5</v>
      </c>
      <c r="M2600" s="91">
        <f t="shared" si="203"/>
        <v>44048</v>
      </c>
      <c r="N2600" s="90">
        <f t="shared" si="204"/>
        <v>44048.65185185185</v>
      </c>
      <c r="O2600" s="386">
        <v>106.55500000000001</v>
      </c>
      <c r="P2600" s="386">
        <v>1.624925</v>
      </c>
      <c r="Q2600" s="386" t="s">
        <v>387</v>
      </c>
    </row>
    <row r="2601" spans="1:17">
      <c r="A2601" s="386" t="s">
        <v>386</v>
      </c>
      <c r="B2601" s="386" t="s">
        <v>387</v>
      </c>
      <c r="C2601" s="386" t="s">
        <v>188</v>
      </c>
      <c r="D2601" s="389">
        <v>44048</v>
      </c>
      <c r="E2601" s="394">
        <v>0.66883101851851856</v>
      </c>
      <c r="F2601" s="386" t="s">
        <v>573</v>
      </c>
      <c r="G2601" s="386">
        <v>106.15300000000001</v>
      </c>
      <c r="H2601" s="386">
        <v>1.669411</v>
      </c>
      <c r="J2601" s="320">
        <f t="shared" si="200"/>
        <v>2020</v>
      </c>
      <c r="K2601" s="320">
        <f t="shared" si="201"/>
        <v>8</v>
      </c>
      <c r="L2601" s="320">
        <f t="shared" si="202"/>
        <v>5</v>
      </c>
      <c r="M2601" s="91">
        <f t="shared" si="203"/>
        <v>44048</v>
      </c>
      <c r="N2601" s="90">
        <f t="shared" si="204"/>
        <v>44048.66883101852</v>
      </c>
      <c r="O2601" s="386">
        <v>106.15300000000001</v>
      </c>
      <c r="P2601" s="386">
        <v>1.669411</v>
      </c>
      <c r="Q2601" s="386" t="s">
        <v>387</v>
      </c>
    </row>
    <row r="2602" spans="1:17">
      <c r="A2602" s="386" t="s">
        <v>386</v>
      </c>
      <c r="B2602" s="386" t="s">
        <v>387</v>
      </c>
      <c r="C2602" s="386" t="s">
        <v>188</v>
      </c>
      <c r="D2602" s="389">
        <v>44049</v>
      </c>
      <c r="E2602" s="394">
        <v>0.57725694444444442</v>
      </c>
      <c r="F2602" s="386" t="s">
        <v>704</v>
      </c>
      <c r="G2602" s="386">
        <v>106.50402</v>
      </c>
      <c r="H2602" s="386">
        <v>1.6299710000000001</v>
      </c>
      <c r="J2602" s="320">
        <f t="shared" si="200"/>
        <v>2020</v>
      </c>
      <c r="K2602" s="320">
        <f t="shared" si="201"/>
        <v>8</v>
      </c>
      <c r="L2602" s="320">
        <f t="shared" si="202"/>
        <v>6</v>
      </c>
      <c r="M2602" s="91">
        <f t="shared" si="203"/>
        <v>44049</v>
      </c>
      <c r="N2602" s="90">
        <f t="shared" si="204"/>
        <v>44049.577256944445</v>
      </c>
      <c r="O2602" s="386">
        <v>106.50402</v>
      </c>
      <c r="P2602" s="386">
        <v>1.6299710000000001</v>
      </c>
      <c r="Q2602" s="386" t="s">
        <v>387</v>
      </c>
    </row>
    <row r="2603" spans="1:17">
      <c r="A2603" s="386" t="s">
        <v>386</v>
      </c>
      <c r="B2603" s="386" t="s">
        <v>387</v>
      </c>
      <c r="C2603" s="386" t="s">
        <v>188</v>
      </c>
      <c r="D2603" s="389">
        <v>44049</v>
      </c>
      <c r="E2603" s="394">
        <v>0.57725694444444442</v>
      </c>
      <c r="F2603" s="386" t="s">
        <v>704</v>
      </c>
      <c r="G2603" s="386">
        <v>106.44152</v>
      </c>
      <c r="H2603" s="386">
        <v>1.6368849999999999</v>
      </c>
      <c r="J2603" s="320">
        <f t="shared" si="200"/>
        <v>2020</v>
      </c>
      <c r="K2603" s="320">
        <f t="shared" si="201"/>
        <v>8</v>
      </c>
      <c r="L2603" s="320">
        <f t="shared" si="202"/>
        <v>6</v>
      </c>
      <c r="M2603" s="91">
        <f t="shared" si="203"/>
        <v>44049</v>
      </c>
      <c r="N2603" s="90">
        <f t="shared" si="204"/>
        <v>44049.577256944445</v>
      </c>
      <c r="O2603" s="386">
        <v>106.44152</v>
      </c>
      <c r="P2603" s="386">
        <v>1.6368849999999999</v>
      </c>
      <c r="Q2603" s="386" t="s">
        <v>387</v>
      </c>
    </row>
    <row r="2604" spans="1:17">
      <c r="A2604" s="386" t="s">
        <v>386</v>
      </c>
      <c r="B2604" s="386" t="s">
        <v>387</v>
      </c>
      <c r="C2604" s="386" t="s">
        <v>188</v>
      </c>
      <c r="D2604" s="389">
        <v>44049</v>
      </c>
      <c r="E2604" s="394">
        <v>0.60968750000000005</v>
      </c>
      <c r="F2604" s="386" t="s">
        <v>705</v>
      </c>
      <c r="G2604" s="386">
        <v>106.866</v>
      </c>
      <c r="H2604" s="386">
        <v>1.590022</v>
      </c>
      <c r="J2604" s="320">
        <f t="shared" si="200"/>
        <v>2020</v>
      </c>
      <c r="K2604" s="320">
        <f t="shared" si="201"/>
        <v>8</v>
      </c>
      <c r="L2604" s="320">
        <f t="shared" si="202"/>
        <v>6</v>
      </c>
      <c r="M2604" s="91">
        <f t="shared" si="203"/>
        <v>44049</v>
      </c>
      <c r="N2604" s="90">
        <f t="shared" si="204"/>
        <v>44049.6096875</v>
      </c>
      <c r="O2604" s="386">
        <v>106.866</v>
      </c>
      <c r="P2604" s="386">
        <v>1.590022</v>
      </c>
      <c r="Q2604" s="386" t="s">
        <v>387</v>
      </c>
    </row>
    <row r="2605" spans="1:17">
      <c r="A2605" s="386" t="s">
        <v>386</v>
      </c>
      <c r="B2605" s="386" t="s">
        <v>387</v>
      </c>
      <c r="C2605" s="386" t="s">
        <v>188</v>
      </c>
      <c r="D2605" s="389">
        <v>44049</v>
      </c>
      <c r="E2605" s="394">
        <v>0.60968750000000005</v>
      </c>
      <c r="F2605" s="386" t="s">
        <v>706</v>
      </c>
      <c r="G2605" s="386">
        <v>106.929</v>
      </c>
      <c r="H2605" s="386">
        <v>1.5830839999999999</v>
      </c>
      <c r="J2605" s="320">
        <f t="shared" si="200"/>
        <v>2020</v>
      </c>
      <c r="K2605" s="320">
        <f t="shared" si="201"/>
        <v>8</v>
      </c>
      <c r="L2605" s="320">
        <f t="shared" si="202"/>
        <v>6</v>
      </c>
      <c r="M2605" s="91">
        <f t="shared" si="203"/>
        <v>44049</v>
      </c>
      <c r="N2605" s="90">
        <f t="shared" si="204"/>
        <v>44049.6096875</v>
      </c>
      <c r="O2605" s="386">
        <v>106.929</v>
      </c>
      <c r="P2605" s="386">
        <v>1.5830839999999999</v>
      </c>
      <c r="Q2605" s="386" t="s">
        <v>387</v>
      </c>
    </row>
    <row r="2606" spans="1:17">
      <c r="A2606" s="386" t="s">
        <v>386</v>
      </c>
      <c r="B2606" s="386" t="s">
        <v>387</v>
      </c>
      <c r="C2606" s="386" t="s">
        <v>188</v>
      </c>
      <c r="D2606" s="389">
        <v>44049</v>
      </c>
      <c r="E2606" s="394">
        <v>0.61144675925925929</v>
      </c>
      <c r="F2606" s="386" t="s">
        <v>458</v>
      </c>
      <c r="G2606" s="386">
        <v>106.678</v>
      </c>
      <c r="H2606" s="386">
        <v>1.610751</v>
      </c>
      <c r="J2606" s="320">
        <f t="shared" si="200"/>
        <v>2020</v>
      </c>
      <c r="K2606" s="320">
        <f t="shared" si="201"/>
        <v>8</v>
      </c>
      <c r="L2606" s="320">
        <f t="shared" si="202"/>
        <v>6</v>
      </c>
      <c r="M2606" s="91">
        <f t="shared" si="203"/>
        <v>44049</v>
      </c>
      <c r="N2606" s="90">
        <f t="shared" si="204"/>
        <v>44049.611446759256</v>
      </c>
      <c r="O2606" s="386">
        <v>106.678</v>
      </c>
      <c r="P2606" s="386">
        <v>1.610751</v>
      </c>
      <c r="Q2606" s="386" t="s">
        <v>387</v>
      </c>
    </row>
    <row r="2607" spans="1:17">
      <c r="A2607" s="386" t="s">
        <v>386</v>
      </c>
      <c r="B2607" s="386" t="s">
        <v>387</v>
      </c>
      <c r="C2607" s="386" t="s">
        <v>188</v>
      </c>
      <c r="D2607" s="389">
        <v>44049</v>
      </c>
      <c r="E2607" s="394">
        <v>0.61144675925925929</v>
      </c>
      <c r="F2607" s="386" t="s">
        <v>458</v>
      </c>
      <c r="G2607" s="386">
        <v>106.678</v>
      </c>
      <c r="H2607" s="386">
        <v>1.610751</v>
      </c>
      <c r="J2607" s="320">
        <f t="shared" si="200"/>
        <v>2020</v>
      </c>
      <c r="K2607" s="320">
        <f t="shared" si="201"/>
        <v>8</v>
      </c>
      <c r="L2607" s="320">
        <f t="shared" si="202"/>
        <v>6</v>
      </c>
      <c r="M2607" s="91">
        <f t="shared" si="203"/>
        <v>44049</v>
      </c>
      <c r="N2607" s="90">
        <f t="shared" si="204"/>
        <v>44049.611446759256</v>
      </c>
      <c r="O2607" s="386">
        <v>106.678</v>
      </c>
      <c r="P2607" s="386">
        <v>1.610751</v>
      </c>
      <c r="Q2607" s="386" t="s">
        <v>387</v>
      </c>
    </row>
    <row r="2608" spans="1:17">
      <c r="A2608" s="386" t="s">
        <v>386</v>
      </c>
      <c r="B2608" s="386" t="s">
        <v>387</v>
      </c>
      <c r="C2608" s="386" t="s">
        <v>188</v>
      </c>
      <c r="D2608" s="389">
        <v>44049</v>
      </c>
      <c r="E2608" s="394">
        <v>0.61144675925925929</v>
      </c>
      <c r="F2608" s="386" t="s">
        <v>458</v>
      </c>
      <c r="G2608" s="386">
        <v>106.678</v>
      </c>
      <c r="H2608" s="386">
        <v>1.610751</v>
      </c>
      <c r="J2608" s="320">
        <f t="shared" si="200"/>
        <v>2020</v>
      </c>
      <c r="K2608" s="320">
        <f t="shared" si="201"/>
        <v>8</v>
      </c>
      <c r="L2608" s="320">
        <f t="shared" si="202"/>
        <v>6</v>
      </c>
      <c r="M2608" s="91">
        <f t="shared" si="203"/>
        <v>44049</v>
      </c>
      <c r="N2608" s="90">
        <f t="shared" si="204"/>
        <v>44049.611446759256</v>
      </c>
      <c r="O2608" s="386">
        <v>106.678</v>
      </c>
      <c r="P2608" s="386">
        <v>1.610751</v>
      </c>
      <c r="Q2608" s="386" t="s">
        <v>387</v>
      </c>
    </row>
    <row r="2609" spans="1:17">
      <c r="A2609" s="386" t="s">
        <v>386</v>
      </c>
      <c r="B2609" s="386" t="s">
        <v>387</v>
      </c>
      <c r="C2609" s="386" t="s">
        <v>188</v>
      </c>
      <c r="D2609" s="389">
        <v>44049</v>
      </c>
      <c r="E2609" s="394">
        <v>0.61178240740740741</v>
      </c>
      <c r="F2609" s="386" t="s">
        <v>573</v>
      </c>
      <c r="G2609" s="386">
        <v>106.866</v>
      </c>
      <c r="H2609" s="386">
        <v>1.590022</v>
      </c>
      <c r="J2609" s="320">
        <f t="shared" si="200"/>
        <v>2020</v>
      </c>
      <c r="K2609" s="320">
        <f t="shared" si="201"/>
        <v>8</v>
      </c>
      <c r="L2609" s="320">
        <f t="shared" si="202"/>
        <v>6</v>
      </c>
      <c r="M2609" s="91">
        <f t="shared" si="203"/>
        <v>44049</v>
      </c>
      <c r="N2609" s="90">
        <f t="shared" si="204"/>
        <v>44049.61178240741</v>
      </c>
      <c r="O2609" s="386">
        <v>106.866</v>
      </c>
      <c r="P2609" s="386">
        <v>1.590022</v>
      </c>
      <c r="Q2609" s="386" t="s">
        <v>387</v>
      </c>
    </row>
    <row r="2610" spans="1:17">
      <c r="A2610" s="386" t="s">
        <v>386</v>
      </c>
      <c r="B2610" s="386" t="s">
        <v>387</v>
      </c>
      <c r="C2610" s="386" t="s">
        <v>188</v>
      </c>
      <c r="D2610" s="389">
        <v>44049</v>
      </c>
      <c r="E2610" s="394">
        <v>0.64557870370370374</v>
      </c>
      <c r="F2610" s="386" t="s">
        <v>287</v>
      </c>
      <c r="G2610" s="386">
        <v>106.821</v>
      </c>
      <c r="H2610" s="386">
        <v>1.5949800000000001</v>
      </c>
      <c r="J2610" s="320">
        <f t="shared" si="200"/>
        <v>2020</v>
      </c>
      <c r="K2610" s="320">
        <f t="shared" si="201"/>
        <v>8</v>
      </c>
      <c r="L2610" s="320">
        <f t="shared" si="202"/>
        <v>6</v>
      </c>
      <c r="M2610" s="91">
        <f t="shared" si="203"/>
        <v>44049</v>
      </c>
      <c r="N2610" s="90">
        <f t="shared" si="204"/>
        <v>44049.645578703705</v>
      </c>
      <c r="O2610" s="386">
        <v>106.821</v>
      </c>
      <c r="P2610" s="386">
        <v>1.5949800000000001</v>
      </c>
      <c r="Q2610" s="386" t="s">
        <v>387</v>
      </c>
    </row>
    <row r="2611" spans="1:17">
      <c r="A2611" s="386" t="s">
        <v>386</v>
      </c>
      <c r="B2611" s="386" t="s">
        <v>387</v>
      </c>
      <c r="C2611" s="386" t="s">
        <v>188</v>
      </c>
      <c r="D2611" s="389">
        <v>44050</v>
      </c>
      <c r="E2611" s="394">
        <v>0.47425925925925921</v>
      </c>
      <c r="F2611" s="386" t="s">
        <v>527</v>
      </c>
      <c r="G2611" s="386">
        <v>106.792</v>
      </c>
      <c r="H2611" s="386">
        <v>1.5979730000000001</v>
      </c>
      <c r="J2611" s="320">
        <f t="shared" si="200"/>
        <v>2020</v>
      </c>
      <c r="K2611" s="320">
        <f t="shared" si="201"/>
        <v>8</v>
      </c>
      <c r="L2611" s="320">
        <f t="shared" si="202"/>
        <v>7</v>
      </c>
      <c r="M2611" s="91">
        <f t="shared" si="203"/>
        <v>44050</v>
      </c>
      <c r="N2611" s="90">
        <f t="shared" si="204"/>
        <v>44050.474259259259</v>
      </c>
      <c r="O2611" s="386">
        <v>106.792</v>
      </c>
      <c r="P2611" s="386">
        <v>1.5979730000000001</v>
      </c>
      <c r="Q2611" s="386" t="s">
        <v>387</v>
      </c>
    </row>
    <row r="2612" spans="1:17">
      <c r="A2612" s="386" t="s">
        <v>386</v>
      </c>
      <c r="B2612" s="386" t="s">
        <v>387</v>
      </c>
      <c r="C2612" s="386" t="s">
        <v>188</v>
      </c>
      <c r="D2612" s="389">
        <v>44050</v>
      </c>
      <c r="E2612" s="394">
        <v>0.62288194444444445</v>
      </c>
      <c r="F2612" s="386" t="s">
        <v>707</v>
      </c>
      <c r="G2612" s="386">
        <v>106.501</v>
      </c>
      <c r="H2612" s="386">
        <v>1.6301099999999999</v>
      </c>
      <c r="J2612" s="320">
        <f t="shared" si="200"/>
        <v>2020</v>
      </c>
      <c r="K2612" s="320">
        <f t="shared" si="201"/>
        <v>8</v>
      </c>
      <c r="L2612" s="320">
        <f t="shared" si="202"/>
        <v>7</v>
      </c>
      <c r="M2612" s="91">
        <f t="shared" si="203"/>
        <v>44050</v>
      </c>
      <c r="N2612" s="90">
        <f t="shared" si="204"/>
        <v>44050.622881944444</v>
      </c>
      <c r="O2612" s="386">
        <v>106.501</v>
      </c>
      <c r="P2612" s="386">
        <v>1.6301099999999999</v>
      </c>
      <c r="Q2612" s="386" t="s">
        <v>387</v>
      </c>
    </row>
    <row r="2613" spans="1:17">
      <c r="A2613" s="386" t="s">
        <v>386</v>
      </c>
      <c r="B2613" s="386" t="s">
        <v>387</v>
      </c>
      <c r="C2613" s="386" t="s">
        <v>188</v>
      </c>
      <c r="D2613" s="389">
        <v>44054</v>
      </c>
      <c r="E2613" s="394">
        <v>0.32991898148148147</v>
      </c>
      <c r="F2613" s="386" t="s">
        <v>589</v>
      </c>
      <c r="G2613" s="386">
        <v>106.462</v>
      </c>
      <c r="H2613" s="386">
        <v>1.634037</v>
      </c>
      <c r="J2613" s="320">
        <f t="shared" si="200"/>
        <v>2020</v>
      </c>
      <c r="K2613" s="320">
        <f t="shared" si="201"/>
        <v>8</v>
      </c>
      <c r="L2613" s="320">
        <f t="shared" si="202"/>
        <v>11</v>
      </c>
      <c r="M2613" s="91">
        <f t="shared" si="203"/>
        <v>44054</v>
      </c>
      <c r="N2613" s="90">
        <f t="shared" si="204"/>
        <v>44054.329918981479</v>
      </c>
      <c r="O2613" s="386">
        <v>106.462</v>
      </c>
      <c r="P2613" s="386">
        <v>1.634037</v>
      </c>
      <c r="Q2613" s="386" t="s">
        <v>387</v>
      </c>
    </row>
    <row r="2614" spans="1:17">
      <c r="A2614" s="386" t="s">
        <v>386</v>
      </c>
      <c r="B2614" s="386" t="s">
        <v>387</v>
      </c>
      <c r="C2614" s="386" t="s">
        <v>188</v>
      </c>
      <c r="D2614" s="389">
        <v>44054</v>
      </c>
      <c r="E2614" s="394">
        <v>0.32991898148148147</v>
      </c>
      <c r="F2614" s="386" t="s">
        <v>589</v>
      </c>
      <c r="G2614" s="386">
        <v>106.462</v>
      </c>
      <c r="H2614" s="386">
        <v>1.634037</v>
      </c>
      <c r="J2614" s="320">
        <f t="shared" si="200"/>
        <v>2020</v>
      </c>
      <c r="K2614" s="320">
        <f t="shared" si="201"/>
        <v>8</v>
      </c>
      <c r="L2614" s="320">
        <f t="shared" si="202"/>
        <v>11</v>
      </c>
      <c r="M2614" s="91">
        <f t="shared" si="203"/>
        <v>44054</v>
      </c>
      <c r="N2614" s="90">
        <f t="shared" si="204"/>
        <v>44054.329918981479</v>
      </c>
      <c r="O2614" s="386">
        <v>106.462</v>
      </c>
      <c r="P2614" s="386">
        <v>1.634037</v>
      </c>
      <c r="Q2614" s="386" t="s">
        <v>387</v>
      </c>
    </row>
    <row r="2615" spans="1:17">
      <c r="A2615" s="386" t="s">
        <v>386</v>
      </c>
      <c r="B2615" s="386" t="s">
        <v>387</v>
      </c>
      <c r="C2615" s="386" t="s">
        <v>188</v>
      </c>
      <c r="D2615" s="389">
        <v>44054</v>
      </c>
      <c r="E2615" s="394">
        <v>0.5473958333333333</v>
      </c>
      <c r="F2615" s="386" t="s">
        <v>421</v>
      </c>
      <c r="G2615" s="386">
        <v>106.066</v>
      </c>
      <c r="H2615" s="386">
        <v>1.6779710000000001</v>
      </c>
      <c r="J2615" s="320">
        <f t="shared" si="200"/>
        <v>2020</v>
      </c>
      <c r="K2615" s="320">
        <f t="shared" si="201"/>
        <v>8</v>
      </c>
      <c r="L2615" s="320">
        <f t="shared" si="202"/>
        <v>11</v>
      </c>
      <c r="M2615" s="91">
        <f t="shared" si="203"/>
        <v>44054</v>
      </c>
      <c r="N2615" s="90">
        <f t="shared" si="204"/>
        <v>44054.547395833331</v>
      </c>
      <c r="O2615" s="386">
        <v>106.066</v>
      </c>
      <c r="P2615" s="386">
        <v>1.6779710000000001</v>
      </c>
      <c r="Q2615" s="386" t="s">
        <v>387</v>
      </c>
    </row>
    <row r="2616" spans="1:17">
      <c r="A2616" s="386" t="s">
        <v>386</v>
      </c>
      <c r="B2616" s="386" t="s">
        <v>387</v>
      </c>
      <c r="C2616" s="386" t="s">
        <v>188</v>
      </c>
      <c r="D2616" s="389">
        <v>44055</v>
      </c>
      <c r="E2616" s="394">
        <v>0.34024305555555556</v>
      </c>
      <c r="F2616" s="386" t="s">
        <v>708</v>
      </c>
      <c r="G2616" s="386">
        <v>105.66</v>
      </c>
      <c r="H2616" s="386">
        <v>1.7230350000000001</v>
      </c>
      <c r="J2616" s="320">
        <f t="shared" si="200"/>
        <v>2020</v>
      </c>
      <c r="K2616" s="320">
        <f t="shared" si="201"/>
        <v>8</v>
      </c>
      <c r="L2616" s="320">
        <f t="shared" si="202"/>
        <v>12</v>
      </c>
      <c r="M2616" s="91">
        <f t="shared" si="203"/>
        <v>44055</v>
      </c>
      <c r="N2616" s="90">
        <f t="shared" si="204"/>
        <v>44055.340243055558</v>
      </c>
      <c r="O2616" s="386">
        <v>105.66</v>
      </c>
      <c r="P2616" s="386">
        <v>1.7230350000000001</v>
      </c>
      <c r="Q2616" s="386" t="s">
        <v>387</v>
      </c>
    </row>
    <row r="2617" spans="1:17">
      <c r="A2617" s="386" t="s">
        <v>386</v>
      </c>
      <c r="B2617" s="386" t="s">
        <v>387</v>
      </c>
      <c r="C2617" s="386" t="s">
        <v>188</v>
      </c>
      <c r="D2617" s="389">
        <v>44055</v>
      </c>
      <c r="E2617" s="394">
        <v>0.49452546296296296</v>
      </c>
      <c r="F2617" s="386" t="s">
        <v>458</v>
      </c>
      <c r="G2617" s="386">
        <v>105.651</v>
      </c>
      <c r="H2617" s="386">
        <v>1.72404</v>
      </c>
      <c r="J2617" s="320">
        <f t="shared" si="200"/>
        <v>2020</v>
      </c>
      <c r="K2617" s="320">
        <f t="shared" si="201"/>
        <v>8</v>
      </c>
      <c r="L2617" s="320">
        <f t="shared" si="202"/>
        <v>12</v>
      </c>
      <c r="M2617" s="91">
        <f t="shared" si="203"/>
        <v>44055</v>
      </c>
      <c r="N2617" s="90">
        <f t="shared" si="204"/>
        <v>44055.494525462964</v>
      </c>
      <c r="O2617" s="386">
        <v>105.651</v>
      </c>
      <c r="P2617" s="386">
        <v>1.72404</v>
      </c>
      <c r="Q2617" s="386" t="s">
        <v>387</v>
      </c>
    </row>
    <row r="2618" spans="1:17">
      <c r="A2618" s="386" t="s">
        <v>386</v>
      </c>
      <c r="B2618" s="386" t="s">
        <v>387</v>
      </c>
      <c r="C2618" s="386" t="s">
        <v>188</v>
      </c>
      <c r="D2618" s="389">
        <v>44055</v>
      </c>
      <c r="E2618" s="394">
        <v>0.49501157407407409</v>
      </c>
      <c r="F2618" s="386" t="s">
        <v>709</v>
      </c>
      <c r="G2618" s="386">
        <v>105.58799999999999</v>
      </c>
      <c r="H2618" s="386">
        <v>1.73108</v>
      </c>
      <c r="J2618" s="320">
        <f t="shared" si="200"/>
        <v>2020</v>
      </c>
      <c r="K2618" s="320">
        <f t="shared" si="201"/>
        <v>8</v>
      </c>
      <c r="L2618" s="320">
        <f t="shared" si="202"/>
        <v>12</v>
      </c>
      <c r="M2618" s="91">
        <f t="shared" si="203"/>
        <v>44055</v>
      </c>
      <c r="N2618" s="90">
        <f t="shared" si="204"/>
        <v>44055.495011574072</v>
      </c>
      <c r="O2618" s="386">
        <v>105.58799999999999</v>
      </c>
      <c r="P2618" s="386">
        <v>1.73108</v>
      </c>
      <c r="Q2618" s="386" t="s">
        <v>387</v>
      </c>
    </row>
    <row r="2619" spans="1:17">
      <c r="A2619" s="386" t="s">
        <v>386</v>
      </c>
      <c r="B2619" s="386" t="s">
        <v>387</v>
      </c>
      <c r="C2619" s="386" t="s">
        <v>188</v>
      </c>
      <c r="D2619" s="389">
        <v>44055</v>
      </c>
      <c r="E2619" s="394">
        <v>0.49531249999999999</v>
      </c>
      <c r="F2619" s="386" t="s">
        <v>527</v>
      </c>
      <c r="G2619" s="386">
        <v>105.651</v>
      </c>
      <c r="H2619" s="386">
        <v>1.72404</v>
      </c>
      <c r="J2619" s="320">
        <f t="shared" si="200"/>
        <v>2020</v>
      </c>
      <c r="K2619" s="320">
        <f t="shared" si="201"/>
        <v>8</v>
      </c>
      <c r="L2619" s="320">
        <f t="shared" si="202"/>
        <v>12</v>
      </c>
      <c r="M2619" s="91">
        <f t="shared" si="203"/>
        <v>44055</v>
      </c>
      <c r="N2619" s="90">
        <f t="shared" si="204"/>
        <v>44055.495312500003</v>
      </c>
      <c r="O2619" s="386">
        <v>105.651</v>
      </c>
      <c r="P2619" s="386">
        <v>1.72404</v>
      </c>
      <c r="Q2619" s="386" t="s">
        <v>387</v>
      </c>
    </row>
    <row r="2620" spans="1:17">
      <c r="A2620" s="386" t="s">
        <v>386</v>
      </c>
      <c r="B2620" s="386" t="s">
        <v>387</v>
      </c>
      <c r="C2620" s="386" t="s">
        <v>188</v>
      </c>
      <c r="D2620" s="389">
        <v>44055</v>
      </c>
      <c r="E2620" s="394">
        <v>0.49531249999999999</v>
      </c>
      <c r="F2620" s="386" t="s">
        <v>527</v>
      </c>
      <c r="G2620" s="386">
        <v>105.651</v>
      </c>
      <c r="H2620" s="386">
        <v>1.72404</v>
      </c>
      <c r="J2620" s="320">
        <f t="shared" si="200"/>
        <v>2020</v>
      </c>
      <c r="K2620" s="320">
        <f t="shared" si="201"/>
        <v>8</v>
      </c>
      <c r="L2620" s="320">
        <f t="shared" si="202"/>
        <v>12</v>
      </c>
      <c r="M2620" s="91">
        <f t="shared" si="203"/>
        <v>44055</v>
      </c>
      <c r="N2620" s="90">
        <f t="shared" si="204"/>
        <v>44055.495312500003</v>
      </c>
      <c r="O2620" s="386">
        <v>105.651</v>
      </c>
      <c r="P2620" s="386">
        <v>1.72404</v>
      </c>
      <c r="Q2620" s="386" t="s">
        <v>387</v>
      </c>
    </row>
    <row r="2621" spans="1:17">
      <c r="A2621" s="386" t="s">
        <v>386</v>
      </c>
      <c r="B2621" s="386" t="s">
        <v>387</v>
      </c>
      <c r="C2621" s="386" t="s">
        <v>188</v>
      </c>
      <c r="D2621" s="389">
        <v>44055</v>
      </c>
      <c r="E2621" s="394">
        <v>0.57725694444444442</v>
      </c>
      <c r="F2621" s="386" t="s">
        <v>710</v>
      </c>
      <c r="G2621" s="386">
        <v>105.81780999999999</v>
      </c>
      <c r="H2621" s="386">
        <v>1.705425</v>
      </c>
      <c r="J2621" s="320">
        <f t="shared" si="200"/>
        <v>2020</v>
      </c>
      <c r="K2621" s="320">
        <f t="shared" si="201"/>
        <v>8</v>
      </c>
      <c r="L2621" s="320">
        <f t="shared" si="202"/>
        <v>12</v>
      </c>
      <c r="M2621" s="91">
        <f t="shared" si="203"/>
        <v>44055</v>
      </c>
      <c r="N2621" s="90">
        <f t="shared" si="204"/>
        <v>44055.577256944445</v>
      </c>
      <c r="O2621" s="386">
        <v>105.81780999999999</v>
      </c>
      <c r="P2621" s="386">
        <v>1.705425</v>
      </c>
      <c r="Q2621" s="386" t="s">
        <v>387</v>
      </c>
    </row>
    <row r="2622" spans="1:17">
      <c r="A2622" s="386" t="s">
        <v>386</v>
      </c>
      <c r="B2622" s="386" t="s">
        <v>387</v>
      </c>
      <c r="C2622" s="386" t="s">
        <v>188</v>
      </c>
      <c r="D2622" s="389">
        <v>44055</v>
      </c>
      <c r="E2622" s="394">
        <v>0.57725694444444442</v>
      </c>
      <c r="F2622" s="386" t="s">
        <v>710</v>
      </c>
      <c r="G2622" s="386">
        <v>105.88030999999999</v>
      </c>
      <c r="H2622" s="386">
        <v>1.6984589999999999</v>
      </c>
      <c r="J2622" s="320">
        <f t="shared" si="200"/>
        <v>2020</v>
      </c>
      <c r="K2622" s="320">
        <f t="shared" si="201"/>
        <v>8</v>
      </c>
      <c r="L2622" s="320">
        <f t="shared" si="202"/>
        <v>12</v>
      </c>
      <c r="M2622" s="91">
        <f t="shared" si="203"/>
        <v>44055</v>
      </c>
      <c r="N2622" s="90">
        <f t="shared" si="204"/>
        <v>44055.577256944445</v>
      </c>
      <c r="O2622" s="386">
        <v>105.88030999999999</v>
      </c>
      <c r="P2622" s="386">
        <v>1.6984589999999999</v>
      </c>
      <c r="Q2622" s="386" t="s">
        <v>387</v>
      </c>
    </row>
    <row r="2623" spans="1:17">
      <c r="A2623" s="386" t="s">
        <v>386</v>
      </c>
      <c r="B2623" s="386" t="s">
        <v>387</v>
      </c>
      <c r="C2623" s="386" t="s">
        <v>188</v>
      </c>
      <c r="D2623" s="389">
        <v>44055</v>
      </c>
      <c r="E2623" s="394">
        <v>0.62796296296296295</v>
      </c>
      <c r="F2623" s="386" t="s">
        <v>436</v>
      </c>
      <c r="G2623" s="386">
        <v>105.678</v>
      </c>
      <c r="H2623" s="386">
        <v>1.721025</v>
      </c>
      <c r="J2623" s="320">
        <f t="shared" si="200"/>
        <v>2020</v>
      </c>
      <c r="K2623" s="320">
        <f t="shared" si="201"/>
        <v>8</v>
      </c>
      <c r="L2623" s="320">
        <f t="shared" si="202"/>
        <v>12</v>
      </c>
      <c r="M2623" s="91">
        <f t="shared" si="203"/>
        <v>44055</v>
      </c>
      <c r="N2623" s="90">
        <f t="shared" si="204"/>
        <v>44055.627962962964</v>
      </c>
      <c r="O2623" s="386">
        <v>105.678</v>
      </c>
      <c r="P2623" s="386">
        <v>1.721025</v>
      </c>
      <c r="Q2623" s="386" t="s">
        <v>387</v>
      </c>
    </row>
    <row r="2624" spans="1:17">
      <c r="A2624" s="386" t="s">
        <v>386</v>
      </c>
      <c r="B2624" s="386" t="s">
        <v>387</v>
      </c>
      <c r="C2624" s="386" t="s">
        <v>188</v>
      </c>
      <c r="D2624" s="389">
        <v>44055</v>
      </c>
      <c r="E2624" s="394">
        <v>0.68799768518518523</v>
      </c>
      <c r="F2624" s="386" t="s">
        <v>559</v>
      </c>
      <c r="G2624" s="386">
        <v>105.499</v>
      </c>
      <c r="H2624" s="386">
        <v>1.7410319999999999</v>
      </c>
      <c r="J2624" s="320">
        <f t="shared" si="200"/>
        <v>2020</v>
      </c>
      <c r="K2624" s="320">
        <f t="shared" si="201"/>
        <v>8</v>
      </c>
      <c r="L2624" s="320">
        <f t="shared" si="202"/>
        <v>12</v>
      </c>
      <c r="M2624" s="91">
        <f t="shared" si="203"/>
        <v>44055</v>
      </c>
      <c r="N2624" s="90">
        <f t="shared" si="204"/>
        <v>44055.687997685185</v>
      </c>
      <c r="O2624" s="386">
        <v>105.499</v>
      </c>
      <c r="P2624" s="386">
        <v>1.7410319999999999</v>
      </c>
      <c r="Q2624" s="386" t="s">
        <v>387</v>
      </c>
    </row>
    <row r="2625" spans="1:17">
      <c r="A2625" s="386" t="s">
        <v>386</v>
      </c>
      <c r="B2625" s="386" t="s">
        <v>387</v>
      </c>
      <c r="C2625" s="386" t="s">
        <v>188</v>
      </c>
      <c r="D2625" s="389">
        <v>44056</v>
      </c>
      <c r="E2625" s="394">
        <v>0.36037037037037034</v>
      </c>
      <c r="F2625" s="386" t="s">
        <v>422</v>
      </c>
      <c r="G2625" s="386">
        <v>108.08634000000001</v>
      </c>
      <c r="H2625" s="386">
        <v>1.4547639999999999</v>
      </c>
      <c r="J2625" s="320">
        <f t="shared" si="200"/>
        <v>2020</v>
      </c>
      <c r="K2625" s="320">
        <f t="shared" si="201"/>
        <v>8</v>
      </c>
      <c r="L2625" s="320">
        <f t="shared" si="202"/>
        <v>13</v>
      </c>
      <c r="M2625" s="91">
        <f t="shared" si="203"/>
        <v>44056</v>
      </c>
      <c r="N2625" s="90">
        <f t="shared" si="204"/>
        <v>44056.36037037037</v>
      </c>
      <c r="O2625" s="386">
        <v>108.08634000000001</v>
      </c>
      <c r="P2625" s="386">
        <v>1.4547639999999999</v>
      </c>
      <c r="Q2625" s="386" t="s">
        <v>387</v>
      </c>
    </row>
    <row r="2626" spans="1:17">
      <c r="A2626" s="386" t="s">
        <v>386</v>
      </c>
      <c r="B2626" s="386" t="s">
        <v>387</v>
      </c>
      <c r="C2626" s="386" t="s">
        <v>188</v>
      </c>
      <c r="D2626" s="389">
        <v>44056</v>
      </c>
      <c r="E2626" s="394">
        <v>0.36037037037037034</v>
      </c>
      <c r="F2626" s="386" t="s">
        <v>422</v>
      </c>
      <c r="G2626" s="386">
        <v>105.967</v>
      </c>
      <c r="H2626" s="386">
        <v>1.6882649999999999</v>
      </c>
      <c r="J2626" s="320">
        <f t="shared" si="200"/>
        <v>2020</v>
      </c>
      <c r="K2626" s="320">
        <f t="shared" si="201"/>
        <v>8</v>
      </c>
      <c r="L2626" s="320">
        <f t="shared" si="202"/>
        <v>13</v>
      </c>
      <c r="M2626" s="91">
        <f t="shared" si="203"/>
        <v>44056</v>
      </c>
      <c r="N2626" s="90">
        <f t="shared" si="204"/>
        <v>44056.36037037037</v>
      </c>
      <c r="O2626" s="386">
        <v>105.967</v>
      </c>
      <c r="P2626" s="386">
        <v>1.6882649999999999</v>
      </c>
      <c r="Q2626" s="386" t="s">
        <v>387</v>
      </c>
    </row>
    <row r="2627" spans="1:17">
      <c r="A2627" s="386" t="s">
        <v>386</v>
      </c>
      <c r="B2627" s="386" t="s">
        <v>387</v>
      </c>
      <c r="C2627" s="386" t="s">
        <v>188</v>
      </c>
      <c r="D2627" s="389">
        <v>44056</v>
      </c>
      <c r="E2627" s="394">
        <v>0.5124305555555555</v>
      </c>
      <c r="F2627" s="386" t="s">
        <v>457</v>
      </c>
      <c r="G2627" s="386">
        <v>105.66500000000001</v>
      </c>
      <c r="H2627" s="386">
        <v>1.7219640000000001</v>
      </c>
      <c r="J2627" s="320">
        <f t="shared" ref="J2627:J2690" si="205">YEAR(D2627)</f>
        <v>2020</v>
      </c>
      <c r="K2627" s="320">
        <f t="shared" ref="K2627:K2690" si="206">MONTH(D2627)</f>
        <v>8</v>
      </c>
      <c r="L2627" s="320">
        <f t="shared" ref="L2627:L2690" si="207">DAY(D2627)</f>
        <v>13</v>
      </c>
      <c r="M2627" s="91">
        <f t="shared" ref="M2627:M2690" si="208">DATE(J2627,K2627,L2627)</f>
        <v>44056</v>
      </c>
      <c r="N2627" s="90">
        <f t="shared" ref="N2627:N2690" si="209">M2627+E2627</f>
        <v>44056.512430555558</v>
      </c>
      <c r="O2627" s="386">
        <v>105.66500000000001</v>
      </c>
      <c r="P2627" s="386">
        <v>1.7219640000000001</v>
      </c>
      <c r="Q2627" s="386" t="s">
        <v>387</v>
      </c>
    </row>
    <row r="2628" spans="1:17">
      <c r="A2628" s="386" t="s">
        <v>386</v>
      </c>
      <c r="B2628" s="386" t="s">
        <v>387</v>
      </c>
      <c r="C2628" s="386" t="s">
        <v>188</v>
      </c>
      <c r="D2628" s="389">
        <v>44056</v>
      </c>
      <c r="E2628" s="394">
        <v>0.5124305555555555</v>
      </c>
      <c r="F2628" s="386" t="s">
        <v>457</v>
      </c>
      <c r="G2628" s="386">
        <v>105.66500000000001</v>
      </c>
      <c r="H2628" s="386">
        <v>1.7219640000000001</v>
      </c>
      <c r="J2628" s="320">
        <f t="shared" si="205"/>
        <v>2020</v>
      </c>
      <c r="K2628" s="320">
        <f t="shared" si="206"/>
        <v>8</v>
      </c>
      <c r="L2628" s="320">
        <f t="shared" si="207"/>
        <v>13</v>
      </c>
      <c r="M2628" s="91">
        <f t="shared" si="208"/>
        <v>44056</v>
      </c>
      <c r="N2628" s="90">
        <f t="shared" si="209"/>
        <v>44056.512430555558</v>
      </c>
      <c r="O2628" s="386">
        <v>105.66500000000001</v>
      </c>
      <c r="P2628" s="386">
        <v>1.7219640000000001</v>
      </c>
      <c r="Q2628" s="386" t="s">
        <v>387</v>
      </c>
    </row>
    <row r="2629" spans="1:17">
      <c r="A2629" s="386" t="s">
        <v>386</v>
      </c>
      <c r="B2629" s="386" t="s">
        <v>387</v>
      </c>
      <c r="C2629" s="386" t="s">
        <v>188</v>
      </c>
      <c r="D2629" s="389">
        <v>44056</v>
      </c>
      <c r="E2629" s="394">
        <v>0.57480324074074074</v>
      </c>
      <c r="F2629" s="386" t="s">
        <v>456</v>
      </c>
      <c r="G2629" s="386">
        <v>105.316</v>
      </c>
      <c r="H2629" s="386">
        <v>1.7610440000000001</v>
      </c>
      <c r="J2629" s="320">
        <f t="shared" si="205"/>
        <v>2020</v>
      </c>
      <c r="K2629" s="320">
        <f t="shared" si="206"/>
        <v>8</v>
      </c>
      <c r="L2629" s="320">
        <f t="shared" si="207"/>
        <v>13</v>
      </c>
      <c r="M2629" s="91">
        <f t="shared" si="208"/>
        <v>44056</v>
      </c>
      <c r="N2629" s="90">
        <f t="shared" si="209"/>
        <v>44056.574803240743</v>
      </c>
      <c r="O2629" s="386">
        <v>105.316</v>
      </c>
      <c r="P2629" s="386">
        <v>1.7610440000000001</v>
      </c>
      <c r="Q2629" s="386" t="s">
        <v>387</v>
      </c>
    </row>
    <row r="2630" spans="1:17">
      <c r="A2630" s="386" t="s">
        <v>386</v>
      </c>
      <c r="B2630" s="386" t="s">
        <v>387</v>
      </c>
      <c r="C2630" s="386" t="s">
        <v>188</v>
      </c>
      <c r="D2630" s="389">
        <v>44056</v>
      </c>
      <c r="E2630" s="394">
        <v>0.7016782407407407</v>
      </c>
      <c r="F2630" s="386" t="s">
        <v>415</v>
      </c>
      <c r="G2630" s="386">
        <v>105.04900000000001</v>
      </c>
      <c r="H2630" s="386">
        <v>1.79104</v>
      </c>
      <c r="J2630" s="320">
        <f t="shared" si="205"/>
        <v>2020</v>
      </c>
      <c r="K2630" s="320">
        <f t="shared" si="206"/>
        <v>8</v>
      </c>
      <c r="L2630" s="320">
        <f t="shared" si="207"/>
        <v>13</v>
      </c>
      <c r="M2630" s="91">
        <f t="shared" si="208"/>
        <v>44056</v>
      </c>
      <c r="N2630" s="90">
        <f t="shared" si="209"/>
        <v>44056.701678240737</v>
      </c>
      <c r="O2630" s="386">
        <v>105.04900000000001</v>
      </c>
      <c r="P2630" s="386">
        <v>1.79104</v>
      </c>
      <c r="Q2630" s="386" t="s">
        <v>387</v>
      </c>
    </row>
    <row r="2631" spans="1:17">
      <c r="A2631" s="386" t="s">
        <v>386</v>
      </c>
      <c r="B2631" s="386" t="s">
        <v>387</v>
      </c>
      <c r="C2631" s="386" t="s">
        <v>188</v>
      </c>
      <c r="D2631" s="389">
        <v>44057</v>
      </c>
      <c r="E2631" s="394">
        <v>0.62512731481481476</v>
      </c>
      <c r="F2631" s="386" t="s">
        <v>417</v>
      </c>
      <c r="G2631" s="386">
        <v>105.181</v>
      </c>
      <c r="H2631" s="386">
        <v>1.776043</v>
      </c>
      <c r="J2631" s="320">
        <f t="shared" si="205"/>
        <v>2020</v>
      </c>
      <c r="K2631" s="320">
        <f t="shared" si="206"/>
        <v>8</v>
      </c>
      <c r="L2631" s="320">
        <f t="shared" si="207"/>
        <v>14</v>
      </c>
      <c r="M2631" s="91">
        <f t="shared" si="208"/>
        <v>44057</v>
      </c>
      <c r="N2631" s="90">
        <f t="shared" si="209"/>
        <v>44057.625127314815</v>
      </c>
      <c r="O2631" s="386">
        <v>105.181</v>
      </c>
      <c r="P2631" s="386">
        <v>1.776043</v>
      </c>
      <c r="Q2631" s="386" t="s">
        <v>387</v>
      </c>
    </row>
    <row r="2632" spans="1:17">
      <c r="A2632" s="386" t="s">
        <v>386</v>
      </c>
      <c r="B2632" s="386" t="s">
        <v>387</v>
      </c>
      <c r="C2632" s="386" t="s">
        <v>188</v>
      </c>
      <c r="D2632" s="389">
        <v>44057</v>
      </c>
      <c r="E2632" s="394">
        <v>0.62512731481481476</v>
      </c>
      <c r="F2632" s="386" t="s">
        <v>417</v>
      </c>
      <c r="G2632" s="386">
        <v>105.181</v>
      </c>
      <c r="H2632" s="386">
        <v>1.776043</v>
      </c>
      <c r="J2632" s="320">
        <f t="shared" si="205"/>
        <v>2020</v>
      </c>
      <c r="K2632" s="320">
        <f t="shared" si="206"/>
        <v>8</v>
      </c>
      <c r="L2632" s="320">
        <f t="shared" si="207"/>
        <v>14</v>
      </c>
      <c r="M2632" s="91">
        <f t="shared" si="208"/>
        <v>44057</v>
      </c>
      <c r="N2632" s="90">
        <f t="shared" si="209"/>
        <v>44057.625127314815</v>
      </c>
      <c r="O2632" s="386">
        <v>105.181</v>
      </c>
      <c r="P2632" s="386">
        <v>1.776043</v>
      </c>
      <c r="Q2632" s="386" t="s">
        <v>387</v>
      </c>
    </row>
    <row r="2633" spans="1:17">
      <c r="A2633" s="386" t="s">
        <v>386</v>
      </c>
      <c r="B2633" s="386" t="s">
        <v>387</v>
      </c>
      <c r="C2633" s="386" t="s">
        <v>188</v>
      </c>
      <c r="D2633" s="389">
        <v>44061</v>
      </c>
      <c r="E2633" s="394">
        <v>0.58267361111111104</v>
      </c>
      <c r="F2633" s="386" t="s">
        <v>287</v>
      </c>
      <c r="G2633" s="386">
        <v>105.455</v>
      </c>
      <c r="H2633" s="386">
        <v>1.7449669999999999</v>
      </c>
      <c r="J2633" s="320">
        <f t="shared" si="205"/>
        <v>2020</v>
      </c>
      <c r="K2633" s="320">
        <f t="shared" si="206"/>
        <v>8</v>
      </c>
      <c r="L2633" s="320">
        <f t="shared" si="207"/>
        <v>18</v>
      </c>
      <c r="M2633" s="91">
        <f t="shared" si="208"/>
        <v>44061</v>
      </c>
      <c r="N2633" s="90">
        <f t="shared" si="209"/>
        <v>44061.582673611112</v>
      </c>
      <c r="O2633" s="386">
        <v>105.455</v>
      </c>
      <c r="P2633" s="386">
        <v>1.7449669999999999</v>
      </c>
      <c r="Q2633" s="386" t="s">
        <v>387</v>
      </c>
    </row>
    <row r="2634" spans="1:17">
      <c r="A2634" s="386" t="s">
        <v>386</v>
      </c>
      <c r="B2634" s="386" t="s">
        <v>387</v>
      </c>
      <c r="C2634" s="386" t="s">
        <v>188</v>
      </c>
      <c r="D2634" s="389">
        <v>44063</v>
      </c>
      <c r="E2634" s="394">
        <v>0.39157407407407407</v>
      </c>
      <c r="F2634" s="386" t="s">
        <v>711</v>
      </c>
      <c r="G2634" s="386">
        <v>105.066</v>
      </c>
      <c r="H2634" s="386">
        <v>1.788054</v>
      </c>
      <c r="J2634" s="320">
        <f t="shared" si="205"/>
        <v>2020</v>
      </c>
      <c r="K2634" s="320">
        <f t="shared" si="206"/>
        <v>8</v>
      </c>
      <c r="L2634" s="320">
        <f t="shared" si="207"/>
        <v>20</v>
      </c>
      <c r="M2634" s="91">
        <f t="shared" si="208"/>
        <v>44063</v>
      </c>
      <c r="N2634" s="90">
        <f t="shared" si="209"/>
        <v>44063.391574074078</v>
      </c>
      <c r="O2634" s="386">
        <v>105.066</v>
      </c>
      <c r="P2634" s="386">
        <v>1.788054</v>
      </c>
      <c r="Q2634" s="386" t="s">
        <v>387</v>
      </c>
    </row>
    <row r="2635" spans="1:17">
      <c r="A2635" s="386" t="s">
        <v>386</v>
      </c>
      <c r="B2635" s="386" t="s">
        <v>387</v>
      </c>
      <c r="C2635" s="386" t="s">
        <v>188</v>
      </c>
      <c r="D2635" s="389">
        <v>44063</v>
      </c>
      <c r="E2635" s="394">
        <v>0.3923611111111111</v>
      </c>
      <c r="F2635" s="386" t="s">
        <v>711</v>
      </c>
      <c r="G2635" s="386">
        <v>105.003</v>
      </c>
      <c r="H2635" s="386">
        <v>1.795156</v>
      </c>
      <c r="J2635" s="320">
        <f t="shared" si="205"/>
        <v>2020</v>
      </c>
      <c r="K2635" s="320">
        <f t="shared" si="206"/>
        <v>8</v>
      </c>
      <c r="L2635" s="320">
        <f t="shared" si="207"/>
        <v>20</v>
      </c>
      <c r="M2635" s="91">
        <f t="shared" si="208"/>
        <v>44063</v>
      </c>
      <c r="N2635" s="90">
        <f t="shared" si="209"/>
        <v>44063.392361111109</v>
      </c>
      <c r="O2635" s="386">
        <v>105.003</v>
      </c>
      <c r="P2635" s="386">
        <v>1.795156</v>
      </c>
      <c r="Q2635" s="386" t="s">
        <v>387</v>
      </c>
    </row>
    <row r="2636" spans="1:17">
      <c r="A2636" s="386" t="s">
        <v>386</v>
      </c>
      <c r="B2636" s="386" t="s">
        <v>387</v>
      </c>
      <c r="C2636" s="386" t="s">
        <v>188</v>
      </c>
      <c r="D2636" s="389">
        <v>44064</v>
      </c>
      <c r="E2636" s="394">
        <v>0.47309027777777779</v>
      </c>
      <c r="F2636" s="386" t="s">
        <v>712</v>
      </c>
      <c r="G2636" s="386">
        <v>105.09898</v>
      </c>
      <c r="H2636" s="386">
        <v>1.7841830000000001</v>
      </c>
      <c r="J2636" s="320">
        <f t="shared" si="205"/>
        <v>2020</v>
      </c>
      <c r="K2636" s="320">
        <f t="shared" si="206"/>
        <v>8</v>
      </c>
      <c r="L2636" s="320">
        <f t="shared" si="207"/>
        <v>21</v>
      </c>
      <c r="M2636" s="91">
        <f t="shared" si="208"/>
        <v>44064</v>
      </c>
      <c r="N2636" s="90">
        <f t="shared" si="209"/>
        <v>44064.473090277781</v>
      </c>
      <c r="O2636" s="386">
        <v>105.09898</v>
      </c>
      <c r="P2636" s="386">
        <v>1.7841830000000001</v>
      </c>
      <c r="Q2636" s="386" t="s">
        <v>387</v>
      </c>
    </row>
    <row r="2637" spans="1:17">
      <c r="A2637" s="386" t="s">
        <v>386</v>
      </c>
      <c r="B2637" s="386" t="s">
        <v>387</v>
      </c>
      <c r="C2637" s="386" t="s">
        <v>188</v>
      </c>
      <c r="D2637" s="389">
        <v>44064</v>
      </c>
      <c r="E2637" s="394">
        <v>0.47309027777777779</v>
      </c>
      <c r="F2637" s="386" t="s">
        <v>548</v>
      </c>
      <c r="G2637" s="386">
        <v>105.13023</v>
      </c>
      <c r="H2637" s="386">
        <v>1.780662</v>
      </c>
      <c r="J2637" s="320">
        <f t="shared" si="205"/>
        <v>2020</v>
      </c>
      <c r="K2637" s="320">
        <f t="shared" si="206"/>
        <v>8</v>
      </c>
      <c r="L2637" s="320">
        <f t="shared" si="207"/>
        <v>21</v>
      </c>
      <c r="M2637" s="91">
        <f t="shared" si="208"/>
        <v>44064</v>
      </c>
      <c r="N2637" s="90">
        <f t="shared" si="209"/>
        <v>44064.473090277781</v>
      </c>
      <c r="O2637" s="386">
        <v>105.13023</v>
      </c>
      <c r="P2637" s="386">
        <v>1.780662</v>
      </c>
      <c r="Q2637" s="386" t="s">
        <v>387</v>
      </c>
    </row>
    <row r="2638" spans="1:17">
      <c r="A2638" s="386" t="s">
        <v>386</v>
      </c>
      <c r="B2638" s="386" t="s">
        <v>387</v>
      </c>
      <c r="C2638" s="386" t="s">
        <v>188</v>
      </c>
      <c r="D2638" s="389">
        <v>44064</v>
      </c>
      <c r="E2638" s="394">
        <v>0.47309027777777779</v>
      </c>
      <c r="F2638" s="386" t="s">
        <v>713</v>
      </c>
      <c r="G2638" s="386">
        <v>105.16148</v>
      </c>
      <c r="H2638" s="386">
        <v>1.7771429999999999</v>
      </c>
      <c r="J2638" s="320">
        <f t="shared" si="205"/>
        <v>2020</v>
      </c>
      <c r="K2638" s="320">
        <f t="shared" si="206"/>
        <v>8</v>
      </c>
      <c r="L2638" s="320">
        <f t="shared" si="207"/>
        <v>21</v>
      </c>
      <c r="M2638" s="91">
        <f t="shared" si="208"/>
        <v>44064</v>
      </c>
      <c r="N2638" s="90">
        <f t="shared" si="209"/>
        <v>44064.473090277781</v>
      </c>
      <c r="O2638" s="386">
        <v>105.16148</v>
      </c>
      <c r="P2638" s="386">
        <v>1.7771429999999999</v>
      </c>
      <c r="Q2638" s="386" t="s">
        <v>387</v>
      </c>
    </row>
    <row r="2639" spans="1:17">
      <c r="A2639" s="386" t="s">
        <v>386</v>
      </c>
      <c r="B2639" s="386" t="s">
        <v>387</v>
      </c>
      <c r="C2639" s="386" t="s">
        <v>188</v>
      </c>
      <c r="D2639" s="389">
        <v>44064</v>
      </c>
      <c r="E2639" s="394">
        <v>0.47309027777777779</v>
      </c>
      <c r="F2639" s="386" t="s">
        <v>567</v>
      </c>
      <c r="G2639" s="386">
        <v>105.16148</v>
      </c>
      <c r="H2639" s="386">
        <v>1.7771429999999999</v>
      </c>
      <c r="J2639" s="320">
        <f t="shared" si="205"/>
        <v>2020</v>
      </c>
      <c r="K2639" s="320">
        <f t="shared" si="206"/>
        <v>8</v>
      </c>
      <c r="L2639" s="320">
        <f t="shared" si="207"/>
        <v>21</v>
      </c>
      <c r="M2639" s="91">
        <f t="shared" si="208"/>
        <v>44064</v>
      </c>
      <c r="N2639" s="90">
        <f t="shared" si="209"/>
        <v>44064.473090277781</v>
      </c>
      <c r="O2639" s="386">
        <v>105.16148</v>
      </c>
      <c r="P2639" s="386">
        <v>1.7771429999999999</v>
      </c>
      <c r="Q2639" s="386" t="s">
        <v>387</v>
      </c>
    </row>
    <row r="2640" spans="1:17">
      <c r="A2640" s="386" t="s">
        <v>386</v>
      </c>
      <c r="B2640" s="386" t="s">
        <v>387</v>
      </c>
      <c r="C2640" s="386" t="s">
        <v>188</v>
      </c>
      <c r="D2640" s="389">
        <v>44064</v>
      </c>
      <c r="E2640" s="394">
        <v>0.55129629629629628</v>
      </c>
      <c r="F2640" s="386" t="s">
        <v>413</v>
      </c>
      <c r="G2640" s="386">
        <v>105.185</v>
      </c>
      <c r="H2640" s="386">
        <v>1.7744949999999999</v>
      </c>
      <c r="J2640" s="320">
        <f t="shared" si="205"/>
        <v>2020</v>
      </c>
      <c r="K2640" s="320">
        <f t="shared" si="206"/>
        <v>8</v>
      </c>
      <c r="L2640" s="320">
        <f t="shared" si="207"/>
        <v>21</v>
      </c>
      <c r="M2640" s="91">
        <f t="shared" si="208"/>
        <v>44064</v>
      </c>
      <c r="N2640" s="90">
        <f t="shared" si="209"/>
        <v>44064.551296296297</v>
      </c>
      <c r="O2640" s="386">
        <v>105.185</v>
      </c>
      <c r="P2640" s="386">
        <v>1.7744949999999999</v>
      </c>
      <c r="Q2640" s="386" t="s">
        <v>387</v>
      </c>
    </row>
    <row r="2641" spans="1:17">
      <c r="A2641" s="386" t="s">
        <v>386</v>
      </c>
      <c r="B2641" s="386" t="s">
        <v>387</v>
      </c>
      <c r="C2641" s="386" t="s">
        <v>188</v>
      </c>
      <c r="D2641" s="389">
        <v>44064</v>
      </c>
      <c r="E2641" s="394">
        <v>0.55133101851851851</v>
      </c>
      <c r="F2641" s="386" t="s">
        <v>413</v>
      </c>
      <c r="G2641" s="386">
        <v>105.21599999999999</v>
      </c>
      <c r="H2641" s="386">
        <v>1.7710049999999999</v>
      </c>
      <c r="J2641" s="320">
        <f t="shared" si="205"/>
        <v>2020</v>
      </c>
      <c r="K2641" s="320">
        <f t="shared" si="206"/>
        <v>8</v>
      </c>
      <c r="L2641" s="320">
        <f t="shared" si="207"/>
        <v>21</v>
      </c>
      <c r="M2641" s="91">
        <f t="shared" si="208"/>
        <v>44064</v>
      </c>
      <c r="N2641" s="90">
        <f t="shared" si="209"/>
        <v>44064.55133101852</v>
      </c>
      <c r="O2641" s="386">
        <v>105.21599999999999</v>
      </c>
      <c r="P2641" s="386">
        <v>1.7710049999999999</v>
      </c>
      <c r="Q2641" s="386" t="s">
        <v>387</v>
      </c>
    </row>
    <row r="2642" spans="1:17">
      <c r="A2642" s="386" t="s">
        <v>386</v>
      </c>
      <c r="B2642" s="386" t="s">
        <v>387</v>
      </c>
      <c r="C2642" s="386" t="s">
        <v>188</v>
      </c>
      <c r="D2642" s="389">
        <v>44064</v>
      </c>
      <c r="E2642" s="394">
        <v>0.72361111111111109</v>
      </c>
      <c r="F2642" s="386" t="s">
        <v>413</v>
      </c>
      <c r="G2642" s="386">
        <v>105.08499999999999</v>
      </c>
      <c r="H2642" s="386">
        <v>1.785758</v>
      </c>
      <c r="J2642" s="320">
        <f t="shared" si="205"/>
        <v>2020</v>
      </c>
      <c r="K2642" s="320">
        <f t="shared" si="206"/>
        <v>8</v>
      </c>
      <c r="L2642" s="320">
        <f t="shared" si="207"/>
        <v>21</v>
      </c>
      <c r="M2642" s="91">
        <f t="shared" si="208"/>
        <v>44064</v>
      </c>
      <c r="N2642" s="90">
        <f t="shared" si="209"/>
        <v>44064.723611111112</v>
      </c>
      <c r="O2642" s="386">
        <v>105.08499999999999</v>
      </c>
      <c r="P2642" s="386">
        <v>1.785758</v>
      </c>
      <c r="Q2642" s="386" t="s">
        <v>387</v>
      </c>
    </row>
    <row r="2643" spans="1:17">
      <c r="A2643" s="386" t="s">
        <v>386</v>
      </c>
      <c r="B2643" s="386" t="s">
        <v>387</v>
      </c>
      <c r="C2643" s="386" t="s">
        <v>188</v>
      </c>
      <c r="D2643" s="389">
        <v>44064</v>
      </c>
      <c r="E2643" s="394">
        <v>0.73888888888888893</v>
      </c>
      <c r="F2643" s="386" t="s">
        <v>413</v>
      </c>
      <c r="G2643" s="386">
        <v>104.906356</v>
      </c>
      <c r="H2643" s="386">
        <v>1.805911</v>
      </c>
      <c r="J2643" s="320">
        <f t="shared" si="205"/>
        <v>2020</v>
      </c>
      <c r="K2643" s="320">
        <f t="shared" si="206"/>
        <v>8</v>
      </c>
      <c r="L2643" s="320">
        <f t="shared" si="207"/>
        <v>21</v>
      </c>
      <c r="M2643" s="91">
        <f t="shared" si="208"/>
        <v>44064</v>
      </c>
      <c r="N2643" s="90">
        <f t="shared" si="209"/>
        <v>44064.738888888889</v>
      </c>
      <c r="O2643" s="386">
        <v>104.906356</v>
      </c>
      <c r="P2643" s="386">
        <v>1.805911</v>
      </c>
      <c r="Q2643" s="386" t="s">
        <v>387</v>
      </c>
    </row>
    <row r="2644" spans="1:17">
      <c r="A2644" s="386" t="s">
        <v>386</v>
      </c>
      <c r="B2644" s="386" t="s">
        <v>387</v>
      </c>
      <c r="C2644" s="386" t="s">
        <v>188</v>
      </c>
      <c r="D2644" s="389">
        <v>44067</v>
      </c>
      <c r="E2644" s="394">
        <v>0.47298611111111111</v>
      </c>
      <c r="F2644" s="386" t="s">
        <v>714</v>
      </c>
      <c r="G2644" s="386">
        <v>104.741</v>
      </c>
      <c r="H2644" s="386">
        <v>1.824454</v>
      </c>
      <c r="J2644" s="320">
        <f t="shared" si="205"/>
        <v>2020</v>
      </c>
      <c r="K2644" s="320">
        <f t="shared" si="206"/>
        <v>8</v>
      </c>
      <c r="L2644" s="320">
        <f t="shared" si="207"/>
        <v>24</v>
      </c>
      <c r="M2644" s="91">
        <f t="shared" si="208"/>
        <v>44067</v>
      </c>
      <c r="N2644" s="90">
        <f t="shared" si="209"/>
        <v>44067.472986111112</v>
      </c>
      <c r="O2644" s="386">
        <v>104.741</v>
      </c>
      <c r="P2644" s="386">
        <v>1.824454</v>
      </c>
      <c r="Q2644" s="386" t="s">
        <v>387</v>
      </c>
    </row>
    <row r="2645" spans="1:17">
      <c r="A2645" s="386" t="s">
        <v>386</v>
      </c>
      <c r="B2645" s="386" t="s">
        <v>387</v>
      </c>
      <c r="C2645" s="386" t="s">
        <v>188</v>
      </c>
      <c r="D2645" s="389">
        <v>44067</v>
      </c>
      <c r="E2645" s="394">
        <v>0.47302083333333333</v>
      </c>
      <c r="F2645" s="386" t="s">
        <v>714</v>
      </c>
      <c r="G2645" s="386">
        <v>104.77200000000001</v>
      </c>
      <c r="H2645" s="386">
        <v>1.820948</v>
      </c>
      <c r="J2645" s="320">
        <f t="shared" si="205"/>
        <v>2020</v>
      </c>
      <c r="K2645" s="320">
        <f t="shared" si="206"/>
        <v>8</v>
      </c>
      <c r="L2645" s="320">
        <f t="shared" si="207"/>
        <v>24</v>
      </c>
      <c r="M2645" s="91">
        <f t="shared" si="208"/>
        <v>44067</v>
      </c>
      <c r="N2645" s="90">
        <f t="shared" si="209"/>
        <v>44067.473020833335</v>
      </c>
      <c r="O2645" s="386">
        <v>104.77200000000001</v>
      </c>
      <c r="P2645" s="386">
        <v>1.820948</v>
      </c>
      <c r="Q2645" s="386" t="s">
        <v>387</v>
      </c>
    </row>
    <row r="2646" spans="1:17">
      <c r="A2646" s="386" t="s">
        <v>386</v>
      </c>
      <c r="B2646" s="386" t="s">
        <v>387</v>
      </c>
      <c r="C2646" s="386" t="s">
        <v>188</v>
      </c>
      <c r="D2646" s="389">
        <v>44067</v>
      </c>
      <c r="E2646" s="394">
        <v>0.47302083333333333</v>
      </c>
      <c r="F2646" s="386" t="s">
        <v>714</v>
      </c>
      <c r="G2646" s="386">
        <v>104.77200000000001</v>
      </c>
      <c r="H2646" s="386">
        <v>1.820948</v>
      </c>
      <c r="J2646" s="320">
        <f t="shared" si="205"/>
        <v>2020</v>
      </c>
      <c r="K2646" s="320">
        <f t="shared" si="206"/>
        <v>8</v>
      </c>
      <c r="L2646" s="320">
        <f t="shared" si="207"/>
        <v>24</v>
      </c>
      <c r="M2646" s="91">
        <f t="shared" si="208"/>
        <v>44067</v>
      </c>
      <c r="N2646" s="90">
        <f t="shared" si="209"/>
        <v>44067.473020833335</v>
      </c>
      <c r="O2646" s="386">
        <v>104.77200000000001</v>
      </c>
      <c r="P2646" s="386">
        <v>1.820948</v>
      </c>
      <c r="Q2646" s="386" t="s">
        <v>387</v>
      </c>
    </row>
    <row r="2647" spans="1:17">
      <c r="A2647" s="386" t="s">
        <v>386</v>
      </c>
      <c r="B2647" s="386" t="s">
        <v>387</v>
      </c>
      <c r="C2647" s="386" t="s">
        <v>188</v>
      </c>
      <c r="D2647" s="389">
        <v>44067</v>
      </c>
      <c r="E2647" s="394">
        <v>0.50671296296296298</v>
      </c>
      <c r="F2647" s="386" t="s">
        <v>468</v>
      </c>
      <c r="G2647" s="386">
        <v>104.96599999999999</v>
      </c>
      <c r="H2647" s="386">
        <v>1.7990280000000001</v>
      </c>
      <c r="J2647" s="320">
        <f t="shared" si="205"/>
        <v>2020</v>
      </c>
      <c r="K2647" s="320">
        <f t="shared" si="206"/>
        <v>8</v>
      </c>
      <c r="L2647" s="320">
        <f t="shared" si="207"/>
        <v>24</v>
      </c>
      <c r="M2647" s="91">
        <f t="shared" si="208"/>
        <v>44067</v>
      </c>
      <c r="N2647" s="90">
        <f t="shared" si="209"/>
        <v>44067.506712962961</v>
      </c>
      <c r="O2647" s="386">
        <v>104.96599999999999</v>
      </c>
      <c r="P2647" s="386">
        <v>1.7990280000000001</v>
      </c>
      <c r="Q2647" s="386" t="s">
        <v>387</v>
      </c>
    </row>
    <row r="2648" spans="1:17">
      <c r="A2648" s="386" t="s">
        <v>386</v>
      </c>
      <c r="B2648" s="386" t="s">
        <v>387</v>
      </c>
      <c r="C2648" s="386" t="s">
        <v>188</v>
      </c>
      <c r="D2648" s="389">
        <v>44068</v>
      </c>
      <c r="E2648" s="394">
        <v>0.65579861111111115</v>
      </c>
      <c r="F2648" s="386" t="s">
        <v>459</v>
      </c>
      <c r="G2648" s="386">
        <v>104.23</v>
      </c>
      <c r="H2648" s="386">
        <v>1.8823019999999999</v>
      </c>
      <c r="J2648" s="320">
        <f t="shared" si="205"/>
        <v>2020</v>
      </c>
      <c r="K2648" s="320">
        <f t="shared" si="206"/>
        <v>8</v>
      </c>
      <c r="L2648" s="320">
        <f t="shared" si="207"/>
        <v>25</v>
      </c>
      <c r="M2648" s="91">
        <f t="shared" si="208"/>
        <v>44068</v>
      </c>
      <c r="N2648" s="90">
        <f t="shared" si="209"/>
        <v>44068.655798611115</v>
      </c>
      <c r="O2648" s="386">
        <v>104.23</v>
      </c>
      <c r="P2648" s="386">
        <v>1.8823019999999999</v>
      </c>
      <c r="Q2648" s="386" t="s">
        <v>387</v>
      </c>
    </row>
    <row r="2649" spans="1:17">
      <c r="A2649" s="386" t="s">
        <v>386</v>
      </c>
      <c r="B2649" s="386" t="s">
        <v>387</v>
      </c>
      <c r="C2649" s="386" t="s">
        <v>188</v>
      </c>
      <c r="D2649" s="389">
        <v>44068</v>
      </c>
      <c r="E2649" s="394">
        <v>0.65579861111111115</v>
      </c>
      <c r="F2649" s="386" t="s">
        <v>459</v>
      </c>
      <c r="G2649" s="386">
        <v>104.23</v>
      </c>
      <c r="H2649" s="386">
        <v>1.8823019999999999</v>
      </c>
      <c r="J2649" s="320">
        <f t="shared" si="205"/>
        <v>2020</v>
      </c>
      <c r="K2649" s="320">
        <f t="shared" si="206"/>
        <v>8</v>
      </c>
      <c r="L2649" s="320">
        <f t="shared" si="207"/>
        <v>25</v>
      </c>
      <c r="M2649" s="91">
        <f t="shared" si="208"/>
        <v>44068</v>
      </c>
      <c r="N2649" s="90">
        <f t="shared" si="209"/>
        <v>44068.655798611115</v>
      </c>
      <c r="O2649" s="386">
        <v>104.23</v>
      </c>
      <c r="P2649" s="386">
        <v>1.8823019999999999</v>
      </c>
      <c r="Q2649" s="386" t="s">
        <v>387</v>
      </c>
    </row>
    <row r="2650" spans="1:17">
      <c r="A2650" s="386" t="s">
        <v>386</v>
      </c>
      <c r="B2650" s="386" t="s">
        <v>387</v>
      </c>
      <c r="C2650" s="386" t="s">
        <v>188</v>
      </c>
      <c r="D2650" s="389">
        <v>44068</v>
      </c>
      <c r="E2650" s="394">
        <v>0.65579861111111115</v>
      </c>
      <c r="F2650" s="386" t="s">
        <v>459</v>
      </c>
      <c r="G2650" s="386">
        <v>103.98</v>
      </c>
      <c r="H2650" s="386">
        <v>1.91079</v>
      </c>
      <c r="J2650" s="320">
        <f t="shared" si="205"/>
        <v>2020</v>
      </c>
      <c r="K2650" s="320">
        <f t="shared" si="206"/>
        <v>8</v>
      </c>
      <c r="L2650" s="320">
        <f t="shared" si="207"/>
        <v>25</v>
      </c>
      <c r="M2650" s="91">
        <f t="shared" si="208"/>
        <v>44068</v>
      </c>
      <c r="N2650" s="90">
        <f t="shared" si="209"/>
        <v>44068.655798611115</v>
      </c>
      <c r="O2650" s="386">
        <v>103.98</v>
      </c>
      <c r="P2650" s="386">
        <v>1.91079</v>
      </c>
      <c r="Q2650" s="386" t="s">
        <v>387</v>
      </c>
    </row>
    <row r="2651" spans="1:17">
      <c r="A2651" s="386" t="s">
        <v>386</v>
      </c>
      <c r="B2651" s="386" t="s">
        <v>387</v>
      </c>
      <c r="C2651" s="386" t="s">
        <v>188</v>
      </c>
      <c r="D2651" s="389">
        <v>44069</v>
      </c>
      <c r="E2651" s="394">
        <v>0.46112268518518518</v>
      </c>
      <c r="F2651" s="386" t="s">
        <v>419</v>
      </c>
      <c r="G2651" s="386">
        <v>104.1</v>
      </c>
      <c r="H2651" s="386">
        <v>1.8969819999999999</v>
      </c>
      <c r="J2651" s="320">
        <f t="shared" si="205"/>
        <v>2020</v>
      </c>
      <c r="K2651" s="320">
        <f t="shared" si="206"/>
        <v>8</v>
      </c>
      <c r="L2651" s="320">
        <f t="shared" si="207"/>
        <v>26</v>
      </c>
      <c r="M2651" s="91">
        <f t="shared" si="208"/>
        <v>44069</v>
      </c>
      <c r="N2651" s="90">
        <f t="shared" si="209"/>
        <v>44069.461122685185</v>
      </c>
      <c r="O2651" s="386">
        <v>104.1</v>
      </c>
      <c r="P2651" s="386">
        <v>1.8969819999999999</v>
      </c>
      <c r="Q2651" s="386" t="s">
        <v>387</v>
      </c>
    </row>
    <row r="2652" spans="1:17">
      <c r="A2652" s="386" t="s">
        <v>386</v>
      </c>
      <c r="B2652" s="386" t="s">
        <v>387</v>
      </c>
      <c r="C2652" s="386" t="s">
        <v>188</v>
      </c>
      <c r="D2652" s="389">
        <v>44069</v>
      </c>
      <c r="E2652" s="394">
        <v>0.65598379629629633</v>
      </c>
      <c r="F2652" s="386" t="s">
        <v>715</v>
      </c>
      <c r="G2652" s="386">
        <v>104.214</v>
      </c>
      <c r="H2652" s="386">
        <v>1.8839950000000001</v>
      </c>
      <c r="J2652" s="320">
        <f t="shared" si="205"/>
        <v>2020</v>
      </c>
      <c r="K2652" s="320">
        <f t="shared" si="206"/>
        <v>8</v>
      </c>
      <c r="L2652" s="320">
        <f t="shared" si="207"/>
        <v>26</v>
      </c>
      <c r="M2652" s="91">
        <f t="shared" si="208"/>
        <v>44069</v>
      </c>
      <c r="N2652" s="90">
        <f t="shared" si="209"/>
        <v>44069.6559837963</v>
      </c>
      <c r="O2652" s="386">
        <v>104.214</v>
      </c>
      <c r="P2652" s="386">
        <v>1.8839950000000001</v>
      </c>
      <c r="Q2652" s="386" t="s">
        <v>387</v>
      </c>
    </row>
    <row r="2653" spans="1:17">
      <c r="A2653" s="386" t="s">
        <v>386</v>
      </c>
      <c r="B2653" s="386" t="s">
        <v>387</v>
      </c>
      <c r="C2653" s="386" t="s">
        <v>188</v>
      </c>
      <c r="D2653" s="389">
        <v>44069</v>
      </c>
      <c r="E2653" s="394">
        <v>0.65598379629629633</v>
      </c>
      <c r="F2653" s="386" t="s">
        <v>715</v>
      </c>
      <c r="G2653" s="386">
        <v>104.214</v>
      </c>
      <c r="H2653" s="386">
        <v>1.8839950000000001</v>
      </c>
      <c r="J2653" s="320">
        <f t="shared" si="205"/>
        <v>2020</v>
      </c>
      <c r="K2653" s="320">
        <f t="shared" si="206"/>
        <v>8</v>
      </c>
      <c r="L2653" s="320">
        <f t="shared" si="207"/>
        <v>26</v>
      </c>
      <c r="M2653" s="91">
        <f t="shared" si="208"/>
        <v>44069</v>
      </c>
      <c r="N2653" s="90">
        <f t="shared" si="209"/>
        <v>44069.6559837963</v>
      </c>
      <c r="O2653" s="386">
        <v>104.214</v>
      </c>
      <c r="P2653" s="386">
        <v>1.8839950000000001</v>
      </c>
      <c r="Q2653" s="386" t="s">
        <v>387</v>
      </c>
    </row>
    <row r="2654" spans="1:17">
      <c r="A2654" s="386" t="s">
        <v>386</v>
      </c>
      <c r="B2654" s="386" t="s">
        <v>387</v>
      </c>
      <c r="C2654" s="386" t="s">
        <v>188</v>
      </c>
      <c r="D2654" s="389">
        <v>44071</v>
      </c>
      <c r="E2654" s="394">
        <v>0.40409722222222222</v>
      </c>
      <c r="F2654" s="386" t="s">
        <v>414</v>
      </c>
      <c r="G2654" s="386">
        <v>103.93899999999999</v>
      </c>
      <c r="H2654" s="386">
        <v>1.91499</v>
      </c>
      <c r="J2654" s="320">
        <f t="shared" si="205"/>
        <v>2020</v>
      </c>
      <c r="K2654" s="320">
        <f t="shared" si="206"/>
        <v>8</v>
      </c>
      <c r="L2654" s="320">
        <f t="shared" si="207"/>
        <v>28</v>
      </c>
      <c r="M2654" s="91">
        <f t="shared" si="208"/>
        <v>44071</v>
      </c>
      <c r="N2654" s="90">
        <f t="shared" si="209"/>
        <v>44071.404097222221</v>
      </c>
      <c r="O2654" s="386">
        <v>103.93899999999999</v>
      </c>
      <c r="P2654" s="386">
        <v>1.91499</v>
      </c>
      <c r="Q2654" s="386" t="s">
        <v>387</v>
      </c>
    </row>
    <row r="2655" spans="1:17">
      <c r="A2655" s="386" t="s">
        <v>386</v>
      </c>
      <c r="B2655" s="386" t="s">
        <v>387</v>
      </c>
      <c r="C2655" s="386" t="s">
        <v>188</v>
      </c>
      <c r="D2655" s="389">
        <v>44071</v>
      </c>
      <c r="E2655" s="394">
        <v>0.53343750000000001</v>
      </c>
      <c r="F2655" s="386" t="s">
        <v>716</v>
      </c>
      <c r="G2655" s="386">
        <v>104.23699999999999</v>
      </c>
      <c r="H2655" s="386">
        <v>1.8809899999999999</v>
      </c>
      <c r="J2655" s="320">
        <f t="shared" si="205"/>
        <v>2020</v>
      </c>
      <c r="K2655" s="320">
        <f t="shared" si="206"/>
        <v>8</v>
      </c>
      <c r="L2655" s="320">
        <f t="shared" si="207"/>
        <v>28</v>
      </c>
      <c r="M2655" s="91">
        <f t="shared" si="208"/>
        <v>44071</v>
      </c>
      <c r="N2655" s="90">
        <f t="shared" si="209"/>
        <v>44071.533437500002</v>
      </c>
      <c r="O2655" s="386">
        <v>104.23699999999999</v>
      </c>
      <c r="P2655" s="386">
        <v>1.8809899999999999</v>
      </c>
      <c r="Q2655" s="386" t="s">
        <v>387</v>
      </c>
    </row>
    <row r="2656" spans="1:17">
      <c r="A2656" s="386" t="s">
        <v>386</v>
      </c>
      <c r="B2656" s="386" t="s">
        <v>387</v>
      </c>
      <c r="C2656" s="386" t="s">
        <v>188</v>
      </c>
      <c r="D2656" s="389">
        <v>44074</v>
      </c>
      <c r="E2656" s="394">
        <v>0.53703703703703709</v>
      </c>
      <c r="F2656" s="386" t="s">
        <v>543</v>
      </c>
      <c r="G2656" s="386">
        <v>104.211</v>
      </c>
      <c r="H2656" s="386">
        <v>1.8839520000000001</v>
      </c>
      <c r="J2656" s="320">
        <f t="shared" si="205"/>
        <v>2020</v>
      </c>
      <c r="K2656" s="320">
        <f t="shared" si="206"/>
        <v>8</v>
      </c>
      <c r="L2656" s="320">
        <f t="shared" si="207"/>
        <v>31</v>
      </c>
      <c r="M2656" s="91">
        <f t="shared" si="208"/>
        <v>44074</v>
      </c>
      <c r="N2656" s="90">
        <f t="shared" si="209"/>
        <v>44074.537037037036</v>
      </c>
      <c r="O2656" s="386">
        <v>104.211</v>
      </c>
      <c r="P2656" s="386">
        <v>1.8839520000000001</v>
      </c>
      <c r="Q2656" s="386" t="s">
        <v>387</v>
      </c>
    </row>
    <row r="2657" spans="1:17">
      <c r="A2657" s="386" t="s">
        <v>388</v>
      </c>
      <c r="B2657" s="386" t="s">
        <v>389</v>
      </c>
      <c r="C2657" s="386" t="s">
        <v>188</v>
      </c>
      <c r="D2657" s="389">
        <v>43983</v>
      </c>
      <c r="E2657" s="394">
        <v>0.47342592592592592</v>
      </c>
      <c r="F2657" s="386" t="s">
        <v>431</v>
      </c>
      <c r="G2657" s="386">
        <v>97.769000000000005</v>
      </c>
      <c r="H2657" s="386">
        <v>3.2419989999999999</v>
      </c>
      <c r="J2657" s="320">
        <f t="shared" si="205"/>
        <v>2020</v>
      </c>
      <c r="K2657" s="320">
        <f t="shared" si="206"/>
        <v>6</v>
      </c>
      <c r="L2657" s="320">
        <f t="shared" si="207"/>
        <v>1</v>
      </c>
      <c r="M2657" s="91">
        <f t="shared" si="208"/>
        <v>43983</v>
      </c>
      <c r="N2657" s="90">
        <f t="shared" si="209"/>
        <v>43983.473425925928</v>
      </c>
      <c r="O2657" s="386">
        <v>97.769000000000005</v>
      </c>
      <c r="P2657" s="386">
        <v>3.2419989999999999</v>
      </c>
      <c r="Q2657" s="386" t="s">
        <v>389</v>
      </c>
    </row>
    <row r="2658" spans="1:17">
      <c r="A2658" s="386" t="s">
        <v>388</v>
      </c>
      <c r="B2658" s="386" t="s">
        <v>389</v>
      </c>
      <c r="C2658" s="386" t="s">
        <v>188</v>
      </c>
      <c r="D2658" s="389">
        <v>43983</v>
      </c>
      <c r="E2658" s="394">
        <v>0.62523148148148155</v>
      </c>
      <c r="F2658" s="386" t="s">
        <v>413</v>
      </c>
      <c r="G2658" s="386">
        <v>98.337999999999994</v>
      </c>
      <c r="H2658" s="386">
        <v>3.2118000000000002</v>
      </c>
      <c r="J2658" s="320">
        <f t="shared" si="205"/>
        <v>2020</v>
      </c>
      <c r="K2658" s="320">
        <f t="shared" si="206"/>
        <v>6</v>
      </c>
      <c r="L2658" s="320">
        <f t="shared" si="207"/>
        <v>1</v>
      </c>
      <c r="M2658" s="91">
        <f t="shared" si="208"/>
        <v>43983</v>
      </c>
      <c r="N2658" s="90">
        <f t="shared" si="209"/>
        <v>43983.625231481485</v>
      </c>
      <c r="O2658" s="386">
        <v>98.337999999999994</v>
      </c>
      <c r="P2658" s="386">
        <v>3.2118000000000002</v>
      </c>
      <c r="Q2658" s="386" t="s">
        <v>389</v>
      </c>
    </row>
    <row r="2659" spans="1:17">
      <c r="A2659" s="386" t="s">
        <v>388</v>
      </c>
      <c r="B2659" s="386" t="s">
        <v>389</v>
      </c>
      <c r="C2659" s="386" t="s">
        <v>188</v>
      </c>
      <c r="D2659" s="389">
        <v>43984</v>
      </c>
      <c r="E2659" s="394">
        <v>0.58037037037037043</v>
      </c>
      <c r="F2659" s="386" t="s">
        <v>717</v>
      </c>
      <c r="G2659" s="386">
        <v>98.638000000000005</v>
      </c>
      <c r="H2659" s="386">
        <v>3.1959740000000001</v>
      </c>
      <c r="J2659" s="320">
        <f t="shared" si="205"/>
        <v>2020</v>
      </c>
      <c r="K2659" s="320">
        <f t="shared" si="206"/>
        <v>6</v>
      </c>
      <c r="L2659" s="320">
        <f t="shared" si="207"/>
        <v>2</v>
      </c>
      <c r="M2659" s="91">
        <f t="shared" si="208"/>
        <v>43984</v>
      </c>
      <c r="N2659" s="90">
        <f t="shared" si="209"/>
        <v>43984.580370370371</v>
      </c>
      <c r="O2659" s="386">
        <v>98.638000000000005</v>
      </c>
      <c r="P2659" s="386">
        <v>3.1959740000000001</v>
      </c>
      <c r="Q2659" s="386" t="s">
        <v>389</v>
      </c>
    </row>
    <row r="2660" spans="1:17">
      <c r="A2660" s="386" t="s">
        <v>388</v>
      </c>
      <c r="B2660" s="386" t="s">
        <v>389</v>
      </c>
      <c r="C2660" s="386" t="s">
        <v>188</v>
      </c>
      <c r="D2660" s="389">
        <v>43984</v>
      </c>
      <c r="E2660" s="394">
        <v>0.58371527777777776</v>
      </c>
      <c r="F2660" s="386" t="s">
        <v>711</v>
      </c>
      <c r="G2660" s="386">
        <v>99.135000000000005</v>
      </c>
      <c r="H2660" s="386">
        <v>3.169886</v>
      </c>
      <c r="J2660" s="320">
        <f t="shared" si="205"/>
        <v>2020</v>
      </c>
      <c r="K2660" s="320">
        <f t="shared" si="206"/>
        <v>6</v>
      </c>
      <c r="L2660" s="320">
        <f t="shared" si="207"/>
        <v>2</v>
      </c>
      <c r="M2660" s="91">
        <f t="shared" si="208"/>
        <v>43984</v>
      </c>
      <c r="N2660" s="90">
        <f t="shared" si="209"/>
        <v>43984.583715277775</v>
      </c>
      <c r="O2660" s="386">
        <v>99.135000000000005</v>
      </c>
      <c r="P2660" s="386">
        <v>3.169886</v>
      </c>
      <c r="Q2660" s="386" t="s">
        <v>389</v>
      </c>
    </row>
    <row r="2661" spans="1:17">
      <c r="A2661" s="386" t="s">
        <v>388</v>
      </c>
      <c r="B2661" s="386" t="s">
        <v>389</v>
      </c>
      <c r="C2661" s="386" t="s">
        <v>188</v>
      </c>
      <c r="D2661" s="389">
        <v>43984</v>
      </c>
      <c r="E2661" s="394">
        <v>0.62561342592592595</v>
      </c>
      <c r="F2661" s="386" t="s">
        <v>423</v>
      </c>
      <c r="G2661" s="386">
        <v>98.173000000000002</v>
      </c>
      <c r="H2661" s="386">
        <v>3.2205370000000002</v>
      </c>
      <c r="J2661" s="320">
        <f t="shared" si="205"/>
        <v>2020</v>
      </c>
      <c r="K2661" s="320">
        <f t="shared" si="206"/>
        <v>6</v>
      </c>
      <c r="L2661" s="320">
        <f t="shared" si="207"/>
        <v>2</v>
      </c>
      <c r="M2661" s="91">
        <f t="shared" si="208"/>
        <v>43984</v>
      </c>
      <c r="N2661" s="90">
        <f t="shared" si="209"/>
        <v>43984.625613425924</v>
      </c>
      <c r="O2661" s="386">
        <v>98.173000000000002</v>
      </c>
      <c r="P2661" s="386">
        <v>3.2205370000000002</v>
      </c>
      <c r="Q2661" s="386" t="s">
        <v>389</v>
      </c>
    </row>
    <row r="2662" spans="1:17">
      <c r="A2662" s="386" t="s">
        <v>388</v>
      </c>
      <c r="B2662" s="386" t="s">
        <v>389</v>
      </c>
      <c r="C2662" s="386" t="s">
        <v>188</v>
      </c>
      <c r="D2662" s="389">
        <v>43984</v>
      </c>
      <c r="E2662" s="394">
        <v>0.64993055555555557</v>
      </c>
      <c r="F2662" s="386" t="s">
        <v>718</v>
      </c>
      <c r="G2662" s="386">
        <v>98.424999999999997</v>
      </c>
      <c r="H2662" s="386">
        <v>3.2072050000000001</v>
      </c>
      <c r="J2662" s="320">
        <f t="shared" si="205"/>
        <v>2020</v>
      </c>
      <c r="K2662" s="320">
        <f t="shared" si="206"/>
        <v>6</v>
      </c>
      <c r="L2662" s="320">
        <f t="shared" si="207"/>
        <v>2</v>
      </c>
      <c r="M2662" s="91">
        <f t="shared" si="208"/>
        <v>43984</v>
      </c>
      <c r="N2662" s="90">
        <f t="shared" si="209"/>
        <v>43984.649930555555</v>
      </c>
      <c r="O2662" s="386">
        <v>98.424999999999997</v>
      </c>
      <c r="P2662" s="386">
        <v>3.2072050000000001</v>
      </c>
      <c r="Q2662" s="386" t="s">
        <v>389</v>
      </c>
    </row>
    <row r="2663" spans="1:17">
      <c r="A2663" s="386" t="s">
        <v>388</v>
      </c>
      <c r="B2663" s="386" t="s">
        <v>389</v>
      </c>
      <c r="C2663" s="386" t="s">
        <v>188</v>
      </c>
      <c r="D2663" s="389">
        <v>43985</v>
      </c>
      <c r="E2663" s="394">
        <v>0.53129629629629638</v>
      </c>
      <c r="F2663" s="386" t="s">
        <v>719</v>
      </c>
      <c r="G2663" s="386">
        <v>98.885000000000005</v>
      </c>
      <c r="H2663" s="386">
        <v>3.1829869999999998</v>
      </c>
      <c r="J2663" s="320">
        <f t="shared" si="205"/>
        <v>2020</v>
      </c>
      <c r="K2663" s="320">
        <f t="shared" si="206"/>
        <v>6</v>
      </c>
      <c r="L2663" s="320">
        <f t="shared" si="207"/>
        <v>3</v>
      </c>
      <c r="M2663" s="91">
        <f t="shared" si="208"/>
        <v>43985</v>
      </c>
      <c r="N2663" s="90">
        <f t="shared" si="209"/>
        <v>43985.5312962963</v>
      </c>
      <c r="O2663" s="386">
        <v>98.885000000000005</v>
      </c>
      <c r="P2663" s="386">
        <v>3.1829869999999998</v>
      </c>
      <c r="Q2663" s="386" t="s">
        <v>389</v>
      </c>
    </row>
    <row r="2664" spans="1:17">
      <c r="A2664" s="386" t="s">
        <v>388</v>
      </c>
      <c r="B2664" s="386" t="s">
        <v>389</v>
      </c>
      <c r="C2664" s="386" t="s">
        <v>188</v>
      </c>
      <c r="D2664" s="389">
        <v>43985</v>
      </c>
      <c r="E2664" s="394">
        <v>0.55578703703703702</v>
      </c>
      <c r="F2664" s="386" t="s">
        <v>470</v>
      </c>
      <c r="G2664" s="386">
        <v>99.266999999999996</v>
      </c>
      <c r="H2664" s="386">
        <v>3.1629860000000001</v>
      </c>
      <c r="J2664" s="320">
        <f t="shared" si="205"/>
        <v>2020</v>
      </c>
      <c r="K2664" s="320">
        <f t="shared" si="206"/>
        <v>6</v>
      </c>
      <c r="L2664" s="320">
        <f t="shared" si="207"/>
        <v>3</v>
      </c>
      <c r="M2664" s="91">
        <f t="shared" si="208"/>
        <v>43985</v>
      </c>
      <c r="N2664" s="90">
        <f t="shared" si="209"/>
        <v>43985.555787037039</v>
      </c>
      <c r="O2664" s="386">
        <v>99.266999999999996</v>
      </c>
      <c r="P2664" s="386">
        <v>3.1629860000000001</v>
      </c>
      <c r="Q2664" s="386" t="s">
        <v>389</v>
      </c>
    </row>
    <row r="2665" spans="1:17">
      <c r="A2665" s="386" t="s">
        <v>388</v>
      </c>
      <c r="B2665" s="386" t="s">
        <v>389</v>
      </c>
      <c r="C2665" s="386" t="s">
        <v>188</v>
      </c>
      <c r="D2665" s="389">
        <v>43985</v>
      </c>
      <c r="E2665" s="394">
        <v>0.57341435185185186</v>
      </c>
      <c r="F2665" s="386" t="s">
        <v>287</v>
      </c>
      <c r="G2665" s="386">
        <v>99.67</v>
      </c>
      <c r="H2665" s="386">
        <v>3.1419950000000001</v>
      </c>
      <c r="J2665" s="320">
        <f t="shared" si="205"/>
        <v>2020</v>
      </c>
      <c r="K2665" s="320">
        <f t="shared" si="206"/>
        <v>6</v>
      </c>
      <c r="L2665" s="320">
        <f t="shared" si="207"/>
        <v>3</v>
      </c>
      <c r="M2665" s="91">
        <f t="shared" si="208"/>
        <v>43985</v>
      </c>
      <c r="N2665" s="90">
        <f t="shared" si="209"/>
        <v>43985.573414351849</v>
      </c>
      <c r="O2665" s="386">
        <v>99.67</v>
      </c>
      <c r="P2665" s="386">
        <v>3.1419950000000001</v>
      </c>
      <c r="Q2665" s="386" t="s">
        <v>389</v>
      </c>
    </row>
    <row r="2666" spans="1:17">
      <c r="A2666" s="386" t="s">
        <v>388</v>
      </c>
      <c r="B2666" s="386" t="s">
        <v>389</v>
      </c>
      <c r="C2666" s="386" t="s">
        <v>188</v>
      </c>
      <c r="D2666" s="389">
        <v>43985</v>
      </c>
      <c r="E2666" s="394">
        <v>0.62535879629629632</v>
      </c>
      <c r="F2666" s="386" t="s">
        <v>422</v>
      </c>
      <c r="G2666" s="386">
        <v>97.995000000000005</v>
      </c>
      <c r="H2666" s="386">
        <v>3.2299799999999999</v>
      </c>
      <c r="J2666" s="320">
        <f t="shared" si="205"/>
        <v>2020</v>
      </c>
      <c r="K2666" s="320">
        <f t="shared" si="206"/>
        <v>6</v>
      </c>
      <c r="L2666" s="320">
        <f t="shared" si="207"/>
        <v>3</v>
      </c>
      <c r="M2666" s="91">
        <f t="shared" si="208"/>
        <v>43985</v>
      </c>
      <c r="N2666" s="90">
        <f t="shared" si="209"/>
        <v>43985.625358796293</v>
      </c>
      <c r="O2666" s="386">
        <v>97.995000000000005</v>
      </c>
      <c r="P2666" s="386">
        <v>3.2299799999999999</v>
      </c>
      <c r="Q2666" s="386" t="s">
        <v>389</v>
      </c>
    </row>
    <row r="2667" spans="1:17">
      <c r="A2667" s="386" t="s">
        <v>388</v>
      </c>
      <c r="B2667" s="386" t="s">
        <v>389</v>
      </c>
      <c r="C2667" s="386" t="s">
        <v>188</v>
      </c>
      <c r="D2667" s="389">
        <v>43986</v>
      </c>
      <c r="E2667" s="394">
        <v>0.41046296296296297</v>
      </c>
      <c r="F2667" s="386" t="s">
        <v>421</v>
      </c>
      <c r="G2667" s="386">
        <v>97.591999999999999</v>
      </c>
      <c r="H2667" s="386">
        <v>3.2514660000000002</v>
      </c>
      <c r="J2667" s="320">
        <f t="shared" si="205"/>
        <v>2020</v>
      </c>
      <c r="K2667" s="320">
        <f t="shared" si="206"/>
        <v>6</v>
      </c>
      <c r="L2667" s="320">
        <f t="shared" si="207"/>
        <v>4</v>
      </c>
      <c r="M2667" s="91">
        <f t="shared" si="208"/>
        <v>43986</v>
      </c>
      <c r="N2667" s="90">
        <f t="shared" si="209"/>
        <v>43986.410462962966</v>
      </c>
      <c r="O2667" s="386">
        <v>97.591999999999999</v>
      </c>
      <c r="P2667" s="386">
        <v>3.2514660000000002</v>
      </c>
      <c r="Q2667" s="386" t="s">
        <v>389</v>
      </c>
    </row>
    <row r="2668" spans="1:17">
      <c r="A2668" s="386" t="s">
        <v>388</v>
      </c>
      <c r="B2668" s="386" t="s">
        <v>389</v>
      </c>
      <c r="C2668" s="386" t="s">
        <v>188</v>
      </c>
      <c r="D2668" s="389">
        <v>43986</v>
      </c>
      <c r="E2668" s="394">
        <v>0.41046296296296297</v>
      </c>
      <c r="F2668" s="386" t="s">
        <v>421</v>
      </c>
      <c r="G2668" s="386">
        <v>97.492000000000004</v>
      </c>
      <c r="H2668" s="386">
        <v>3.256812</v>
      </c>
      <c r="J2668" s="320">
        <f t="shared" si="205"/>
        <v>2020</v>
      </c>
      <c r="K2668" s="320">
        <f t="shared" si="206"/>
        <v>6</v>
      </c>
      <c r="L2668" s="320">
        <f t="shared" si="207"/>
        <v>4</v>
      </c>
      <c r="M2668" s="91">
        <f t="shared" si="208"/>
        <v>43986</v>
      </c>
      <c r="N2668" s="90">
        <f t="shared" si="209"/>
        <v>43986.410462962966</v>
      </c>
      <c r="O2668" s="386">
        <v>97.492000000000004</v>
      </c>
      <c r="P2668" s="386">
        <v>3.256812</v>
      </c>
      <c r="Q2668" s="386" t="s">
        <v>389</v>
      </c>
    </row>
    <row r="2669" spans="1:17">
      <c r="A2669" s="386" t="s">
        <v>388</v>
      </c>
      <c r="B2669" s="386" t="s">
        <v>389</v>
      </c>
      <c r="C2669" s="386" t="s">
        <v>188</v>
      </c>
      <c r="D2669" s="389">
        <v>43986</v>
      </c>
      <c r="E2669" s="394">
        <v>0.51513888888888881</v>
      </c>
      <c r="F2669" s="386" t="s">
        <v>720</v>
      </c>
      <c r="G2669" s="386">
        <v>98.960999999999999</v>
      </c>
      <c r="H2669" s="386">
        <v>3.1790029999999998</v>
      </c>
      <c r="J2669" s="320">
        <f t="shared" si="205"/>
        <v>2020</v>
      </c>
      <c r="K2669" s="320">
        <f t="shared" si="206"/>
        <v>6</v>
      </c>
      <c r="L2669" s="320">
        <f t="shared" si="207"/>
        <v>4</v>
      </c>
      <c r="M2669" s="91">
        <f t="shared" si="208"/>
        <v>43986</v>
      </c>
      <c r="N2669" s="90">
        <f t="shared" si="209"/>
        <v>43986.515138888892</v>
      </c>
      <c r="O2669" s="386">
        <v>98.960999999999999</v>
      </c>
      <c r="P2669" s="386">
        <v>3.1790029999999998</v>
      </c>
      <c r="Q2669" s="386" t="s">
        <v>389</v>
      </c>
    </row>
    <row r="2670" spans="1:17">
      <c r="A2670" s="386" t="s">
        <v>388</v>
      </c>
      <c r="B2670" s="386" t="s">
        <v>389</v>
      </c>
      <c r="C2670" s="386" t="s">
        <v>188</v>
      </c>
      <c r="D2670" s="389">
        <v>43986</v>
      </c>
      <c r="E2670" s="394">
        <v>0.53605324074074068</v>
      </c>
      <c r="F2670" s="386" t="s">
        <v>586</v>
      </c>
      <c r="G2670" s="386">
        <v>98.941999999999993</v>
      </c>
      <c r="H2670" s="386">
        <v>3.18</v>
      </c>
      <c r="J2670" s="320">
        <f t="shared" si="205"/>
        <v>2020</v>
      </c>
      <c r="K2670" s="320">
        <f t="shared" si="206"/>
        <v>6</v>
      </c>
      <c r="L2670" s="320">
        <f t="shared" si="207"/>
        <v>4</v>
      </c>
      <c r="M2670" s="91">
        <f t="shared" si="208"/>
        <v>43986</v>
      </c>
      <c r="N2670" s="90">
        <f t="shared" si="209"/>
        <v>43986.536053240743</v>
      </c>
      <c r="O2670" s="386">
        <v>98.941999999999993</v>
      </c>
      <c r="P2670" s="386">
        <v>3.18</v>
      </c>
      <c r="Q2670" s="386" t="s">
        <v>389</v>
      </c>
    </row>
    <row r="2671" spans="1:17">
      <c r="A2671" s="386" t="s">
        <v>388</v>
      </c>
      <c r="B2671" s="386" t="s">
        <v>389</v>
      </c>
      <c r="C2671" s="386" t="s">
        <v>188</v>
      </c>
      <c r="D2671" s="389">
        <v>43986</v>
      </c>
      <c r="E2671" s="394">
        <v>0.55519675925925926</v>
      </c>
      <c r="F2671" s="386" t="s">
        <v>422</v>
      </c>
      <c r="G2671" s="386">
        <v>98.524000000000001</v>
      </c>
      <c r="H2671" s="386">
        <v>3.2019920000000002</v>
      </c>
      <c r="J2671" s="320">
        <f t="shared" si="205"/>
        <v>2020</v>
      </c>
      <c r="K2671" s="320">
        <f t="shared" si="206"/>
        <v>6</v>
      </c>
      <c r="L2671" s="320">
        <f t="shared" si="207"/>
        <v>4</v>
      </c>
      <c r="M2671" s="91">
        <f t="shared" si="208"/>
        <v>43986</v>
      </c>
      <c r="N2671" s="90">
        <f t="shared" si="209"/>
        <v>43986.555196759262</v>
      </c>
      <c r="O2671" s="386">
        <v>98.524000000000001</v>
      </c>
      <c r="P2671" s="386">
        <v>3.2019920000000002</v>
      </c>
      <c r="Q2671" s="386" t="s">
        <v>389</v>
      </c>
    </row>
    <row r="2672" spans="1:17">
      <c r="A2672" s="386" t="s">
        <v>388</v>
      </c>
      <c r="B2672" s="386" t="s">
        <v>389</v>
      </c>
      <c r="C2672" s="386" t="s">
        <v>188</v>
      </c>
      <c r="D2672" s="389">
        <v>43986</v>
      </c>
      <c r="E2672" s="394">
        <v>0.59149305555555554</v>
      </c>
      <c r="F2672" s="386" t="s">
        <v>415</v>
      </c>
      <c r="G2672" s="386">
        <v>98.903999999999996</v>
      </c>
      <c r="H2672" s="386">
        <v>3.181994</v>
      </c>
      <c r="J2672" s="320">
        <f t="shared" si="205"/>
        <v>2020</v>
      </c>
      <c r="K2672" s="320">
        <f t="shared" si="206"/>
        <v>6</v>
      </c>
      <c r="L2672" s="320">
        <f t="shared" si="207"/>
        <v>4</v>
      </c>
      <c r="M2672" s="91">
        <f t="shared" si="208"/>
        <v>43986</v>
      </c>
      <c r="N2672" s="90">
        <f t="shared" si="209"/>
        <v>43986.591493055559</v>
      </c>
      <c r="O2672" s="386">
        <v>98.903999999999996</v>
      </c>
      <c r="P2672" s="386">
        <v>3.181994</v>
      </c>
      <c r="Q2672" s="386" t="s">
        <v>389</v>
      </c>
    </row>
    <row r="2673" spans="1:17">
      <c r="A2673" s="386" t="s">
        <v>388</v>
      </c>
      <c r="B2673" s="386" t="s">
        <v>389</v>
      </c>
      <c r="C2673" s="386" t="s">
        <v>188</v>
      </c>
      <c r="D2673" s="389">
        <v>43986</v>
      </c>
      <c r="E2673" s="394">
        <v>0.62512731481481476</v>
      </c>
      <c r="F2673" s="386" t="s">
        <v>465</v>
      </c>
      <c r="G2673" s="386">
        <v>97.625</v>
      </c>
      <c r="H2673" s="386">
        <v>3.2497039999999999</v>
      </c>
      <c r="J2673" s="320">
        <f t="shared" si="205"/>
        <v>2020</v>
      </c>
      <c r="K2673" s="320">
        <f t="shared" si="206"/>
        <v>6</v>
      </c>
      <c r="L2673" s="320">
        <f t="shared" si="207"/>
        <v>4</v>
      </c>
      <c r="M2673" s="91">
        <f t="shared" si="208"/>
        <v>43986</v>
      </c>
      <c r="N2673" s="90">
        <f t="shared" si="209"/>
        <v>43986.625127314815</v>
      </c>
      <c r="O2673" s="386">
        <v>97.625</v>
      </c>
      <c r="P2673" s="386">
        <v>3.2497039999999999</v>
      </c>
      <c r="Q2673" s="386" t="s">
        <v>389</v>
      </c>
    </row>
    <row r="2674" spans="1:17">
      <c r="A2674" s="386" t="s">
        <v>388</v>
      </c>
      <c r="B2674" s="386" t="s">
        <v>389</v>
      </c>
      <c r="C2674" s="386" t="s">
        <v>188</v>
      </c>
      <c r="D2674" s="389">
        <v>43987</v>
      </c>
      <c r="E2674" s="394">
        <v>0.47277777777777774</v>
      </c>
      <c r="F2674" s="386" t="s">
        <v>446</v>
      </c>
      <c r="G2674" s="386">
        <v>97.77</v>
      </c>
      <c r="H2674" s="386">
        <v>3.2419730000000002</v>
      </c>
      <c r="J2674" s="320">
        <f t="shared" si="205"/>
        <v>2020</v>
      </c>
      <c r="K2674" s="320">
        <f t="shared" si="206"/>
        <v>6</v>
      </c>
      <c r="L2674" s="320">
        <f t="shared" si="207"/>
        <v>5</v>
      </c>
      <c r="M2674" s="91">
        <f t="shared" si="208"/>
        <v>43987</v>
      </c>
      <c r="N2674" s="90">
        <f t="shared" si="209"/>
        <v>43987.472777777781</v>
      </c>
      <c r="O2674" s="386">
        <v>97.77</v>
      </c>
      <c r="P2674" s="386">
        <v>3.2419730000000002</v>
      </c>
      <c r="Q2674" s="386" t="s">
        <v>389</v>
      </c>
    </row>
    <row r="2675" spans="1:17">
      <c r="A2675" s="386" t="s">
        <v>388</v>
      </c>
      <c r="B2675" s="386" t="s">
        <v>389</v>
      </c>
      <c r="C2675" s="386" t="s">
        <v>188</v>
      </c>
      <c r="D2675" s="389">
        <v>43990</v>
      </c>
      <c r="E2675" s="394">
        <v>0.46607638888888886</v>
      </c>
      <c r="F2675" s="386" t="s">
        <v>421</v>
      </c>
      <c r="G2675" s="386">
        <v>99.632999999999996</v>
      </c>
      <c r="H2675" s="386">
        <v>3.1439140000000001</v>
      </c>
      <c r="J2675" s="320">
        <f t="shared" si="205"/>
        <v>2020</v>
      </c>
      <c r="K2675" s="320">
        <f t="shared" si="206"/>
        <v>6</v>
      </c>
      <c r="L2675" s="320">
        <f t="shared" si="207"/>
        <v>8</v>
      </c>
      <c r="M2675" s="91">
        <f t="shared" si="208"/>
        <v>43990</v>
      </c>
      <c r="N2675" s="90">
        <f t="shared" si="209"/>
        <v>43990.46607638889</v>
      </c>
      <c r="O2675" s="386">
        <v>99.632999999999996</v>
      </c>
      <c r="P2675" s="386">
        <v>3.1439140000000001</v>
      </c>
      <c r="Q2675" s="386" t="s">
        <v>389</v>
      </c>
    </row>
    <row r="2676" spans="1:17">
      <c r="A2676" s="386" t="s">
        <v>388</v>
      </c>
      <c r="B2676" s="386" t="s">
        <v>389</v>
      </c>
      <c r="C2676" s="386" t="s">
        <v>188</v>
      </c>
      <c r="D2676" s="389">
        <v>43990</v>
      </c>
      <c r="E2676" s="394">
        <v>0.46607638888888886</v>
      </c>
      <c r="F2676" s="386" t="s">
        <v>421</v>
      </c>
      <c r="G2676" s="386">
        <v>99.533000000000001</v>
      </c>
      <c r="H2676" s="386">
        <v>3.1491159999999998</v>
      </c>
      <c r="J2676" s="320">
        <f t="shared" si="205"/>
        <v>2020</v>
      </c>
      <c r="K2676" s="320">
        <f t="shared" si="206"/>
        <v>6</v>
      </c>
      <c r="L2676" s="320">
        <f t="shared" si="207"/>
        <v>8</v>
      </c>
      <c r="M2676" s="91">
        <f t="shared" si="208"/>
        <v>43990</v>
      </c>
      <c r="N2676" s="90">
        <f t="shared" si="209"/>
        <v>43990.46607638889</v>
      </c>
      <c r="O2676" s="386">
        <v>99.533000000000001</v>
      </c>
      <c r="P2676" s="386">
        <v>3.1491159999999998</v>
      </c>
      <c r="Q2676" s="386" t="s">
        <v>389</v>
      </c>
    </row>
    <row r="2677" spans="1:17">
      <c r="A2677" s="386" t="s">
        <v>388</v>
      </c>
      <c r="B2677" s="386" t="s">
        <v>389</v>
      </c>
      <c r="C2677" s="386" t="s">
        <v>188</v>
      </c>
      <c r="D2677" s="389">
        <v>43990</v>
      </c>
      <c r="E2677" s="394">
        <v>0.55223379629629632</v>
      </c>
      <c r="F2677" s="386" t="s">
        <v>721</v>
      </c>
      <c r="G2677" s="386">
        <v>100.593</v>
      </c>
      <c r="H2677" s="386">
        <v>3.0939990000000002</v>
      </c>
      <c r="J2677" s="320">
        <f t="shared" si="205"/>
        <v>2020</v>
      </c>
      <c r="K2677" s="320">
        <f t="shared" si="206"/>
        <v>6</v>
      </c>
      <c r="L2677" s="320">
        <f t="shared" si="207"/>
        <v>8</v>
      </c>
      <c r="M2677" s="91">
        <f t="shared" si="208"/>
        <v>43990</v>
      </c>
      <c r="N2677" s="90">
        <f t="shared" si="209"/>
        <v>43990.552233796298</v>
      </c>
      <c r="O2677" s="386">
        <v>100.593</v>
      </c>
      <c r="P2677" s="386">
        <v>3.0939990000000002</v>
      </c>
      <c r="Q2677" s="386" t="s">
        <v>389</v>
      </c>
    </row>
    <row r="2678" spans="1:17">
      <c r="A2678" s="386" t="s">
        <v>388</v>
      </c>
      <c r="B2678" s="386" t="s">
        <v>389</v>
      </c>
      <c r="C2678" s="386" t="s">
        <v>188</v>
      </c>
      <c r="D2678" s="389">
        <v>43990</v>
      </c>
      <c r="E2678" s="394">
        <v>0.5522569444444444</v>
      </c>
      <c r="F2678" s="386" t="s">
        <v>721</v>
      </c>
      <c r="G2678" s="386">
        <v>100.593</v>
      </c>
      <c r="H2678" s="386">
        <v>3.0939990000000002</v>
      </c>
      <c r="J2678" s="320">
        <f t="shared" si="205"/>
        <v>2020</v>
      </c>
      <c r="K2678" s="320">
        <f t="shared" si="206"/>
        <v>6</v>
      </c>
      <c r="L2678" s="320">
        <f t="shared" si="207"/>
        <v>8</v>
      </c>
      <c r="M2678" s="91">
        <f t="shared" si="208"/>
        <v>43990</v>
      </c>
      <c r="N2678" s="90">
        <f t="shared" si="209"/>
        <v>43990.552256944444</v>
      </c>
      <c r="O2678" s="386">
        <v>100.593</v>
      </c>
      <c r="P2678" s="386">
        <v>3.0939990000000002</v>
      </c>
      <c r="Q2678" s="386" t="s">
        <v>389</v>
      </c>
    </row>
    <row r="2679" spans="1:17">
      <c r="A2679" s="386" t="s">
        <v>388</v>
      </c>
      <c r="B2679" s="386" t="s">
        <v>389</v>
      </c>
      <c r="C2679" s="386" t="s">
        <v>188</v>
      </c>
      <c r="D2679" s="389">
        <v>43990</v>
      </c>
      <c r="E2679" s="394">
        <v>0.61023148148148154</v>
      </c>
      <c r="F2679" s="386" t="s">
        <v>423</v>
      </c>
      <c r="G2679" s="386">
        <v>99.915000000000006</v>
      </c>
      <c r="H2679" s="386">
        <v>3.1292810000000002</v>
      </c>
      <c r="J2679" s="320">
        <f t="shared" si="205"/>
        <v>2020</v>
      </c>
      <c r="K2679" s="320">
        <f t="shared" si="206"/>
        <v>6</v>
      </c>
      <c r="L2679" s="320">
        <f t="shared" si="207"/>
        <v>8</v>
      </c>
      <c r="M2679" s="91">
        <f t="shared" si="208"/>
        <v>43990</v>
      </c>
      <c r="N2679" s="90">
        <f t="shared" si="209"/>
        <v>43990.610231481478</v>
      </c>
      <c r="O2679" s="386">
        <v>99.915000000000006</v>
      </c>
      <c r="P2679" s="386">
        <v>3.1292810000000002</v>
      </c>
      <c r="Q2679" s="386" t="s">
        <v>389</v>
      </c>
    </row>
    <row r="2680" spans="1:17">
      <c r="A2680" s="386" t="s">
        <v>388</v>
      </c>
      <c r="B2680" s="386" t="s">
        <v>389</v>
      </c>
      <c r="C2680" s="386" t="s">
        <v>188</v>
      </c>
      <c r="D2680" s="389">
        <v>43990</v>
      </c>
      <c r="E2680" s="394">
        <v>0.62512731481481476</v>
      </c>
      <c r="F2680" s="386" t="s">
        <v>287</v>
      </c>
      <c r="G2680" s="386">
        <v>99.626000000000005</v>
      </c>
      <c r="H2680" s="386">
        <v>3.1442779999999999</v>
      </c>
      <c r="J2680" s="320">
        <f t="shared" si="205"/>
        <v>2020</v>
      </c>
      <c r="K2680" s="320">
        <f t="shared" si="206"/>
        <v>6</v>
      </c>
      <c r="L2680" s="320">
        <f t="shared" si="207"/>
        <v>8</v>
      </c>
      <c r="M2680" s="91">
        <f t="shared" si="208"/>
        <v>43990</v>
      </c>
      <c r="N2680" s="90">
        <f t="shared" si="209"/>
        <v>43990.625127314815</v>
      </c>
      <c r="O2680" s="386">
        <v>99.626000000000005</v>
      </c>
      <c r="P2680" s="386">
        <v>3.1442779999999999</v>
      </c>
      <c r="Q2680" s="386" t="s">
        <v>389</v>
      </c>
    </row>
    <row r="2681" spans="1:17">
      <c r="A2681" s="386" t="s">
        <v>388</v>
      </c>
      <c r="B2681" s="386" t="s">
        <v>389</v>
      </c>
      <c r="C2681" s="386" t="s">
        <v>188</v>
      </c>
      <c r="D2681" s="389">
        <v>43990</v>
      </c>
      <c r="E2681" s="394">
        <v>0.6251620370370371</v>
      </c>
      <c r="F2681" s="386" t="s">
        <v>722</v>
      </c>
      <c r="G2681" s="386">
        <v>99.242000000000004</v>
      </c>
      <c r="H2681" s="386">
        <v>3.1642939999999999</v>
      </c>
      <c r="J2681" s="320">
        <f t="shared" si="205"/>
        <v>2020</v>
      </c>
      <c r="K2681" s="320">
        <f t="shared" si="206"/>
        <v>6</v>
      </c>
      <c r="L2681" s="320">
        <f t="shared" si="207"/>
        <v>8</v>
      </c>
      <c r="M2681" s="91">
        <f t="shared" si="208"/>
        <v>43990</v>
      </c>
      <c r="N2681" s="90">
        <f t="shared" si="209"/>
        <v>43990.625162037039</v>
      </c>
      <c r="O2681" s="386">
        <v>99.242000000000004</v>
      </c>
      <c r="P2681" s="386">
        <v>3.1642939999999999</v>
      </c>
      <c r="Q2681" s="386" t="s">
        <v>389</v>
      </c>
    </row>
    <row r="2682" spans="1:17">
      <c r="A2682" s="386" t="s">
        <v>388</v>
      </c>
      <c r="B2682" s="386" t="s">
        <v>389</v>
      </c>
      <c r="C2682" s="386" t="s">
        <v>188</v>
      </c>
      <c r="D2682" s="389">
        <v>43991</v>
      </c>
      <c r="E2682" s="394">
        <v>0.62508101851851849</v>
      </c>
      <c r="F2682" s="386" t="s">
        <v>491</v>
      </c>
      <c r="G2682" s="386">
        <v>99.305000000000007</v>
      </c>
      <c r="H2682" s="386">
        <v>3.1610040000000001</v>
      </c>
      <c r="J2682" s="320">
        <f t="shared" si="205"/>
        <v>2020</v>
      </c>
      <c r="K2682" s="320">
        <f t="shared" si="206"/>
        <v>6</v>
      </c>
      <c r="L2682" s="320">
        <f t="shared" si="207"/>
        <v>9</v>
      </c>
      <c r="M2682" s="91">
        <f t="shared" si="208"/>
        <v>43991</v>
      </c>
      <c r="N2682" s="90">
        <f t="shared" si="209"/>
        <v>43991.625081018516</v>
      </c>
      <c r="O2682" s="386">
        <v>99.305000000000007</v>
      </c>
      <c r="P2682" s="386">
        <v>3.1610040000000001</v>
      </c>
      <c r="Q2682" s="386" t="s">
        <v>389</v>
      </c>
    </row>
    <row r="2683" spans="1:17">
      <c r="A2683" s="386" t="s">
        <v>388</v>
      </c>
      <c r="B2683" s="386" t="s">
        <v>389</v>
      </c>
      <c r="C2683" s="386" t="s">
        <v>188</v>
      </c>
      <c r="D2683" s="389">
        <v>43991</v>
      </c>
      <c r="E2683" s="394">
        <v>0.62509259259259253</v>
      </c>
      <c r="F2683" s="386" t="s">
        <v>287</v>
      </c>
      <c r="G2683" s="386">
        <v>99.116</v>
      </c>
      <c r="H2683" s="386">
        <v>3.1708850000000002</v>
      </c>
      <c r="J2683" s="320">
        <f t="shared" si="205"/>
        <v>2020</v>
      </c>
      <c r="K2683" s="320">
        <f t="shared" si="206"/>
        <v>6</v>
      </c>
      <c r="L2683" s="320">
        <f t="shared" si="207"/>
        <v>9</v>
      </c>
      <c r="M2683" s="91">
        <f t="shared" si="208"/>
        <v>43991</v>
      </c>
      <c r="N2683" s="90">
        <f t="shared" si="209"/>
        <v>43991.625092592592</v>
      </c>
      <c r="O2683" s="386">
        <v>99.116</v>
      </c>
      <c r="P2683" s="386">
        <v>3.1708850000000002</v>
      </c>
      <c r="Q2683" s="386" t="s">
        <v>389</v>
      </c>
    </row>
    <row r="2684" spans="1:17">
      <c r="A2684" s="386" t="s">
        <v>388</v>
      </c>
      <c r="B2684" s="386" t="s">
        <v>389</v>
      </c>
      <c r="C2684" s="386" t="s">
        <v>188</v>
      </c>
      <c r="D2684" s="389">
        <v>43992</v>
      </c>
      <c r="E2684" s="394">
        <v>0.39662037037037035</v>
      </c>
      <c r="F2684" s="386" t="s">
        <v>542</v>
      </c>
      <c r="G2684" s="386">
        <v>99.998000000000005</v>
      </c>
      <c r="H2684" s="386">
        <v>3.124981</v>
      </c>
      <c r="J2684" s="320">
        <f t="shared" si="205"/>
        <v>2020</v>
      </c>
      <c r="K2684" s="320">
        <f t="shared" si="206"/>
        <v>6</v>
      </c>
      <c r="L2684" s="320">
        <f t="shared" si="207"/>
        <v>10</v>
      </c>
      <c r="M2684" s="91">
        <f t="shared" si="208"/>
        <v>43992</v>
      </c>
      <c r="N2684" s="90">
        <f t="shared" si="209"/>
        <v>43992.396620370368</v>
      </c>
      <c r="O2684" s="386">
        <v>99.998000000000005</v>
      </c>
      <c r="P2684" s="386">
        <v>3.124981</v>
      </c>
      <c r="Q2684" s="386" t="s">
        <v>389</v>
      </c>
    </row>
    <row r="2685" spans="1:17">
      <c r="A2685" s="386" t="s">
        <v>388</v>
      </c>
      <c r="B2685" s="386" t="s">
        <v>389</v>
      </c>
      <c r="C2685" s="386" t="s">
        <v>188</v>
      </c>
      <c r="D2685" s="389">
        <v>43992</v>
      </c>
      <c r="E2685" s="394">
        <v>0.42725694444444445</v>
      </c>
      <c r="F2685" s="386" t="s">
        <v>520</v>
      </c>
      <c r="G2685" s="386">
        <v>99.688999999999993</v>
      </c>
      <c r="H2685" s="386">
        <v>3.141</v>
      </c>
      <c r="J2685" s="320">
        <f t="shared" si="205"/>
        <v>2020</v>
      </c>
      <c r="K2685" s="320">
        <f t="shared" si="206"/>
        <v>6</v>
      </c>
      <c r="L2685" s="320">
        <f t="shared" si="207"/>
        <v>10</v>
      </c>
      <c r="M2685" s="91">
        <f t="shared" si="208"/>
        <v>43992</v>
      </c>
      <c r="N2685" s="90">
        <f t="shared" si="209"/>
        <v>43992.427256944444</v>
      </c>
      <c r="O2685" s="386">
        <v>99.688999999999993</v>
      </c>
      <c r="P2685" s="386">
        <v>3.141</v>
      </c>
      <c r="Q2685" s="386" t="s">
        <v>389</v>
      </c>
    </row>
    <row r="2686" spans="1:17">
      <c r="A2686" s="386" t="s">
        <v>388</v>
      </c>
      <c r="B2686" s="386" t="s">
        <v>389</v>
      </c>
      <c r="C2686" s="386" t="s">
        <v>188</v>
      </c>
      <c r="D2686" s="389">
        <v>43992</v>
      </c>
      <c r="E2686" s="394">
        <v>0.62619212962962967</v>
      </c>
      <c r="F2686" s="386" t="s">
        <v>421</v>
      </c>
      <c r="G2686" s="386">
        <v>99.965000000000003</v>
      </c>
      <c r="H2686" s="386">
        <v>3.1266889999999998</v>
      </c>
      <c r="J2686" s="320">
        <f t="shared" si="205"/>
        <v>2020</v>
      </c>
      <c r="K2686" s="320">
        <f t="shared" si="206"/>
        <v>6</v>
      </c>
      <c r="L2686" s="320">
        <f t="shared" si="207"/>
        <v>10</v>
      </c>
      <c r="M2686" s="91">
        <f t="shared" si="208"/>
        <v>43992</v>
      </c>
      <c r="N2686" s="90">
        <f t="shared" si="209"/>
        <v>43992.626192129632</v>
      </c>
      <c r="O2686" s="386">
        <v>99.965000000000003</v>
      </c>
      <c r="P2686" s="386">
        <v>3.1266889999999998</v>
      </c>
      <c r="Q2686" s="386" t="s">
        <v>389</v>
      </c>
    </row>
    <row r="2687" spans="1:17">
      <c r="A2687" s="386" t="s">
        <v>388</v>
      </c>
      <c r="B2687" s="386" t="s">
        <v>389</v>
      </c>
      <c r="C2687" s="386" t="s">
        <v>188</v>
      </c>
      <c r="D2687" s="389">
        <v>43993</v>
      </c>
      <c r="E2687" s="394">
        <v>0.38737268518518519</v>
      </c>
      <c r="F2687" s="386" t="s">
        <v>492</v>
      </c>
      <c r="G2687" s="386">
        <v>99.641000000000005</v>
      </c>
      <c r="H2687" s="386">
        <v>3.1434950000000002</v>
      </c>
      <c r="J2687" s="320">
        <f t="shared" si="205"/>
        <v>2020</v>
      </c>
      <c r="K2687" s="320">
        <f t="shared" si="206"/>
        <v>6</v>
      </c>
      <c r="L2687" s="320">
        <f t="shared" si="207"/>
        <v>11</v>
      </c>
      <c r="M2687" s="91">
        <f t="shared" si="208"/>
        <v>43993</v>
      </c>
      <c r="N2687" s="90">
        <f t="shared" si="209"/>
        <v>43993.387372685182</v>
      </c>
      <c r="O2687" s="386">
        <v>99.641000000000005</v>
      </c>
      <c r="P2687" s="386">
        <v>3.1434950000000002</v>
      </c>
      <c r="Q2687" s="386" t="s">
        <v>389</v>
      </c>
    </row>
    <row r="2688" spans="1:17">
      <c r="A2688" s="386" t="s">
        <v>388</v>
      </c>
      <c r="B2688" s="386" t="s">
        <v>389</v>
      </c>
      <c r="C2688" s="386" t="s">
        <v>188</v>
      </c>
      <c r="D2688" s="389">
        <v>43993</v>
      </c>
      <c r="E2688" s="394">
        <v>0.38737268518518519</v>
      </c>
      <c r="F2688" s="386" t="s">
        <v>492</v>
      </c>
      <c r="G2688" s="386">
        <v>99.528000000000006</v>
      </c>
      <c r="H2688" s="386">
        <v>3.149375</v>
      </c>
      <c r="J2688" s="320">
        <f t="shared" si="205"/>
        <v>2020</v>
      </c>
      <c r="K2688" s="320">
        <f t="shared" si="206"/>
        <v>6</v>
      </c>
      <c r="L2688" s="320">
        <f t="shared" si="207"/>
        <v>11</v>
      </c>
      <c r="M2688" s="91">
        <f t="shared" si="208"/>
        <v>43993</v>
      </c>
      <c r="N2688" s="90">
        <f t="shared" si="209"/>
        <v>43993.387372685182</v>
      </c>
      <c r="O2688" s="386">
        <v>99.528000000000006</v>
      </c>
      <c r="P2688" s="386">
        <v>3.149375</v>
      </c>
      <c r="Q2688" s="386" t="s">
        <v>389</v>
      </c>
    </row>
    <row r="2689" spans="1:17">
      <c r="A2689" s="386" t="s">
        <v>388</v>
      </c>
      <c r="B2689" s="386" t="s">
        <v>389</v>
      </c>
      <c r="C2689" s="386" t="s">
        <v>188</v>
      </c>
      <c r="D2689" s="389">
        <v>43993</v>
      </c>
      <c r="E2689" s="394">
        <v>0.42149305555555561</v>
      </c>
      <c r="F2689" s="386" t="s">
        <v>507</v>
      </c>
      <c r="G2689" s="386">
        <v>101.64100000000001</v>
      </c>
      <c r="H2689" s="386">
        <v>3.0399790000000002</v>
      </c>
      <c r="J2689" s="320">
        <f t="shared" si="205"/>
        <v>2020</v>
      </c>
      <c r="K2689" s="320">
        <f t="shared" si="206"/>
        <v>6</v>
      </c>
      <c r="L2689" s="320">
        <f t="shared" si="207"/>
        <v>11</v>
      </c>
      <c r="M2689" s="91">
        <f t="shared" si="208"/>
        <v>43993</v>
      </c>
      <c r="N2689" s="90">
        <f t="shared" si="209"/>
        <v>43993.421493055554</v>
      </c>
      <c r="O2689" s="386">
        <v>101.64100000000001</v>
      </c>
      <c r="P2689" s="386">
        <v>3.0399790000000002</v>
      </c>
      <c r="Q2689" s="386" t="s">
        <v>389</v>
      </c>
    </row>
    <row r="2690" spans="1:17">
      <c r="A2690" s="386" t="s">
        <v>388</v>
      </c>
      <c r="B2690" s="386" t="s">
        <v>389</v>
      </c>
      <c r="C2690" s="386" t="s">
        <v>188</v>
      </c>
      <c r="D2690" s="389">
        <v>43993</v>
      </c>
      <c r="E2690" s="394">
        <v>0.49539351851851854</v>
      </c>
      <c r="F2690" s="386" t="s">
        <v>539</v>
      </c>
      <c r="G2690" s="386">
        <v>100.227</v>
      </c>
      <c r="H2690" s="386">
        <v>3.1130200000000001</v>
      </c>
      <c r="J2690" s="320">
        <f t="shared" si="205"/>
        <v>2020</v>
      </c>
      <c r="K2690" s="320">
        <f t="shared" si="206"/>
        <v>6</v>
      </c>
      <c r="L2690" s="320">
        <f t="shared" si="207"/>
        <v>11</v>
      </c>
      <c r="M2690" s="91">
        <f t="shared" si="208"/>
        <v>43993</v>
      </c>
      <c r="N2690" s="90">
        <f t="shared" si="209"/>
        <v>43993.495393518519</v>
      </c>
      <c r="O2690" s="386">
        <v>100.227</v>
      </c>
      <c r="P2690" s="386">
        <v>3.1130200000000001</v>
      </c>
      <c r="Q2690" s="386" t="s">
        <v>389</v>
      </c>
    </row>
    <row r="2691" spans="1:17">
      <c r="A2691" s="386" t="s">
        <v>388</v>
      </c>
      <c r="B2691" s="386" t="s">
        <v>389</v>
      </c>
      <c r="C2691" s="386" t="s">
        <v>188</v>
      </c>
      <c r="D2691" s="389">
        <v>43993</v>
      </c>
      <c r="E2691" s="394">
        <v>0.49539351851851854</v>
      </c>
      <c r="F2691" s="386" t="s">
        <v>539</v>
      </c>
      <c r="G2691" s="386">
        <v>100.227</v>
      </c>
      <c r="H2691" s="386">
        <v>3.1130200000000001</v>
      </c>
      <c r="J2691" s="320">
        <f t="shared" ref="J2691:J2754" si="210">YEAR(D2691)</f>
        <v>2020</v>
      </c>
      <c r="K2691" s="320">
        <f t="shared" ref="K2691:K2754" si="211">MONTH(D2691)</f>
        <v>6</v>
      </c>
      <c r="L2691" s="320">
        <f t="shared" ref="L2691:L2754" si="212">DAY(D2691)</f>
        <v>11</v>
      </c>
      <c r="M2691" s="91">
        <f t="shared" ref="M2691:M2754" si="213">DATE(J2691,K2691,L2691)</f>
        <v>43993</v>
      </c>
      <c r="N2691" s="90">
        <f t="shared" ref="N2691:N2754" si="214">M2691+E2691</f>
        <v>43993.495393518519</v>
      </c>
      <c r="O2691" s="386">
        <v>100.227</v>
      </c>
      <c r="P2691" s="386">
        <v>3.1130200000000001</v>
      </c>
      <c r="Q2691" s="386" t="s">
        <v>389</v>
      </c>
    </row>
    <row r="2692" spans="1:17">
      <c r="A2692" s="386" t="s">
        <v>388</v>
      </c>
      <c r="B2692" s="386" t="s">
        <v>389</v>
      </c>
      <c r="C2692" s="386" t="s">
        <v>188</v>
      </c>
      <c r="D2692" s="389">
        <v>43993</v>
      </c>
      <c r="E2692" s="394">
        <v>0.61023148148148154</v>
      </c>
      <c r="F2692" s="386" t="s">
        <v>426</v>
      </c>
      <c r="G2692" s="386">
        <v>100.151</v>
      </c>
      <c r="H2692" s="386">
        <v>3.116984</v>
      </c>
      <c r="J2692" s="320">
        <f t="shared" si="210"/>
        <v>2020</v>
      </c>
      <c r="K2692" s="320">
        <f t="shared" si="211"/>
        <v>6</v>
      </c>
      <c r="L2692" s="320">
        <f t="shared" si="212"/>
        <v>11</v>
      </c>
      <c r="M2692" s="91">
        <f t="shared" si="213"/>
        <v>43993</v>
      </c>
      <c r="N2692" s="90">
        <f t="shared" si="214"/>
        <v>43993.610231481478</v>
      </c>
      <c r="O2692" s="386">
        <v>100.151</v>
      </c>
      <c r="P2692" s="386">
        <v>3.116984</v>
      </c>
      <c r="Q2692" s="386" t="s">
        <v>389</v>
      </c>
    </row>
    <row r="2693" spans="1:17">
      <c r="A2693" s="386" t="s">
        <v>388</v>
      </c>
      <c r="B2693" s="386" t="s">
        <v>389</v>
      </c>
      <c r="C2693" s="386" t="s">
        <v>188</v>
      </c>
      <c r="D2693" s="389">
        <v>43993</v>
      </c>
      <c r="E2693" s="394">
        <v>0.61023148148148154</v>
      </c>
      <c r="F2693" s="386" t="s">
        <v>426</v>
      </c>
      <c r="G2693" s="386">
        <v>100.151</v>
      </c>
      <c r="H2693" s="386">
        <v>3.116984</v>
      </c>
      <c r="J2693" s="320">
        <f t="shared" si="210"/>
        <v>2020</v>
      </c>
      <c r="K2693" s="320">
        <f t="shared" si="211"/>
        <v>6</v>
      </c>
      <c r="L2693" s="320">
        <f t="shared" si="212"/>
        <v>11</v>
      </c>
      <c r="M2693" s="91">
        <f t="shared" si="213"/>
        <v>43993</v>
      </c>
      <c r="N2693" s="90">
        <f t="shared" si="214"/>
        <v>43993.610231481478</v>
      </c>
      <c r="O2693" s="386">
        <v>100.151</v>
      </c>
      <c r="P2693" s="386">
        <v>3.116984</v>
      </c>
      <c r="Q2693" s="386" t="s">
        <v>389</v>
      </c>
    </row>
    <row r="2694" spans="1:17">
      <c r="A2694" s="386" t="s">
        <v>388</v>
      </c>
      <c r="B2694" s="386" t="s">
        <v>389</v>
      </c>
      <c r="C2694" s="386" t="s">
        <v>188</v>
      </c>
      <c r="D2694" s="389">
        <v>43993</v>
      </c>
      <c r="E2694" s="394">
        <v>0.62519675925925922</v>
      </c>
      <c r="F2694" s="386" t="s">
        <v>465</v>
      </c>
      <c r="G2694" s="386">
        <v>99.396000000000001</v>
      </c>
      <c r="H2694" s="386">
        <v>3.1562549999999998</v>
      </c>
      <c r="J2694" s="320">
        <f t="shared" si="210"/>
        <v>2020</v>
      </c>
      <c r="K2694" s="320">
        <f t="shared" si="211"/>
        <v>6</v>
      </c>
      <c r="L2694" s="320">
        <f t="shared" si="212"/>
        <v>11</v>
      </c>
      <c r="M2694" s="91">
        <f t="shared" si="213"/>
        <v>43993</v>
      </c>
      <c r="N2694" s="90">
        <f t="shared" si="214"/>
        <v>43993.625196759262</v>
      </c>
      <c r="O2694" s="386">
        <v>99.396000000000001</v>
      </c>
      <c r="P2694" s="386">
        <v>3.1562549999999998</v>
      </c>
      <c r="Q2694" s="386" t="s">
        <v>389</v>
      </c>
    </row>
    <row r="2695" spans="1:17">
      <c r="A2695" s="386" t="s">
        <v>388</v>
      </c>
      <c r="B2695" s="386" t="s">
        <v>389</v>
      </c>
      <c r="C2695" s="386" t="s">
        <v>188</v>
      </c>
      <c r="D2695" s="389">
        <v>43994</v>
      </c>
      <c r="E2695" s="394">
        <v>0.62503472222222223</v>
      </c>
      <c r="F2695" s="386" t="s">
        <v>475</v>
      </c>
      <c r="G2695" s="386">
        <v>100.708</v>
      </c>
      <c r="H2695" s="386">
        <v>3.0880190000000001</v>
      </c>
      <c r="J2695" s="320">
        <f t="shared" si="210"/>
        <v>2020</v>
      </c>
      <c r="K2695" s="320">
        <f t="shared" si="211"/>
        <v>6</v>
      </c>
      <c r="L2695" s="320">
        <f t="shared" si="212"/>
        <v>12</v>
      </c>
      <c r="M2695" s="91">
        <f t="shared" si="213"/>
        <v>43994</v>
      </c>
      <c r="N2695" s="90">
        <f t="shared" si="214"/>
        <v>43994.625034722223</v>
      </c>
      <c r="O2695" s="386">
        <v>100.708</v>
      </c>
      <c r="P2695" s="386">
        <v>3.0880190000000001</v>
      </c>
      <c r="Q2695" s="386" t="s">
        <v>389</v>
      </c>
    </row>
    <row r="2696" spans="1:17">
      <c r="A2696" s="386" t="s">
        <v>388</v>
      </c>
      <c r="B2696" s="386" t="s">
        <v>389</v>
      </c>
      <c r="C2696" s="386" t="s">
        <v>188</v>
      </c>
      <c r="D2696" s="389">
        <v>43997</v>
      </c>
      <c r="E2696" s="394">
        <v>0.5257060185185185</v>
      </c>
      <c r="F2696" s="386" t="s">
        <v>703</v>
      </c>
      <c r="G2696" s="386">
        <v>100.285</v>
      </c>
      <c r="H2696" s="386">
        <v>3.1099929999999998</v>
      </c>
      <c r="J2696" s="320">
        <f t="shared" si="210"/>
        <v>2020</v>
      </c>
      <c r="K2696" s="320">
        <f t="shared" si="211"/>
        <v>6</v>
      </c>
      <c r="L2696" s="320">
        <f t="shared" si="212"/>
        <v>15</v>
      </c>
      <c r="M2696" s="91">
        <f t="shared" si="213"/>
        <v>43997</v>
      </c>
      <c r="N2696" s="90">
        <f t="shared" si="214"/>
        <v>43997.525706018518</v>
      </c>
      <c r="O2696" s="386">
        <v>100.285</v>
      </c>
      <c r="P2696" s="386">
        <v>3.1099929999999998</v>
      </c>
      <c r="Q2696" s="386" t="s">
        <v>389</v>
      </c>
    </row>
    <row r="2697" spans="1:17">
      <c r="A2697" s="386" t="s">
        <v>388</v>
      </c>
      <c r="B2697" s="386" t="s">
        <v>389</v>
      </c>
      <c r="C2697" s="386" t="s">
        <v>188</v>
      </c>
      <c r="D2697" s="389">
        <v>43997</v>
      </c>
      <c r="E2697" s="394">
        <v>0.57725694444444442</v>
      </c>
      <c r="F2697" s="386" t="s">
        <v>422</v>
      </c>
      <c r="G2697" s="386">
        <v>100.09537</v>
      </c>
      <c r="H2697" s="386">
        <v>3.1198839999999999</v>
      </c>
      <c r="J2697" s="320">
        <f t="shared" si="210"/>
        <v>2020</v>
      </c>
      <c r="K2697" s="320">
        <f t="shared" si="211"/>
        <v>6</v>
      </c>
      <c r="L2697" s="320">
        <f t="shared" si="212"/>
        <v>15</v>
      </c>
      <c r="M2697" s="91">
        <f t="shared" si="213"/>
        <v>43997</v>
      </c>
      <c r="N2697" s="90">
        <f t="shared" si="214"/>
        <v>43997.577256944445</v>
      </c>
      <c r="O2697" s="386">
        <v>100.09537</v>
      </c>
      <c r="P2697" s="386">
        <v>3.1198839999999999</v>
      </c>
      <c r="Q2697" s="386" t="s">
        <v>389</v>
      </c>
    </row>
    <row r="2698" spans="1:17">
      <c r="A2698" s="386" t="s">
        <v>388</v>
      </c>
      <c r="B2698" s="386" t="s">
        <v>389</v>
      </c>
      <c r="C2698" s="386" t="s">
        <v>188</v>
      </c>
      <c r="D2698" s="389">
        <v>43997</v>
      </c>
      <c r="E2698" s="394">
        <v>0.57725694444444442</v>
      </c>
      <c r="F2698" s="386" t="s">
        <v>422</v>
      </c>
      <c r="G2698" s="386">
        <v>100.03287</v>
      </c>
      <c r="H2698" s="386">
        <v>3.1231499999999999</v>
      </c>
      <c r="J2698" s="320">
        <f t="shared" si="210"/>
        <v>2020</v>
      </c>
      <c r="K2698" s="320">
        <f t="shared" si="211"/>
        <v>6</v>
      </c>
      <c r="L2698" s="320">
        <f t="shared" si="212"/>
        <v>15</v>
      </c>
      <c r="M2698" s="91">
        <f t="shared" si="213"/>
        <v>43997</v>
      </c>
      <c r="N2698" s="90">
        <f t="shared" si="214"/>
        <v>43997.577256944445</v>
      </c>
      <c r="O2698" s="386">
        <v>100.03287</v>
      </c>
      <c r="P2698" s="386">
        <v>3.1231499999999999</v>
      </c>
      <c r="Q2698" s="386" t="s">
        <v>389</v>
      </c>
    </row>
    <row r="2699" spans="1:17">
      <c r="A2699" s="386" t="s">
        <v>388</v>
      </c>
      <c r="B2699" s="386" t="s">
        <v>389</v>
      </c>
      <c r="C2699" s="386" t="s">
        <v>188</v>
      </c>
      <c r="D2699" s="389">
        <v>43997</v>
      </c>
      <c r="E2699" s="394">
        <v>0.63061342592592595</v>
      </c>
      <c r="F2699" s="386" t="s">
        <v>619</v>
      </c>
      <c r="G2699" s="386">
        <v>101.173</v>
      </c>
      <c r="H2699" s="386">
        <v>3.0639959999999999</v>
      </c>
      <c r="J2699" s="320">
        <f t="shared" si="210"/>
        <v>2020</v>
      </c>
      <c r="K2699" s="320">
        <f t="shared" si="211"/>
        <v>6</v>
      </c>
      <c r="L2699" s="320">
        <f t="shared" si="212"/>
        <v>15</v>
      </c>
      <c r="M2699" s="91">
        <f t="shared" si="213"/>
        <v>43997</v>
      </c>
      <c r="N2699" s="90">
        <f t="shared" si="214"/>
        <v>43997.630613425928</v>
      </c>
      <c r="O2699" s="386">
        <v>101.173</v>
      </c>
      <c r="P2699" s="386">
        <v>3.0639959999999999</v>
      </c>
      <c r="Q2699" s="386" t="s">
        <v>389</v>
      </c>
    </row>
    <row r="2700" spans="1:17">
      <c r="A2700" s="386" t="s">
        <v>388</v>
      </c>
      <c r="B2700" s="386" t="s">
        <v>389</v>
      </c>
      <c r="C2700" s="386" t="s">
        <v>188</v>
      </c>
      <c r="D2700" s="389">
        <v>43997</v>
      </c>
      <c r="E2700" s="394">
        <v>0.63062499999999999</v>
      </c>
      <c r="F2700" s="386" t="s">
        <v>619</v>
      </c>
      <c r="G2700" s="386">
        <v>101.23099999999999</v>
      </c>
      <c r="H2700" s="386">
        <v>3.06101</v>
      </c>
      <c r="J2700" s="320">
        <f t="shared" si="210"/>
        <v>2020</v>
      </c>
      <c r="K2700" s="320">
        <f t="shared" si="211"/>
        <v>6</v>
      </c>
      <c r="L2700" s="320">
        <f t="shared" si="212"/>
        <v>15</v>
      </c>
      <c r="M2700" s="91">
        <f t="shared" si="213"/>
        <v>43997</v>
      </c>
      <c r="N2700" s="90">
        <f t="shared" si="214"/>
        <v>43997.630624999998</v>
      </c>
      <c r="O2700" s="386">
        <v>101.23099999999999</v>
      </c>
      <c r="P2700" s="386">
        <v>3.06101</v>
      </c>
      <c r="Q2700" s="386" t="s">
        <v>389</v>
      </c>
    </row>
    <row r="2701" spans="1:17">
      <c r="A2701" s="386" t="s">
        <v>388</v>
      </c>
      <c r="B2701" s="386" t="s">
        <v>389</v>
      </c>
      <c r="C2701" s="386" t="s">
        <v>188</v>
      </c>
      <c r="D2701" s="389">
        <v>43998</v>
      </c>
      <c r="E2701" s="394">
        <v>0.4115625</v>
      </c>
      <c r="F2701" s="386" t="s">
        <v>723</v>
      </c>
      <c r="G2701" s="386">
        <v>100.381</v>
      </c>
      <c r="H2701" s="386">
        <v>3.1049920000000002</v>
      </c>
      <c r="J2701" s="320">
        <f t="shared" si="210"/>
        <v>2020</v>
      </c>
      <c r="K2701" s="320">
        <f t="shared" si="211"/>
        <v>6</v>
      </c>
      <c r="L2701" s="320">
        <f t="shared" si="212"/>
        <v>16</v>
      </c>
      <c r="M2701" s="91">
        <f t="shared" si="213"/>
        <v>43998</v>
      </c>
      <c r="N2701" s="90">
        <f t="shared" si="214"/>
        <v>43998.411562499998</v>
      </c>
      <c r="O2701" s="386">
        <v>100.381</v>
      </c>
      <c r="P2701" s="386">
        <v>3.1049920000000002</v>
      </c>
      <c r="Q2701" s="386" t="s">
        <v>389</v>
      </c>
    </row>
    <row r="2702" spans="1:17">
      <c r="A2702" s="386" t="s">
        <v>388</v>
      </c>
      <c r="B2702" s="386" t="s">
        <v>389</v>
      </c>
      <c r="C2702" s="386" t="s">
        <v>188</v>
      </c>
      <c r="D2702" s="389">
        <v>43998</v>
      </c>
      <c r="E2702" s="394">
        <v>0.4115625</v>
      </c>
      <c r="F2702" s="386" t="s">
        <v>723</v>
      </c>
      <c r="G2702" s="386">
        <v>100.381</v>
      </c>
      <c r="H2702" s="386">
        <v>3.1049920000000002</v>
      </c>
      <c r="J2702" s="320">
        <f t="shared" si="210"/>
        <v>2020</v>
      </c>
      <c r="K2702" s="320">
        <f t="shared" si="211"/>
        <v>6</v>
      </c>
      <c r="L2702" s="320">
        <f t="shared" si="212"/>
        <v>16</v>
      </c>
      <c r="M2702" s="91">
        <f t="shared" si="213"/>
        <v>43998</v>
      </c>
      <c r="N2702" s="90">
        <f t="shared" si="214"/>
        <v>43998.411562499998</v>
      </c>
      <c r="O2702" s="386">
        <v>100.381</v>
      </c>
      <c r="P2702" s="386">
        <v>3.1049920000000002</v>
      </c>
      <c r="Q2702" s="386" t="s">
        <v>389</v>
      </c>
    </row>
    <row r="2703" spans="1:17">
      <c r="A2703" s="386" t="s">
        <v>388</v>
      </c>
      <c r="B2703" s="386" t="s">
        <v>389</v>
      </c>
      <c r="C2703" s="386" t="s">
        <v>188</v>
      </c>
      <c r="D2703" s="389">
        <v>43998</v>
      </c>
      <c r="E2703" s="394">
        <v>0.43505787037037036</v>
      </c>
      <c r="F2703" s="386" t="s">
        <v>431</v>
      </c>
      <c r="G2703" s="386">
        <v>99.554000000000002</v>
      </c>
      <c r="H2703" s="386">
        <v>3.148021</v>
      </c>
      <c r="J2703" s="320">
        <f t="shared" si="210"/>
        <v>2020</v>
      </c>
      <c r="K2703" s="320">
        <f t="shared" si="211"/>
        <v>6</v>
      </c>
      <c r="L2703" s="320">
        <f t="shared" si="212"/>
        <v>16</v>
      </c>
      <c r="M2703" s="91">
        <f t="shared" si="213"/>
        <v>43998</v>
      </c>
      <c r="N2703" s="90">
        <f t="shared" si="214"/>
        <v>43998.435057870367</v>
      </c>
      <c r="O2703" s="386">
        <v>99.554000000000002</v>
      </c>
      <c r="P2703" s="386">
        <v>3.148021</v>
      </c>
      <c r="Q2703" s="386" t="s">
        <v>389</v>
      </c>
    </row>
    <row r="2704" spans="1:17">
      <c r="A2704" s="386" t="s">
        <v>388</v>
      </c>
      <c r="B2704" s="386" t="s">
        <v>389</v>
      </c>
      <c r="C2704" s="386" t="s">
        <v>188</v>
      </c>
      <c r="D2704" s="389">
        <v>43998</v>
      </c>
      <c r="E2704" s="394">
        <v>0.43505787037037036</v>
      </c>
      <c r="F2704" s="386" t="s">
        <v>431</v>
      </c>
      <c r="G2704" s="386">
        <v>99.554000000000002</v>
      </c>
      <c r="H2704" s="386">
        <v>3.148021</v>
      </c>
      <c r="J2704" s="320">
        <f t="shared" si="210"/>
        <v>2020</v>
      </c>
      <c r="K2704" s="320">
        <f t="shared" si="211"/>
        <v>6</v>
      </c>
      <c r="L2704" s="320">
        <f t="shared" si="212"/>
        <v>16</v>
      </c>
      <c r="M2704" s="91">
        <f t="shared" si="213"/>
        <v>43998</v>
      </c>
      <c r="N2704" s="90">
        <f t="shared" si="214"/>
        <v>43998.435057870367</v>
      </c>
      <c r="O2704" s="386">
        <v>99.554000000000002</v>
      </c>
      <c r="P2704" s="386">
        <v>3.148021</v>
      </c>
      <c r="Q2704" s="386" t="s">
        <v>389</v>
      </c>
    </row>
    <row r="2705" spans="1:17">
      <c r="A2705" s="386" t="s">
        <v>388</v>
      </c>
      <c r="B2705" s="386" t="s">
        <v>389</v>
      </c>
      <c r="C2705" s="386" t="s">
        <v>188</v>
      </c>
      <c r="D2705" s="389">
        <v>43998</v>
      </c>
      <c r="E2705" s="394">
        <v>0.48521990740740745</v>
      </c>
      <c r="F2705" s="386" t="s">
        <v>724</v>
      </c>
      <c r="G2705" s="386">
        <v>101.79600000000001</v>
      </c>
      <c r="H2705" s="386">
        <v>3.0320330000000002</v>
      </c>
      <c r="J2705" s="320">
        <f t="shared" si="210"/>
        <v>2020</v>
      </c>
      <c r="K2705" s="320">
        <f t="shared" si="211"/>
        <v>6</v>
      </c>
      <c r="L2705" s="320">
        <f t="shared" si="212"/>
        <v>16</v>
      </c>
      <c r="M2705" s="91">
        <f t="shared" si="213"/>
        <v>43998</v>
      </c>
      <c r="N2705" s="90">
        <f t="shared" si="214"/>
        <v>43998.485219907408</v>
      </c>
      <c r="O2705" s="386">
        <v>101.79600000000001</v>
      </c>
      <c r="P2705" s="386">
        <v>3.0320330000000002</v>
      </c>
      <c r="Q2705" s="386" t="s">
        <v>389</v>
      </c>
    </row>
    <row r="2706" spans="1:17">
      <c r="A2706" s="386" t="s">
        <v>388</v>
      </c>
      <c r="B2706" s="386" t="s">
        <v>389</v>
      </c>
      <c r="C2706" s="386" t="s">
        <v>188</v>
      </c>
      <c r="D2706" s="389">
        <v>43998</v>
      </c>
      <c r="E2706" s="394">
        <v>0.48709490740740741</v>
      </c>
      <c r="F2706" s="386" t="s">
        <v>724</v>
      </c>
      <c r="G2706" s="386">
        <v>101.73399999999999</v>
      </c>
      <c r="H2706" s="386">
        <v>3.035202</v>
      </c>
      <c r="J2706" s="320">
        <f t="shared" si="210"/>
        <v>2020</v>
      </c>
      <c r="K2706" s="320">
        <f t="shared" si="211"/>
        <v>6</v>
      </c>
      <c r="L2706" s="320">
        <f t="shared" si="212"/>
        <v>16</v>
      </c>
      <c r="M2706" s="91">
        <f t="shared" si="213"/>
        <v>43998</v>
      </c>
      <c r="N2706" s="90">
        <f t="shared" si="214"/>
        <v>43998.48709490741</v>
      </c>
      <c r="O2706" s="386">
        <v>101.73399999999999</v>
      </c>
      <c r="P2706" s="386">
        <v>3.035202</v>
      </c>
      <c r="Q2706" s="386" t="s">
        <v>389</v>
      </c>
    </row>
    <row r="2707" spans="1:17">
      <c r="A2707" s="386" t="s">
        <v>388</v>
      </c>
      <c r="B2707" s="386" t="s">
        <v>389</v>
      </c>
      <c r="C2707" s="386" t="s">
        <v>188</v>
      </c>
      <c r="D2707" s="389">
        <v>43998</v>
      </c>
      <c r="E2707" s="394">
        <v>0.62527777777777771</v>
      </c>
      <c r="F2707" s="386" t="s">
        <v>465</v>
      </c>
      <c r="G2707" s="386">
        <v>99.929000000000002</v>
      </c>
      <c r="H2707" s="386">
        <v>3.1285449999999999</v>
      </c>
      <c r="J2707" s="320">
        <f t="shared" si="210"/>
        <v>2020</v>
      </c>
      <c r="K2707" s="320">
        <f t="shared" si="211"/>
        <v>6</v>
      </c>
      <c r="L2707" s="320">
        <f t="shared" si="212"/>
        <v>16</v>
      </c>
      <c r="M2707" s="91">
        <f t="shared" si="213"/>
        <v>43998</v>
      </c>
      <c r="N2707" s="90">
        <f t="shared" si="214"/>
        <v>43998.625277777777</v>
      </c>
      <c r="O2707" s="386">
        <v>99.929000000000002</v>
      </c>
      <c r="P2707" s="386">
        <v>3.1285449999999999</v>
      </c>
      <c r="Q2707" s="386" t="s">
        <v>389</v>
      </c>
    </row>
    <row r="2708" spans="1:17">
      <c r="A2708" s="386" t="s">
        <v>388</v>
      </c>
      <c r="B2708" s="386" t="s">
        <v>389</v>
      </c>
      <c r="C2708" s="386" t="s">
        <v>188</v>
      </c>
      <c r="D2708" s="389">
        <v>43999</v>
      </c>
      <c r="E2708" s="394">
        <v>0.42737268518518517</v>
      </c>
      <c r="F2708" s="386" t="s">
        <v>415</v>
      </c>
      <c r="G2708" s="386">
        <v>100.979</v>
      </c>
      <c r="H2708" s="386">
        <v>3.0739909999999999</v>
      </c>
      <c r="J2708" s="320">
        <f t="shared" si="210"/>
        <v>2020</v>
      </c>
      <c r="K2708" s="320">
        <f t="shared" si="211"/>
        <v>6</v>
      </c>
      <c r="L2708" s="320">
        <f t="shared" si="212"/>
        <v>17</v>
      </c>
      <c r="M2708" s="91">
        <f t="shared" si="213"/>
        <v>43999</v>
      </c>
      <c r="N2708" s="90">
        <f t="shared" si="214"/>
        <v>43999.427372685182</v>
      </c>
      <c r="O2708" s="386">
        <v>100.979</v>
      </c>
      <c r="P2708" s="386">
        <v>3.0739909999999999</v>
      </c>
      <c r="Q2708" s="386" t="s">
        <v>389</v>
      </c>
    </row>
    <row r="2709" spans="1:17">
      <c r="A2709" s="386" t="s">
        <v>388</v>
      </c>
      <c r="B2709" s="386" t="s">
        <v>389</v>
      </c>
      <c r="C2709" s="386" t="s">
        <v>188</v>
      </c>
      <c r="D2709" s="389">
        <v>43999</v>
      </c>
      <c r="E2709" s="394">
        <v>0.65246527777777774</v>
      </c>
      <c r="F2709" s="386" t="s">
        <v>725</v>
      </c>
      <c r="G2709" s="386">
        <v>100.76600000000001</v>
      </c>
      <c r="H2709" s="386">
        <v>3.0850050000000002</v>
      </c>
      <c r="J2709" s="320">
        <f t="shared" si="210"/>
        <v>2020</v>
      </c>
      <c r="K2709" s="320">
        <f t="shared" si="211"/>
        <v>6</v>
      </c>
      <c r="L2709" s="320">
        <f t="shared" si="212"/>
        <v>17</v>
      </c>
      <c r="M2709" s="91">
        <f t="shared" si="213"/>
        <v>43999</v>
      </c>
      <c r="N2709" s="90">
        <f t="shared" si="214"/>
        <v>43999.652465277781</v>
      </c>
      <c r="O2709" s="386">
        <v>100.76600000000001</v>
      </c>
      <c r="P2709" s="386">
        <v>3.0850050000000002</v>
      </c>
      <c r="Q2709" s="386" t="s">
        <v>389</v>
      </c>
    </row>
    <row r="2710" spans="1:17">
      <c r="A2710" s="386" t="s">
        <v>388</v>
      </c>
      <c r="B2710" s="386" t="s">
        <v>389</v>
      </c>
      <c r="C2710" s="386" t="s">
        <v>188</v>
      </c>
      <c r="D2710" s="389">
        <v>44000</v>
      </c>
      <c r="E2710" s="394">
        <v>0.66848379629629628</v>
      </c>
      <c r="F2710" s="386" t="s">
        <v>726</v>
      </c>
      <c r="G2710" s="386">
        <v>102.405</v>
      </c>
      <c r="H2710" s="386">
        <v>3.0010050000000001</v>
      </c>
      <c r="J2710" s="320">
        <f t="shared" si="210"/>
        <v>2020</v>
      </c>
      <c r="K2710" s="320">
        <f t="shared" si="211"/>
        <v>6</v>
      </c>
      <c r="L2710" s="320">
        <f t="shared" si="212"/>
        <v>18</v>
      </c>
      <c r="M2710" s="91">
        <f t="shared" si="213"/>
        <v>44000</v>
      </c>
      <c r="N2710" s="90">
        <f t="shared" si="214"/>
        <v>44000.668483796297</v>
      </c>
      <c r="O2710" s="386">
        <v>102.405</v>
      </c>
      <c r="P2710" s="386">
        <v>3.0010050000000001</v>
      </c>
      <c r="Q2710" s="386" t="s">
        <v>389</v>
      </c>
    </row>
    <row r="2711" spans="1:17">
      <c r="A2711" s="386" t="s">
        <v>388</v>
      </c>
      <c r="B2711" s="386" t="s">
        <v>389</v>
      </c>
      <c r="C2711" s="386" t="s">
        <v>188</v>
      </c>
      <c r="D2711" s="389">
        <v>44000</v>
      </c>
      <c r="E2711" s="394">
        <v>0.66850694444444447</v>
      </c>
      <c r="F2711" s="386" t="s">
        <v>726</v>
      </c>
      <c r="G2711" s="386">
        <v>102.405</v>
      </c>
      <c r="H2711" s="386">
        <v>3.0010050000000001</v>
      </c>
      <c r="J2711" s="320">
        <f t="shared" si="210"/>
        <v>2020</v>
      </c>
      <c r="K2711" s="320">
        <f t="shared" si="211"/>
        <v>6</v>
      </c>
      <c r="L2711" s="320">
        <f t="shared" si="212"/>
        <v>18</v>
      </c>
      <c r="M2711" s="91">
        <f t="shared" si="213"/>
        <v>44000</v>
      </c>
      <c r="N2711" s="90">
        <f t="shared" si="214"/>
        <v>44000.668506944443</v>
      </c>
      <c r="O2711" s="386">
        <v>102.405</v>
      </c>
      <c r="P2711" s="386">
        <v>3.0010050000000001</v>
      </c>
      <c r="Q2711" s="386" t="s">
        <v>389</v>
      </c>
    </row>
    <row r="2712" spans="1:17">
      <c r="A2712" s="386" t="s">
        <v>388</v>
      </c>
      <c r="B2712" s="386" t="s">
        <v>389</v>
      </c>
      <c r="C2712" s="386" t="s">
        <v>188</v>
      </c>
      <c r="D2712" s="389">
        <v>44001</v>
      </c>
      <c r="E2712" s="394">
        <v>0.62512731481481476</v>
      </c>
      <c r="F2712" s="386" t="s">
        <v>423</v>
      </c>
      <c r="G2712" s="386">
        <v>102.03100000000001</v>
      </c>
      <c r="H2712" s="386">
        <v>3.0200079999999998</v>
      </c>
      <c r="J2712" s="320">
        <f t="shared" si="210"/>
        <v>2020</v>
      </c>
      <c r="K2712" s="320">
        <f t="shared" si="211"/>
        <v>6</v>
      </c>
      <c r="L2712" s="320">
        <f t="shared" si="212"/>
        <v>19</v>
      </c>
      <c r="M2712" s="91">
        <f t="shared" si="213"/>
        <v>44001</v>
      </c>
      <c r="N2712" s="90">
        <f t="shared" si="214"/>
        <v>44001.625127314815</v>
      </c>
      <c r="O2712" s="386">
        <v>102.03100000000001</v>
      </c>
      <c r="P2712" s="386">
        <v>3.0200079999999998</v>
      </c>
      <c r="Q2712" s="386" t="s">
        <v>389</v>
      </c>
    </row>
    <row r="2713" spans="1:17">
      <c r="A2713" s="386" t="s">
        <v>388</v>
      </c>
      <c r="B2713" s="386" t="s">
        <v>389</v>
      </c>
      <c r="C2713" s="386" t="s">
        <v>188</v>
      </c>
      <c r="D2713" s="389">
        <v>44001</v>
      </c>
      <c r="E2713" s="394">
        <v>0.66237268518518522</v>
      </c>
      <c r="F2713" s="386" t="s">
        <v>423</v>
      </c>
      <c r="G2713" s="386">
        <v>102.822</v>
      </c>
      <c r="H2713" s="386">
        <v>2.9799069999999999</v>
      </c>
      <c r="J2713" s="320">
        <f t="shared" si="210"/>
        <v>2020</v>
      </c>
      <c r="K2713" s="320">
        <f t="shared" si="211"/>
        <v>6</v>
      </c>
      <c r="L2713" s="320">
        <f t="shared" si="212"/>
        <v>19</v>
      </c>
      <c r="M2713" s="91">
        <f t="shared" si="213"/>
        <v>44001</v>
      </c>
      <c r="N2713" s="90">
        <f t="shared" si="214"/>
        <v>44001.662372685183</v>
      </c>
      <c r="O2713" s="386">
        <v>102.822</v>
      </c>
      <c r="P2713" s="386">
        <v>2.9799069999999999</v>
      </c>
      <c r="Q2713" s="386" t="s">
        <v>389</v>
      </c>
    </row>
    <row r="2714" spans="1:17">
      <c r="A2714" s="386" t="s">
        <v>388</v>
      </c>
      <c r="B2714" s="386" t="s">
        <v>389</v>
      </c>
      <c r="C2714" s="386" t="s">
        <v>188</v>
      </c>
      <c r="D2714" s="389">
        <v>44001</v>
      </c>
      <c r="E2714" s="394">
        <v>0.66237268518518522</v>
      </c>
      <c r="F2714" s="386" t="s">
        <v>423</v>
      </c>
      <c r="G2714" s="386">
        <v>103.822</v>
      </c>
      <c r="H2714" s="386">
        <v>2.9297819999999999</v>
      </c>
      <c r="J2714" s="320">
        <f t="shared" si="210"/>
        <v>2020</v>
      </c>
      <c r="K2714" s="320">
        <f t="shared" si="211"/>
        <v>6</v>
      </c>
      <c r="L2714" s="320">
        <f t="shared" si="212"/>
        <v>19</v>
      </c>
      <c r="M2714" s="91">
        <f t="shared" si="213"/>
        <v>44001</v>
      </c>
      <c r="N2714" s="90">
        <f t="shared" si="214"/>
        <v>44001.662372685183</v>
      </c>
      <c r="O2714" s="386">
        <v>103.822</v>
      </c>
      <c r="P2714" s="386">
        <v>2.9297819999999999</v>
      </c>
      <c r="Q2714" s="386" t="s">
        <v>389</v>
      </c>
    </row>
    <row r="2715" spans="1:17">
      <c r="A2715" s="386" t="s">
        <v>388</v>
      </c>
      <c r="B2715" s="386" t="s">
        <v>389</v>
      </c>
      <c r="C2715" s="386" t="s">
        <v>188</v>
      </c>
      <c r="D2715" s="389">
        <v>44004</v>
      </c>
      <c r="E2715" s="394">
        <v>0.62512731481481476</v>
      </c>
      <c r="F2715" s="386" t="s">
        <v>287</v>
      </c>
      <c r="G2715" s="386">
        <v>102.232</v>
      </c>
      <c r="H2715" s="386">
        <v>3.0097710000000002</v>
      </c>
      <c r="J2715" s="320">
        <f t="shared" si="210"/>
        <v>2020</v>
      </c>
      <c r="K2715" s="320">
        <f t="shared" si="211"/>
        <v>6</v>
      </c>
      <c r="L2715" s="320">
        <f t="shared" si="212"/>
        <v>22</v>
      </c>
      <c r="M2715" s="91">
        <f t="shared" si="213"/>
        <v>44004</v>
      </c>
      <c r="N2715" s="90">
        <f t="shared" si="214"/>
        <v>44004.625127314815</v>
      </c>
      <c r="O2715" s="386">
        <v>102.232</v>
      </c>
      <c r="P2715" s="386">
        <v>3.0097710000000002</v>
      </c>
      <c r="Q2715" s="386" t="s">
        <v>389</v>
      </c>
    </row>
    <row r="2716" spans="1:17">
      <c r="A2716" s="386" t="s">
        <v>388</v>
      </c>
      <c r="B2716" s="386" t="s">
        <v>389</v>
      </c>
      <c r="C2716" s="386" t="s">
        <v>188</v>
      </c>
      <c r="D2716" s="389">
        <v>44004</v>
      </c>
      <c r="E2716" s="394">
        <v>0.62526620370370367</v>
      </c>
      <c r="F2716" s="386" t="s">
        <v>727</v>
      </c>
      <c r="G2716" s="386">
        <v>101.211</v>
      </c>
      <c r="H2716" s="386">
        <v>3.0620050000000001</v>
      </c>
      <c r="J2716" s="320">
        <f t="shared" si="210"/>
        <v>2020</v>
      </c>
      <c r="K2716" s="320">
        <f t="shared" si="211"/>
        <v>6</v>
      </c>
      <c r="L2716" s="320">
        <f t="shared" si="212"/>
        <v>22</v>
      </c>
      <c r="M2716" s="91">
        <f t="shared" si="213"/>
        <v>44004</v>
      </c>
      <c r="N2716" s="90">
        <f t="shared" si="214"/>
        <v>44004.6252662037</v>
      </c>
      <c r="O2716" s="386">
        <v>101.211</v>
      </c>
      <c r="P2716" s="386">
        <v>3.0620050000000001</v>
      </c>
      <c r="Q2716" s="386" t="s">
        <v>389</v>
      </c>
    </row>
    <row r="2717" spans="1:17">
      <c r="A2717" s="386" t="s">
        <v>388</v>
      </c>
      <c r="B2717" s="386" t="s">
        <v>389</v>
      </c>
      <c r="C2717" s="386" t="s">
        <v>188</v>
      </c>
      <c r="D2717" s="389">
        <v>44004</v>
      </c>
      <c r="E2717" s="394">
        <v>0.62526620370370367</v>
      </c>
      <c r="F2717" s="386" t="s">
        <v>727</v>
      </c>
      <c r="G2717" s="386">
        <v>101.211</v>
      </c>
      <c r="H2717" s="386">
        <v>3.0620050000000001</v>
      </c>
      <c r="J2717" s="320">
        <f t="shared" si="210"/>
        <v>2020</v>
      </c>
      <c r="K2717" s="320">
        <f t="shared" si="211"/>
        <v>6</v>
      </c>
      <c r="L2717" s="320">
        <f t="shared" si="212"/>
        <v>22</v>
      </c>
      <c r="M2717" s="91">
        <f t="shared" si="213"/>
        <v>44004</v>
      </c>
      <c r="N2717" s="90">
        <f t="shared" si="214"/>
        <v>44004.6252662037</v>
      </c>
      <c r="O2717" s="386">
        <v>101.211</v>
      </c>
      <c r="P2717" s="386">
        <v>3.0620050000000001</v>
      </c>
      <c r="Q2717" s="386" t="s">
        <v>389</v>
      </c>
    </row>
    <row r="2718" spans="1:17">
      <c r="A2718" s="386" t="s">
        <v>388</v>
      </c>
      <c r="B2718" s="386" t="s">
        <v>389</v>
      </c>
      <c r="C2718" s="386" t="s">
        <v>188</v>
      </c>
      <c r="D2718" s="389">
        <v>44004</v>
      </c>
      <c r="E2718" s="394">
        <v>0.62526620370370367</v>
      </c>
      <c r="F2718" s="386" t="s">
        <v>727</v>
      </c>
      <c r="G2718" s="386">
        <v>101.16545499999999</v>
      </c>
      <c r="H2718" s="386">
        <v>3.0643509999999998</v>
      </c>
      <c r="J2718" s="320">
        <f t="shared" si="210"/>
        <v>2020</v>
      </c>
      <c r="K2718" s="320">
        <f t="shared" si="211"/>
        <v>6</v>
      </c>
      <c r="L2718" s="320">
        <f t="shared" si="212"/>
        <v>22</v>
      </c>
      <c r="M2718" s="91">
        <f t="shared" si="213"/>
        <v>44004</v>
      </c>
      <c r="N2718" s="90">
        <f t="shared" si="214"/>
        <v>44004.6252662037</v>
      </c>
      <c r="O2718" s="386">
        <v>101.16545499999999</v>
      </c>
      <c r="P2718" s="386">
        <v>3.0643509999999998</v>
      </c>
      <c r="Q2718" s="386" t="s">
        <v>389</v>
      </c>
    </row>
    <row r="2719" spans="1:17">
      <c r="A2719" s="386" t="s">
        <v>388</v>
      </c>
      <c r="B2719" s="386" t="s">
        <v>389</v>
      </c>
      <c r="C2719" s="386" t="s">
        <v>188</v>
      </c>
      <c r="D2719" s="389">
        <v>44005</v>
      </c>
      <c r="E2719" s="394">
        <v>0.41241898148148148</v>
      </c>
      <c r="F2719" s="386" t="s">
        <v>577</v>
      </c>
      <c r="G2719" s="386">
        <v>102.345</v>
      </c>
      <c r="H2719" s="386">
        <v>3.0040239999999998</v>
      </c>
      <c r="J2719" s="320">
        <f t="shared" si="210"/>
        <v>2020</v>
      </c>
      <c r="K2719" s="320">
        <f t="shared" si="211"/>
        <v>6</v>
      </c>
      <c r="L2719" s="320">
        <f t="shared" si="212"/>
        <v>23</v>
      </c>
      <c r="M2719" s="91">
        <f t="shared" si="213"/>
        <v>44005</v>
      </c>
      <c r="N2719" s="90">
        <f t="shared" si="214"/>
        <v>44005.412418981483</v>
      </c>
      <c r="O2719" s="386">
        <v>102.345</v>
      </c>
      <c r="P2719" s="386">
        <v>3.0040239999999998</v>
      </c>
      <c r="Q2719" s="386" t="s">
        <v>389</v>
      </c>
    </row>
    <row r="2720" spans="1:17">
      <c r="A2720" s="386" t="s">
        <v>388</v>
      </c>
      <c r="B2720" s="386" t="s">
        <v>389</v>
      </c>
      <c r="C2720" s="386" t="s">
        <v>188</v>
      </c>
      <c r="D2720" s="389">
        <v>44005</v>
      </c>
      <c r="E2720" s="394">
        <v>0.58019675925925929</v>
      </c>
      <c r="F2720" s="386" t="s">
        <v>503</v>
      </c>
      <c r="G2720" s="386">
        <v>100.32299999999999</v>
      </c>
      <c r="H2720" s="386">
        <v>3.1079949999999998</v>
      </c>
      <c r="J2720" s="320">
        <f t="shared" si="210"/>
        <v>2020</v>
      </c>
      <c r="K2720" s="320">
        <f t="shared" si="211"/>
        <v>6</v>
      </c>
      <c r="L2720" s="320">
        <f t="shared" si="212"/>
        <v>23</v>
      </c>
      <c r="M2720" s="91">
        <f t="shared" si="213"/>
        <v>44005</v>
      </c>
      <c r="N2720" s="90">
        <f t="shared" si="214"/>
        <v>44005.580196759256</v>
      </c>
      <c r="O2720" s="386">
        <v>100.32299999999999</v>
      </c>
      <c r="P2720" s="386">
        <v>3.1079949999999998</v>
      </c>
      <c r="Q2720" s="386" t="s">
        <v>389</v>
      </c>
    </row>
    <row r="2721" spans="1:17">
      <c r="A2721" s="386" t="s">
        <v>388</v>
      </c>
      <c r="B2721" s="386" t="s">
        <v>389</v>
      </c>
      <c r="C2721" s="386" t="s">
        <v>188</v>
      </c>
      <c r="D2721" s="389">
        <v>44005</v>
      </c>
      <c r="E2721" s="394">
        <v>0.62508101851851849</v>
      </c>
      <c r="F2721" s="386" t="s">
        <v>728</v>
      </c>
      <c r="G2721" s="386">
        <v>101.337</v>
      </c>
      <c r="H2721" s="386">
        <v>3.0555159999999999</v>
      </c>
      <c r="J2721" s="320">
        <f t="shared" si="210"/>
        <v>2020</v>
      </c>
      <c r="K2721" s="320">
        <f t="shared" si="211"/>
        <v>6</v>
      </c>
      <c r="L2721" s="320">
        <f t="shared" si="212"/>
        <v>23</v>
      </c>
      <c r="M2721" s="91">
        <f t="shared" si="213"/>
        <v>44005</v>
      </c>
      <c r="N2721" s="90">
        <f t="shared" si="214"/>
        <v>44005.625081018516</v>
      </c>
      <c r="O2721" s="386">
        <v>101.337</v>
      </c>
      <c r="P2721" s="386">
        <v>3.0555159999999999</v>
      </c>
      <c r="Q2721" s="386" t="s">
        <v>389</v>
      </c>
    </row>
    <row r="2722" spans="1:17">
      <c r="A2722" s="386" t="s">
        <v>388</v>
      </c>
      <c r="B2722" s="386" t="s">
        <v>389</v>
      </c>
      <c r="C2722" s="386" t="s">
        <v>188</v>
      </c>
      <c r="D2722" s="389">
        <v>44005</v>
      </c>
      <c r="E2722" s="394">
        <v>0.70464120370370364</v>
      </c>
      <c r="F2722" s="386" t="s">
        <v>413</v>
      </c>
      <c r="G2722" s="386">
        <v>100.756755</v>
      </c>
      <c r="H2722" s="386">
        <v>3.0854659999999998</v>
      </c>
      <c r="J2722" s="320">
        <f t="shared" si="210"/>
        <v>2020</v>
      </c>
      <c r="K2722" s="320">
        <f t="shared" si="211"/>
        <v>6</v>
      </c>
      <c r="L2722" s="320">
        <f t="shared" si="212"/>
        <v>23</v>
      </c>
      <c r="M2722" s="91">
        <f t="shared" si="213"/>
        <v>44005</v>
      </c>
      <c r="N2722" s="90">
        <f t="shared" si="214"/>
        <v>44005.704641203702</v>
      </c>
      <c r="O2722" s="386">
        <v>100.756755</v>
      </c>
      <c r="P2722" s="386">
        <v>3.0854659999999998</v>
      </c>
      <c r="Q2722" s="386" t="s">
        <v>389</v>
      </c>
    </row>
    <row r="2723" spans="1:17">
      <c r="A2723" s="386" t="s">
        <v>388</v>
      </c>
      <c r="B2723" s="386" t="s">
        <v>389</v>
      </c>
      <c r="C2723" s="386" t="s">
        <v>188</v>
      </c>
      <c r="D2723" s="389">
        <v>44006</v>
      </c>
      <c r="E2723" s="394">
        <v>0.37993055555555555</v>
      </c>
      <c r="F2723" s="386" t="s">
        <v>729</v>
      </c>
      <c r="G2723" s="386">
        <v>100.559</v>
      </c>
      <c r="H2723" s="386">
        <v>3.0957170000000001</v>
      </c>
      <c r="J2723" s="320">
        <f t="shared" si="210"/>
        <v>2020</v>
      </c>
      <c r="K2723" s="320">
        <f t="shared" si="211"/>
        <v>6</v>
      </c>
      <c r="L2723" s="320">
        <f t="shared" si="212"/>
        <v>24</v>
      </c>
      <c r="M2723" s="91">
        <f t="shared" si="213"/>
        <v>44006</v>
      </c>
      <c r="N2723" s="90">
        <f t="shared" si="214"/>
        <v>44006.379930555559</v>
      </c>
      <c r="O2723" s="386">
        <v>100.559</v>
      </c>
      <c r="P2723" s="386">
        <v>3.0957170000000001</v>
      </c>
      <c r="Q2723" s="386" t="s">
        <v>389</v>
      </c>
    </row>
    <row r="2724" spans="1:17">
      <c r="A2724" s="386" t="s">
        <v>388</v>
      </c>
      <c r="B2724" s="386" t="s">
        <v>389</v>
      </c>
      <c r="C2724" s="386" t="s">
        <v>188</v>
      </c>
      <c r="D2724" s="389">
        <v>44006</v>
      </c>
      <c r="E2724" s="394">
        <v>0.38018518518518518</v>
      </c>
      <c r="F2724" s="386" t="s">
        <v>729</v>
      </c>
      <c r="G2724" s="386">
        <v>100.496</v>
      </c>
      <c r="H2724" s="386">
        <v>3.0989900000000001</v>
      </c>
      <c r="J2724" s="320">
        <f t="shared" si="210"/>
        <v>2020</v>
      </c>
      <c r="K2724" s="320">
        <f t="shared" si="211"/>
        <v>6</v>
      </c>
      <c r="L2724" s="320">
        <f t="shared" si="212"/>
        <v>24</v>
      </c>
      <c r="M2724" s="91">
        <f t="shared" si="213"/>
        <v>44006</v>
      </c>
      <c r="N2724" s="90">
        <f t="shared" si="214"/>
        <v>44006.380185185182</v>
      </c>
      <c r="O2724" s="386">
        <v>100.496</v>
      </c>
      <c r="P2724" s="386">
        <v>3.0989900000000001</v>
      </c>
      <c r="Q2724" s="386" t="s">
        <v>389</v>
      </c>
    </row>
    <row r="2725" spans="1:17">
      <c r="A2725" s="386" t="s">
        <v>388</v>
      </c>
      <c r="B2725" s="386" t="s">
        <v>389</v>
      </c>
      <c r="C2725" s="386" t="s">
        <v>188</v>
      </c>
      <c r="D2725" s="389">
        <v>44006</v>
      </c>
      <c r="E2725" s="394">
        <v>0.48848379629629629</v>
      </c>
      <c r="F2725" s="386" t="s">
        <v>422</v>
      </c>
      <c r="G2725" s="386">
        <v>100.804</v>
      </c>
      <c r="H2725" s="386">
        <v>3.0830120000000001</v>
      </c>
      <c r="J2725" s="320">
        <f t="shared" si="210"/>
        <v>2020</v>
      </c>
      <c r="K2725" s="320">
        <f t="shared" si="211"/>
        <v>6</v>
      </c>
      <c r="L2725" s="320">
        <f t="shared" si="212"/>
        <v>24</v>
      </c>
      <c r="M2725" s="91">
        <f t="shared" si="213"/>
        <v>44006</v>
      </c>
      <c r="N2725" s="90">
        <f t="shared" si="214"/>
        <v>44006.488483796296</v>
      </c>
      <c r="O2725" s="386">
        <v>100.804</v>
      </c>
      <c r="P2725" s="386">
        <v>3.0830120000000001</v>
      </c>
      <c r="Q2725" s="386" t="s">
        <v>389</v>
      </c>
    </row>
    <row r="2726" spans="1:17">
      <c r="A2726" s="386" t="s">
        <v>388</v>
      </c>
      <c r="B2726" s="386" t="s">
        <v>389</v>
      </c>
      <c r="C2726" s="386" t="s">
        <v>188</v>
      </c>
      <c r="D2726" s="389">
        <v>44006</v>
      </c>
      <c r="E2726" s="394">
        <v>0.51258101851851856</v>
      </c>
      <c r="F2726" s="386" t="s">
        <v>730</v>
      </c>
      <c r="G2726" s="386">
        <v>101.075</v>
      </c>
      <c r="H2726" s="386">
        <v>3.0690059999999999</v>
      </c>
      <c r="J2726" s="320">
        <f t="shared" si="210"/>
        <v>2020</v>
      </c>
      <c r="K2726" s="320">
        <f t="shared" si="211"/>
        <v>6</v>
      </c>
      <c r="L2726" s="320">
        <f t="shared" si="212"/>
        <v>24</v>
      </c>
      <c r="M2726" s="91">
        <f t="shared" si="213"/>
        <v>44006</v>
      </c>
      <c r="N2726" s="90">
        <f t="shared" si="214"/>
        <v>44006.51258101852</v>
      </c>
      <c r="O2726" s="386">
        <v>101.075</v>
      </c>
      <c r="P2726" s="386">
        <v>3.0690059999999999</v>
      </c>
      <c r="Q2726" s="386" t="s">
        <v>389</v>
      </c>
    </row>
    <row r="2727" spans="1:17">
      <c r="A2727" s="386" t="s">
        <v>388</v>
      </c>
      <c r="B2727" s="386" t="s">
        <v>389</v>
      </c>
      <c r="C2727" s="386" t="s">
        <v>188</v>
      </c>
      <c r="D2727" s="389">
        <v>44006</v>
      </c>
      <c r="E2727" s="394">
        <v>0.62046296296296299</v>
      </c>
      <c r="F2727" s="386" t="s">
        <v>731</v>
      </c>
      <c r="G2727" s="386">
        <v>100.92</v>
      </c>
      <c r="H2727" s="386">
        <v>3.0770110000000002</v>
      </c>
      <c r="J2727" s="320">
        <f t="shared" si="210"/>
        <v>2020</v>
      </c>
      <c r="K2727" s="320">
        <f t="shared" si="211"/>
        <v>6</v>
      </c>
      <c r="L2727" s="320">
        <f t="shared" si="212"/>
        <v>24</v>
      </c>
      <c r="M2727" s="91">
        <f t="shared" si="213"/>
        <v>44006</v>
      </c>
      <c r="N2727" s="90">
        <f t="shared" si="214"/>
        <v>44006.620462962965</v>
      </c>
      <c r="O2727" s="386">
        <v>100.92</v>
      </c>
      <c r="P2727" s="386">
        <v>3.0770110000000002</v>
      </c>
      <c r="Q2727" s="386" t="s">
        <v>389</v>
      </c>
    </row>
    <row r="2728" spans="1:17">
      <c r="A2728" s="386" t="s">
        <v>388</v>
      </c>
      <c r="B2728" s="386" t="s">
        <v>389</v>
      </c>
      <c r="C2728" s="386" t="s">
        <v>188</v>
      </c>
      <c r="D2728" s="389">
        <v>44006</v>
      </c>
      <c r="E2728" s="394">
        <v>0.62534722222222228</v>
      </c>
      <c r="F2728" s="386" t="s">
        <v>415</v>
      </c>
      <c r="G2728" s="386">
        <v>100.884</v>
      </c>
      <c r="H2728" s="386">
        <v>3.0788720000000001</v>
      </c>
      <c r="J2728" s="320">
        <f t="shared" si="210"/>
        <v>2020</v>
      </c>
      <c r="K2728" s="320">
        <f t="shared" si="211"/>
        <v>6</v>
      </c>
      <c r="L2728" s="320">
        <f t="shared" si="212"/>
        <v>24</v>
      </c>
      <c r="M2728" s="91">
        <f t="shared" si="213"/>
        <v>44006</v>
      </c>
      <c r="N2728" s="90">
        <f t="shared" si="214"/>
        <v>44006.625347222223</v>
      </c>
      <c r="O2728" s="386">
        <v>100.884</v>
      </c>
      <c r="P2728" s="386">
        <v>3.0788720000000001</v>
      </c>
      <c r="Q2728" s="386" t="s">
        <v>389</v>
      </c>
    </row>
    <row r="2729" spans="1:17">
      <c r="A2729" s="386" t="s">
        <v>388</v>
      </c>
      <c r="B2729" s="386" t="s">
        <v>389</v>
      </c>
      <c r="C2729" s="386" t="s">
        <v>188</v>
      </c>
      <c r="D2729" s="389">
        <v>44006</v>
      </c>
      <c r="E2729" s="394">
        <v>0.62571759259259252</v>
      </c>
      <c r="F2729" s="386" t="s">
        <v>415</v>
      </c>
      <c r="G2729" s="386">
        <v>101.42</v>
      </c>
      <c r="H2729" s="386">
        <v>3.0512459999999999</v>
      </c>
      <c r="J2729" s="320">
        <f t="shared" si="210"/>
        <v>2020</v>
      </c>
      <c r="K2729" s="320">
        <f t="shared" si="211"/>
        <v>6</v>
      </c>
      <c r="L2729" s="320">
        <f t="shared" si="212"/>
        <v>24</v>
      </c>
      <c r="M2729" s="91">
        <f t="shared" si="213"/>
        <v>44006</v>
      </c>
      <c r="N2729" s="90">
        <f t="shared" si="214"/>
        <v>44006.625717592593</v>
      </c>
      <c r="O2729" s="386">
        <v>101.42</v>
      </c>
      <c r="P2729" s="386">
        <v>3.0512459999999999</v>
      </c>
      <c r="Q2729" s="386" t="s">
        <v>389</v>
      </c>
    </row>
    <row r="2730" spans="1:17">
      <c r="A2730" s="386" t="s">
        <v>388</v>
      </c>
      <c r="B2730" s="386" t="s">
        <v>389</v>
      </c>
      <c r="C2730" s="386" t="s">
        <v>188</v>
      </c>
      <c r="D2730" s="389">
        <v>44006</v>
      </c>
      <c r="E2730" s="394">
        <v>0.62571759259259252</v>
      </c>
      <c r="F2730" s="386" t="s">
        <v>415</v>
      </c>
      <c r="G2730" s="386">
        <v>101.42</v>
      </c>
      <c r="H2730" s="386">
        <v>3.0512459999999999</v>
      </c>
      <c r="J2730" s="320">
        <f t="shared" si="210"/>
        <v>2020</v>
      </c>
      <c r="K2730" s="320">
        <f t="shared" si="211"/>
        <v>6</v>
      </c>
      <c r="L2730" s="320">
        <f t="shared" si="212"/>
        <v>24</v>
      </c>
      <c r="M2730" s="91">
        <f t="shared" si="213"/>
        <v>44006</v>
      </c>
      <c r="N2730" s="90">
        <f t="shared" si="214"/>
        <v>44006.625717592593</v>
      </c>
      <c r="O2730" s="386">
        <v>101.42</v>
      </c>
      <c r="P2730" s="386">
        <v>3.0512459999999999</v>
      </c>
      <c r="Q2730" s="386" t="s">
        <v>389</v>
      </c>
    </row>
    <row r="2731" spans="1:17">
      <c r="A2731" s="386" t="s">
        <v>388</v>
      </c>
      <c r="B2731" s="386" t="s">
        <v>389</v>
      </c>
      <c r="C2731" s="386" t="s">
        <v>188</v>
      </c>
      <c r="D2731" s="389">
        <v>44006</v>
      </c>
      <c r="E2731" s="394">
        <v>0.62752314814814814</v>
      </c>
      <c r="F2731" s="386" t="s">
        <v>732</v>
      </c>
      <c r="G2731" s="386">
        <v>101.327</v>
      </c>
      <c r="H2731" s="386">
        <v>3.0560260000000001</v>
      </c>
      <c r="J2731" s="320">
        <f t="shared" si="210"/>
        <v>2020</v>
      </c>
      <c r="K2731" s="320">
        <f t="shared" si="211"/>
        <v>6</v>
      </c>
      <c r="L2731" s="320">
        <f t="shared" si="212"/>
        <v>24</v>
      </c>
      <c r="M2731" s="91">
        <f t="shared" si="213"/>
        <v>44006</v>
      </c>
      <c r="N2731" s="90">
        <f t="shared" si="214"/>
        <v>44006.627523148149</v>
      </c>
      <c r="O2731" s="386">
        <v>101.327</v>
      </c>
      <c r="P2731" s="386">
        <v>3.0560260000000001</v>
      </c>
      <c r="Q2731" s="386" t="s">
        <v>389</v>
      </c>
    </row>
    <row r="2732" spans="1:17">
      <c r="A2732" s="386" t="s">
        <v>388</v>
      </c>
      <c r="B2732" s="386" t="s">
        <v>389</v>
      </c>
      <c r="C2732" s="386" t="s">
        <v>188</v>
      </c>
      <c r="D2732" s="389">
        <v>44006</v>
      </c>
      <c r="E2732" s="394">
        <v>0.63526620370370368</v>
      </c>
      <c r="F2732" s="386" t="s">
        <v>450</v>
      </c>
      <c r="G2732" s="386">
        <v>101.58</v>
      </c>
      <c r="H2732" s="386">
        <v>3.0430359999999999</v>
      </c>
      <c r="J2732" s="320">
        <f t="shared" si="210"/>
        <v>2020</v>
      </c>
      <c r="K2732" s="320">
        <f t="shared" si="211"/>
        <v>6</v>
      </c>
      <c r="L2732" s="320">
        <f t="shared" si="212"/>
        <v>24</v>
      </c>
      <c r="M2732" s="91">
        <f t="shared" si="213"/>
        <v>44006</v>
      </c>
      <c r="N2732" s="90">
        <f t="shared" si="214"/>
        <v>44006.635266203702</v>
      </c>
      <c r="O2732" s="386">
        <v>101.58</v>
      </c>
      <c r="P2732" s="386">
        <v>3.0430359999999999</v>
      </c>
      <c r="Q2732" s="386" t="s">
        <v>389</v>
      </c>
    </row>
    <row r="2733" spans="1:17">
      <c r="A2733" s="386" t="s">
        <v>388</v>
      </c>
      <c r="B2733" s="386" t="s">
        <v>389</v>
      </c>
      <c r="C2733" s="386" t="s">
        <v>188</v>
      </c>
      <c r="D2733" s="389">
        <v>44006</v>
      </c>
      <c r="E2733" s="394">
        <v>0.63526620370370368</v>
      </c>
      <c r="F2733" s="386" t="s">
        <v>450</v>
      </c>
      <c r="G2733" s="386">
        <v>101.56</v>
      </c>
      <c r="H2733" s="386">
        <v>3.0440619999999998</v>
      </c>
      <c r="J2733" s="320">
        <f t="shared" si="210"/>
        <v>2020</v>
      </c>
      <c r="K2733" s="320">
        <f t="shared" si="211"/>
        <v>6</v>
      </c>
      <c r="L2733" s="320">
        <f t="shared" si="212"/>
        <v>24</v>
      </c>
      <c r="M2733" s="91">
        <f t="shared" si="213"/>
        <v>44006</v>
      </c>
      <c r="N2733" s="90">
        <f t="shared" si="214"/>
        <v>44006.635266203702</v>
      </c>
      <c r="O2733" s="386">
        <v>101.56</v>
      </c>
      <c r="P2733" s="386">
        <v>3.0440619999999998</v>
      </c>
      <c r="Q2733" s="386" t="s">
        <v>389</v>
      </c>
    </row>
    <row r="2734" spans="1:17">
      <c r="A2734" s="386" t="s">
        <v>388</v>
      </c>
      <c r="B2734" s="386" t="s">
        <v>389</v>
      </c>
      <c r="C2734" s="386" t="s">
        <v>188</v>
      </c>
      <c r="D2734" s="389">
        <v>44006</v>
      </c>
      <c r="E2734" s="394">
        <v>0.68221064814814814</v>
      </c>
      <c r="F2734" s="386" t="s">
        <v>428</v>
      </c>
      <c r="G2734" s="386">
        <v>101.483</v>
      </c>
      <c r="H2734" s="386">
        <v>3.0480109999999998</v>
      </c>
      <c r="J2734" s="320">
        <f t="shared" si="210"/>
        <v>2020</v>
      </c>
      <c r="K2734" s="320">
        <f t="shared" si="211"/>
        <v>6</v>
      </c>
      <c r="L2734" s="320">
        <f t="shared" si="212"/>
        <v>24</v>
      </c>
      <c r="M2734" s="91">
        <f t="shared" si="213"/>
        <v>44006</v>
      </c>
      <c r="N2734" s="90">
        <f t="shared" si="214"/>
        <v>44006.682210648149</v>
      </c>
      <c r="O2734" s="386">
        <v>101.483</v>
      </c>
      <c r="P2734" s="386">
        <v>3.0480109999999998</v>
      </c>
      <c r="Q2734" s="386" t="s">
        <v>389</v>
      </c>
    </row>
    <row r="2735" spans="1:17">
      <c r="A2735" s="386" t="s">
        <v>388</v>
      </c>
      <c r="B2735" s="386" t="s">
        <v>389</v>
      </c>
      <c r="C2735" s="386" t="s">
        <v>188</v>
      </c>
      <c r="D2735" s="389">
        <v>44007</v>
      </c>
      <c r="E2735" s="394">
        <v>0.37505787037037042</v>
      </c>
      <c r="F2735" s="386" t="s">
        <v>733</v>
      </c>
      <c r="G2735" s="386">
        <v>102.209</v>
      </c>
      <c r="H2735" s="386">
        <v>3.0109020000000002</v>
      </c>
      <c r="J2735" s="320">
        <f t="shared" si="210"/>
        <v>2020</v>
      </c>
      <c r="K2735" s="320">
        <f t="shared" si="211"/>
        <v>6</v>
      </c>
      <c r="L2735" s="320">
        <f t="shared" si="212"/>
        <v>25</v>
      </c>
      <c r="M2735" s="91">
        <f t="shared" si="213"/>
        <v>44007</v>
      </c>
      <c r="N2735" s="90">
        <f t="shared" si="214"/>
        <v>44007.375057870369</v>
      </c>
      <c r="O2735" s="386">
        <v>102.209</v>
      </c>
      <c r="P2735" s="386">
        <v>3.0109020000000002</v>
      </c>
      <c r="Q2735" s="386" t="s">
        <v>389</v>
      </c>
    </row>
    <row r="2736" spans="1:17">
      <c r="A2736" s="386" t="s">
        <v>388</v>
      </c>
      <c r="B2736" s="386" t="s">
        <v>389</v>
      </c>
      <c r="C2736" s="386" t="s">
        <v>188</v>
      </c>
      <c r="D2736" s="389">
        <v>44007</v>
      </c>
      <c r="E2736" s="394">
        <v>0.39577546296296295</v>
      </c>
      <c r="F2736" s="386" t="s">
        <v>426</v>
      </c>
      <c r="G2736" s="386">
        <v>101.92</v>
      </c>
      <c r="H2736" s="386">
        <v>3.0256259999999999</v>
      </c>
      <c r="J2736" s="320">
        <f t="shared" si="210"/>
        <v>2020</v>
      </c>
      <c r="K2736" s="320">
        <f t="shared" si="211"/>
        <v>6</v>
      </c>
      <c r="L2736" s="320">
        <f t="shared" si="212"/>
        <v>25</v>
      </c>
      <c r="M2736" s="91">
        <f t="shared" si="213"/>
        <v>44007</v>
      </c>
      <c r="N2736" s="90">
        <f t="shared" si="214"/>
        <v>44007.395775462966</v>
      </c>
      <c r="O2736" s="386">
        <v>101.92</v>
      </c>
      <c r="P2736" s="386">
        <v>3.0256259999999999</v>
      </c>
      <c r="Q2736" s="386" t="s">
        <v>389</v>
      </c>
    </row>
    <row r="2737" spans="1:17">
      <c r="A2737" s="386" t="s">
        <v>388</v>
      </c>
      <c r="B2737" s="386" t="s">
        <v>389</v>
      </c>
      <c r="C2737" s="386" t="s">
        <v>188</v>
      </c>
      <c r="D2737" s="389">
        <v>44007</v>
      </c>
      <c r="E2737" s="394">
        <v>0.39577546296296295</v>
      </c>
      <c r="F2737" s="386" t="s">
        <v>426</v>
      </c>
      <c r="G2737" s="386">
        <v>102.038</v>
      </c>
      <c r="H2737" s="386">
        <v>3.0196079999999998</v>
      </c>
      <c r="J2737" s="320">
        <f t="shared" si="210"/>
        <v>2020</v>
      </c>
      <c r="K2737" s="320">
        <f t="shared" si="211"/>
        <v>6</v>
      </c>
      <c r="L2737" s="320">
        <f t="shared" si="212"/>
        <v>25</v>
      </c>
      <c r="M2737" s="91">
        <f t="shared" si="213"/>
        <v>44007</v>
      </c>
      <c r="N2737" s="90">
        <f t="shared" si="214"/>
        <v>44007.395775462966</v>
      </c>
      <c r="O2737" s="386">
        <v>102.038</v>
      </c>
      <c r="P2737" s="386">
        <v>3.0196079999999998</v>
      </c>
      <c r="Q2737" s="386" t="s">
        <v>389</v>
      </c>
    </row>
    <row r="2738" spans="1:17">
      <c r="A2738" s="386" t="s">
        <v>388</v>
      </c>
      <c r="B2738" s="386" t="s">
        <v>389</v>
      </c>
      <c r="C2738" s="386" t="s">
        <v>188</v>
      </c>
      <c r="D2738" s="389">
        <v>44007</v>
      </c>
      <c r="E2738" s="394">
        <v>0.62091435185185184</v>
      </c>
      <c r="F2738" s="386" t="s">
        <v>542</v>
      </c>
      <c r="G2738" s="386">
        <v>102.36499999999999</v>
      </c>
      <c r="H2738" s="386">
        <v>3.002977</v>
      </c>
      <c r="J2738" s="320">
        <f t="shared" si="210"/>
        <v>2020</v>
      </c>
      <c r="K2738" s="320">
        <f t="shared" si="211"/>
        <v>6</v>
      </c>
      <c r="L2738" s="320">
        <f t="shared" si="212"/>
        <v>25</v>
      </c>
      <c r="M2738" s="91">
        <f t="shared" si="213"/>
        <v>44007</v>
      </c>
      <c r="N2738" s="90">
        <f t="shared" si="214"/>
        <v>44007.62091435185</v>
      </c>
      <c r="O2738" s="386">
        <v>102.36499999999999</v>
      </c>
      <c r="P2738" s="386">
        <v>3.002977</v>
      </c>
      <c r="Q2738" s="386" t="s">
        <v>389</v>
      </c>
    </row>
    <row r="2739" spans="1:17">
      <c r="A2739" s="386" t="s">
        <v>388</v>
      </c>
      <c r="B2739" s="386" t="s">
        <v>389</v>
      </c>
      <c r="C2739" s="386" t="s">
        <v>188</v>
      </c>
      <c r="D2739" s="389">
        <v>44007</v>
      </c>
      <c r="E2739" s="394">
        <v>0.68759259259259253</v>
      </c>
      <c r="F2739" s="386" t="s">
        <v>734</v>
      </c>
      <c r="G2739" s="386">
        <v>101.27800000000001</v>
      </c>
      <c r="H2739" s="386">
        <v>3.058532</v>
      </c>
      <c r="J2739" s="320">
        <f t="shared" si="210"/>
        <v>2020</v>
      </c>
      <c r="K2739" s="320">
        <f t="shared" si="211"/>
        <v>6</v>
      </c>
      <c r="L2739" s="320">
        <f t="shared" si="212"/>
        <v>25</v>
      </c>
      <c r="M2739" s="91">
        <f t="shared" si="213"/>
        <v>44007</v>
      </c>
      <c r="N2739" s="90">
        <f t="shared" si="214"/>
        <v>44007.687592592592</v>
      </c>
      <c r="O2739" s="386">
        <v>101.27800000000001</v>
      </c>
      <c r="P2739" s="386">
        <v>3.058532</v>
      </c>
      <c r="Q2739" s="386" t="s">
        <v>389</v>
      </c>
    </row>
    <row r="2740" spans="1:17">
      <c r="A2740" s="386" t="s">
        <v>388</v>
      </c>
      <c r="B2740" s="386" t="s">
        <v>389</v>
      </c>
      <c r="C2740" s="386" t="s">
        <v>188</v>
      </c>
      <c r="D2740" s="389">
        <v>44008</v>
      </c>
      <c r="E2740" s="394">
        <v>0.41469907407407403</v>
      </c>
      <c r="F2740" s="386" t="s">
        <v>735</v>
      </c>
      <c r="G2740" s="386">
        <v>101.619</v>
      </c>
      <c r="H2740" s="386">
        <v>3.0410140000000001</v>
      </c>
      <c r="J2740" s="320">
        <f t="shared" si="210"/>
        <v>2020</v>
      </c>
      <c r="K2740" s="320">
        <f t="shared" si="211"/>
        <v>6</v>
      </c>
      <c r="L2740" s="320">
        <f t="shared" si="212"/>
        <v>26</v>
      </c>
      <c r="M2740" s="91">
        <f t="shared" si="213"/>
        <v>44008</v>
      </c>
      <c r="N2740" s="90">
        <f t="shared" si="214"/>
        <v>44008.414699074077</v>
      </c>
      <c r="O2740" s="386">
        <v>101.619</v>
      </c>
      <c r="P2740" s="386">
        <v>3.0410140000000001</v>
      </c>
      <c r="Q2740" s="386" t="s">
        <v>389</v>
      </c>
    </row>
    <row r="2741" spans="1:17">
      <c r="A2741" s="386" t="s">
        <v>388</v>
      </c>
      <c r="B2741" s="386" t="s">
        <v>389</v>
      </c>
      <c r="C2741" s="386" t="s">
        <v>188</v>
      </c>
      <c r="D2741" s="389">
        <v>44008</v>
      </c>
      <c r="E2741" s="394">
        <v>0.45853009259259259</v>
      </c>
      <c r="F2741" s="386" t="s">
        <v>436</v>
      </c>
      <c r="G2741" s="386">
        <v>101.26900000000001</v>
      </c>
      <c r="H2741" s="386">
        <v>3.0589900000000001</v>
      </c>
      <c r="J2741" s="320">
        <f t="shared" si="210"/>
        <v>2020</v>
      </c>
      <c r="K2741" s="320">
        <f t="shared" si="211"/>
        <v>6</v>
      </c>
      <c r="L2741" s="320">
        <f t="shared" si="212"/>
        <v>26</v>
      </c>
      <c r="M2741" s="91">
        <f t="shared" si="213"/>
        <v>44008</v>
      </c>
      <c r="N2741" s="90">
        <f t="shared" si="214"/>
        <v>44008.45853009259</v>
      </c>
      <c r="O2741" s="386">
        <v>101.26900000000001</v>
      </c>
      <c r="P2741" s="386">
        <v>3.0589900000000001</v>
      </c>
      <c r="Q2741" s="386" t="s">
        <v>389</v>
      </c>
    </row>
    <row r="2742" spans="1:17">
      <c r="A2742" s="386" t="s">
        <v>388</v>
      </c>
      <c r="B2742" s="386" t="s">
        <v>389</v>
      </c>
      <c r="C2742" s="386" t="s">
        <v>188</v>
      </c>
      <c r="D2742" s="389">
        <v>44008</v>
      </c>
      <c r="E2742" s="394">
        <v>0.47309027777777779</v>
      </c>
      <c r="F2742" s="386" t="s">
        <v>736</v>
      </c>
      <c r="G2742" s="386">
        <v>102.63867999999999</v>
      </c>
      <c r="H2742" s="386">
        <v>2.9891019999999999</v>
      </c>
      <c r="J2742" s="320">
        <f t="shared" si="210"/>
        <v>2020</v>
      </c>
      <c r="K2742" s="320">
        <f t="shared" si="211"/>
        <v>6</v>
      </c>
      <c r="L2742" s="320">
        <f t="shared" si="212"/>
        <v>26</v>
      </c>
      <c r="M2742" s="91">
        <f t="shared" si="213"/>
        <v>44008</v>
      </c>
      <c r="N2742" s="90">
        <f t="shared" si="214"/>
        <v>44008.473090277781</v>
      </c>
      <c r="O2742" s="386">
        <v>102.63867999999999</v>
      </c>
      <c r="P2742" s="386">
        <v>2.9891019999999999</v>
      </c>
      <c r="Q2742" s="386" t="s">
        <v>389</v>
      </c>
    </row>
    <row r="2743" spans="1:17">
      <c r="A2743" s="386" t="s">
        <v>388</v>
      </c>
      <c r="B2743" s="386" t="s">
        <v>389</v>
      </c>
      <c r="C2743" s="386" t="s">
        <v>188</v>
      </c>
      <c r="D2743" s="389">
        <v>44008</v>
      </c>
      <c r="E2743" s="394">
        <v>0.47319444444444442</v>
      </c>
      <c r="F2743" s="386" t="s">
        <v>736</v>
      </c>
      <c r="G2743" s="386">
        <v>102.57617999999999</v>
      </c>
      <c r="H2743" s="386">
        <v>2.992264</v>
      </c>
      <c r="J2743" s="320">
        <f t="shared" si="210"/>
        <v>2020</v>
      </c>
      <c r="K2743" s="320">
        <f t="shared" si="211"/>
        <v>6</v>
      </c>
      <c r="L2743" s="320">
        <f t="shared" si="212"/>
        <v>26</v>
      </c>
      <c r="M2743" s="91">
        <f t="shared" si="213"/>
        <v>44008</v>
      </c>
      <c r="N2743" s="90">
        <f t="shared" si="214"/>
        <v>44008.473194444443</v>
      </c>
      <c r="O2743" s="386">
        <v>102.57617999999999</v>
      </c>
      <c r="P2743" s="386">
        <v>2.992264</v>
      </c>
      <c r="Q2743" s="386" t="s">
        <v>389</v>
      </c>
    </row>
    <row r="2744" spans="1:17">
      <c r="A2744" s="386" t="s">
        <v>388</v>
      </c>
      <c r="B2744" s="386" t="s">
        <v>389</v>
      </c>
      <c r="C2744" s="386" t="s">
        <v>188</v>
      </c>
      <c r="D2744" s="389">
        <v>44008</v>
      </c>
      <c r="E2744" s="394">
        <v>0.62524305555555559</v>
      </c>
      <c r="F2744" s="386" t="s">
        <v>423</v>
      </c>
      <c r="G2744" s="386">
        <v>101.78700000000001</v>
      </c>
      <c r="H2744" s="386">
        <v>3.0324149999999999</v>
      </c>
      <c r="J2744" s="320">
        <f t="shared" si="210"/>
        <v>2020</v>
      </c>
      <c r="K2744" s="320">
        <f t="shared" si="211"/>
        <v>6</v>
      </c>
      <c r="L2744" s="320">
        <f t="shared" si="212"/>
        <v>26</v>
      </c>
      <c r="M2744" s="91">
        <f t="shared" si="213"/>
        <v>44008</v>
      </c>
      <c r="N2744" s="90">
        <f t="shared" si="214"/>
        <v>44008.625243055554</v>
      </c>
      <c r="O2744" s="386">
        <v>101.78700000000001</v>
      </c>
      <c r="P2744" s="386">
        <v>3.0324149999999999</v>
      </c>
      <c r="Q2744" s="386" t="s">
        <v>389</v>
      </c>
    </row>
    <row r="2745" spans="1:17">
      <c r="A2745" s="386" t="s">
        <v>388</v>
      </c>
      <c r="B2745" s="386" t="s">
        <v>389</v>
      </c>
      <c r="C2745" s="386" t="s">
        <v>188</v>
      </c>
      <c r="D2745" s="389">
        <v>44008</v>
      </c>
      <c r="E2745" s="394">
        <v>0.66684027777777777</v>
      </c>
      <c r="F2745" s="386" t="s">
        <v>507</v>
      </c>
      <c r="G2745" s="386">
        <v>101.854</v>
      </c>
      <c r="H2745" s="386">
        <v>3.0289899999999998</v>
      </c>
      <c r="J2745" s="320">
        <f t="shared" si="210"/>
        <v>2020</v>
      </c>
      <c r="K2745" s="320">
        <f t="shared" si="211"/>
        <v>6</v>
      </c>
      <c r="L2745" s="320">
        <f t="shared" si="212"/>
        <v>26</v>
      </c>
      <c r="M2745" s="91">
        <f t="shared" si="213"/>
        <v>44008</v>
      </c>
      <c r="N2745" s="90">
        <f t="shared" si="214"/>
        <v>44008.66684027778</v>
      </c>
      <c r="O2745" s="386">
        <v>101.854</v>
      </c>
      <c r="P2745" s="386">
        <v>3.0289899999999998</v>
      </c>
      <c r="Q2745" s="386" t="s">
        <v>389</v>
      </c>
    </row>
    <row r="2746" spans="1:17">
      <c r="A2746" s="386" t="s">
        <v>388</v>
      </c>
      <c r="B2746" s="386" t="s">
        <v>389</v>
      </c>
      <c r="C2746" s="386" t="s">
        <v>188</v>
      </c>
      <c r="D2746" s="389">
        <v>44008</v>
      </c>
      <c r="E2746" s="394">
        <v>0.66684027777777777</v>
      </c>
      <c r="F2746" s="386" t="s">
        <v>507</v>
      </c>
      <c r="G2746" s="386">
        <v>101.854</v>
      </c>
      <c r="H2746" s="386">
        <v>3.0289899999999998</v>
      </c>
      <c r="J2746" s="320">
        <f t="shared" si="210"/>
        <v>2020</v>
      </c>
      <c r="K2746" s="320">
        <f t="shared" si="211"/>
        <v>6</v>
      </c>
      <c r="L2746" s="320">
        <f t="shared" si="212"/>
        <v>26</v>
      </c>
      <c r="M2746" s="91">
        <f t="shared" si="213"/>
        <v>44008</v>
      </c>
      <c r="N2746" s="90">
        <f t="shared" si="214"/>
        <v>44008.66684027778</v>
      </c>
      <c r="O2746" s="386">
        <v>101.854</v>
      </c>
      <c r="P2746" s="386">
        <v>3.0289899999999998</v>
      </c>
      <c r="Q2746" s="386" t="s">
        <v>389</v>
      </c>
    </row>
    <row r="2747" spans="1:17">
      <c r="A2747" s="386" t="s">
        <v>388</v>
      </c>
      <c r="B2747" s="386" t="s">
        <v>389</v>
      </c>
      <c r="C2747" s="386" t="s">
        <v>188</v>
      </c>
      <c r="D2747" s="389">
        <v>44008</v>
      </c>
      <c r="E2747" s="394">
        <v>0.66819444444444442</v>
      </c>
      <c r="F2747" s="386" t="s">
        <v>507</v>
      </c>
      <c r="G2747" s="386">
        <v>101.917</v>
      </c>
      <c r="H2747" s="386">
        <v>3.025773</v>
      </c>
      <c r="J2747" s="320">
        <f t="shared" si="210"/>
        <v>2020</v>
      </c>
      <c r="K2747" s="320">
        <f t="shared" si="211"/>
        <v>6</v>
      </c>
      <c r="L2747" s="320">
        <f t="shared" si="212"/>
        <v>26</v>
      </c>
      <c r="M2747" s="91">
        <f t="shared" si="213"/>
        <v>44008</v>
      </c>
      <c r="N2747" s="90">
        <f t="shared" si="214"/>
        <v>44008.668194444443</v>
      </c>
      <c r="O2747" s="386">
        <v>101.917</v>
      </c>
      <c r="P2747" s="386">
        <v>3.025773</v>
      </c>
      <c r="Q2747" s="386" t="s">
        <v>389</v>
      </c>
    </row>
    <row r="2748" spans="1:17">
      <c r="A2748" s="386" t="s">
        <v>388</v>
      </c>
      <c r="B2748" s="386" t="s">
        <v>389</v>
      </c>
      <c r="C2748" s="386" t="s">
        <v>188</v>
      </c>
      <c r="D2748" s="389">
        <v>44011</v>
      </c>
      <c r="E2748" s="394">
        <v>0.62800925925925932</v>
      </c>
      <c r="F2748" s="386" t="s">
        <v>415</v>
      </c>
      <c r="G2748" s="386">
        <v>102.05</v>
      </c>
      <c r="H2748" s="386">
        <v>3.0189819999999998</v>
      </c>
      <c r="J2748" s="320">
        <f t="shared" si="210"/>
        <v>2020</v>
      </c>
      <c r="K2748" s="320">
        <f t="shared" si="211"/>
        <v>6</v>
      </c>
      <c r="L2748" s="320">
        <f t="shared" si="212"/>
        <v>29</v>
      </c>
      <c r="M2748" s="91">
        <f t="shared" si="213"/>
        <v>44011</v>
      </c>
      <c r="N2748" s="90">
        <f t="shared" si="214"/>
        <v>44011.628009259257</v>
      </c>
      <c r="O2748" s="386">
        <v>102.05</v>
      </c>
      <c r="P2748" s="386">
        <v>3.0189819999999998</v>
      </c>
      <c r="Q2748" s="386" t="s">
        <v>389</v>
      </c>
    </row>
    <row r="2749" spans="1:17">
      <c r="A2749" s="386" t="s">
        <v>388</v>
      </c>
      <c r="B2749" s="386" t="s">
        <v>389</v>
      </c>
      <c r="C2749" s="386" t="s">
        <v>188</v>
      </c>
      <c r="D2749" s="389">
        <v>44011</v>
      </c>
      <c r="E2749" s="394">
        <v>0.63280092592592596</v>
      </c>
      <c r="F2749" s="386" t="s">
        <v>737</v>
      </c>
      <c r="G2749" s="386">
        <v>102.56100000000001</v>
      </c>
      <c r="H2749" s="386">
        <v>2.9930240000000001</v>
      </c>
      <c r="J2749" s="320">
        <f t="shared" si="210"/>
        <v>2020</v>
      </c>
      <c r="K2749" s="320">
        <f t="shared" si="211"/>
        <v>6</v>
      </c>
      <c r="L2749" s="320">
        <f t="shared" si="212"/>
        <v>29</v>
      </c>
      <c r="M2749" s="91">
        <f t="shared" si="213"/>
        <v>44011</v>
      </c>
      <c r="N2749" s="90">
        <f t="shared" si="214"/>
        <v>44011.632800925923</v>
      </c>
      <c r="O2749" s="386">
        <v>102.56100000000001</v>
      </c>
      <c r="P2749" s="386">
        <v>2.9930240000000001</v>
      </c>
      <c r="Q2749" s="386" t="s">
        <v>389</v>
      </c>
    </row>
    <row r="2750" spans="1:17">
      <c r="A2750" s="386" t="s">
        <v>388</v>
      </c>
      <c r="B2750" s="386" t="s">
        <v>389</v>
      </c>
      <c r="C2750" s="386" t="s">
        <v>188</v>
      </c>
      <c r="D2750" s="389">
        <v>44011</v>
      </c>
      <c r="E2750" s="394">
        <v>0.68769675925925922</v>
      </c>
      <c r="F2750" s="386" t="s">
        <v>738</v>
      </c>
      <c r="G2750" s="386">
        <v>102.739</v>
      </c>
      <c r="H2750" s="386">
        <v>2.984022</v>
      </c>
      <c r="J2750" s="320">
        <f t="shared" si="210"/>
        <v>2020</v>
      </c>
      <c r="K2750" s="320">
        <f t="shared" si="211"/>
        <v>6</v>
      </c>
      <c r="L2750" s="320">
        <f t="shared" si="212"/>
        <v>29</v>
      </c>
      <c r="M2750" s="91">
        <f t="shared" si="213"/>
        <v>44011</v>
      </c>
      <c r="N2750" s="90">
        <f t="shared" si="214"/>
        <v>44011.687696759262</v>
      </c>
      <c r="O2750" s="386">
        <v>102.739</v>
      </c>
      <c r="P2750" s="386">
        <v>2.984022</v>
      </c>
      <c r="Q2750" s="386" t="s">
        <v>389</v>
      </c>
    </row>
    <row r="2751" spans="1:17">
      <c r="A2751" s="386" t="s">
        <v>388</v>
      </c>
      <c r="B2751" s="386" t="s">
        <v>389</v>
      </c>
      <c r="C2751" s="386" t="s">
        <v>188</v>
      </c>
      <c r="D2751" s="389">
        <v>44012</v>
      </c>
      <c r="E2751" s="394">
        <v>0.37753472222222223</v>
      </c>
      <c r="F2751" s="386" t="s">
        <v>415</v>
      </c>
      <c r="G2751" s="386">
        <v>103.18</v>
      </c>
      <c r="H2751" s="386">
        <v>2.961795</v>
      </c>
      <c r="J2751" s="320">
        <f t="shared" si="210"/>
        <v>2020</v>
      </c>
      <c r="K2751" s="320">
        <f t="shared" si="211"/>
        <v>6</v>
      </c>
      <c r="L2751" s="320">
        <f t="shared" si="212"/>
        <v>30</v>
      </c>
      <c r="M2751" s="91">
        <f t="shared" si="213"/>
        <v>44012</v>
      </c>
      <c r="N2751" s="90">
        <f t="shared" si="214"/>
        <v>44012.377534722225</v>
      </c>
      <c r="O2751" s="386">
        <v>103.18</v>
      </c>
      <c r="P2751" s="386">
        <v>2.961795</v>
      </c>
      <c r="Q2751" s="386" t="s">
        <v>389</v>
      </c>
    </row>
    <row r="2752" spans="1:17">
      <c r="A2752" s="386" t="s">
        <v>388</v>
      </c>
      <c r="B2752" s="386" t="s">
        <v>389</v>
      </c>
      <c r="C2752" s="386" t="s">
        <v>188</v>
      </c>
      <c r="D2752" s="389">
        <v>44012</v>
      </c>
      <c r="E2752" s="394">
        <v>0.37929398148148147</v>
      </c>
      <c r="F2752" s="386" t="s">
        <v>426</v>
      </c>
      <c r="G2752" s="386">
        <v>103.21599999999999</v>
      </c>
      <c r="H2752" s="386">
        <v>2.9599869999999999</v>
      </c>
      <c r="J2752" s="320">
        <f t="shared" si="210"/>
        <v>2020</v>
      </c>
      <c r="K2752" s="320">
        <f t="shared" si="211"/>
        <v>6</v>
      </c>
      <c r="L2752" s="320">
        <f t="shared" si="212"/>
        <v>30</v>
      </c>
      <c r="M2752" s="91">
        <f t="shared" si="213"/>
        <v>44012</v>
      </c>
      <c r="N2752" s="90">
        <f t="shared" si="214"/>
        <v>44012.379293981481</v>
      </c>
      <c r="O2752" s="386">
        <v>103.21599999999999</v>
      </c>
      <c r="P2752" s="386">
        <v>2.9599869999999999</v>
      </c>
      <c r="Q2752" s="386" t="s">
        <v>389</v>
      </c>
    </row>
    <row r="2753" spans="1:17">
      <c r="A2753" s="386" t="s">
        <v>388</v>
      </c>
      <c r="B2753" s="386" t="s">
        <v>389</v>
      </c>
      <c r="C2753" s="386" t="s">
        <v>188</v>
      </c>
      <c r="D2753" s="389">
        <v>44012</v>
      </c>
      <c r="E2753" s="394">
        <v>0.44018518518518518</v>
      </c>
      <c r="F2753" s="386" t="s">
        <v>641</v>
      </c>
      <c r="G2753" s="386">
        <v>103.017</v>
      </c>
      <c r="H2753" s="386">
        <v>2.9699930000000001</v>
      </c>
      <c r="J2753" s="320">
        <f t="shared" si="210"/>
        <v>2020</v>
      </c>
      <c r="K2753" s="320">
        <f t="shared" si="211"/>
        <v>6</v>
      </c>
      <c r="L2753" s="320">
        <f t="shared" si="212"/>
        <v>30</v>
      </c>
      <c r="M2753" s="91">
        <f t="shared" si="213"/>
        <v>44012</v>
      </c>
      <c r="N2753" s="90">
        <f t="shared" si="214"/>
        <v>44012.440185185187</v>
      </c>
      <c r="O2753" s="386">
        <v>103.017</v>
      </c>
      <c r="P2753" s="386">
        <v>2.9699930000000001</v>
      </c>
      <c r="Q2753" s="386" t="s">
        <v>389</v>
      </c>
    </row>
    <row r="2754" spans="1:17">
      <c r="A2754" s="386" t="s">
        <v>388</v>
      </c>
      <c r="B2754" s="386" t="s">
        <v>389</v>
      </c>
      <c r="C2754" s="386" t="s">
        <v>188</v>
      </c>
      <c r="D2754" s="389">
        <v>44012</v>
      </c>
      <c r="E2754" s="394">
        <v>0.52049768518518513</v>
      </c>
      <c r="F2754" s="386" t="s">
        <v>549</v>
      </c>
      <c r="G2754" s="386">
        <v>102.108</v>
      </c>
      <c r="H2754" s="386">
        <v>3.0160200000000001</v>
      </c>
      <c r="J2754" s="320">
        <f t="shared" si="210"/>
        <v>2020</v>
      </c>
      <c r="K2754" s="320">
        <f t="shared" si="211"/>
        <v>6</v>
      </c>
      <c r="L2754" s="320">
        <f t="shared" si="212"/>
        <v>30</v>
      </c>
      <c r="M2754" s="91">
        <f t="shared" si="213"/>
        <v>44012</v>
      </c>
      <c r="N2754" s="90">
        <f t="shared" si="214"/>
        <v>44012.520497685182</v>
      </c>
      <c r="O2754" s="386">
        <v>102.108</v>
      </c>
      <c r="P2754" s="386">
        <v>3.0160200000000001</v>
      </c>
      <c r="Q2754" s="386" t="s">
        <v>389</v>
      </c>
    </row>
    <row r="2755" spans="1:17">
      <c r="A2755" s="386" t="s">
        <v>388</v>
      </c>
      <c r="B2755" s="386" t="s">
        <v>389</v>
      </c>
      <c r="C2755" s="386" t="s">
        <v>188</v>
      </c>
      <c r="D2755" s="389">
        <v>44012</v>
      </c>
      <c r="E2755" s="394">
        <v>0.57467592592592587</v>
      </c>
      <c r="F2755" s="386" t="s">
        <v>739</v>
      </c>
      <c r="G2755" s="386">
        <v>101.893</v>
      </c>
      <c r="H2755" s="386">
        <v>3.0269849999999998</v>
      </c>
      <c r="J2755" s="320">
        <f t="shared" ref="J2755:J2818" si="215">YEAR(D2755)</f>
        <v>2020</v>
      </c>
      <c r="K2755" s="320">
        <f t="shared" ref="K2755:K2818" si="216">MONTH(D2755)</f>
        <v>6</v>
      </c>
      <c r="L2755" s="320">
        <f t="shared" ref="L2755:L2818" si="217">DAY(D2755)</f>
        <v>30</v>
      </c>
      <c r="M2755" s="91">
        <f t="shared" ref="M2755:M2818" si="218">DATE(J2755,K2755,L2755)</f>
        <v>44012</v>
      </c>
      <c r="N2755" s="90">
        <f t="shared" ref="N2755:N2818" si="219">M2755+E2755</f>
        <v>44012.574675925927</v>
      </c>
      <c r="O2755" s="386">
        <v>101.893</v>
      </c>
      <c r="P2755" s="386">
        <v>3.0269849999999998</v>
      </c>
      <c r="Q2755" s="386" t="s">
        <v>389</v>
      </c>
    </row>
    <row r="2756" spans="1:17">
      <c r="A2756" s="386" t="s">
        <v>388</v>
      </c>
      <c r="B2756" s="386" t="s">
        <v>389</v>
      </c>
      <c r="C2756" s="386" t="s">
        <v>188</v>
      </c>
      <c r="D2756" s="389">
        <v>44012</v>
      </c>
      <c r="E2756" s="394">
        <v>0.57725694444444442</v>
      </c>
      <c r="F2756" s="386" t="s">
        <v>622</v>
      </c>
      <c r="G2756" s="386">
        <v>102.14679</v>
      </c>
      <c r="H2756" s="386">
        <v>3.0140449999999999</v>
      </c>
      <c r="J2756" s="320">
        <f t="shared" si="215"/>
        <v>2020</v>
      </c>
      <c r="K2756" s="320">
        <f t="shared" si="216"/>
        <v>6</v>
      </c>
      <c r="L2756" s="320">
        <f t="shared" si="217"/>
        <v>30</v>
      </c>
      <c r="M2756" s="91">
        <f t="shared" si="218"/>
        <v>44012</v>
      </c>
      <c r="N2756" s="90">
        <f t="shared" si="219"/>
        <v>44012.577256944445</v>
      </c>
      <c r="O2756" s="386">
        <v>102.14679</v>
      </c>
      <c r="P2756" s="386">
        <v>3.0140449999999999</v>
      </c>
      <c r="Q2756" s="386" t="s">
        <v>389</v>
      </c>
    </row>
    <row r="2757" spans="1:17">
      <c r="A2757" s="386" t="s">
        <v>388</v>
      </c>
      <c r="B2757" s="386" t="s">
        <v>389</v>
      </c>
      <c r="C2757" s="386" t="s">
        <v>188</v>
      </c>
      <c r="D2757" s="389">
        <v>44012</v>
      </c>
      <c r="E2757" s="394">
        <v>0.57725694444444442</v>
      </c>
      <c r="F2757" s="386" t="s">
        <v>622</v>
      </c>
      <c r="G2757" s="386">
        <v>102.20929</v>
      </c>
      <c r="H2757" s="386">
        <v>3.0108649999999999</v>
      </c>
      <c r="J2757" s="320">
        <f t="shared" si="215"/>
        <v>2020</v>
      </c>
      <c r="K2757" s="320">
        <f t="shared" si="216"/>
        <v>6</v>
      </c>
      <c r="L2757" s="320">
        <f t="shared" si="217"/>
        <v>30</v>
      </c>
      <c r="M2757" s="91">
        <f t="shared" si="218"/>
        <v>44012</v>
      </c>
      <c r="N2757" s="90">
        <f t="shared" si="219"/>
        <v>44012.577256944445</v>
      </c>
      <c r="O2757" s="386">
        <v>102.20929</v>
      </c>
      <c r="P2757" s="386">
        <v>3.0108649999999999</v>
      </c>
      <c r="Q2757" s="386" t="s">
        <v>389</v>
      </c>
    </row>
    <row r="2758" spans="1:17">
      <c r="A2758" s="386" t="s">
        <v>388</v>
      </c>
      <c r="B2758" s="386" t="s">
        <v>389</v>
      </c>
      <c r="C2758" s="386" t="s">
        <v>188</v>
      </c>
      <c r="D2758" s="389">
        <v>44012</v>
      </c>
      <c r="E2758" s="394">
        <v>0.61097222222222214</v>
      </c>
      <c r="F2758" s="386" t="s">
        <v>593</v>
      </c>
      <c r="G2758" s="386">
        <v>102.7</v>
      </c>
      <c r="H2758" s="386">
        <v>2.9859840000000002</v>
      </c>
      <c r="J2758" s="320">
        <f t="shared" si="215"/>
        <v>2020</v>
      </c>
      <c r="K2758" s="320">
        <f t="shared" si="216"/>
        <v>6</v>
      </c>
      <c r="L2758" s="320">
        <f t="shared" si="217"/>
        <v>30</v>
      </c>
      <c r="M2758" s="91">
        <f t="shared" si="218"/>
        <v>44012</v>
      </c>
      <c r="N2758" s="90">
        <f t="shared" si="219"/>
        <v>44012.610972222225</v>
      </c>
      <c r="O2758" s="386">
        <v>102.7</v>
      </c>
      <c r="P2758" s="386">
        <v>2.9859840000000002</v>
      </c>
      <c r="Q2758" s="386" t="s">
        <v>389</v>
      </c>
    </row>
    <row r="2759" spans="1:17">
      <c r="A2759" s="386" t="s">
        <v>388</v>
      </c>
      <c r="B2759" s="386" t="s">
        <v>389</v>
      </c>
      <c r="C2759" s="386" t="s">
        <v>188</v>
      </c>
      <c r="D2759" s="389">
        <v>44012</v>
      </c>
      <c r="E2759" s="394">
        <v>0.6251620370370371</v>
      </c>
      <c r="F2759" s="386" t="s">
        <v>589</v>
      </c>
      <c r="G2759" s="386">
        <v>102.423</v>
      </c>
      <c r="H2759" s="386">
        <v>3.0000100000000001</v>
      </c>
      <c r="J2759" s="320">
        <f t="shared" si="215"/>
        <v>2020</v>
      </c>
      <c r="K2759" s="320">
        <f t="shared" si="216"/>
        <v>6</v>
      </c>
      <c r="L2759" s="320">
        <f t="shared" si="217"/>
        <v>30</v>
      </c>
      <c r="M2759" s="91">
        <f t="shared" si="218"/>
        <v>44012</v>
      </c>
      <c r="N2759" s="90">
        <f t="shared" si="219"/>
        <v>44012.625162037039</v>
      </c>
      <c r="O2759" s="386">
        <v>102.423</v>
      </c>
      <c r="P2759" s="386">
        <v>3.0000100000000001</v>
      </c>
      <c r="Q2759" s="386" t="s">
        <v>389</v>
      </c>
    </row>
    <row r="2760" spans="1:17">
      <c r="A2760" s="386" t="s">
        <v>388</v>
      </c>
      <c r="B2760" s="386" t="s">
        <v>389</v>
      </c>
      <c r="C2760" s="386" t="s">
        <v>188</v>
      </c>
      <c r="D2760" s="389">
        <v>44012</v>
      </c>
      <c r="E2760" s="394">
        <v>0.62518518518518518</v>
      </c>
      <c r="F2760" s="386" t="s">
        <v>740</v>
      </c>
      <c r="G2760" s="386">
        <v>102.285</v>
      </c>
      <c r="H2760" s="386">
        <v>3.0070160000000001</v>
      </c>
      <c r="J2760" s="320">
        <f t="shared" si="215"/>
        <v>2020</v>
      </c>
      <c r="K2760" s="320">
        <f t="shared" si="216"/>
        <v>6</v>
      </c>
      <c r="L2760" s="320">
        <f t="shared" si="217"/>
        <v>30</v>
      </c>
      <c r="M2760" s="91">
        <f t="shared" si="218"/>
        <v>44012</v>
      </c>
      <c r="N2760" s="90">
        <f t="shared" si="219"/>
        <v>44012.625185185185</v>
      </c>
      <c r="O2760" s="386">
        <v>102.285</v>
      </c>
      <c r="P2760" s="386">
        <v>3.0070160000000001</v>
      </c>
      <c r="Q2760" s="386" t="s">
        <v>389</v>
      </c>
    </row>
    <row r="2761" spans="1:17">
      <c r="A2761" s="386" t="s">
        <v>388</v>
      </c>
      <c r="B2761" s="386" t="s">
        <v>389</v>
      </c>
      <c r="C2761" s="386" t="s">
        <v>188</v>
      </c>
      <c r="D2761" s="389">
        <v>44012</v>
      </c>
      <c r="E2761" s="394">
        <v>0.62627314814814816</v>
      </c>
      <c r="F2761" s="386" t="s">
        <v>422</v>
      </c>
      <c r="G2761" s="386">
        <v>103.148</v>
      </c>
      <c r="H2761" s="386">
        <v>2.963403</v>
      </c>
      <c r="J2761" s="320">
        <f t="shared" si="215"/>
        <v>2020</v>
      </c>
      <c r="K2761" s="320">
        <f t="shared" si="216"/>
        <v>6</v>
      </c>
      <c r="L2761" s="320">
        <f t="shared" si="217"/>
        <v>30</v>
      </c>
      <c r="M2761" s="91">
        <f t="shared" si="218"/>
        <v>44012</v>
      </c>
      <c r="N2761" s="90">
        <f t="shared" si="219"/>
        <v>44012.626273148147</v>
      </c>
      <c r="O2761" s="386">
        <v>103.148</v>
      </c>
      <c r="P2761" s="386">
        <v>2.963403</v>
      </c>
      <c r="Q2761" s="386" t="s">
        <v>389</v>
      </c>
    </row>
    <row r="2762" spans="1:17">
      <c r="A2762" s="386" t="s">
        <v>388</v>
      </c>
      <c r="B2762" s="386" t="s">
        <v>389</v>
      </c>
      <c r="C2762" s="386" t="s">
        <v>188</v>
      </c>
      <c r="D2762" s="389">
        <v>44013</v>
      </c>
      <c r="E2762" s="394">
        <v>0.36361111111111111</v>
      </c>
      <c r="F2762" s="386" t="s">
        <v>741</v>
      </c>
      <c r="G2762" s="386">
        <v>103.235</v>
      </c>
      <c r="H2762" s="386">
        <v>2.9589910000000001</v>
      </c>
      <c r="J2762" s="320">
        <f t="shared" si="215"/>
        <v>2020</v>
      </c>
      <c r="K2762" s="320">
        <f t="shared" si="216"/>
        <v>7</v>
      </c>
      <c r="L2762" s="320">
        <f t="shared" si="217"/>
        <v>1</v>
      </c>
      <c r="M2762" s="91">
        <f t="shared" si="218"/>
        <v>44013</v>
      </c>
      <c r="N2762" s="90">
        <f t="shared" si="219"/>
        <v>44013.363611111112</v>
      </c>
      <c r="O2762" s="386">
        <v>103.235</v>
      </c>
      <c r="P2762" s="386">
        <v>2.9589910000000001</v>
      </c>
      <c r="Q2762" s="386" t="s">
        <v>389</v>
      </c>
    </row>
    <row r="2763" spans="1:17">
      <c r="A2763" s="386" t="s">
        <v>388</v>
      </c>
      <c r="B2763" s="386" t="s">
        <v>389</v>
      </c>
      <c r="C2763" s="386" t="s">
        <v>188</v>
      </c>
      <c r="D2763" s="389">
        <v>44013</v>
      </c>
      <c r="E2763" s="394">
        <v>0.49359953703703702</v>
      </c>
      <c r="F2763" s="386" t="s">
        <v>434</v>
      </c>
      <c r="G2763" s="386">
        <v>103.694</v>
      </c>
      <c r="H2763" s="386">
        <v>2.9360080000000002</v>
      </c>
      <c r="J2763" s="320">
        <f t="shared" si="215"/>
        <v>2020</v>
      </c>
      <c r="K2763" s="320">
        <f t="shared" si="216"/>
        <v>7</v>
      </c>
      <c r="L2763" s="320">
        <f t="shared" si="217"/>
        <v>1</v>
      </c>
      <c r="M2763" s="91">
        <f t="shared" si="218"/>
        <v>44013</v>
      </c>
      <c r="N2763" s="90">
        <f t="shared" si="219"/>
        <v>44013.49359953704</v>
      </c>
      <c r="O2763" s="386">
        <v>103.694</v>
      </c>
      <c r="P2763" s="386">
        <v>2.9360080000000002</v>
      </c>
      <c r="Q2763" s="386" t="s">
        <v>389</v>
      </c>
    </row>
    <row r="2764" spans="1:17">
      <c r="A2764" s="386" t="s">
        <v>388</v>
      </c>
      <c r="B2764" s="386" t="s">
        <v>389</v>
      </c>
      <c r="C2764" s="386" t="s">
        <v>188</v>
      </c>
      <c r="D2764" s="389">
        <v>44013</v>
      </c>
      <c r="E2764" s="394">
        <v>0.67091435185185189</v>
      </c>
      <c r="F2764" s="386" t="s">
        <v>422</v>
      </c>
      <c r="G2764" s="386">
        <v>101.697</v>
      </c>
      <c r="H2764" s="386">
        <v>3.0369839999999999</v>
      </c>
      <c r="J2764" s="320">
        <f t="shared" si="215"/>
        <v>2020</v>
      </c>
      <c r="K2764" s="320">
        <f t="shared" si="216"/>
        <v>7</v>
      </c>
      <c r="L2764" s="320">
        <f t="shared" si="217"/>
        <v>1</v>
      </c>
      <c r="M2764" s="91">
        <f t="shared" si="218"/>
        <v>44013</v>
      </c>
      <c r="N2764" s="90">
        <f t="shared" si="219"/>
        <v>44013.670914351853</v>
      </c>
      <c r="O2764" s="386">
        <v>101.697</v>
      </c>
      <c r="P2764" s="386">
        <v>3.0369839999999999</v>
      </c>
      <c r="Q2764" s="386" t="s">
        <v>389</v>
      </c>
    </row>
    <row r="2765" spans="1:17">
      <c r="A2765" s="386" t="s">
        <v>388</v>
      </c>
      <c r="B2765" s="386" t="s">
        <v>389</v>
      </c>
      <c r="C2765" s="386" t="s">
        <v>188</v>
      </c>
      <c r="D2765" s="389">
        <v>44013</v>
      </c>
      <c r="E2765" s="394">
        <v>0.67091435185185189</v>
      </c>
      <c r="F2765" s="386" t="s">
        <v>422</v>
      </c>
      <c r="G2765" s="386">
        <v>101.697</v>
      </c>
      <c r="H2765" s="386">
        <v>3.0369839999999999</v>
      </c>
      <c r="J2765" s="320">
        <f t="shared" si="215"/>
        <v>2020</v>
      </c>
      <c r="K2765" s="320">
        <f t="shared" si="216"/>
        <v>7</v>
      </c>
      <c r="L2765" s="320">
        <f t="shared" si="217"/>
        <v>1</v>
      </c>
      <c r="M2765" s="91">
        <f t="shared" si="218"/>
        <v>44013</v>
      </c>
      <c r="N2765" s="90">
        <f t="shared" si="219"/>
        <v>44013.670914351853</v>
      </c>
      <c r="O2765" s="386">
        <v>101.697</v>
      </c>
      <c r="P2765" s="386">
        <v>3.0369839999999999</v>
      </c>
      <c r="Q2765" s="386" t="s">
        <v>389</v>
      </c>
    </row>
    <row r="2766" spans="1:17">
      <c r="A2766" s="386" t="s">
        <v>388</v>
      </c>
      <c r="B2766" s="386" t="s">
        <v>389</v>
      </c>
      <c r="C2766" s="386" t="s">
        <v>188</v>
      </c>
      <c r="D2766" s="389">
        <v>44014</v>
      </c>
      <c r="E2766" s="394">
        <v>0.40408564814814812</v>
      </c>
      <c r="F2766" s="386" t="s">
        <v>742</v>
      </c>
      <c r="G2766" s="386">
        <v>104.41800000000001</v>
      </c>
      <c r="H2766" s="386">
        <v>2.90001</v>
      </c>
      <c r="J2766" s="320">
        <f t="shared" si="215"/>
        <v>2020</v>
      </c>
      <c r="K2766" s="320">
        <f t="shared" si="216"/>
        <v>7</v>
      </c>
      <c r="L2766" s="320">
        <f t="shared" si="217"/>
        <v>2</v>
      </c>
      <c r="M2766" s="91">
        <f t="shared" si="218"/>
        <v>44014</v>
      </c>
      <c r="N2766" s="90">
        <f t="shared" si="219"/>
        <v>44014.404085648152</v>
      </c>
      <c r="O2766" s="386">
        <v>104.41800000000001</v>
      </c>
      <c r="P2766" s="386">
        <v>2.90001</v>
      </c>
      <c r="Q2766" s="386" t="s">
        <v>389</v>
      </c>
    </row>
    <row r="2767" spans="1:17">
      <c r="A2767" s="386" t="s">
        <v>388</v>
      </c>
      <c r="B2767" s="386" t="s">
        <v>389</v>
      </c>
      <c r="C2767" s="386" t="s">
        <v>188</v>
      </c>
      <c r="D2767" s="389">
        <v>44018</v>
      </c>
      <c r="E2767" s="394">
        <v>0.48376157407407405</v>
      </c>
      <c r="F2767" s="386" t="s">
        <v>500</v>
      </c>
      <c r="G2767" s="386">
        <v>103.554</v>
      </c>
      <c r="H2767" s="386">
        <v>2.9429810000000001</v>
      </c>
      <c r="J2767" s="320">
        <f t="shared" si="215"/>
        <v>2020</v>
      </c>
      <c r="K2767" s="320">
        <f t="shared" si="216"/>
        <v>7</v>
      </c>
      <c r="L2767" s="320">
        <f t="shared" si="217"/>
        <v>6</v>
      </c>
      <c r="M2767" s="91">
        <f t="shared" si="218"/>
        <v>44018</v>
      </c>
      <c r="N2767" s="90">
        <f t="shared" si="219"/>
        <v>44018.483761574076</v>
      </c>
      <c r="O2767" s="386">
        <v>103.554</v>
      </c>
      <c r="P2767" s="386">
        <v>2.9429810000000001</v>
      </c>
      <c r="Q2767" s="386" t="s">
        <v>389</v>
      </c>
    </row>
    <row r="2768" spans="1:17">
      <c r="A2768" s="386" t="s">
        <v>388</v>
      </c>
      <c r="B2768" s="386" t="s">
        <v>389</v>
      </c>
      <c r="C2768" s="386" t="s">
        <v>188</v>
      </c>
      <c r="D2768" s="389">
        <v>44018</v>
      </c>
      <c r="E2768" s="394">
        <v>0.62511574074074072</v>
      </c>
      <c r="F2768" s="386" t="s">
        <v>743</v>
      </c>
      <c r="G2768" s="386">
        <v>104.212</v>
      </c>
      <c r="H2768" s="386">
        <v>2.9102030000000001</v>
      </c>
      <c r="J2768" s="320">
        <f t="shared" si="215"/>
        <v>2020</v>
      </c>
      <c r="K2768" s="320">
        <f t="shared" si="216"/>
        <v>7</v>
      </c>
      <c r="L2768" s="320">
        <f t="shared" si="217"/>
        <v>6</v>
      </c>
      <c r="M2768" s="91">
        <f t="shared" si="218"/>
        <v>44018</v>
      </c>
      <c r="N2768" s="90">
        <f t="shared" si="219"/>
        <v>44018.625115740739</v>
      </c>
      <c r="O2768" s="386">
        <v>104.212</v>
      </c>
      <c r="P2768" s="386">
        <v>2.9102030000000001</v>
      </c>
      <c r="Q2768" s="386" t="s">
        <v>389</v>
      </c>
    </row>
    <row r="2769" spans="1:17">
      <c r="A2769" s="386" t="s">
        <v>388</v>
      </c>
      <c r="B2769" s="386" t="s">
        <v>389</v>
      </c>
      <c r="C2769" s="386" t="s">
        <v>188</v>
      </c>
      <c r="D2769" s="389">
        <v>44018</v>
      </c>
      <c r="E2769" s="394">
        <v>0.64973379629629635</v>
      </c>
      <c r="F2769" s="386" t="s">
        <v>433</v>
      </c>
      <c r="G2769" s="386">
        <v>105.06699999999999</v>
      </c>
      <c r="H2769" s="386">
        <v>2.8680099999999999</v>
      </c>
      <c r="J2769" s="320">
        <f t="shared" si="215"/>
        <v>2020</v>
      </c>
      <c r="K2769" s="320">
        <f t="shared" si="216"/>
        <v>7</v>
      </c>
      <c r="L2769" s="320">
        <f t="shared" si="217"/>
        <v>6</v>
      </c>
      <c r="M2769" s="91">
        <f t="shared" si="218"/>
        <v>44018</v>
      </c>
      <c r="N2769" s="90">
        <f t="shared" si="219"/>
        <v>44018.649733796294</v>
      </c>
      <c r="O2769" s="386">
        <v>105.06699999999999</v>
      </c>
      <c r="P2769" s="386">
        <v>2.8680099999999999</v>
      </c>
      <c r="Q2769" s="386" t="s">
        <v>389</v>
      </c>
    </row>
    <row r="2770" spans="1:17">
      <c r="A2770" s="386" t="s">
        <v>388</v>
      </c>
      <c r="B2770" s="386" t="s">
        <v>389</v>
      </c>
      <c r="C2770" s="386" t="s">
        <v>188</v>
      </c>
      <c r="D2770" s="389">
        <v>44019</v>
      </c>
      <c r="E2770" s="394">
        <v>0.42312499999999997</v>
      </c>
      <c r="F2770" s="386" t="s">
        <v>463</v>
      </c>
      <c r="G2770" s="386">
        <v>104.863</v>
      </c>
      <c r="H2770" s="386">
        <v>2.8780220000000001</v>
      </c>
      <c r="J2770" s="320">
        <f t="shared" si="215"/>
        <v>2020</v>
      </c>
      <c r="K2770" s="320">
        <f t="shared" si="216"/>
        <v>7</v>
      </c>
      <c r="L2770" s="320">
        <f t="shared" si="217"/>
        <v>7</v>
      </c>
      <c r="M2770" s="91">
        <f t="shared" si="218"/>
        <v>44019</v>
      </c>
      <c r="N2770" s="90">
        <f t="shared" si="219"/>
        <v>44019.423125000001</v>
      </c>
      <c r="O2770" s="386">
        <v>104.863</v>
      </c>
      <c r="P2770" s="386">
        <v>2.8780220000000001</v>
      </c>
      <c r="Q2770" s="386" t="s">
        <v>389</v>
      </c>
    </row>
    <row r="2771" spans="1:17">
      <c r="A2771" s="386" t="s">
        <v>388</v>
      </c>
      <c r="B2771" s="386" t="s">
        <v>389</v>
      </c>
      <c r="C2771" s="386" t="s">
        <v>188</v>
      </c>
      <c r="D2771" s="389">
        <v>44019</v>
      </c>
      <c r="E2771" s="394">
        <v>0.53805555555555551</v>
      </c>
      <c r="F2771" s="386" t="s">
        <v>507</v>
      </c>
      <c r="G2771" s="386">
        <v>104.56399999999999</v>
      </c>
      <c r="H2771" s="386">
        <v>2.8927640000000001</v>
      </c>
      <c r="J2771" s="320">
        <f t="shared" si="215"/>
        <v>2020</v>
      </c>
      <c r="K2771" s="320">
        <f t="shared" si="216"/>
        <v>7</v>
      </c>
      <c r="L2771" s="320">
        <f t="shared" si="217"/>
        <v>7</v>
      </c>
      <c r="M2771" s="91">
        <f t="shared" si="218"/>
        <v>44019</v>
      </c>
      <c r="N2771" s="90">
        <f t="shared" si="219"/>
        <v>44019.538055555553</v>
      </c>
      <c r="O2771" s="386">
        <v>104.56399999999999</v>
      </c>
      <c r="P2771" s="386">
        <v>2.8927640000000001</v>
      </c>
      <c r="Q2771" s="386" t="s">
        <v>389</v>
      </c>
    </row>
    <row r="2772" spans="1:17">
      <c r="A2772" s="386" t="s">
        <v>388</v>
      </c>
      <c r="B2772" s="386" t="s">
        <v>389</v>
      </c>
      <c r="C2772" s="386" t="s">
        <v>188</v>
      </c>
      <c r="D2772" s="389">
        <v>44019</v>
      </c>
      <c r="E2772" s="394">
        <v>0.67706018518518518</v>
      </c>
      <c r="F2772" s="386" t="s">
        <v>542</v>
      </c>
      <c r="G2772" s="386">
        <v>106.36</v>
      </c>
      <c r="H2772" s="386">
        <v>2.805024</v>
      </c>
      <c r="J2772" s="320">
        <f t="shared" si="215"/>
        <v>2020</v>
      </c>
      <c r="K2772" s="320">
        <f t="shared" si="216"/>
        <v>7</v>
      </c>
      <c r="L2772" s="320">
        <f t="shared" si="217"/>
        <v>7</v>
      </c>
      <c r="M2772" s="91">
        <f t="shared" si="218"/>
        <v>44019</v>
      </c>
      <c r="N2772" s="90">
        <f t="shared" si="219"/>
        <v>44019.677060185182</v>
      </c>
      <c r="O2772" s="386">
        <v>106.36</v>
      </c>
      <c r="P2772" s="386">
        <v>2.805024</v>
      </c>
      <c r="Q2772" s="386" t="s">
        <v>389</v>
      </c>
    </row>
    <row r="2773" spans="1:17">
      <c r="A2773" s="386" t="s">
        <v>388</v>
      </c>
      <c r="B2773" s="386" t="s">
        <v>389</v>
      </c>
      <c r="C2773" s="386" t="s">
        <v>188</v>
      </c>
      <c r="D2773" s="389">
        <v>44020</v>
      </c>
      <c r="E2773" s="394">
        <v>0.43567129629629631</v>
      </c>
      <c r="F2773" s="386" t="s">
        <v>465</v>
      </c>
      <c r="G2773" s="386">
        <v>105.148</v>
      </c>
      <c r="H2773" s="386">
        <v>2.8640050000000001</v>
      </c>
      <c r="J2773" s="320">
        <f t="shared" si="215"/>
        <v>2020</v>
      </c>
      <c r="K2773" s="320">
        <f t="shared" si="216"/>
        <v>7</v>
      </c>
      <c r="L2773" s="320">
        <f t="shared" si="217"/>
        <v>8</v>
      </c>
      <c r="M2773" s="91">
        <f t="shared" si="218"/>
        <v>44020</v>
      </c>
      <c r="N2773" s="90">
        <f t="shared" si="219"/>
        <v>44020.435671296298</v>
      </c>
      <c r="O2773" s="386">
        <v>105.148</v>
      </c>
      <c r="P2773" s="386">
        <v>2.8640050000000001</v>
      </c>
      <c r="Q2773" s="386" t="s">
        <v>389</v>
      </c>
    </row>
    <row r="2774" spans="1:17">
      <c r="A2774" s="386" t="s">
        <v>388</v>
      </c>
      <c r="B2774" s="386" t="s">
        <v>389</v>
      </c>
      <c r="C2774" s="386" t="s">
        <v>188</v>
      </c>
      <c r="D2774" s="389">
        <v>44020</v>
      </c>
      <c r="E2774" s="394">
        <v>0.57725694444444442</v>
      </c>
      <c r="F2774" s="386" t="s">
        <v>744</v>
      </c>
      <c r="G2774" s="386">
        <v>105.39782</v>
      </c>
      <c r="H2774" s="386">
        <v>2.8517709999999998</v>
      </c>
      <c r="J2774" s="320">
        <f t="shared" si="215"/>
        <v>2020</v>
      </c>
      <c r="K2774" s="320">
        <f t="shared" si="216"/>
        <v>7</v>
      </c>
      <c r="L2774" s="320">
        <f t="shared" si="217"/>
        <v>8</v>
      </c>
      <c r="M2774" s="91">
        <f t="shared" si="218"/>
        <v>44020</v>
      </c>
      <c r="N2774" s="90">
        <f t="shared" si="219"/>
        <v>44020.577256944445</v>
      </c>
      <c r="O2774" s="386">
        <v>105.39782</v>
      </c>
      <c r="P2774" s="386">
        <v>2.8517709999999998</v>
      </c>
      <c r="Q2774" s="386" t="s">
        <v>389</v>
      </c>
    </row>
    <row r="2775" spans="1:17">
      <c r="A2775" s="386" t="s">
        <v>388</v>
      </c>
      <c r="B2775" s="386" t="s">
        <v>389</v>
      </c>
      <c r="C2775" s="386" t="s">
        <v>188</v>
      </c>
      <c r="D2775" s="389">
        <v>44020</v>
      </c>
      <c r="E2775" s="394">
        <v>0.57725694444444442</v>
      </c>
      <c r="F2775" s="386" t="s">
        <v>744</v>
      </c>
      <c r="G2775" s="386">
        <v>105.42907</v>
      </c>
      <c r="H2775" s="386">
        <v>2.850244</v>
      </c>
      <c r="J2775" s="320">
        <f t="shared" si="215"/>
        <v>2020</v>
      </c>
      <c r="K2775" s="320">
        <f t="shared" si="216"/>
        <v>7</v>
      </c>
      <c r="L2775" s="320">
        <f t="shared" si="217"/>
        <v>8</v>
      </c>
      <c r="M2775" s="91">
        <f t="shared" si="218"/>
        <v>44020</v>
      </c>
      <c r="N2775" s="90">
        <f t="shared" si="219"/>
        <v>44020.577256944445</v>
      </c>
      <c r="O2775" s="386">
        <v>105.42907</v>
      </c>
      <c r="P2775" s="386">
        <v>2.850244</v>
      </c>
      <c r="Q2775" s="386" t="s">
        <v>389</v>
      </c>
    </row>
    <row r="2776" spans="1:17">
      <c r="A2776" s="386" t="s">
        <v>388</v>
      </c>
      <c r="B2776" s="386" t="s">
        <v>389</v>
      </c>
      <c r="C2776" s="386" t="s">
        <v>188</v>
      </c>
      <c r="D2776" s="389">
        <v>44020</v>
      </c>
      <c r="E2776" s="394">
        <v>0.62518518518518518</v>
      </c>
      <c r="F2776" s="386" t="s">
        <v>745</v>
      </c>
      <c r="G2776" s="386">
        <v>104.904</v>
      </c>
      <c r="H2776" s="386">
        <v>2.8759890000000001</v>
      </c>
      <c r="J2776" s="320">
        <f t="shared" si="215"/>
        <v>2020</v>
      </c>
      <c r="K2776" s="320">
        <f t="shared" si="216"/>
        <v>7</v>
      </c>
      <c r="L2776" s="320">
        <f t="shared" si="217"/>
        <v>8</v>
      </c>
      <c r="M2776" s="91">
        <f t="shared" si="218"/>
        <v>44020</v>
      </c>
      <c r="N2776" s="90">
        <f t="shared" si="219"/>
        <v>44020.625185185185</v>
      </c>
      <c r="O2776" s="386">
        <v>104.904</v>
      </c>
      <c r="P2776" s="386">
        <v>2.8759890000000001</v>
      </c>
      <c r="Q2776" s="386" t="s">
        <v>389</v>
      </c>
    </row>
    <row r="2777" spans="1:17">
      <c r="A2777" s="386" t="s">
        <v>388</v>
      </c>
      <c r="B2777" s="386" t="s">
        <v>389</v>
      </c>
      <c r="C2777" s="386" t="s">
        <v>188</v>
      </c>
      <c r="D2777" s="389">
        <v>44020</v>
      </c>
      <c r="E2777" s="394">
        <v>0.62523148148148155</v>
      </c>
      <c r="F2777" s="386" t="s">
        <v>423</v>
      </c>
      <c r="G2777" s="386">
        <v>105.724</v>
      </c>
      <c r="H2777" s="386">
        <v>2.8358029999999999</v>
      </c>
      <c r="J2777" s="320">
        <f t="shared" si="215"/>
        <v>2020</v>
      </c>
      <c r="K2777" s="320">
        <f t="shared" si="216"/>
        <v>7</v>
      </c>
      <c r="L2777" s="320">
        <f t="shared" si="217"/>
        <v>8</v>
      </c>
      <c r="M2777" s="91">
        <f t="shared" si="218"/>
        <v>44020</v>
      </c>
      <c r="N2777" s="90">
        <f t="shared" si="219"/>
        <v>44020.625231481485</v>
      </c>
      <c r="O2777" s="386">
        <v>105.724</v>
      </c>
      <c r="P2777" s="386">
        <v>2.8358029999999999</v>
      </c>
      <c r="Q2777" s="386" t="s">
        <v>389</v>
      </c>
    </row>
    <row r="2778" spans="1:17">
      <c r="A2778" s="386" t="s">
        <v>388</v>
      </c>
      <c r="B2778" s="386" t="s">
        <v>389</v>
      </c>
      <c r="C2778" s="386" t="s">
        <v>188</v>
      </c>
      <c r="D2778" s="389">
        <v>44021</v>
      </c>
      <c r="E2778" s="394">
        <v>0.48744212962962963</v>
      </c>
      <c r="F2778" s="386" t="s">
        <v>746</v>
      </c>
      <c r="G2778" s="386">
        <v>105.842</v>
      </c>
      <c r="H2778" s="386">
        <v>2.83006</v>
      </c>
      <c r="J2778" s="320">
        <f t="shared" si="215"/>
        <v>2020</v>
      </c>
      <c r="K2778" s="320">
        <f t="shared" si="216"/>
        <v>7</v>
      </c>
      <c r="L2778" s="320">
        <f t="shared" si="217"/>
        <v>9</v>
      </c>
      <c r="M2778" s="91">
        <f t="shared" si="218"/>
        <v>44021</v>
      </c>
      <c r="N2778" s="90">
        <f t="shared" si="219"/>
        <v>44021.487442129626</v>
      </c>
      <c r="O2778" s="386">
        <v>105.842</v>
      </c>
      <c r="P2778" s="386">
        <v>2.83006</v>
      </c>
      <c r="Q2778" s="386" t="s">
        <v>389</v>
      </c>
    </row>
    <row r="2779" spans="1:17">
      <c r="A2779" s="386" t="s">
        <v>388</v>
      </c>
      <c r="B2779" s="386" t="s">
        <v>389</v>
      </c>
      <c r="C2779" s="386" t="s">
        <v>188</v>
      </c>
      <c r="D2779" s="389">
        <v>44021</v>
      </c>
      <c r="E2779" s="394">
        <v>0.49031249999999998</v>
      </c>
      <c r="F2779" s="386" t="s">
        <v>746</v>
      </c>
      <c r="G2779" s="386">
        <v>105.80200000000001</v>
      </c>
      <c r="H2779" s="386">
        <v>2.8320059999999998</v>
      </c>
      <c r="J2779" s="320">
        <f t="shared" si="215"/>
        <v>2020</v>
      </c>
      <c r="K2779" s="320">
        <f t="shared" si="216"/>
        <v>7</v>
      </c>
      <c r="L2779" s="320">
        <f t="shared" si="217"/>
        <v>9</v>
      </c>
      <c r="M2779" s="91">
        <f t="shared" si="218"/>
        <v>44021</v>
      </c>
      <c r="N2779" s="90">
        <f t="shared" si="219"/>
        <v>44021.490312499998</v>
      </c>
      <c r="O2779" s="386">
        <v>105.80200000000001</v>
      </c>
      <c r="P2779" s="386">
        <v>2.8320059999999998</v>
      </c>
      <c r="Q2779" s="386" t="s">
        <v>389</v>
      </c>
    </row>
    <row r="2780" spans="1:17">
      <c r="A2780" s="386" t="s">
        <v>388</v>
      </c>
      <c r="B2780" s="386" t="s">
        <v>389</v>
      </c>
      <c r="C2780" s="386" t="s">
        <v>188</v>
      </c>
      <c r="D2780" s="389">
        <v>44021</v>
      </c>
      <c r="E2780" s="394">
        <v>0.62593750000000004</v>
      </c>
      <c r="F2780" s="386" t="s">
        <v>465</v>
      </c>
      <c r="G2780" s="386">
        <v>106.51900000000001</v>
      </c>
      <c r="H2780" s="386">
        <v>2.7972700000000001</v>
      </c>
      <c r="J2780" s="320">
        <f t="shared" si="215"/>
        <v>2020</v>
      </c>
      <c r="K2780" s="320">
        <f t="shared" si="216"/>
        <v>7</v>
      </c>
      <c r="L2780" s="320">
        <f t="shared" si="217"/>
        <v>9</v>
      </c>
      <c r="M2780" s="91">
        <f t="shared" si="218"/>
        <v>44021</v>
      </c>
      <c r="N2780" s="90">
        <f t="shared" si="219"/>
        <v>44021.625937500001</v>
      </c>
      <c r="O2780" s="386">
        <v>106.51900000000001</v>
      </c>
      <c r="P2780" s="386">
        <v>2.7972700000000001</v>
      </c>
      <c r="Q2780" s="386" t="s">
        <v>389</v>
      </c>
    </row>
    <row r="2781" spans="1:17">
      <c r="A2781" s="386" t="s">
        <v>388</v>
      </c>
      <c r="B2781" s="386" t="s">
        <v>389</v>
      </c>
      <c r="C2781" s="386" t="s">
        <v>188</v>
      </c>
      <c r="D2781" s="389">
        <v>44022</v>
      </c>
      <c r="E2781" s="394">
        <v>0.62523148148148155</v>
      </c>
      <c r="F2781" s="386" t="s">
        <v>413</v>
      </c>
      <c r="G2781" s="386">
        <v>105.83199999999999</v>
      </c>
      <c r="H2781" s="386">
        <v>2.8305289999999999</v>
      </c>
      <c r="J2781" s="320">
        <f t="shared" si="215"/>
        <v>2020</v>
      </c>
      <c r="K2781" s="320">
        <f t="shared" si="216"/>
        <v>7</v>
      </c>
      <c r="L2781" s="320">
        <f t="shared" si="217"/>
        <v>10</v>
      </c>
      <c r="M2781" s="91">
        <f t="shared" si="218"/>
        <v>44022</v>
      </c>
      <c r="N2781" s="90">
        <f t="shared" si="219"/>
        <v>44022.625231481485</v>
      </c>
      <c r="O2781" s="386">
        <v>105.83199999999999</v>
      </c>
      <c r="P2781" s="386">
        <v>2.8305289999999999</v>
      </c>
      <c r="Q2781" s="386" t="s">
        <v>389</v>
      </c>
    </row>
    <row r="2782" spans="1:17">
      <c r="A2782" s="386" t="s">
        <v>388</v>
      </c>
      <c r="B2782" s="386" t="s">
        <v>389</v>
      </c>
      <c r="C2782" s="386" t="s">
        <v>188</v>
      </c>
      <c r="D2782" s="389">
        <v>44025</v>
      </c>
      <c r="E2782" s="394">
        <v>0.42891203703703701</v>
      </c>
      <c r="F2782" s="386" t="s">
        <v>426</v>
      </c>
      <c r="G2782" s="386">
        <v>105.569</v>
      </c>
      <c r="H2782" s="386">
        <v>2.8433259999999998</v>
      </c>
      <c r="J2782" s="320">
        <f t="shared" si="215"/>
        <v>2020</v>
      </c>
      <c r="K2782" s="320">
        <f t="shared" si="216"/>
        <v>7</v>
      </c>
      <c r="L2782" s="320">
        <f t="shared" si="217"/>
        <v>13</v>
      </c>
      <c r="M2782" s="91">
        <f t="shared" si="218"/>
        <v>44025</v>
      </c>
      <c r="N2782" s="90">
        <f t="shared" si="219"/>
        <v>44025.428912037038</v>
      </c>
      <c r="O2782" s="386">
        <v>105.569</v>
      </c>
      <c r="P2782" s="386">
        <v>2.8433259999999998</v>
      </c>
      <c r="Q2782" s="386" t="s">
        <v>389</v>
      </c>
    </row>
    <row r="2783" spans="1:17">
      <c r="A2783" s="386" t="s">
        <v>388</v>
      </c>
      <c r="B2783" s="386" t="s">
        <v>389</v>
      </c>
      <c r="C2783" s="386" t="s">
        <v>188</v>
      </c>
      <c r="D2783" s="389">
        <v>44025</v>
      </c>
      <c r="E2783" s="394">
        <v>0.56487268518518519</v>
      </c>
      <c r="F2783" s="386" t="s">
        <v>287</v>
      </c>
      <c r="G2783" s="386">
        <v>106.98099999999999</v>
      </c>
      <c r="H2783" s="386">
        <v>2.7750059999999999</v>
      </c>
      <c r="J2783" s="320">
        <f t="shared" si="215"/>
        <v>2020</v>
      </c>
      <c r="K2783" s="320">
        <f t="shared" si="216"/>
        <v>7</v>
      </c>
      <c r="L2783" s="320">
        <f t="shared" si="217"/>
        <v>13</v>
      </c>
      <c r="M2783" s="91">
        <f t="shared" si="218"/>
        <v>44025</v>
      </c>
      <c r="N2783" s="90">
        <f t="shared" si="219"/>
        <v>44025.564872685187</v>
      </c>
      <c r="O2783" s="386">
        <v>106.98099999999999</v>
      </c>
      <c r="P2783" s="386">
        <v>2.7750059999999999</v>
      </c>
      <c r="Q2783" s="386" t="s">
        <v>389</v>
      </c>
    </row>
    <row r="2784" spans="1:17">
      <c r="A2784" s="386" t="s">
        <v>388</v>
      </c>
      <c r="B2784" s="386" t="s">
        <v>389</v>
      </c>
      <c r="C2784" s="386" t="s">
        <v>188</v>
      </c>
      <c r="D2784" s="389">
        <v>44025</v>
      </c>
      <c r="E2784" s="394">
        <v>0.57725694444444442</v>
      </c>
      <c r="F2784" s="386" t="s">
        <v>747</v>
      </c>
      <c r="G2784" s="386">
        <v>106.44146000000001</v>
      </c>
      <c r="H2784" s="386">
        <v>2.8009729999999999</v>
      </c>
      <c r="J2784" s="320">
        <f t="shared" si="215"/>
        <v>2020</v>
      </c>
      <c r="K2784" s="320">
        <f t="shared" si="216"/>
        <v>7</v>
      </c>
      <c r="L2784" s="320">
        <f t="shared" si="217"/>
        <v>13</v>
      </c>
      <c r="M2784" s="91">
        <f t="shared" si="218"/>
        <v>44025</v>
      </c>
      <c r="N2784" s="90">
        <f t="shared" si="219"/>
        <v>44025.577256944445</v>
      </c>
      <c r="O2784" s="386">
        <v>106.44146000000001</v>
      </c>
      <c r="P2784" s="386">
        <v>2.8009729999999999</v>
      </c>
      <c r="Q2784" s="386" t="s">
        <v>389</v>
      </c>
    </row>
    <row r="2785" spans="1:17">
      <c r="A2785" s="386" t="s">
        <v>388</v>
      </c>
      <c r="B2785" s="386" t="s">
        <v>389</v>
      </c>
      <c r="C2785" s="386" t="s">
        <v>188</v>
      </c>
      <c r="D2785" s="389">
        <v>44025</v>
      </c>
      <c r="E2785" s="394">
        <v>0.57746527777777779</v>
      </c>
      <c r="F2785" s="386" t="s">
        <v>747</v>
      </c>
      <c r="G2785" s="386">
        <v>106.37896000000001</v>
      </c>
      <c r="H2785" s="386">
        <v>2.803992</v>
      </c>
      <c r="J2785" s="320">
        <f t="shared" si="215"/>
        <v>2020</v>
      </c>
      <c r="K2785" s="320">
        <f t="shared" si="216"/>
        <v>7</v>
      </c>
      <c r="L2785" s="320">
        <f t="shared" si="217"/>
        <v>13</v>
      </c>
      <c r="M2785" s="91">
        <f t="shared" si="218"/>
        <v>44025</v>
      </c>
      <c r="N2785" s="90">
        <f t="shared" si="219"/>
        <v>44025.577465277776</v>
      </c>
      <c r="O2785" s="386">
        <v>106.37896000000001</v>
      </c>
      <c r="P2785" s="386">
        <v>2.803992</v>
      </c>
      <c r="Q2785" s="386" t="s">
        <v>389</v>
      </c>
    </row>
    <row r="2786" spans="1:17">
      <c r="A2786" s="386" t="s">
        <v>388</v>
      </c>
      <c r="B2786" s="386" t="s">
        <v>389</v>
      </c>
      <c r="C2786" s="386" t="s">
        <v>188</v>
      </c>
      <c r="D2786" s="389">
        <v>44025</v>
      </c>
      <c r="E2786" s="394">
        <v>0.59978009259259257</v>
      </c>
      <c r="F2786" s="386" t="s">
        <v>423</v>
      </c>
      <c r="G2786" s="386">
        <v>106.93899999999999</v>
      </c>
      <c r="H2786" s="386">
        <v>2.7770000000000001</v>
      </c>
      <c r="J2786" s="320">
        <f t="shared" si="215"/>
        <v>2020</v>
      </c>
      <c r="K2786" s="320">
        <f t="shared" si="216"/>
        <v>7</v>
      </c>
      <c r="L2786" s="320">
        <f t="shared" si="217"/>
        <v>13</v>
      </c>
      <c r="M2786" s="91">
        <f t="shared" si="218"/>
        <v>44025</v>
      </c>
      <c r="N2786" s="90">
        <f t="shared" si="219"/>
        <v>44025.599780092591</v>
      </c>
      <c r="O2786" s="386">
        <v>106.93899999999999</v>
      </c>
      <c r="P2786" s="386">
        <v>2.7770000000000001</v>
      </c>
      <c r="Q2786" s="386" t="s">
        <v>389</v>
      </c>
    </row>
    <row r="2787" spans="1:17">
      <c r="A2787" s="386" t="s">
        <v>388</v>
      </c>
      <c r="B2787" s="386" t="s">
        <v>389</v>
      </c>
      <c r="C2787" s="386" t="s">
        <v>188</v>
      </c>
      <c r="D2787" s="389">
        <v>44025</v>
      </c>
      <c r="E2787" s="394">
        <v>0.59978009259259257</v>
      </c>
      <c r="F2787" s="386" t="s">
        <v>423</v>
      </c>
      <c r="G2787" s="386">
        <v>106.93899999999999</v>
      </c>
      <c r="H2787" s="386">
        <v>2.7770000000000001</v>
      </c>
      <c r="J2787" s="320">
        <f t="shared" si="215"/>
        <v>2020</v>
      </c>
      <c r="K2787" s="320">
        <f t="shared" si="216"/>
        <v>7</v>
      </c>
      <c r="L2787" s="320">
        <f t="shared" si="217"/>
        <v>13</v>
      </c>
      <c r="M2787" s="91">
        <f t="shared" si="218"/>
        <v>44025</v>
      </c>
      <c r="N2787" s="90">
        <f t="shared" si="219"/>
        <v>44025.599780092591</v>
      </c>
      <c r="O2787" s="386">
        <v>106.93899999999999</v>
      </c>
      <c r="P2787" s="386">
        <v>2.7770000000000001</v>
      </c>
      <c r="Q2787" s="386" t="s">
        <v>389</v>
      </c>
    </row>
    <row r="2788" spans="1:17">
      <c r="A2788" s="386" t="s">
        <v>388</v>
      </c>
      <c r="B2788" s="386" t="s">
        <v>389</v>
      </c>
      <c r="C2788" s="386" t="s">
        <v>188</v>
      </c>
      <c r="D2788" s="389">
        <v>44026</v>
      </c>
      <c r="E2788" s="394">
        <v>0.36634259259259255</v>
      </c>
      <c r="F2788" s="386" t="s">
        <v>470</v>
      </c>
      <c r="G2788" s="386">
        <v>107.756</v>
      </c>
      <c r="H2788" s="386">
        <v>2.7379790000000002</v>
      </c>
      <c r="J2788" s="320">
        <f t="shared" si="215"/>
        <v>2020</v>
      </c>
      <c r="K2788" s="320">
        <f t="shared" si="216"/>
        <v>7</v>
      </c>
      <c r="L2788" s="320">
        <f t="shared" si="217"/>
        <v>14</v>
      </c>
      <c r="M2788" s="91">
        <f t="shared" si="218"/>
        <v>44026</v>
      </c>
      <c r="N2788" s="90">
        <f t="shared" si="219"/>
        <v>44026.366342592592</v>
      </c>
      <c r="O2788" s="386">
        <v>107.756</v>
      </c>
      <c r="P2788" s="386">
        <v>2.7379790000000002</v>
      </c>
      <c r="Q2788" s="386" t="s">
        <v>389</v>
      </c>
    </row>
    <row r="2789" spans="1:17">
      <c r="A2789" s="386" t="s">
        <v>388</v>
      </c>
      <c r="B2789" s="386" t="s">
        <v>389</v>
      </c>
      <c r="C2789" s="386" t="s">
        <v>188</v>
      </c>
      <c r="D2789" s="389">
        <v>44026</v>
      </c>
      <c r="E2789" s="394">
        <v>0.58125000000000004</v>
      </c>
      <c r="F2789" s="386" t="s">
        <v>434</v>
      </c>
      <c r="G2789" s="386">
        <v>108.346</v>
      </c>
      <c r="H2789" s="386">
        <v>2.7100110000000002</v>
      </c>
      <c r="J2789" s="320">
        <f t="shared" si="215"/>
        <v>2020</v>
      </c>
      <c r="K2789" s="320">
        <f t="shared" si="216"/>
        <v>7</v>
      </c>
      <c r="L2789" s="320">
        <f t="shared" si="217"/>
        <v>14</v>
      </c>
      <c r="M2789" s="91">
        <f t="shared" si="218"/>
        <v>44026</v>
      </c>
      <c r="N2789" s="90">
        <f t="shared" si="219"/>
        <v>44026.581250000003</v>
      </c>
      <c r="O2789" s="386">
        <v>108.346</v>
      </c>
      <c r="P2789" s="386">
        <v>2.7100110000000002</v>
      </c>
      <c r="Q2789" s="386" t="s">
        <v>389</v>
      </c>
    </row>
    <row r="2790" spans="1:17">
      <c r="A2790" s="386" t="s">
        <v>388</v>
      </c>
      <c r="B2790" s="386" t="s">
        <v>389</v>
      </c>
      <c r="C2790" s="386" t="s">
        <v>188</v>
      </c>
      <c r="D2790" s="389">
        <v>44027</v>
      </c>
      <c r="E2790" s="394">
        <v>0.44171296296296297</v>
      </c>
      <c r="F2790" s="386" t="s">
        <v>423</v>
      </c>
      <c r="G2790" s="386">
        <v>106.42700000000001</v>
      </c>
      <c r="H2790" s="386">
        <v>2.8016329999999998</v>
      </c>
      <c r="J2790" s="320">
        <f t="shared" si="215"/>
        <v>2020</v>
      </c>
      <c r="K2790" s="320">
        <f t="shared" si="216"/>
        <v>7</v>
      </c>
      <c r="L2790" s="320">
        <f t="shared" si="217"/>
        <v>15</v>
      </c>
      <c r="M2790" s="91">
        <f t="shared" si="218"/>
        <v>44027</v>
      </c>
      <c r="N2790" s="90">
        <f t="shared" si="219"/>
        <v>44027.441712962966</v>
      </c>
      <c r="O2790" s="386">
        <v>106.42700000000001</v>
      </c>
      <c r="P2790" s="386">
        <v>2.8016329999999998</v>
      </c>
      <c r="Q2790" s="386" t="s">
        <v>389</v>
      </c>
    </row>
    <row r="2791" spans="1:17">
      <c r="A2791" s="386" t="s">
        <v>388</v>
      </c>
      <c r="B2791" s="386" t="s">
        <v>389</v>
      </c>
      <c r="C2791" s="386" t="s">
        <v>188</v>
      </c>
      <c r="D2791" s="389">
        <v>44027</v>
      </c>
      <c r="E2791" s="394">
        <v>0.44171296296296297</v>
      </c>
      <c r="F2791" s="386" t="s">
        <v>423</v>
      </c>
      <c r="G2791" s="386">
        <v>106.961</v>
      </c>
      <c r="H2791" s="386">
        <v>2.7759239999999998</v>
      </c>
      <c r="J2791" s="320">
        <f t="shared" si="215"/>
        <v>2020</v>
      </c>
      <c r="K2791" s="320">
        <f t="shared" si="216"/>
        <v>7</v>
      </c>
      <c r="L2791" s="320">
        <f t="shared" si="217"/>
        <v>15</v>
      </c>
      <c r="M2791" s="91">
        <f t="shared" si="218"/>
        <v>44027</v>
      </c>
      <c r="N2791" s="90">
        <f t="shared" si="219"/>
        <v>44027.441712962966</v>
      </c>
      <c r="O2791" s="386">
        <v>106.961</v>
      </c>
      <c r="P2791" s="386">
        <v>2.7759239999999998</v>
      </c>
      <c r="Q2791" s="386" t="s">
        <v>389</v>
      </c>
    </row>
    <row r="2792" spans="1:17">
      <c r="A2792" s="386" t="s">
        <v>388</v>
      </c>
      <c r="B2792" s="386" t="s">
        <v>389</v>
      </c>
      <c r="C2792" s="386" t="s">
        <v>188</v>
      </c>
      <c r="D2792" s="389">
        <v>44027</v>
      </c>
      <c r="E2792" s="394">
        <v>0.44594907407407403</v>
      </c>
      <c r="F2792" s="386" t="s">
        <v>507</v>
      </c>
      <c r="G2792" s="386">
        <v>107.56699999999999</v>
      </c>
      <c r="H2792" s="386">
        <v>2.7469489999999999</v>
      </c>
      <c r="J2792" s="320">
        <f t="shared" si="215"/>
        <v>2020</v>
      </c>
      <c r="K2792" s="320">
        <f t="shared" si="216"/>
        <v>7</v>
      </c>
      <c r="L2792" s="320">
        <f t="shared" si="217"/>
        <v>15</v>
      </c>
      <c r="M2792" s="91">
        <f t="shared" si="218"/>
        <v>44027</v>
      </c>
      <c r="N2792" s="90">
        <f t="shared" si="219"/>
        <v>44027.445949074077</v>
      </c>
      <c r="O2792" s="386">
        <v>107.56699999999999</v>
      </c>
      <c r="P2792" s="386">
        <v>2.7469489999999999</v>
      </c>
      <c r="Q2792" s="386" t="s">
        <v>389</v>
      </c>
    </row>
    <row r="2793" spans="1:17">
      <c r="A2793" s="386" t="s">
        <v>388</v>
      </c>
      <c r="B2793" s="386" t="s">
        <v>389</v>
      </c>
      <c r="C2793" s="386" t="s">
        <v>188</v>
      </c>
      <c r="D2793" s="389">
        <v>44027</v>
      </c>
      <c r="E2793" s="394">
        <v>0.60479166666666662</v>
      </c>
      <c r="F2793" s="386" t="s">
        <v>431</v>
      </c>
      <c r="G2793" s="386">
        <v>107.738</v>
      </c>
      <c r="H2793" s="386">
        <v>2.7388110000000001</v>
      </c>
      <c r="J2793" s="320">
        <f t="shared" si="215"/>
        <v>2020</v>
      </c>
      <c r="K2793" s="320">
        <f t="shared" si="216"/>
        <v>7</v>
      </c>
      <c r="L2793" s="320">
        <f t="shared" si="217"/>
        <v>15</v>
      </c>
      <c r="M2793" s="91">
        <f t="shared" si="218"/>
        <v>44027</v>
      </c>
      <c r="N2793" s="90">
        <f t="shared" si="219"/>
        <v>44027.604791666665</v>
      </c>
      <c r="O2793" s="386">
        <v>107.738</v>
      </c>
      <c r="P2793" s="386">
        <v>2.7388110000000001</v>
      </c>
      <c r="Q2793" s="386" t="s">
        <v>389</v>
      </c>
    </row>
    <row r="2794" spans="1:17">
      <c r="A2794" s="386" t="s">
        <v>388</v>
      </c>
      <c r="B2794" s="386" t="s">
        <v>389</v>
      </c>
      <c r="C2794" s="386" t="s">
        <v>188</v>
      </c>
      <c r="D2794" s="389">
        <v>44029</v>
      </c>
      <c r="E2794" s="394">
        <v>0.55832175925925931</v>
      </c>
      <c r="F2794" s="386" t="s">
        <v>457</v>
      </c>
      <c r="G2794" s="386">
        <v>108.833</v>
      </c>
      <c r="H2794" s="386">
        <v>2.6869890000000001</v>
      </c>
      <c r="J2794" s="320">
        <f t="shared" si="215"/>
        <v>2020</v>
      </c>
      <c r="K2794" s="320">
        <f t="shared" si="216"/>
        <v>7</v>
      </c>
      <c r="L2794" s="320">
        <f t="shared" si="217"/>
        <v>17</v>
      </c>
      <c r="M2794" s="91">
        <f t="shared" si="218"/>
        <v>44029</v>
      </c>
      <c r="N2794" s="90">
        <f t="shared" si="219"/>
        <v>44029.558321759258</v>
      </c>
      <c r="O2794" s="386">
        <v>108.833</v>
      </c>
      <c r="P2794" s="386">
        <v>2.6869890000000001</v>
      </c>
      <c r="Q2794" s="386" t="s">
        <v>389</v>
      </c>
    </row>
    <row r="2795" spans="1:17">
      <c r="A2795" s="386" t="s">
        <v>388</v>
      </c>
      <c r="B2795" s="386" t="s">
        <v>389</v>
      </c>
      <c r="C2795" s="386" t="s">
        <v>188</v>
      </c>
      <c r="D2795" s="389">
        <v>44029</v>
      </c>
      <c r="E2795" s="394">
        <v>0.60467592592592589</v>
      </c>
      <c r="F2795" s="386" t="s">
        <v>748</v>
      </c>
      <c r="G2795" s="386">
        <v>108.66200000000001</v>
      </c>
      <c r="H2795" s="386">
        <v>2.6950229999999999</v>
      </c>
      <c r="J2795" s="320">
        <f t="shared" si="215"/>
        <v>2020</v>
      </c>
      <c r="K2795" s="320">
        <f t="shared" si="216"/>
        <v>7</v>
      </c>
      <c r="L2795" s="320">
        <f t="shared" si="217"/>
        <v>17</v>
      </c>
      <c r="M2795" s="91">
        <f t="shared" si="218"/>
        <v>44029</v>
      </c>
      <c r="N2795" s="90">
        <f t="shared" si="219"/>
        <v>44029.604675925926</v>
      </c>
      <c r="O2795" s="386">
        <v>108.66200000000001</v>
      </c>
      <c r="P2795" s="386">
        <v>2.6950229999999999</v>
      </c>
      <c r="Q2795" s="386" t="s">
        <v>389</v>
      </c>
    </row>
    <row r="2796" spans="1:17">
      <c r="A2796" s="386" t="s">
        <v>388</v>
      </c>
      <c r="B2796" s="386" t="s">
        <v>389</v>
      </c>
      <c r="C2796" s="386" t="s">
        <v>188</v>
      </c>
      <c r="D2796" s="389">
        <v>44029</v>
      </c>
      <c r="E2796" s="394">
        <v>0.62511574074074072</v>
      </c>
      <c r="F2796" s="386" t="s">
        <v>463</v>
      </c>
      <c r="G2796" s="386">
        <v>108.42100000000001</v>
      </c>
      <c r="H2796" s="386">
        <v>2.7063730000000001</v>
      </c>
      <c r="J2796" s="320">
        <f t="shared" si="215"/>
        <v>2020</v>
      </c>
      <c r="K2796" s="320">
        <f t="shared" si="216"/>
        <v>7</v>
      </c>
      <c r="L2796" s="320">
        <f t="shared" si="217"/>
        <v>17</v>
      </c>
      <c r="M2796" s="91">
        <f t="shared" si="218"/>
        <v>44029</v>
      </c>
      <c r="N2796" s="90">
        <f t="shared" si="219"/>
        <v>44029.625115740739</v>
      </c>
      <c r="O2796" s="386">
        <v>108.42100000000001</v>
      </c>
      <c r="P2796" s="386">
        <v>2.7063730000000001</v>
      </c>
      <c r="Q2796" s="386" t="s">
        <v>389</v>
      </c>
    </row>
    <row r="2797" spans="1:17">
      <c r="A2797" s="386" t="s">
        <v>388</v>
      </c>
      <c r="B2797" s="386" t="s">
        <v>389</v>
      </c>
      <c r="C2797" s="386" t="s">
        <v>188</v>
      </c>
      <c r="D2797" s="389">
        <v>44029</v>
      </c>
      <c r="E2797" s="394">
        <v>0.62538194444444439</v>
      </c>
      <c r="F2797" s="386" t="s">
        <v>421</v>
      </c>
      <c r="G2797" s="386">
        <v>107.349</v>
      </c>
      <c r="H2797" s="386">
        <v>2.75726</v>
      </c>
      <c r="J2797" s="320">
        <f t="shared" si="215"/>
        <v>2020</v>
      </c>
      <c r="K2797" s="320">
        <f t="shared" si="216"/>
        <v>7</v>
      </c>
      <c r="L2797" s="320">
        <f t="shared" si="217"/>
        <v>17</v>
      </c>
      <c r="M2797" s="91">
        <f t="shared" si="218"/>
        <v>44029</v>
      </c>
      <c r="N2797" s="90">
        <f t="shared" si="219"/>
        <v>44029.625381944446</v>
      </c>
      <c r="O2797" s="386">
        <v>107.349</v>
      </c>
      <c r="P2797" s="386">
        <v>2.75726</v>
      </c>
      <c r="Q2797" s="386" t="s">
        <v>389</v>
      </c>
    </row>
    <row r="2798" spans="1:17">
      <c r="A2798" s="386" t="s">
        <v>388</v>
      </c>
      <c r="B2798" s="386" t="s">
        <v>389</v>
      </c>
      <c r="C2798" s="386" t="s">
        <v>188</v>
      </c>
      <c r="D2798" s="389">
        <v>44029</v>
      </c>
      <c r="E2798" s="394">
        <v>0.68687500000000001</v>
      </c>
      <c r="F2798" s="386" t="s">
        <v>503</v>
      </c>
      <c r="G2798" s="386">
        <v>109.15300000000001</v>
      </c>
      <c r="H2798" s="386">
        <v>2.6719979999999999</v>
      </c>
      <c r="J2798" s="320">
        <f t="shared" si="215"/>
        <v>2020</v>
      </c>
      <c r="K2798" s="320">
        <f t="shared" si="216"/>
        <v>7</v>
      </c>
      <c r="L2798" s="320">
        <f t="shared" si="217"/>
        <v>17</v>
      </c>
      <c r="M2798" s="91">
        <f t="shared" si="218"/>
        <v>44029</v>
      </c>
      <c r="N2798" s="90">
        <f t="shared" si="219"/>
        <v>44029.686874999999</v>
      </c>
      <c r="O2798" s="386">
        <v>109.15300000000001</v>
      </c>
      <c r="P2798" s="386">
        <v>2.6719979999999999</v>
      </c>
      <c r="Q2798" s="386" t="s">
        <v>389</v>
      </c>
    </row>
    <row r="2799" spans="1:17">
      <c r="A2799" s="386" t="s">
        <v>388</v>
      </c>
      <c r="B2799" s="386" t="s">
        <v>389</v>
      </c>
      <c r="C2799" s="386" t="s">
        <v>188</v>
      </c>
      <c r="D2799" s="389">
        <v>44032</v>
      </c>
      <c r="E2799" s="394">
        <v>0.62517361111111114</v>
      </c>
      <c r="F2799" s="386" t="s">
        <v>287</v>
      </c>
      <c r="G2799" s="386">
        <v>108.852</v>
      </c>
      <c r="H2799" s="386">
        <v>2.6860710000000001</v>
      </c>
      <c r="J2799" s="320">
        <f t="shared" si="215"/>
        <v>2020</v>
      </c>
      <c r="K2799" s="320">
        <f t="shared" si="216"/>
        <v>7</v>
      </c>
      <c r="L2799" s="320">
        <f t="shared" si="217"/>
        <v>20</v>
      </c>
      <c r="M2799" s="91">
        <f t="shared" si="218"/>
        <v>44032</v>
      </c>
      <c r="N2799" s="90">
        <f t="shared" si="219"/>
        <v>44032.625173611108</v>
      </c>
      <c r="O2799" s="386">
        <v>108.852</v>
      </c>
      <c r="P2799" s="386">
        <v>2.6860710000000001</v>
      </c>
      <c r="Q2799" s="386" t="s">
        <v>389</v>
      </c>
    </row>
    <row r="2800" spans="1:17">
      <c r="A2800" s="386" t="s">
        <v>388</v>
      </c>
      <c r="B2800" s="386" t="s">
        <v>389</v>
      </c>
      <c r="C2800" s="386" t="s">
        <v>188</v>
      </c>
      <c r="D2800" s="389">
        <v>44033</v>
      </c>
      <c r="E2800" s="394">
        <v>0.41569444444444448</v>
      </c>
      <c r="F2800" s="386" t="s">
        <v>415</v>
      </c>
      <c r="G2800" s="386">
        <v>109.23699999999999</v>
      </c>
      <c r="H2800" s="386">
        <v>2.6679909999999998</v>
      </c>
      <c r="J2800" s="320">
        <f t="shared" si="215"/>
        <v>2020</v>
      </c>
      <c r="K2800" s="320">
        <f t="shared" si="216"/>
        <v>7</v>
      </c>
      <c r="L2800" s="320">
        <f t="shared" si="217"/>
        <v>21</v>
      </c>
      <c r="M2800" s="91">
        <f t="shared" si="218"/>
        <v>44033</v>
      </c>
      <c r="N2800" s="90">
        <f t="shared" si="219"/>
        <v>44033.415694444448</v>
      </c>
      <c r="O2800" s="386">
        <v>109.23699999999999</v>
      </c>
      <c r="P2800" s="386">
        <v>2.6679909999999998</v>
      </c>
      <c r="Q2800" s="386" t="s">
        <v>389</v>
      </c>
    </row>
    <row r="2801" spans="1:17">
      <c r="A2801" s="386" t="s">
        <v>388</v>
      </c>
      <c r="B2801" s="386" t="s">
        <v>389</v>
      </c>
      <c r="C2801" s="386" t="s">
        <v>188</v>
      </c>
      <c r="D2801" s="389">
        <v>44034</v>
      </c>
      <c r="E2801" s="394">
        <v>0.37307870370370372</v>
      </c>
      <c r="F2801" s="386" t="s">
        <v>417</v>
      </c>
      <c r="G2801" s="386">
        <v>110.551</v>
      </c>
      <c r="H2801" s="386">
        <v>2.6069800000000001</v>
      </c>
      <c r="J2801" s="320">
        <f t="shared" si="215"/>
        <v>2020</v>
      </c>
      <c r="K2801" s="320">
        <f t="shared" si="216"/>
        <v>7</v>
      </c>
      <c r="L2801" s="320">
        <f t="shared" si="217"/>
        <v>22</v>
      </c>
      <c r="M2801" s="91">
        <f t="shared" si="218"/>
        <v>44034</v>
      </c>
      <c r="N2801" s="90">
        <f t="shared" si="219"/>
        <v>44034.373078703706</v>
      </c>
      <c r="O2801" s="386">
        <v>110.551</v>
      </c>
      <c r="P2801" s="386">
        <v>2.6069800000000001</v>
      </c>
      <c r="Q2801" s="386" t="s">
        <v>389</v>
      </c>
    </row>
    <row r="2802" spans="1:17">
      <c r="A2802" s="386" t="s">
        <v>388</v>
      </c>
      <c r="B2802" s="386" t="s">
        <v>389</v>
      </c>
      <c r="C2802" s="386" t="s">
        <v>188</v>
      </c>
      <c r="D2802" s="389">
        <v>44034</v>
      </c>
      <c r="E2802" s="394">
        <v>0.42471064814814818</v>
      </c>
      <c r="F2802" s="386" t="s">
        <v>453</v>
      </c>
      <c r="G2802" s="386">
        <v>110.68300000000001</v>
      </c>
      <c r="H2802" s="386">
        <v>2.6010049999999998</v>
      </c>
      <c r="J2802" s="320">
        <f t="shared" si="215"/>
        <v>2020</v>
      </c>
      <c r="K2802" s="320">
        <f t="shared" si="216"/>
        <v>7</v>
      </c>
      <c r="L2802" s="320">
        <f t="shared" si="217"/>
        <v>22</v>
      </c>
      <c r="M2802" s="91">
        <f t="shared" si="218"/>
        <v>44034</v>
      </c>
      <c r="N2802" s="90">
        <f t="shared" si="219"/>
        <v>44034.424710648149</v>
      </c>
      <c r="O2802" s="386">
        <v>110.68300000000001</v>
      </c>
      <c r="P2802" s="386">
        <v>2.6010049999999998</v>
      </c>
      <c r="Q2802" s="386" t="s">
        <v>389</v>
      </c>
    </row>
    <row r="2803" spans="1:17">
      <c r="A2803" s="386" t="s">
        <v>388</v>
      </c>
      <c r="B2803" s="386" t="s">
        <v>389</v>
      </c>
      <c r="C2803" s="386" t="s">
        <v>188</v>
      </c>
      <c r="D2803" s="389">
        <v>44034</v>
      </c>
      <c r="E2803" s="394">
        <v>0.42482638888888891</v>
      </c>
      <c r="F2803" s="386" t="s">
        <v>453</v>
      </c>
      <c r="G2803" s="386">
        <v>110.73280699999999</v>
      </c>
      <c r="H2803" s="386">
        <v>2.5987170000000002</v>
      </c>
      <c r="J2803" s="320">
        <f t="shared" si="215"/>
        <v>2020</v>
      </c>
      <c r="K2803" s="320">
        <f t="shared" si="216"/>
        <v>7</v>
      </c>
      <c r="L2803" s="320">
        <f t="shared" si="217"/>
        <v>22</v>
      </c>
      <c r="M2803" s="91">
        <f t="shared" si="218"/>
        <v>44034</v>
      </c>
      <c r="N2803" s="90">
        <f t="shared" si="219"/>
        <v>44034.424826388888</v>
      </c>
      <c r="O2803" s="386">
        <v>110.73280699999999</v>
      </c>
      <c r="P2803" s="386">
        <v>2.5987170000000002</v>
      </c>
      <c r="Q2803" s="386" t="s">
        <v>389</v>
      </c>
    </row>
    <row r="2804" spans="1:17">
      <c r="A2804" s="386" t="s">
        <v>388</v>
      </c>
      <c r="B2804" s="386" t="s">
        <v>389</v>
      </c>
      <c r="C2804" s="386" t="s">
        <v>188</v>
      </c>
      <c r="D2804" s="389">
        <v>44034</v>
      </c>
      <c r="E2804" s="394">
        <v>0.5287384259259259</v>
      </c>
      <c r="F2804" s="386" t="s">
        <v>433</v>
      </c>
      <c r="G2804" s="386">
        <v>110.509</v>
      </c>
      <c r="H2804" s="386">
        <v>2.6090049999999998</v>
      </c>
      <c r="J2804" s="320">
        <f t="shared" si="215"/>
        <v>2020</v>
      </c>
      <c r="K2804" s="320">
        <f t="shared" si="216"/>
        <v>7</v>
      </c>
      <c r="L2804" s="320">
        <f t="shared" si="217"/>
        <v>22</v>
      </c>
      <c r="M2804" s="91">
        <f t="shared" si="218"/>
        <v>44034</v>
      </c>
      <c r="N2804" s="90">
        <f t="shared" si="219"/>
        <v>44034.528738425928</v>
      </c>
      <c r="O2804" s="386">
        <v>110.509</v>
      </c>
      <c r="P2804" s="386">
        <v>2.6090049999999998</v>
      </c>
      <c r="Q2804" s="386" t="s">
        <v>389</v>
      </c>
    </row>
    <row r="2805" spans="1:17">
      <c r="A2805" s="386" t="s">
        <v>388</v>
      </c>
      <c r="B2805" s="386" t="s">
        <v>389</v>
      </c>
      <c r="C2805" s="386" t="s">
        <v>188</v>
      </c>
      <c r="D2805" s="389">
        <v>44034</v>
      </c>
      <c r="E2805" s="394">
        <v>0.57725694444444442</v>
      </c>
      <c r="F2805" s="386" t="s">
        <v>731</v>
      </c>
      <c r="G2805" s="386">
        <v>110.52464000000001</v>
      </c>
      <c r="H2805" s="386">
        <v>2.608285</v>
      </c>
      <c r="J2805" s="320">
        <f t="shared" si="215"/>
        <v>2020</v>
      </c>
      <c r="K2805" s="320">
        <f t="shared" si="216"/>
        <v>7</v>
      </c>
      <c r="L2805" s="320">
        <f t="shared" si="217"/>
        <v>22</v>
      </c>
      <c r="M2805" s="91">
        <f t="shared" si="218"/>
        <v>44034</v>
      </c>
      <c r="N2805" s="90">
        <f t="shared" si="219"/>
        <v>44034.577256944445</v>
      </c>
      <c r="O2805" s="386">
        <v>110.52464000000001</v>
      </c>
      <c r="P2805" s="386">
        <v>2.608285</v>
      </c>
      <c r="Q2805" s="386" t="s">
        <v>389</v>
      </c>
    </row>
    <row r="2806" spans="1:17">
      <c r="A2806" s="386" t="s">
        <v>388</v>
      </c>
      <c r="B2806" s="386" t="s">
        <v>389</v>
      </c>
      <c r="C2806" s="386" t="s">
        <v>188</v>
      </c>
      <c r="D2806" s="389">
        <v>44034</v>
      </c>
      <c r="E2806" s="394">
        <v>0.57725694444444442</v>
      </c>
      <c r="F2806" s="386" t="s">
        <v>731</v>
      </c>
      <c r="G2806" s="386">
        <v>110.58714000000001</v>
      </c>
      <c r="H2806" s="386">
        <v>2.60541</v>
      </c>
      <c r="J2806" s="320">
        <f t="shared" si="215"/>
        <v>2020</v>
      </c>
      <c r="K2806" s="320">
        <f t="shared" si="216"/>
        <v>7</v>
      </c>
      <c r="L2806" s="320">
        <f t="shared" si="217"/>
        <v>22</v>
      </c>
      <c r="M2806" s="91">
        <f t="shared" si="218"/>
        <v>44034</v>
      </c>
      <c r="N2806" s="90">
        <f t="shared" si="219"/>
        <v>44034.577256944445</v>
      </c>
      <c r="O2806" s="386">
        <v>110.58714000000001</v>
      </c>
      <c r="P2806" s="386">
        <v>2.60541</v>
      </c>
      <c r="Q2806" s="386" t="s">
        <v>389</v>
      </c>
    </row>
    <row r="2807" spans="1:17">
      <c r="A2807" s="386" t="s">
        <v>388</v>
      </c>
      <c r="B2807" s="386" t="s">
        <v>389</v>
      </c>
      <c r="C2807" s="386" t="s">
        <v>188</v>
      </c>
      <c r="D2807" s="389">
        <v>44035</v>
      </c>
      <c r="E2807" s="394">
        <v>0.34599537037037037</v>
      </c>
      <c r="F2807" s="386" t="s">
        <v>632</v>
      </c>
      <c r="G2807" s="386">
        <v>110.334</v>
      </c>
      <c r="H2807" s="386">
        <v>2.616978</v>
      </c>
      <c r="J2807" s="320">
        <f t="shared" si="215"/>
        <v>2020</v>
      </c>
      <c r="K2807" s="320">
        <f t="shared" si="216"/>
        <v>7</v>
      </c>
      <c r="L2807" s="320">
        <f t="shared" si="217"/>
        <v>23</v>
      </c>
      <c r="M2807" s="91">
        <f t="shared" si="218"/>
        <v>44035</v>
      </c>
      <c r="N2807" s="90">
        <f t="shared" si="219"/>
        <v>44035.345995370371</v>
      </c>
      <c r="O2807" s="386">
        <v>110.334</v>
      </c>
      <c r="P2807" s="386">
        <v>2.616978</v>
      </c>
      <c r="Q2807" s="386" t="s">
        <v>389</v>
      </c>
    </row>
    <row r="2808" spans="1:17">
      <c r="A2808" s="386" t="s">
        <v>388</v>
      </c>
      <c r="B2808" s="386" t="s">
        <v>389</v>
      </c>
      <c r="C2808" s="386" t="s">
        <v>188</v>
      </c>
      <c r="D2808" s="389">
        <v>44036</v>
      </c>
      <c r="E2808" s="394">
        <v>0.38196759259259255</v>
      </c>
      <c r="F2808" s="386" t="s">
        <v>412</v>
      </c>
      <c r="G2808" s="386">
        <v>110.285</v>
      </c>
      <c r="H2808" s="386">
        <v>2.6192090000000001</v>
      </c>
      <c r="J2808" s="320">
        <f t="shared" si="215"/>
        <v>2020</v>
      </c>
      <c r="K2808" s="320">
        <f t="shared" si="216"/>
        <v>7</v>
      </c>
      <c r="L2808" s="320">
        <f t="shared" si="217"/>
        <v>24</v>
      </c>
      <c r="M2808" s="91">
        <f t="shared" si="218"/>
        <v>44036</v>
      </c>
      <c r="N2808" s="90">
        <f t="shared" si="219"/>
        <v>44036.381967592592</v>
      </c>
      <c r="O2808" s="386">
        <v>110.285</v>
      </c>
      <c r="P2808" s="386">
        <v>2.6192090000000001</v>
      </c>
      <c r="Q2808" s="386" t="s">
        <v>389</v>
      </c>
    </row>
    <row r="2809" spans="1:17">
      <c r="A2809" s="386" t="s">
        <v>388</v>
      </c>
      <c r="B2809" s="386" t="s">
        <v>389</v>
      </c>
      <c r="C2809" s="386" t="s">
        <v>188</v>
      </c>
      <c r="D2809" s="389">
        <v>44036</v>
      </c>
      <c r="E2809" s="394">
        <v>0.40913194444444445</v>
      </c>
      <c r="F2809" s="386" t="s">
        <v>533</v>
      </c>
      <c r="G2809" s="386">
        <v>110.593</v>
      </c>
      <c r="H2809" s="386">
        <v>2.6050170000000001</v>
      </c>
      <c r="J2809" s="320">
        <f t="shared" si="215"/>
        <v>2020</v>
      </c>
      <c r="K2809" s="320">
        <f t="shared" si="216"/>
        <v>7</v>
      </c>
      <c r="L2809" s="320">
        <f t="shared" si="217"/>
        <v>24</v>
      </c>
      <c r="M2809" s="91">
        <f t="shared" si="218"/>
        <v>44036</v>
      </c>
      <c r="N2809" s="90">
        <f t="shared" si="219"/>
        <v>44036.409131944441</v>
      </c>
      <c r="O2809" s="386">
        <v>110.593</v>
      </c>
      <c r="P2809" s="386">
        <v>2.6050170000000001</v>
      </c>
      <c r="Q2809" s="386" t="s">
        <v>389</v>
      </c>
    </row>
    <row r="2810" spans="1:17">
      <c r="A2810" s="386" t="s">
        <v>388</v>
      </c>
      <c r="B2810" s="386" t="s">
        <v>389</v>
      </c>
      <c r="C2810" s="386" t="s">
        <v>188</v>
      </c>
      <c r="D2810" s="389">
        <v>44036</v>
      </c>
      <c r="E2810" s="394">
        <v>0.62512731481481476</v>
      </c>
      <c r="F2810" s="386" t="s">
        <v>415</v>
      </c>
      <c r="G2810" s="386">
        <v>110.40600000000001</v>
      </c>
      <c r="H2810" s="386">
        <v>2.6136270000000001</v>
      </c>
      <c r="J2810" s="320">
        <f t="shared" si="215"/>
        <v>2020</v>
      </c>
      <c r="K2810" s="320">
        <f t="shared" si="216"/>
        <v>7</v>
      </c>
      <c r="L2810" s="320">
        <f t="shared" si="217"/>
        <v>24</v>
      </c>
      <c r="M2810" s="91">
        <f t="shared" si="218"/>
        <v>44036</v>
      </c>
      <c r="N2810" s="90">
        <f t="shared" si="219"/>
        <v>44036.625127314815</v>
      </c>
      <c r="O2810" s="386">
        <v>110.40600000000001</v>
      </c>
      <c r="P2810" s="386">
        <v>2.6136270000000001</v>
      </c>
      <c r="Q2810" s="386" t="s">
        <v>389</v>
      </c>
    </row>
    <row r="2811" spans="1:17">
      <c r="A2811" s="386" t="s">
        <v>388</v>
      </c>
      <c r="B2811" s="386" t="s">
        <v>389</v>
      </c>
      <c r="C2811" s="386" t="s">
        <v>188</v>
      </c>
      <c r="D2811" s="389">
        <v>44036</v>
      </c>
      <c r="E2811" s="394">
        <v>0.62531250000000005</v>
      </c>
      <c r="F2811" s="386" t="s">
        <v>412</v>
      </c>
      <c r="G2811" s="386">
        <v>110.514</v>
      </c>
      <c r="H2811" s="386">
        <v>2.6086520000000002</v>
      </c>
      <c r="J2811" s="320">
        <f t="shared" si="215"/>
        <v>2020</v>
      </c>
      <c r="K2811" s="320">
        <f t="shared" si="216"/>
        <v>7</v>
      </c>
      <c r="L2811" s="320">
        <f t="shared" si="217"/>
        <v>24</v>
      </c>
      <c r="M2811" s="91">
        <f t="shared" si="218"/>
        <v>44036</v>
      </c>
      <c r="N2811" s="90">
        <f t="shared" si="219"/>
        <v>44036.6253125</v>
      </c>
      <c r="O2811" s="386">
        <v>110.514</v>
      </c>
      <c r="P2811" s="386">
        <v>2.6086520000000002</v>
      </c>
      <c r="Q2811" s="386" t="s">
        <v>389</v>
      </c>
    </row>
    <row r="2812" spans="1:17">
      <c r="A2812" s="386" t="s">
        <v>388</v>
      </c>
      <c r="B2812" s="386" t="s">
        <v>389</v>
      </c>
      <c r="C2812" s="386" t="s">
        <v>188</v>
      </c>
      <c r="D2812" s="389">
        <v>44039</v>
      </c>
      <c r="E2812" s="394">
        <v>0.39659722222222221</v>
      </c>
      <c r="F2812" s="386" t="s">
        <v>491</v>
      </c>
      <c r="G2812" s="386">
        <v>110.767</v>
      </c>
      <c r="H2812" s="386">
        <v>2.596991</v>
      </c>
      <c r="J2812" s="320">
        <f t="shared" si="215"/>
        <v>2020</v>
      </c>
      <c r="K2812" s="320">
        <f t="shared" si="216"/>
        <v>7</v>
      </c>
      <c r="L2812" s="320">
        <f t="shared" si="217"/>
        <v>27</v>
      </c>
      <c r="M2812" s="91">
        <f t="shared" si="218"/>
        <v>44039</v>
      </c>
      <c r="N2812" s="90">
        <f t="shared" si="219"/>
        <v>44039.396597222221</v>
      </c>
      <c r="O2812" s="386">
        <v>110.767</v>
      </c>
      <c r="P2812" s="386">
        <v>2.596991</v>
      </c>
      <c r="Q2812" s="386" t="s">
        <v>389</v>
      </c>
    </row>
    <row r="2813" spans="1:17">
      <c r="A2813" s="386" t="s">
        <v>388</v>
      </c>
      <c r="B2813" s="386" t="s">
        <v>389</v>
      </c>
      <c r="C2813" s="386" t="s">
        <v>188</v>
      </c>
      <c r="D2813" s="389">
        <v>44039</v>
      </c>
      <c r="E2813" s="394">
        <v>0.44108796296296293</v>
      </c>
      <c r="F2813" s="386" t="s">
        <v>423</v>
      </c>
      <c r="G2813" s="386">
        <v>111.006</v>
      </c>
      <c r="H2813" s="386">
        <v>2.5860029999999998</v>
      </c>
      <c r="J2813" s="320">
        <f t="shared" si="215"/>
        <v>2020</v>
      </c>
      <c r="K2813" s="320">
        <f t="shared" si="216"/>
        <v>7</v>
      </c>
      <c r="L2813" s="320">
        <f t="shared" si="217"/>
        <v>27</v>
      </c>
      <c r="M2813" s="91">
        <f t="shared" si="218"/>
        <v>44039</v>
      </c>
      <c r="N2813" s="90">
        <f t="shared" si="219"/>
        <v>44039.441087962965</v>
      </c>
      <c r="O2813" s="386">
        <v>111.006</v>
      </c>
      <c r="P2813" s="386">
        <v>2.5860029999999998</v>
      </c>
      <c r="Q2813" s="386" t="s">
        <v>389</v>
      </c>
    </row>
    <row r="2814" spans="1:17">
      <c r="A2814" s="386" t="s">
        <v>388</v>
      </c>
      <c r="B2814" s="386" t="s">
        <v>389</v>
      </c>
      <c r="C2814" s="386" t="s">
        <v>188</v>
      </c>
      <c r="D2814" s="389">
        <v>44039</v>
      </c>
      <c r="E2814" s="394">
        <v>0.57725694444444442</v>
      </c>
      <c r="F2814" s="386" t="s">
        <v>575</v>
      </c>
      <c r="G2814" s="386">
        <v>110.20753999999999</v>
      </c>
      <c r="H2814" s="386">
        <v>2.6227559999999999</v>
      </c>
      <c r="J2814" s="320">
        <f t="shared" si="215"/>
        <v>2020</v>
      </c>
      <c r="K2814" s="320">
        <f t="shared" si="216"/>
        <v>7</v>
      </c>
      <c r="L2814" s="320">
        <f t="shared" si="217"/>
        <v>27</v>
      </c>
      <c r="M2814" s="91">
        <f t="shared" si="218"/>
        <v>44039</v>
      </c>
      <c r="N2814" s="90">
        <f t="shared" si="219"/>
        <v>44039.577256944445</v>
      </c>
      <c r="O2814" s="386">
        <v>110.20753999999999</v>
      </c>
      <c r="P2814" s="386">
        <v>2.6227559999999999</v>
      </c>
      <c r="Q2814" s="386" t="s">
        <v>389</v>
      </c>
    </row>
    <row r="2815" spans="1:17">
      <c r="A2815" s="386" t="s">
        <v>388</v>
      </c>
      <c r="B2815" s="386" t="s">
        <v>389</v>
      </c>
      <c r="C2815" s="386" t="s">
        <v>188</v>
      </c>
      <c r="D2815" s="389">
        <v>44039</v>
      </c>
      <c r="E2815" s="394">
        <v>0.57725694444444442</v>
      </c>
      <c r="F2815" s="386" t="s">
        <v>575</v>
      </c>
      <c r="G2815" s="386">
        <v>110.23878999999999</v>
      </c>
      <c r="H2815" s="386">
        <v>2.6213129999999998</v>
      </c>
      <c r="J2815" s="320">
        <f t="shared" si="215"/>
        <v>2020</v>
      </c>
      <c r="K2815" s="320">
        <f t="shared" si="216"/>
        <v>7</v>
      </c>
      <c r="L2815" s="320">
        <f t="shared" si="217"/>
        <v>27</v>
      </c>
      <c r="M2815" s="91">
        <f t="shared" si="218"/>
        <v>44039</v>
      </c>
      <c r="N2815" s="90">
        <f t="shared" si="219"/>
        <v>44039.577256944445</v>
      </c>
      <c r="O2815" s="386">
        <v>110.23878999999999</v>
      </c>
      <c r="P2815" s="386">
        <v>2.6213129999999998</v>
      </c>
      <c r="Q2815" s="386" t="s">
        <v>389</v>
      </c>
    </row>
    <row r="2816" spans="1:17">
      <c r="A2816" s="386" t="s">
        <v>388</v>
      </c>
      <c r="B2816" s="386" t="s">
        <v>389</v>
      </c>
      <c r="C2816" s="386" t="s">
        <v>188</v>
      </c>
      <c r="D2816" s="389">
        <v>44039</v>
      </c>
      <c r="E2816" s="394">
        <v>0.62506944444444446</v>
      </c>
      <c r="F2816" s="386" t="s">
        <v>749</v>
      </c>
      <c r="G2816" s="386">
        <v>109.876</v>
      </c>
      <c r="H2816" s="386">
        <v>2.6381049999999999</v>
      </c>
      <c r="J2816" s="320">
        <f t="shared" si="215"/>
        <v>2020</v>
      </c>
      <c r="K2816" s="320">
        <f t="shared" si="216"/>
        <v>7</v>
      </c>
      <c r="L2816" s="320">
        <f t="shared" si="217"/>
        <v>27</v>
      </c>
      <c r="M2816" s="91">
        <f t="shared" si="218"/>
        <v>44039</v>
      </c>
      <c r="N2816" s="90">
        <f t="shared" si="219"/>
        <v>44039.625069444446</v>
      </c>
      <c r="O2816" s="386">
        <v>109.876</v>
      </c>
      <c r="P2816" s="386">
        <v>2.6381049999999999</v>
      </c>
      <c r="Q2816" s="386" t="s">
        <v>389</v>
      </c>
    </row>
    <row r="2817" spans="1:17">
      <c r="A2817" s="386" t="s">
        <v>388</v>
      </c>
      <c r="B2817" s="386" t="s">
        <v>389</v>
      </c>
      <c r="C2817" s="386" t="s">
        <v>188</v>
      </c>
      <c r="D2817" s="389">
        <v>44039</v>
      </c>
      <c r="E2817" s="394">
        <v>0.6262268518518519</v>
      </c>
      <c r="F2817" s="386" t="s">
        <v>499</v>
      </c>
      <c r="G2817" s="386">
        <v>109.64100000000001</v>
      </c>
      <c r="H2817" s="386">
        <v>2.6490200000000002</v>
      </c>
      <c r="J2817" s="320">
        <f t="shared" si="215"/>
        <v>2020</v>
      </c>
      <c r="K2817" s="320">
        <f t="shared" si="216"/>
        <v>7</v>
      </c>
      <c r="L2817" s="320">
        <f t="shared" si="217"/>
        <v>27</v>
      </c>
      <c r="M2817" s="91">
        <f t="shared" si="218"/>
        <v>44039</v>
      </c>
      <c r="N2817" s="90">
        <f t="shared" si="219"/>
        <v>44039.626226851855</v>
      </c>
      <c r="O2817" s="386">
        <v>109.64100000000001</v>
      </c>
      <c r="P2817" s="386">
        <v>2.6490200000000002</v>
      </c>
      <c r="Q2817" s="386" t="s">
        <v>389</v>
      </c>
    </row>
    <row r="2818" spans="1:17">
      <c r="A2818" s="386" t="s">
        <v>388</v>
      </c>
      <c r="B2818" s="386" t="s">
        <v>389</v>
      </c>
      <c r="C2818" s="386" t="s">
        <v>188</v>
      </c>
      <c r="D2818" s="389">
        <v>44040</v>
      </c>
      <c r="E2818" s="394">
        <v>0.51146990740740739</v>
      </c>
      <c r="F2818" s="386" t="s">
        <v>287</v>
      </c>
      <c r="G2818" s="386">
        <v>111.554</v>
      </c>
      <c r="H2818" s="386">
        <v>2.5609950000000001</v>
      </c>
      <c r="J2818" s="320">
        <f t="shared" si="215"/>
        <v>2020</v>
      </c>
      <c r="K2818" s="320">
        <f t="shared" si="216"/>
        <v>7</v>
      </c>
      <c r="L2818" s="320">
        <f t="shared" si="217"/>
        <v>28</v>
      </c>
      <c r="M2818" s="91">
        <f t="shared" si="218"/>
        <v>44040</v>
      </c>
      <c r="N2818" s="90">
        <f t="shared" si="219"/>
        <v>44040.511469907404</v>
      </c>
      <c r="O2818" s="386">
        <v>111.554</v>
      </c>
      <c r="P2818" s="386">
        <v>2.5609950000000001</v>
      </c>
      <c r="Q2818" s="386" t="s">
        <v>389</v>
      </c>
    </row>
    <row r="2819" spans="1:17">
      <c r="A2819" s="386" t="s">
        <v>388</v>
      </c>
      <c r="B2819" s="386" t="s">
        <v>389</v>
      </c>
      <c r="C2819" s="386" t="s">
        <v>188</v>
      </c>
      <c r="D2819" s="389">
        <v>44040</v>
      </c>
      <c r="E2819" s="394">
        <v>0.57725694444444442</v>
      </c>
      <c r="F2819" s="386" t="s">
        <v>750</v>
      </c>
      <c r="G2819" s="386">
        <v>111.38352999999999</v>
      </c>
      <c r="H2819" s="386">
        <v>2.5687579999999999</v>
      </c>
      <c r="J2819" s="320">
        <f t="shared" ref="J2819:J2882" si="220">YEAR(D2819)</f>
        <v>2020</v>
      </c>
      <c r="K2819" s="320">
        <f t="shared" ref="K2819:K2882" si="221">MONTH(D2819)</f>
        <v>7</v>
      </c>
      <c r="L2819" s="320">
        <f t="shared" ref="L2819:L2882" si="222">DAY(D2819)</f>
        <v>28</v>
      </c>
      <c r="M2819" s="91">
        <f t="shared" ref="M2819:M2882" si="223">DATE(J2819,K2819,L2819)</f>
        <v>44040</v>
      </c>
      <c r="N2819" s="90">
        <f t="shared" ref="N2819:N2882" si="224">M2819+E2819</f>
        <v>44040.577256944445</v>
      </c>
      <c r="O2819" s="386">
        <v>111.38352999999999</v>
      </c>
      <c r="P2819" s="386">
        <v>2.5687579999999999</v>
      </c>
      <c r="Q2819" s="386" t="s">
        <v>389</v>
      </c>
    </row>
    <row r="2820" spans="1:17">
      <c r="A2820" s="386" t="s">
        <v>388</v>
      </c>
      <c r="B2820" s="386" t="s">
        <v>389</v>
      </c>
      <c r="C2820" s="386" t="s">
        <v>188</v>
      </c>
      <c r="D2820" s="389">
        <v>44040</v>
      </c>
      <c r="E2820" s="394">
        <v>0.5774421296296296</v>
      </c>
      <c r="F2820" s="386" t="s">
        <v>750</v>
      </c>
      <c r="G2820" s="386">
        <v>111.32102999999999</v>
      </c>
      <c r="H2820" s="386">
        <v>2.5716070000000002</v>
      </c>
      <c r="J2820" s="320">
        <f t="shared" si="220"/>
        <v>2020</v>
      </c>
      <c r="K2820" s="320">
        <f t="shared" si="221"/>
        <v>7</v>
      </c>
      <c r="L2820" s="320">
        <f t="shared" si="222"/>
        <v>28</v>
      </c>
      <c r="M2820" s="91">
        <f t="shared" si="223"/>
        <v>44040</v>
      </c>
      <c r="N2820" s="90">
        <f t="shared" si="224"/>
        <v>44040.57744212963</v>
      </c>
      <c r="O2820" s="386">
        <v>111.32102999999999</v>
      </c>
      <c r="P2820" s="386">
        <v>2.5716070000000002</v>
      </c>
      <c r="Q2820" s="386" t="s">
        <v>389</v>
      </c>
    </row>
    <row r="2821" spans="1:17">
      <c r="A2821" s="386" t="s">
        <v>388</v>
      </c>
      <c r="B2821" s="386" t="s">
        <v>389</v>
      </c>
      <c r="C2821" s="386" t="s">
        <v>188</v>
      </c>
      <c r="D2821" s="389">
        <v>44040</v>
      </c>
      <c r="E2821" s="394">
        <v>0.62517361111111114</v>
      </c>
      <c r="F2821" s="386" t="s">
        <v>492</v>
      </c>
      <c r="G2821" s="386">
        <v>109.899</v>
      </c>
      <c r="H2821" s="386">
        <v>2.6369799999999999</v>
      </c>
      <c r="J2821" s="320">
        <f t="shared" si="220"/>
        <v>2020</v>
      </c>
      <c r="K2821" s="320">
        <f t="shared" si="221"/>
        <v>7</v>
      </c>
      <c r="L2821" s="320">
        <f t="shared" si="222"/>
        <v>28</v>
      </c>
      <c r="M2821" s="91">
        <f t="shared" si="223"/>
        <v>44040</v>
      </c>
      <c r="N2821" s="90">
        <f t="shared" si="224"/>
        <v>44040.625173611108</v>
      </c>
      <c r="O2821" s="386">
        <v>109.899</v>
      </c>
      <c r="P2821" s="386">
        <v>2.6369799999999999</v>
      </c>
      <c r="Q2821" s="386" t="s">
        <v>389</v>
      </c>
    </row>
    <row r="2822" spans="1:17">
      <c r="A2822" s="386" t="s">
        <v>388</v>
      </c>
      <c r="B2822" s="386" t="s">
        <v>389</v>
      </c>
      <c r="C2822" s="386" t="s">
        <v>188</v>
      </c>
      <c r="D2822" s="389">
        <v>44040</v>
      </c>
      <c r="E2822" s="394">
        <v>0.64993055555555557</v>
      </c>
      <c r="F2822" s="386" t="s">
        <v>287</v>
      </c>
      <c r="G2822" s="386">
        <v>111.35599999999999</v>
      </c>
      <c r="H2822" s="386">
        <v>2.5700129999999999</v>
      </c>
      <c r="J2822" s="320">
        <f t="shared" si="220"/>
        <v>2020</v>
      </c>
      <c r="K2822" s="320">
        <f t="shared" si="221"/>
        <v>7</v>
      </c>
      <c r="L2822" s="320">
        <f t="shared" si="222"/>
        <v>28</v>
      </c>
      <c r="M2822" s="91">
        <f t="shared" si="223"/>
        <v>44040</v>
      </c>
      <c r="N2822" s="90">
        <f t="shared" si="224"/>
        <v>44040.649930555555</v>
      </c>
      <c r="O2822" s="386">
        <v>111.35599999999999</v>
      </c>
      <c r="P2822" s="386">
        <v>2.5700129999999999</v>
      </c>
      <c r="Q2822" s="386" t="s">
        <v>389</v>
      </c>
    </row>
    <row r="2823" spans="1:17">
      <c r="A2823" s="386" t="s">
        <v>388</v>
      </c>
      <c r="B2823" s="386" t="s">
        <v>389</v>
      </c>
      <c r="C2823" s="386" t="s">
        <v>188</v>
      </c>
      <c r="D2823" s="389">
        <v>44041</v>
      </c>
      <c r="E2823" s="394">
        <v>0.38937500000000003</v>
      </c>
      <c r="F2823" s="386" t="s">
        <v>414</v>
      </c>
      <c r="G2823" s="386">
        <v>109.32299999999999</v>
      </c>
      <c r="H2823" s="386">
        <v>2.6637840000000002</v>
      </c>
      <c r="J2823" s="320">
        <f t="shared" si="220"/>
        <v>2020</v>
      </c>
      <c r="K2823" s="320">
        <f t="shared" si="221"/>
        <v>7</v>
      </c>
      <c r="L2823" s="320">
        <f t="shared" si="222"/>
        <v>29</v>
      </c>
      <c r="M2823" s="91">
        <f t="shared" si="223"/>
        <v>44041</v>
      </c>
      <c r="N2823" s="90">
        <f t="shared" si="224"/>
        <v>44041.389374999999</v>
      </c>
      <c r="O2823" s="386">
        <v>109.32299999999999</v>
      </c>
      <c r="P2823" s="386">
        <v>2.6637840000000002</v>
      </c>
      <c r="Q2823" s="386" t="s">
        <v>389</v>
      </c>
    </row>
    <row r="2824" spans="1:17">
      <c r="A2824" s="386" t="s">
        <v>388</v>
      </c>
      <c r="B2824" s="386" t="s">
        <v>389</v>
      </c>
      <c r="C2824" s="386" t="s">
        <v>188</v>
      </c>
      <c r="D2824" s="389">
        <v>44041</v>
      </c>
      <c r="E2824" s="394">
        <v>0.38937500000000003</v>
      </c>
      <c r="F2824" s="386" t="s">
        <v>414</v>
      </c>
      <c r="G2824" s="386">
        <v>109.32299999999999</v>
      </c>
      <c r="H2824" s="386">
        <v>2.6637840000000002</v>
      </c>
      <c r="J2824" s="320">
        <f t="shared" si="220"/>
        <v>2020</v>
      </c>
      <c r="K2824" s="320">
        <f t="shared" si="221"/>
        <v>7</v>
      </c>
      <c r="L2824" s="320">
        <f t="shared" si="222"/>
        <v>29</v>
      </c>
      <c r="M2824" s="91">
        <f t="shared" si="223"/>
        <v>44041</v>
      </c>
      <c r="N2824" s="90">
        <f t="shared" si="224"/>
        <v>44041.389374999999</v>
      </c>
      <c r="O2824" s="386">
        <v>109.32299999999999</v>
      </c>
      <c r="P2824" s="386">
        <v>2.6637840000000002</v>
      </c>
      <c r="Q2824" s="386" t="s">
        <v>389</v>
      </c>
    </row>
    <row r="2825" spans="1:17">
      <c r="A2825" s="386" t="s">
        <v>388</v>
      </c>
      <c r="B2825" s="386" t="s">
        <v>389</v>
      </c>
      <c r="C2825" s="386" t="s">
        <v>188</v>
      </c>
      <c r="D2825" s="389">
        <v>44041</v>
      </c>
      <c r="E2825" s="394">
        <v>0.41251157407407407</v>
      </c>
      <c r="F2825" s="386" t="s">
        <v>414</v>
      </c>
      <c r="G2825" s="386">
        <v>111.54300000000001</v>
      </c>
      <c r="H2825" s="386">
        <v>2.5614620000000001</v>
      </c>
      <c r="J2825" s="320">
        <f t="shared" si="220"/>
        <v>2020</v>
      </c>
      <c r="K2825" s="320">
        <f t="shared" si="221"/>
        <v>7</v>
      </c>
      <c r="L2825" s="320">
        <f t="shared" si="222"/>
        <v>29</v>
      </c>
      <c r="M2825" s="91">
        <f t="shared" si="223"/>
        <v>44041</v>
      </c>
      <c r="N2825" s="90">
        <f t="shared" si="224"/>
        <v>44041.412511574075</v>
      </c>
      <c r="O2825" s="386">
        <v>111.54300000000001</v>
      </c>
      <c r="P2825" s="386">
        <v>2.5614620000000001</v>
      </c>
      <c r="Q2825" s="386" t="s">
        <v>389</v>
      </c>
    </row>
    <row r="2826" spans="1:17">
      <c r="A2826" s="386" t="s">
        <v>388</v>
      </c>
      <c r="B2826" s="386" t="s">
        <v>389</v>
      </c>
      <c r="C2826" s="386" t="s">
        <v>188</v>
      </c>
      <c r="D2826" s="389">
        <v>44041</v>
      </c>
      <c r="E2826" s="394">
        <v>0.41251157407407407</v>
      </c>
      <c r="F2826" s="386" t="s">
        <v>414</v>
      </c>
      <c r="G2826" s="386">
        <v>112.29300000000001</v>
      </c>
      <c r="H2826" s="386">
        <v>2.5274839999999998</v>
      </c>
      <c r="J2826" s="320">
        <f t="shared" si="220"/>
        <v>2020</v>
      </c>
      <c r="K2826" s="320">
        <f t="shared" si="221"/>
        <v>7</v>
      </c>
      <c r="L2826" s="320">
        <f t="shared" si="222"/>
        <v>29</v>
      </c>
      <c r="M2826" s="91">
        <f t="shared" si="223"/>
        <v>44041</v>
      </c>
      <c r="N2826" s="90">
        <f t="shared" si="224"/>
        <v>44041.412511574075</v>
      </c>
      <c r="O2826" s="386">
        <v>112.29300000000001</v>
      </c>
      <c r="P2826" s="386">
        <v>2.5274839999999998</v>
      </c>
      <c r="Q2826" s="386" t="s">
        <v>389</v>
      </c>
    </row>
    <row r="2827" spans="1:17">
      <c r="A2827" s="386" t="s">
        <v>388</v>
      </c>
      <c r="B2827" s="386" t="s">
        <v>389</v>
      </c>
      <c r="C2827" s="386" t="s">
        <v>188</v>
      </c>
      <c r="D2827" s="389">
        <v>44041</v>
      </c>
      <c r="E2827" s="394">
        <v>0.62525462962962963</v>
      </c>
      <c r="F2827" s="386" t="s">
        <v>423</v>
      </c>
      <c r="G2827" s="386">
        <v>109.89700000000001</v>
      </c>
      <c r="H2827" s="386">
        <v>2.637073</v>
      </c>
      <c r="J2827" s="320">
        <f t="shared" si="220"/>
        <v>2020</v>
      </c>
      <c r="K2827" s="320">
        <f t="shared" si="221"/>
        <v>7</v>
      </c>
      <c r="L2827" s="320">
        <f t="shared" si="222"/>
        <v>29</v>
      </c>
      <c r="M2827" s="91">
        <f t="shared" si="223"/>
        <v>44041</v>
      </c>
      <c r="N2827" s="90">
        <f t="shared" si="224"/>
        <v>44041.625254629631</v>
      </c>
      <c r="O2827" s="386">
        <v>109.89700000000001</v>
      </c>
      <c r="P2827" s="386">
        <v>2.637073</v>
      </c>
      <c r="Q2827" s="386" t="s">
        <v>389</v>
      </c>
    </row>
    <row r="2828" spans="1:17">
      <c r="A2828" s="386" t="s">
        <v>388</v>
      </c>
      <c r="B2828" s="386" t="s">
        <v>389</v>
      </c>
      <c r="C2828" s="386" t="s">
        <v>188</v>
      </c>
      <c r="D2828" s="389">
        <v>44041</v>
      </c>
      <c r="E2828" s="394">
        <v>0.62614583333333329</v>
      </c>
      <c r="F2828" s="386" t="s">
        <v>465</v>
      </c>
      <c r="G2828" s="386">
        <v>109.944</v>
      </c>
      <c r="H2828" s="386">
        <v>2.6348940000000001</v>
      </c>
      <c r="J2828" s="320">
        <f t="shared" si="220"/>
        <v>2020</v>
      </c>
      <c r="K2828" s="320">
        <f t="shared" si="221"/>
        <v>7</v>
      </c>
      <c r="L2828" s="320">
        <f t="shared" si="222"/>
        <v>29</v>
      </c>
      <c r="M2828" s="91">
        <f t="shared" si="223"/>
        <v>44041</v>
      </c>
      <c r="N2828" s="90">
        <f t="shared" si="224"/>
        <v>44041.626145833332</v>
      </c>
      <c r="O2828" s="386">
        <v>109.944</v>
      </c>
      <c r="P2828" s="386">
        <v>2.6348940000000001</v>
      </c>
      <c r="Q2828" s="386" t="s">
        <v>389</v>
      </c>
    </row>
    <row r="2829" spans="1:17">
      <c r="A2829" s="386" t="s">
        <v>388</v>
      </c>
      <c r="B2829" s="386" t="s">
        <v>389</v>
      </c>
      <c r="C2829" s="386" t="s">
        <v>188</v>
      </c>
      <c r="D2829" s="389">
        <v>44041</v>
      </c>
      <c r="E2829" s="394">
        <v>0.67608796296296303</v>
      </c>
      <c r="F2829" s="386" t="s">
        <v>542</v>
      </c>
      <c r="G2829" s="386">
        <v>111.443</v>
      </c>
      <c r="H2829" s="386">
        <v>2.5660150000000002</v>
      </c>
      <c r="J2829" s="320">
        <f t="shared" si="220"/>
        <v>2020</v>
      </c>
      <c r="K2829" s="320">
        <f t="shared" si="221"/>
        <v>7</v>
      </c>
      <c r="L2829" s="320">
        <f t="shared" si="222"/>
        <v>29</v>
      </c>
      <c r="M2829" s="91">
        <f t="shared" si="223"/>
        <v>44041</v>
      </c>
      <c r="N2829" s="90">
        <f t="shared" si="224"/>
        <v>44041.676087962966</v>
      </c>
      <c r="O2829" s="386">
        <v>111.443</v>
      </c>
      <c r="P2829" s="386">
        <v>2.5660150000000002</v>
      </c>
      <c r="Q2829" s="386" t="s">
        <v>389</v>
      </c>
    </row>
    <row r="2830" spans="1:17">
      <c r="A2830" s="386" t="s">
        <v>388</v>
      </c>
      <c r="B2830" s="386" t="s">
        <v>389</v>
      </c>
      <c r="C2830" s="386" t="s">
        <v>188</v>
      </c>
      <c r="D2830" s="389">
        <v>44042</v>
      </c>
      <c r="E2830" s="394">
        <v>0.41847222222222225</v>
      </c>
      <c r="F2830" s="386" t="s">
        <v>542</v>
      </c>
      <c r="G2830" s="386">
        <v>111.20099999999999</v>
      </c>
      <c r="H2830" s="386">
        <v>2.5769890000000002</v>
      </c>
      <c r="J2830" s="320">
        <f t="shared" si="220"/>
        <v>2020</v>
      </c>
      <c r="K2830" s="320">
        <f t="shared" si="221"/>
        <v>7</v>
      </c>
      <c r="L2830" s="320">
        <f t="shared" si="222"/>
        <v>30</v>
      </c>
      <c r="M2830" s="91">
        <f t="shared" si="223"/>
        <v>44042</v>
      </c>
      <c r="N2830" s="90">
        <f t="shared" si="224"/>
        <v>44042.41847222222</v>
      </c>
      <c r="O2830" s="386">
        <v>111.20099999999999</v>
      </c>
      <c r="P2830" s="386">
        <v>2.5769890000000002</v>
      </c>
      <c r="Q2830" s="386" t="s">
        <v>389</v>
      </c>
    </row>
    <row r="2831" spans="1:17">
      <c r="A2831" s="386" t="s">
        <v>388</v>
      </c>
      <c r="B2831" s="386" t="s">
        <v>389</v>
      </c>
      <c r="C2831" s="386" t="s">
        <v>188</v>
      </c>
      <c r="D2831" s="389">
        <v>44042</v>
      </c>
      <c r="E2831" s="394">
        <v>0.50762731481481482</v>
      </c>
      <c r="F2831" s="386" t="s">
        <v>426</v>
      </c>
      <c r="G2831" s="386">
        <v>111.241</v>
      </c>
      <c r="H2831" s="386">
        <v>2.5751620000000002</v>
      </c>
      <c r="J2831" s="320">
        <f t="shared" si="220"/>
        <v>2020</v>
      </c>
      <c r="K2831" s="320">
        <f t="shared" si="221"/>
        <v>7</v>
      </c>
      <c r="L2831" s="320">
        <f t="shared" si="222"/>
        <v>30</v>
      </c>
      <c r="M2831" s="91">
        <f t="shared" si="223"/>
        <v>44042</v>
      </c>
      <c r="N2831" s="90">
        <f t="shared" si="224"/>
        <v>44042.507627314815</v>
      </c>
      <c r="O2831" s="386">
        <v>111.241</v>
      </c>
      <c r="P2831" s="386">
        <v>2.5751620000000002</v>
      </c>
      <c r="Q2831" s="386" t="s">
        <v>389</v>
      </c>
    </row>
    <row r="2832" spans="1:17">
      <c r="A2832" s="386" t="s">
        <v>388</v>
      </c>
      <c r="B2832" s="386" t="s">
        <v>389</v>
      </c>
      <c r="C2832" s="386" t="s">
        <v>188</v>
      </c>
      <c r="D2832" s="389">
        <v>44042</v>
      </c>
      <c r="E2832" s="394">
        <v>0.62509259259259253</v>
      </c>
      <c r="F2832" s="386" t="s">
        <v>751</v>
      </c>
      <c r="G2832" s="386">
        <v>110.55500000000001</v>
      </c>
      <c r="H2832" s="386">
        <v>2.6066120000000002</v>
      </c>
      <c r="J2832" s="320">
        <f t="shared" si="220"/>
        <v>2020</v>
      </c>
      <c r="K2832" s="320">
        <f t="shared" si="221"/>
        <v>7</v>
      </c>
      <c r="L2832" s="320">
        <f t="shared" si="222"/>
        <v>30</v>
      </c>
      <c r="M2832" s="91">
        <f t="shared" si="223"/>
        <v>44042</v>
      </c>
      <c r="N2832" s="90">
        <f t="shared" si="224"/>
        <v>44042.625092592592</v>
      </c>
      <c r="O2832" s="386">
        <v>110.55500000000001</v>
      </c>
      <c r="P2832" s="386">
        <v>2.6066120000000002</v>
      </c>
      <c r="Q2832" s="386" t="s">
        <v>389</v>
      </c>
    </row>
    <row r="2833" spans="1:17">
      <c r="A2833" s="386" t="s">
        <v>388</v>
      </c>
      <c r="B2833" s="386" t="s">
        <v>389</v>
      </c>
      <c r="C2833" s="386" t="s">
        <v>188</v>
      </c>
      <c r="D2833" s="389">
        <v>44042</v>
      </c>
      <c r="E2833" s="394">
        <v>0.62571759259259252</v>
      </c>
      <c r="F2833" s="386" t="s">
        <v>421</v>
      </c>
      <c r="G2833" s="386">
        <v>111.282</v>
      </c>
      <c r="H2833" s="386">
        <v>2.5732900000000001</v>
      </c>
      <c r="J2833" s="320">
        <f t="shared" si="220"/>
        <v>2020</v>
      </c>
      <c r="K2833" s="320">
        <f t="shared" si="221"/>
        <v>7</v>
      </c>
      <c r="L2833" s="320">
        <f t="shared" si="222"/>
        <v>30</v>
      </c>
      <c r="M2833" s="91">
        <f t="shared" si="223"/>
        <v>44042</v>
      </c>
      <c r="N2833" s="90">
        <f t="shared" si="224"/>
        <v>44042.625717592593</v>
      </c>
      <c r="O2833" s="386">
        <v>111.282</v>
      </c>
      <c r="P2833" s="386">
        <v>2.5732900000000001</v>
      </c>
      <c r="Q2833" s="386" t="s">
        <v>389</v>
      </c>
    </row>
    <row r="2834" spans="1:17">
      <c r="A2834" s="386" t="s">
        <v>388</v>
      </c>
      <c r="B2834" s="386" t="s">
        <v>389</v>
      </c>
      <c r="C2834" s="386" t="s">
        <v>188</v>
      </c>
      <c r="D2834" s="389">
        <v>44042</v>
      </c>
      <c r="E2834" s="394">
        <v>0.62878472222222226</v>
      </c>
      <c r="F2834" s="386" t="s">
        <v>752</v>
      </c>
      <c r="G2834" s="386">
        <v>111.396</v>
      </c>
      <c r="H2834" s="386">
        <v>2.5680900000000002</v>
      </c>
      <c r="J2834" s="320">
        <f t="shared" si="220"/>
        <v>2020</v>
      </c>
      <c r="K2834" s="320">
        <f t="shared" si="221"/>
        <v>7</v>
      </c>
      <c r="L2834" s="320">
        <f t="shared" si="222"/>
        <v>30</v>
      </c>
      <c r="M2834" s="91">
        <f t="shared" si="223"/>
        <v>44042</v>
      </c>
      <c r="N2834" s="90">
        <f t="shared" si="224"/>
        <v>44042.628784722219</v>
      </c>
      <c r="O2834" s="386">
        <v>111.396</v>
      </c>
      <c r="P2834" s="386">
        <v>2.5680900000000002</v>
      </c>
      <c r="Q2834" s="386" t="s">
        <v>389</v>
      </c>
    </row>
    <row r="2835" spans="1:17">
      <c r="A2835" s="386" t="s">
        <v>388</v>
      </c>
      <c r="B2835" s="386" t="s">
        <v>389</v>
      </c>
      <c r="C2835" s="386" t="s">
        <v>188</v>
      </c>
      <c r="D2835" s="389">
        <v>44042</v>
      </c>
      <c r="E2835" s="394">
        <v>0.6287962962962963</v>
      </c>
      <c r="F2835" s="386" t="s">
        <v>752</v>
      </c>
      <c r="G2835" s="386">
        <v>111.52800000000001</v>
      </c>
      <c r="H2835" s="386">
        <v>2.5620780000000001</v>
      </c>
      <c r="J2835" s="320">
        <f t="shared" si="220"/>
        <v>2020</v>
      </c>
      <c r="K2835" s="320">
        <f t="shared" si="221"/>
        <v>7</v>
      </c>
      <c r="L2835" s="320">
        <f t="shared" si="222"/>
        <v>30</v>
      </c>
      <c r="M2835" s="91">
        <f t="shared" si="223"/>
        <v>44042</v>
      </c>
      <c r="N2835" s="90">
        <f t="shared" si="224"/>
        <v>44042.628796296296</v>
      </c>
      <c r="O2835" s="386">
        <v>111.52800000000001</v>
      </c>
      <c r="P2835" s="386">
        <v>2.5620780000000001</v>
      </c>
      <c r="Q2835" s="386" t="s">
        <v>389</v>
      </c>
    </row>
    <row r="2836" spans="1:17">
      <c r="A2836" s="386" t="s">
        <v>388</v>
      </c>
      <c r="B2836" s="386" t="s">
        <v>389</v>
      </c>
      <c r="C2836" s="386" t="s">
        <v>188</v>
      </c>
      <c r="D2836" s="389">
        <v>44043</v>
      </c>
      <c r="E2836" s="394">
        <v>0.46984953703703708</v>
      </c>
      <c r="F2836" s="386" t="s">
        <v>622</v>
      </c>
      <c r="G2836" s="386">
        <v>110.96</v>
      </c>
      <c r="H2836" s="386">
        <v>2.5879819999999998</v>
      </c>
      <c r="J2836" s="320">
        <f t="shared" si="220"/>
        <v>2020</v>
      </c>
      <c r="K2836" s="320">
        <f t="shared" si="221"/>
        <v>7</v>
      </c>
      <c r="L2836" s="320">
        <f t="shared" si="222"/>
        <v>31</v>
      </c>
      <c r="M2836" s="91">
        <f t="shared" si="223"/>
        <v>44043</v>
      </c>
      <c r="N2836" s="90">
        <f t="shared" si="224"/>
        <v>44043.469849537039</v>
      </c>
      <c r="O2836" s="386">
        <v>110.96</v>
      </c>
      <c r="P2836" s="386">
        <v>2.5879819999999998</v>
      </c>
      <c r="Q2836" s="386" t="s">
        <v>389</v>
      </c>
    </row>
    <row r="2837" spans="1:17">
      <c r="A2837" s="386" t="s">
        <v>388</v>
      </c>
      <c r="B2837" s="386" t="s">
        <v>389</v>
      </c>
      <c r="C2837" s="386" t="s">
        <v>188</v>
      </c>
      <c r="D2837" s="389">
        <v>44043</v>
      </c>
      <c r="E2837" s="394">
        <v>0.50109953703703702</v>
      </c>
      <c r="F2837" s="386" t="s">
        <v>493</v>
      </c>
      <c r="G2837" s="386">
        <v>110.69799999999999</v>
      </c>
      <c r="H2837" s="386">
        <v>2.6000040000000002</v>
      </c>
      <c r="J2837" s="320">
        <f t="shared" si="220"/>
        <v>2020</v>
      </c>
      <c r="K2837" s="320">
        <f t="shared" si="221"/>
        <v>7</v>
      </c>
      <c r="L2837" s="320">
        <f t="shared" si="222"/>
        <v>31</v>
      </c>
      <c r="M2837" s="91">
        <f t="shared" si="223"/>
        <v>44043</v>
      </c>
      <c r="N2837" s="90">
        <f t="shared" si="224"/>
        <v>44043.501099537039</v>
      </c>
      <c r="O2837" s="386">
        <v>110.69799999999999</v>
      </c>
      <c r="P2837" s="386">
        <v>2.6000040000000002</v>
      </c>
      <c r="Q2837" s="386" t="s">
        <v>389</v>
      </c>
    </row>
    <row r="2838" spans="1:17">
      <c r="A2838" s="386" t="s">
        <v>388</v>
      </c>
      <c r="B2838" s="386" t="s">
        <v>389</v>
      </c>
      <c r="C2838" s="386" t="s">
        <v>188</v>
      </c>
      <c r="D2838" s="389">
        <v>44043</v>
      </c>
      <c r="E2838" s="394">
        <v>0.50138888888888888</v>
      </c>
      <c r="F2838" s="386" t="s">
        <v>493</v>
      </c>
      <c r="G2838" s="386">
        <v>110.747811</v>
      </c>
      <c r="H2838" s="386">
        <v>2.5977160000000001</v>
      </c>
      <c r="J2838" s="320">
        <f t="shared" si="220"/>
        <v>2020</v>
      </c>
      <c r="K2838" s="320">
        <f t="shared" si="221"/>
        <v>7</v>
      </c>
      <c r="L2838" s="320">
        <f t="shared" si="222"/>
        <v>31</v>
      </c>
      <c r="M2838" s="91">
        <f t="shared" si="223"/>
        <v>44043</v>
      </c>
      <c r="N2838" s="90">
        <f t="shared" si="224"/>
        <v>44043.501388888886</v>
      </c>
      <c r="O2838" s="386">
        <v>110.747811</v>
      </c>
      <c r="P2838" s="386">
        <v>2.5977160000000001</v>
      </c>
      <c r="Q2838" s="386" t="s">
        <v>389</v>
      </c>
    </row>
    <row r="2839" spans="1:17">
      <c r="A2839" s="386" t="s">
        <v>388</v>
      </c>
      <c r="B2839" s="386" t="s">
        <v>389</v>
      </c>
      <c r="C2839" s="386" t="s">
        <v>188</v>
      </c>
      <c r="D2839" s="389">
        <v>44043</v>
      </c>
      <c r="E2839" s="394">
        <v>0.62510416666666668</v>
      </c>
      <c r="F2839" s="386" t="s">
        <v>613</v>
      </c>
      <c r="G2839" s="386">
        <v>110.82899999999999</v>
      </c>
      <c r="H2839" s="386">
        <v>2.5939890000000001</v>
      </c>
      <c r="J2839" s="320">
        <f t="shared" si="220"/>
        <v>2020</v>
      </c>
      <c r="K2839" s="320">
        <f t="shared" si="221"/>
        <v>7</v>
      </c>
      <c r="L2839" s="320">
        <f t="shared" si="222"/>
        <v>31</v>
      </c>
      <c r="M2839" s="91">
        <f t="shared" si="223"/>
        <v>44043</v>
      </c>
      <c r="N2839" s="90">
        <f t="shared" si="224"/>
        <v>44043.625104166669</v>
      </c>
      <c r="O2839" s="386">
        <v>110.82899999999999</v>
      </c>
      <c r="P2839" s="386">
        <v>2.5939890000000001</v>
      </c>
      <c r="Q2839" s="386" t="s">
        <v>389</v>
      </c>
    </row>
    <row r="2840" spans="1:17">
      <c r="A2840" s="386" t="s">
        <v>388</v>
      </c>
      <c r="B2840" s="386" t="s">
        <v>389</v>
      </c>
      <c r="C2840" s="386" t="s">
        <v>188</v>
      </c>
      <c r="D2840" s="389">
        <v>44043</v>
      </c>
      <c r="E2840" s="394">
        <v>0.6251620370370371</v>
      </c>
      <c r="F2840" s="386" t="s">
        <v>590</v>
      </c>
      <c r="G2840" s="386">
        <v>111.15600000000001</v>
      </c>
      <c r="H2840" s="386">
        <v>2.5790130000000002</v>
      </c>
      <c r="J2840" s="320">
        <f t="shared" si="220"/>
        <v>2020</v>
      </c>
      <c r="K2840" s="320">
        <f t="shared" si="221"/>
        <v>7</v>
      </c>
      <c r="L2840" s="320">
        <f t="shared" si="222"/>
        <v>31</v>
      </c>
      <c r="M2840" s="91">
        <f t="shared" si="223"/>
        <v>44043</v>
      </c>
      <c r="N2840" s="90">
        <f t="shared" si="224"/>
        <v>44043.625162037039</v>
      </c>
      <c r="O2840" s="386">
        <v>111.15600000000001</v>
      </c>
      <c r="P2840" s="386">
        <v>2.5790130000000002</v>
      </c>
      <c r="Q2840" s="386" t="s">
        <v>389</v>
      </c>
    </row>
    <row r="2841" spans="1:17">
      <c r="A2841" s="386" t="s">
        <v>388</v>
      </c>
      <c r="B2841" s="386" t="s">
        <v>389</v>
      </c>
      <c r="C2841" s="386" t="s">
        <v>188</v>
      </c>
      <c r="D2841" s="389">
        <v>44043</v>
      </c>
      <c r="E2841" s="394">
        <v>0.62517361111111114</v>
      </c>
      <c r="F2841" s="386" t="s">
        <v>753</v>
      </c>
      <c r="G2841" s="386">
        <v>110.83199999999999</v>
      </c>
      <c r="H2841" s="386">
        <v>2.5938509999999999</v>
      </c>
      <c r="J2841" s="320">
        <f t="shared" si="220"/>
        <v>2020</v>
      </c>
      <c r="K2841" s="320">
        <f t="shared" si="221"/>
        <v>7</v>
      </c>
      <c r="L2841" s="320">
        <f t="shared" si="222"/>
        <v>31</v>
      </c>
      <c r="M2841" s="91">
        <f t="shared" si="223"/>
        <v>44043</v>
      </c>
      <c r="N2841" s="90">
        <f t="shared" si="224"/>
        <v>44043.625173611108</v>
      </c>
      <c r="O2841" s="386">
        <v>110.83199999999999</v>
      </c>
      <c r="P2841" s="386">
        <v>2.5938509999999999</v>
      </c>
      <c r="Q2841" s="386" t="s">
        <v>389</v>
      </c>
    </row>
    <row r="2842" spans="1:17">
      <c r="A2842" s="386" t="s">
        <v>388</v>
      </c>
      <c r="B2842" s="386" t="s">
        <v>389</v>
      </c>
      <c r="C2842" s="386" t="s">
        <v>188</v>
      </c>
      <c r="D2842" s="389">
        <v>44043</v>
      </c>
      <c r="E2842" s="394">
        <v>0.6255208333333333</v>
      </c>
      <c r="F2842" s="386" t="s">
        <v>431</v>
      </c>
      <c r="G2842" s="386">
        <v>111.018</v>
      </c>
      <c r="H2842" s="386">
        <v>2.5853259999999998</v>
      </c>
      <c r="J2842" s="320">
        <f t="shared" si="220"/>
        <v>2020</v>
      </c>
      <c r="K2842" s="320">
        <f t="shared" si="221"/>
        <v>7</v>
      </c>
      <c r="L2842" s="320">
        <f t="shared" si="222"/>
        <v>31</v>
      </c>
      <c r="M2842" s="91">
        <f t="shared" si="223"/>
        <v>44043</v>
      </c>
      <c r="N2842" s="90">
        <f t="shared" si="224"/>
        <v>44043.625520833331</v>
      </c>
      <c r="O2842" s="386">
        <v>111.018</v>
      </c>
      <c r="P2842" s="386">
        <v>2.5853259999999998</v>
      </c>
      <c r="Q2842" s="386" t="s">
        <v>389</v>
      </c>
    </row>
    <row r="2843" spans="1:17">
      <c r="A2843" s="386" t="s">
        <v>388</v>
      </c>
      <c r="B2843" s="386" t="s">
        <v>389</v>
      </c>
      <c r="C2843" s="386" t="s">
        <v>188</v>
      </c>
      <c r="D2843" s="389">
        <v>44046</v>
      </c>
      <c r="E2843" s="394">
        <v>0.57725694444444442</v>
      </c>
      <c r="F2843" s="386" t="s">
        <v>635</v>
      </c>
      <c r="G2843" s="386">
        <v>110.20599</v>
      </c>
      <c r="H2843" s="386">
        <v>2.6226500000000001</v>
      </c>
      <c r="J2843" s="320">
        <f t="shared" si="220"/>
        <v>2020</v>
      </c>
      <c r="K2843" s="320">
        <f t="shared" si="221"/>
        <v>8</v>
      </c>
      <c r="L2843" s="320">
        <f t="shared" si="222"/>
        <v>3</v>
      </c>
      <c r="M2843" s="91">
        <f t="shared" si="223"/>
        <v>44046</v>
      </c>
      <c r="N2843" s="90">
        <f t="shared" si="224"/>
        <v>44046.577256944445</v>
      </c>
      <c r="O2843" s="386">
        <v>110.20599</v>
      </c>
      <c r="P2843" s="386">
        <v>2.6226500000000001</v>
      </c>
      <c r="Q2843" s="386" t="s">
        <v>389</v>
      </c>
    </row>
    <row r="2844" spans="1:17">
      <c r="A2844" s="386" t="s">
        <v>388</v>
      </c>
      <c r="B2844" s="386" t="s">
        <v>389</v>
      </c>
      <c r="C2844" s="386" t="s">
        <v>188</v>
      </c>
      <c r="D2844" s="389">
        <v>44046</v>
      </c>
      <c r="E2844" s="394">
        <v>0.57725694444444442</v>
      </c>
      <c r="F2844" s="386" t="s">
        <v>635</v>
      </c>
      <c r="G2844" s="386">
        <v>110.23724</v>
      </c>
      <c r="H2844" s="386">
        <v>2.6212059999999999</v>
      </c>
      <c r="J2844" s="320">
        <f t="shared" si="220"/>
        <v>2020</v>
      </c>
      <c r="K2844" s="320">
        <f t="shared" si="221"/>
        <v>8</v>
      </c>
      <c r="L2844" s="320">
        <f t="shared" si="222"/>
        <v>3</v>
      </c>
      <c r="M2844" s="91">
        <f t="shared" si="223"/>
        <v>44046</v>
      </c>
      <c r="N2844" s="90">
        <f t="shared" si="224"/>
        <v>44046.577256944445</v>
      </c>
      <c r="O2844" s="386">
        <v>110.23724</v>
      </c>
      <c r="P2844" s="386">
        <v>2.6212059999999999</v>
      </c>
      <c r="Q2844" s="386" t="s">
        <v>389</v>
      </c>
    </row>
    <row r="2845" spans="1:17">
      <c r="A2845" s="386" t="s">
        <v>388</v>
      </c>
      <c r="B2845" s="386" t="s">
        <v>389</v>
      </c>
      <c r="C2845" s="386" t="s">
        <v>188</v>
      </c>
      <c r="D2845" s="389">
        <v>44046</v>
      </c>
      <c r="E2845" s="394">
        <v>0.59797453703703707</v>
      </c>
      <c r="F2845" s="386" t="s">
        <v>754</v>
      </c>
      <c r="G2845" s="386">
        <v>110.71899999999999</v>
      </c>
      <c r="H2845" s="386">
        <v>2.599008</v>
      </c>
      <c r="J2845" s="320">
        <f t="shared" si="220"/>
        <v>2020</v>
      </c>
      <c r="K2845" s="320">
        <f t="shared" si="221"/>
        <v>8</v>
      </c>
      <c r="L2845" s="320">
        <f t="shared" si="222"/>
        <v>3</v>
      </c>
      <c r="M2845" s="91">
        <f t="shared" si="223"/>
        <v>44046</v>
      </c>
      <c r="N2845" s="90">
        <f t="shared" si="224"/>
        <v>44046.597974537035</v>
      </c>
      <c r="O2845" s="386">
        <v>110.71899999999999</v>
      </c>
      <c r="P2845" s="386">
        <v>2.599008</v>
      </c>
      <c r="Q2845" s="386" t="s">
        <v>389</v>
      </c>
    </row>
    <row r="2846" spans="1:17">
      <c r="A2846" s="386" t="s">
        <v>388</v>
      </c>
      <c r="B2846" s="386" t="s">
        <v>389</v>
      </c>
      <c r="C2846" s="386" t="s">
        <v>188</v>
      </c>
      <c r="D2846" s="389">
        <v>44046</v>
      </c>
      <c r="E2846" s="394">
        <v>0.59797453703703707</v>
      </c>
      <c r="F2846" s="386" t="s">
        <v>754</v>
      </c>
      <c r="G2846" s="386">
        <v>110.71899999999999</v>
      </c>
      <c r="H2846" s="386">
        <v>2.599008</v>
      </c>
      <c r="J2846" s="320">
        <f t="shared" si="220"/>
        <v>2020</v>
      </c>
      <c r="K2846" s="320">
        <f t="shared" si="221"/>
        <v>8</v>
      </c>
      <c r="L2846" s="320">
        <f t="shared" si="222"/>
        <v>3</v>
      </c>
      <c r="M2846" s="91">
        <f t="shared" si="223"/>
        <v>44046</v>
      </c>
      <c r="N2846" s="90">
        <f t="shared" si="224"/>
        <v>44046.597974537035</v>
      </c>
      <c r="O2846" s="386">
        <v>110.71899999999999</v>
      </c>
      <c r="P2846" s="386">
        <v>2.599008</v>
      </c>
      <c r="Q2846" s="386" t="s">
        <v>389</v>
      </c>
    </row>
    <row r="2847" spans="1:17">
      <c r="A2847" s="386" t="s">
        <v>388</v>
      </c>
      <c r="B2847" s="386" t="s">
        <v>389</v>
      </c>
      <c r="C2847" s="386" t="s">
        <v>188</v>
      </c>
      <c r="D2847" s="389">
        <v>44046</v>
      </c>
      <c r="E2847" s="394">
        <v>0.62262731481481481</v>
      </c>
      <c r="F2847" s="386" t="s">
        <v>556</v>
      </c>
      <c r="G2847" s="386">
        <v>110.458</v>
      </c>
      <c r="H2847" s="386">
        <v>2.6110190000000002</v>
      </c>
      <c r="J2847" s="320">
        <f t="shared" si="220"/>
        <v>2020</v>
      </c>
      <c r="K2847" s="320">
        <f t="shared" si="221"/>
        <v>8</v>
      </c>
      <c r="L2847" s="320">
        <f t="shared" si="222"/>
        <v>3</v>
      </c>
      <c r="M2847" s="91">
        <f t="shared" si="223"/>
        <v>44046</v>
      </c>
      <c r="N2847" s="90">
        <f t="shared" si="224"/>
        <v>44046.622627314813</v>
      </c>
      <c r="O2847" s="386">
        <v>110.458</v>
      </c>
      <c r="P2847" s="386">
        <v>2.6110190000000002</v>
      </c>
      <c r="Q2847" s="386" t="s">
        <v>389</v>
      </c>
    </row>
    <row r="2848" spans="1:17">
      <c r="A2848" s="386" t="s">
        <v>388</v>
      </c>
      <c r="B2848" s="386" t="s">
        <v>389</v>
      </c>
      <c r="C2848" s="386" t="s">
        <v>188</v>
      </c>
      <c r="D2848" s="389">
        <v>44046</v>
      </c>
      <c r="E2848" s="394">
        <v>0.66916666666666669</v>
      </c>
      <c r="F2848" s="386" t="s">
        <v>287</v>
      </c>
      <c r="G2848" s="386">
        <v>110.545</v>
      </c>
      <c r="H2848" s="386">
        <v>2.607011</v>
      </c>
      <c r="J2848" s="320">
        <f t="shared" si="220"/>
        <v>2020</v>
      </c>
      <c r="K2848" s="320">
        <f t="shared" si="221"/>
        <v>8</v>
      </c>
      <c r="L2848" s="320">
        <f t="shared" si="222"/>
        <v>3</v>
      </c>
      <c r="M2848" s="91">
        <f t="shared" si="223"/>
        <v>44046</v>
      </c>
      <c r="N2848" s="90">
        <f t="shared" si="224"/>
        <v>44046.669166666667</v>
      </c>
      <c r="O2848" s="386">
        <v>110.545</v>
      </c>
      <c r="P2848" s="386">
        <v>2.607011</v>
      </c>
      <c r="Q2848" s="386" t="s">
        <v>389</v>
      </c>
    </row>
    <row r="2849" spans="1:17">
      <c r="A2849" s="386" t="s">
        <v>388</v>
      </c>
      <c r="B2849" s="386" t="s">
        <v>389</v>
      </c>
      <c r="C2849" s="386" t="s">
        <v>188</v>
      </c>
      <c r="D2849" s="389">
        <v>44046</v>
      </c>
      <c r="E2849" s="394">
        <v>0.67115740740740748</v>
      </c>
      <c r="F2849" s="386" t="s">
        <v>580</v>
      </c>
      <c r="G2849" s="386">
        <v>111.096</v>
      </c>
      <c r="H2849" s="386"/>
      <c r="J2849" s="320">
        <f t="shared" si="220"/>
        <v>2020</v>
      </c>
      <c r="K2849" s="320">
        <f t="shared" si="221"/>
        <v>8</v>
      </c>
      <c r="L2849" s="320">
        <f t="shared" si="222"/>
        <v>3</v>
      </c>
      <c r="M2849" s="91">
        <f t="shared" si="223"/>
        <v>44046</v>
      </c>
      <c r="N2849" s="90">
        <f t="shared" si="224"/>
        <v>44046.671157407407</v>
      </c>
      <c r="O2849" s="386">
        <v>111.096</v>
      </c>
      <c r="P2849" s="386"/>
      <c r="Q2849" s="386" t="s">
        <v>389</v>
      </c>
    </row>
    <row r="2850" spans="1:17">
      <c r="A2850" s="386" t="s">
        <v>388</v>
      </c>
      <c r="B2850" s="386" t="s">
        <v>389</v>
      </c>
      <c r="C2850" s="386" t="s">
        <v>188</v>
      </c>
      <c r="D2850" s="389">
        <v>44046</v>
      </c>
      <c r="E2850" s="394">
        <v>0.67115740740740748</v>
      </c>
      <c r="F2850" s="386" t="s">
        <v>580</v>
      </c>
      <c r="G2850" s="386">
        <v>111.096</v>
      </c>
      <c r="H2850" s="386"/>
      <c r="J2850" s="320">
        <f t="shared" si="220"/>
        <v>2020</v>
      </c>
      <c r="K2850" s="320">
        <f t="shared" si="221"/>
        <v>8</v>
      </c>
      <c r="L2850" s="320">
        <f t="shared" si="222"/>
        <v>3</v>
      </c>
      <c r="M2850" s="91">
        <f t="shared" si="223"/>
        <v>44046</v>
      </c>
      <c r="N2850" s="90">
        <f t="shared" si="224"/>
        <v>44046.671157407407</v>
      </c>
      <c r="O2850" s="386">
        <v>111.096</v>
      </c>
      <c r="P2850" s="386"/>
      <c r="Q2850" s="386" t="s">
        <v>389</v>
      </c>
    </row>
    <row r="2851" spans="1:17">
      <c r="A2851" s="386" t="s">
        <v>388</v>
      </c>
      <c r="B2851" s="386" t="s">
        <v>389</v>
      </c>
      <c r="C2851" s="386" t="s">
        <v>188</v>
      </c>
      <c r="D2851" s="389">
        <v>44047</v>
      </c>
      <c r="E2851" s="394">
        <v>0.4620023148148148</v>
      </c>
      <c r="F2851" s="386" t="s">
        <v>753</v>
      </c>
      <c r="G2851" s="386">
        <v>111.286</v>
      </c>
      <c r="H2851" s="386">
        <v>2.57301</v>
      </c>
      <c r="J2851" s="320">
        <f t="shared" si="220"/>
        <v>2020</v>
      </c>
      <c r="K2851" s="320">
        <f t="shared" si="221"/>
        <v>8</v>
      </c>
      <c r="L2851" s="320">
        <f t="shared" si="222"/>
        <v>4</v>
      </c>
      <c r="M2851" s="91">
        <f t="shared" si="223"/>
        <v>44047</v>
      </c>
      <c r="N2851" s="90">
        <f t="shared" si="224"/>
        <v>44047.462002314816</v>
      </c>
      <c r="O2851" s="386">
        <v>111.286</v>
      </c>
      <c r="P2851" s="386">
        <v>2.57301</v>
      </c>
      <c r="Q2851" s="386" t="s">
        <v>389</v>
      </c>
    </row>
    <row r="2852" spans="1:17">
      <c r="A2852" s="386" t="s">
        <v>388</v>
      </c>
      <c r="B2852" s="386" t="s">
        <v>389</v>
      </c>
      <c r="C2852" s="386" t="s">
        <v>188</v>
      </c>
      <c r="D2852" s="389">
        <v>44048</v>
      </c>
      <c r="E2852" s="394">
        <v>0.59445601851851848</v>
      </c>
      <c r="F2852" s="386" t="s">
        <v>556</v>
      </c>
      <c r="G2852" s="386">
        <v>110.414</v>
      </c>
      <c r="H2852" s="386">
        <v>2.6129859999999998</v>
      </c>
      <c r="J2852" s="320">
        <f t="shared" si="220"/>
        <v>2020</v>
      </c>
      <c r="K2852" s="320">
        <f t="shared" si="221"/>
        <v>8</v>
      </c>
      <c r="L2852" s="320">
        <f t="shared" si="222"/>
        <v>5</v>
      </c>
      <c r="M2852" s="91">
        <f t="shared" si="223"/>
        <v>44048</v>
      </c>
      <c r="N2852" s="90">
        <f t="shared" si="224"/>
        <v>44048.594456018516</v>
      </c>
      <c r="O2852" s="386">
        <v>110.414</v>
      </c>
      <c r="P2852" s="386">
        <v>2.6129859999999998</v>
      </c>
      <c r="Q2852" s="386" t="s">
        <v>389</v>
      </c>
    </row>
    <row r="2853" spans="1:17">
      <c r="A2853" s="386" t="s">
        <v>388</v>
      </c>
      <c r="B2853" s="386" t="s">
        <v>389</v>
      </c>
      <c r="C2853" s="386" t="s">
        <v>188</v>
      </c>
      <c r="D2853" s="389">
        <v>44048</v>
      </c>
      <c r="E2853" s="394">
        <v>0.62535879629629632</v>
      </c>
      <c r="F2853" s="386" t="s">
        <v>413</v>
      </c>
      <c r="G2853" s="386">
        <v>111.089</v>
      </c>
      <c r="H2853" s="386">
        <v>2.5819800000000002</v>
      </c>
      <c r="J2853" s="320">
        <f t="shared" si="220"/>
        <v>2020</v>
      </c>
      <c r="K2853" s="320">
        <f t="shared" si="221"/>
        <v>8</v>
      </c>
      <c r="L2853" s="320">
        <f t="shared" si="222"/>
        <v>5</v>
      </c>
      <c r="M2853" s="91">
        <f t="shared" si="223"/>
        <v>44048</v>
      </c>
      <c r="N2853" s="90">
        <f t="shared" si="224"/>
        <v>44048.625358796293</v>
      </c>
      <c r="O2853" s="386">
        <v>111.089</v>
      </c>
      <c r="P2853" s="386">
        <v>2.5819800000000002</v>
      </c>
      <c r="Q2853" s="386" t="s">
        <v>389</v>
      </c>
    </row>
    <row r="2854" spans="1:17">
      <c r="A2854" s="386" t="s">
        <v>388</v>
      </c>
      <c r="B2854" s="386" t="s">
        <v>389</v>
      </c>
      <c r="C2854" s="386" t="s">
        <v>188</v>
      </c>
      <c r="D2854" s="389">
        <v>44048</v>
      </c>
      <c r="E2854" s="394">
        <v>0.66879629629629633</v>
      </c>
      <c r="F2854" s="386" t="s">
        <v>287</v>
      </c>
      <c r="G2854" s="386">
        <v>110.318</v>
      </c>
      <c r="H2854" s="386">
        <v>2.617416</v>
      </c>
      <c r="J2854" s="320">
        <f t="shared" si="220"/>
        <v>2020</v>
      </c>
      <c r="K2854" s="320">
        <f t="shared" si="221"/>
        <v>8</v>
      </c>
      <c r="L2854" s="320">
        <f t="shared" si="222"/>
        <v>5</v>
      </c>
      <c r="M2854" s="91">
        <f t="shared" si="223"/>
        <v>44048</v>
      </c>
      <c r="N2854" s="90">
        <f t="shared" si="224"/>
        <v>44048.668796296297</v>
      </c>
      <c r="O2854" s="386">
        <v>110.318</v>
      </c>
      <c r="P2854" s="386">
        <v>2.617416</v>
      </c>
      <c r="Q2854" s="386" t="s">
        <v>389</v>
      </c>
    </row>
    <row r="2855" spans="1:17">
      <c r="A2855" s="386" t="s">
        <v>388</v>
      </c>
      <c r="B2855" s="386" t="s">
        <v>389</v>
      </c>
      <c r="C2855" s="386" t="s">
        <v>188</v>
      </c>
      <c r="D2855" s="389">
        <v>44049</v>
      </c>
      <c r="E2855" s="394">
        <v>0.45942129629629636</v>
      </c>
      <c r="F2855" s="386" t="s">
        <v>451</v>
      </c>
      <c r="G2855" s="386">
        <v>112.03100000000001</v>
      </c>
      <c r="H2855" s="386">
        <v>2.5390079999999999</v>
      </c>
      <c r="J2855" s="320">
        <f t="shared" si="220"/>
        <v>2020</v>
      </c>
      <c r="K2855" s="320">
        <f t="shared" si="221"/>
        <v>8</v>
      </c>
      <c r="L2855" s="320">
        <f t="shared" si="222"/>
        <v>6</v>
      </c>
      <c r="M2855" s="91">
        <f t="shared" si="223"/>
        <v>44049</v>
      </c>
      <c r="N2855" s="90">
        <f t="shared" si="224"/>
        <v>44049.459421296298</v>
      </c>
      <c r="O2855" s="386">
        <v>112.03100000000001</v>
      </c>
      <c r="P2855" s="386">
        <v>2.5390079999999999</v>
      </c>
      <c r="Q2855" s="386" t="s">
        <v>389</v>
      </c>
    </row>
    <row r="2856" spans="1:17">
      <c r="A2856" s="386" t="s">
        <v>388</v>
      </c>
      <c r="B2856" s="386" t="s">
        <v>389</v>
      </c>
      <c r="C2856" s="386" t="s">
        <v>188</v>
      </c>
      <c r="D2856" s="389">
        <v>44049</v>
      </c>
      <c r="E2856" s="394">
        <v>0.62820601851851854</v>
      </c>
      <c r="F2856" s="386" t="s">
        <v>287</v>
      </c>
      <c r="G2856" s="386">
        <v>111.164</v>
      </c>
      <c r="H2856" s="386">
        <v>2.5784539999999998</v>
      </c>
      <c r="J2856" s="320">
        <f t="shared" si="220"/>
        <v>2020</v>
      </c>
      <c r="K2856" s="320">
        <f t="shared" si="221"/>
        <v>8</v>
      </c>
      <c r="L2856" s="320">
        <f t="shared" si="222"/>
        <v>6</v>
      </c>
      <c r="M2856" s="91">
        <f t="shared" si="223"/>
        <v>44049</v>
      </c>
      <c r="N2856" s="90">
        <f t="shared" si="224"/>
        <v>44049.628206018519</v>
      </c>
      <c r="O2856" s="386">
        <v>111.164</v>
      </c>
      <c r="P2856" s="386">
        <v>2.5784539999999998</v>
      </c>
      <c r="Q2856" s="386" t="s">
        <v>389</v>
      </c>
    </row>
    <row r="2857" spans="1:17">
      <c r="A2857" s="386" t="s">
        <v>388</v>
      </c>
      <c r="B2857" s="386" t="s">
        <v>389</v>
      </c>
      <c r="C2857" s="386" t="s">
        <v>188</v>
      </c>
      <c r="D2857" s="389">
        <v>44049</v>
      </c>
      <c r="E2857" s="394">
        <v>0.66342592592592597</v>
      </c>
      <c r="F2857" s="386" t="s">
        <v>475</v>
      </c>
      <c r="G2857" s="386">
        <v>110.919</v>
      </c>
      <c r="H2857" s="386">
        <v>2.5896400000000002</v>
      </c>
      <c r="J2857" s="320">
        <f t="shared" si="220"/>
        <v>2020</v>
      </c>
      <c r="K2857" s="320">
        <f t="shared" si="221"/>
        <v>8</v>
      </c>
      <c r="L2857" s="320">
        <f t="shared" si="222"/>
        <v>6</v>
      </c>
      <c r="M2857" s="91">
        <f t="shared" si="223"/>
        <v>44049</v>
      </c>
      <c r="N2857" s="90">
        <f t="shared" si="224"/>
        <v>44049.663425925923</v>
      </c>
      <c r="O2857" s="386">
        <v>110.919</v>
      </c>
      <c r="P2857" s="386">
        <v>2.5896400000000002</v>
      </c>
      <c r="Q2857" s="386" t="s">
        <v>389</v>
      </c>
    </row>
    <row r="2858" spans="1:17">
      <c r="A2858" s="386" t="s">
        <v>388</v>
      </c>
      <c r="B2858" s="386" t="s">
        <v>389</v>
      </c>
      <c r="C2858" s="386" t="s">
        <v>188</v>
      </c>
      <c r="D2858" s="389">
        <v>44050</v>
      </c>
      <c r="E2858" s="394">
        <v>0.35795138888888894</v>
      </c>
      <c r="F2858" s="386" t="s">
        <v>415</v>
      </c>
      <c r="G2858" s="386">
        <v>110.715</v>
      </c>
      <c r="H2858" s="386">
        <v>2.5990060000000001</v>
      </c>
      <c r="J2858" s="320">
        <f t="shared" si="220"/>
        <v>2020</v>
      </c>
      <c r="K2858" s="320">
        <f t="shared" si="221"/>
        <v>8</v>
      </c>
      <c r="L2858" s="320">
        <f t="shared" si="222"/>
        <v>7</v>
      </c>
      <c r="M2858" s="91">
        <f t="shared" si="223"/>
        <v>44050</v>
      </c>
      <c r="N2858" s="90">
        <f t="shared" si="224"/>
        <v>44050.357951388891</v>
      </c>
      <c r="O2858" s="386">
        <v>110.715</v>
      </c>
      <c r="P2858" s="386">
        <v>2.5990060000000001</v>
      </c>
      <c r="Q2858" s="386" t="s">
        <v>389</v>
      </c>
    </row>
    <row r="2859" spans="1:17">
      <c r="A2859" s="386" t="s">
        <v>388</v>
      </c>
      <c r="B2859" s="386" t="s">
        <v>389</v>
      </c>
      <c r="C2859" s="386" t="s">
        <v>188</v>
      </c>
      <c r="D2859" s="389">
        <v>44050</v>
      </c>
      <c r="E2859" s="394">
        <v>0.41892361111111109</v>
      </c>
      <c r="F2859" s="386" t="s">
        <v>755</v>
      </c>
      <c r="G2859" s="386">
        <v>110.911</v>
      </c>
      <c r="H2859" s="386">
        <v>2.5900069999999999</v>
      </c>
      <c r="J2859" s="320">
        <f t="shared" si="220"/>
        <v>2020</v>
      </c>
      <c r="K2859" s="320">
        <f t="shared" si="221"/>
        <v>8</v>
      </c>
      <c r="L2859" s="320">
        <f t="shared" si="222"/>
        <v>7</v>
      </c>
      <c r="M2859" s="91">
        <f t="shared" si="223"/>
        <v>44050</v>
      </c>
      <c r="N2859" s="90">
        <f t="shared" si="224"/>
        <v>44050.418923611112</v>
      </c>
      <c r="O2859" s="386">
        <v>110.911</v>
      </c>
      <c r="P2859" s="386">
        <v>2.5900069999999999</v>
      </c>
      <c r="Q2859" s="386" t="s">
        <v>389</v>
      </c>
    </row>
    <row r="2860" spans="1:17">
      <c r="A2860" s="386" t="s">
        <v>388</v>
      </c>
      <c r="B2860" s="386" t="s">
        <v>389</v>
      </c>
      <c r="C2860" s="386" t="s">
        <v>188</v>
      </c>
      <c r="D2860" s="389">
        <v>44050</v>
      </c>
      <c r="E2860" s="394">
        <v>0.45225694444444442</v>
      </c>
      <c r="F2860" s="386" t="s">
        <v>756</v>
      </c>
      <c r="G2860" s="386">
        <v>110.59076</v>
      </c>
      <c r="H2860" s="386">
        <v>2.6047210000000001</v>
      </c>
      <c r="J2860" s="320">
        <f t="shared" si="220"/>
        <v>2020</v>
      </c>
      <c r="K2860" s="320">
        <f t="shared" si="221"/>
        <v>8</v>
      </c>
      <c r="L2860" s="320">
        <f t="shared" si="222"/>
        <v>7</v>
      </c>
      <c r="M2860" s="91">
        <f t="shared" si="223"/>
        <v>44050</v>
      </c>
      <c r="N2860" s="90">
        <f t="shared" si="224"/>
        <v>44050.452256944445</v>
      </c>
      <c r="O2860" s="386">
        <v>110.59076</v>
      </c>
      <c r="P2860" s="386">
        <v>2.6047210000000001</v>
      </c>
      <c r="Q2860" s="386" t="s">
        <v>389</v>
      </c>
    </row>
    <row r="2861" spans="1:17">
      <c r="A2861" s="386" t="s">
        <v>388</v>
      </c>
      <c r="B2861" s="386" t="s">
        <v>389</v>
      </c>
      <c r="C2861" s="386" t="s">
        <v>188</v>
      </c>
      <c r="D2861" s="389">
        <v>44050</v>
      </c>
      <c r="E2861" s="394">
        <v>0.45225694444444442</v>
      </c>
      <c r="F2861" s="386" t="s">
        <v>756</v>
      </c>
      <c r="G2861" s="386">
        <v>110.65326</v>
      </c>
      <c r="H2861" s="386">
        <v>2.601845</v>
      </c>
      <c r="J2861" s="320">
        <f t="shared" si="220"/>
        <v>2020</v>
      </c>
      <c r="K2861" s="320">
        <f t="shared" si="221"/>
        <v>8</v>
      </c>
      <c r="L2861" s="320">
        <f t="shared" si="222"/>
        <v>7</v>
      </c>
      <c r="M2861" s="91">
        <f t="shared" si="223"/>
        <v>44050</v>
      </c>
      <c r="N2861" s="90">
        <f t="shared" si="224"/>
        <v>44050.452256944445</v>
      </c>
      <c r="O2861" s="386">
        <v>110.65326</v>
      </c>
      <c r="P2861" s="386">
        <v>2.601845</v>
      </c>
      <c r="Q2861" s="386" t="s">
        <v>389</v>
      </c>
    </row>
    <row r="2862" spans="1:17">
      <c r="A2862" s="386" t="s">
        <v>388</v>
      </c>
      <c r="B2862" s="386" t="s">
        <v>389</v>
      </c>
      <c r="C2862" s="386" t="s">
        <v>188</v>
      </c>
      <c r="D2862" s="389">
        <v>44050</v>
      </c>
      <c r="E2862" s="394">
        <v>0.45369212962962968</v>
      </c>
      <c r="F2862" s="386" t="s">
        <v>433</v>
      </c>
      <c r="G2862" s="386">
        <v>110.758</v>
      </c>
      <c r="H2862" s="386">
        <v>2.5969989999999998</v>
      </c>
      <c r="J2862" s="320">
        <f t="shared" si="220"/>
        <v>2020</v>
      </c>
      <c r="K2862" s="320">
        <f t="shared" si="221"/>
        <v>8</v>
      </c>
      <c r="L2862" s="320">
        <f t="shared" si="222"/>
        <v>7</v>
      </c>
      <c r="M2862" s="91">
        <f t="shared" si="223"/>
        <v>44050</v>
      </c>
      <c r="N2862" s="90">
        <f t="shared" si="224"/>
        <v>44050.453692129631</v>
      </c>
      <c r="O2862" s="386">
        <v>110.758</v>
      </c>
      <c r="P2862" s="386">
        <v>2.5969989999999998</v>
      </c>
      <c r="Q2862" s="386" t="s">
        <v>389</v>
      </c>
    </row>
    <row r="2863" spans="1:17">
      <c r="A2863" s="386" t="s">
        <v>388</v>
      </c>
      <c r="B2863" s="386" t="s">
        <v>389</v>
      </c>
      <c r="C2863" s="386" t="s">
        <v>188</v>
      </c>
      <c r="D2863" s="389">
        <v>44050</v>
      </c>
      <c r="E2863" s="394">
        <v>0.55625000000000002</v>
      </c>
      <c r="F2863" s="386" t="s">
        <v>423</v>
      </c>
      <c r="G2863" s="386">
        <v>110.717</v>
      </c>
      <c r="H2863" s="386">
        <v>2.5989140000000002</v>
      </c>
      <c r="J2863" s="320">
        <f t="shared" si="220"/>
        <v>2020</v>
      </c>
      <c r="K2863" s="320">
        <f t="shared" si="221"/>
        <v>8</v>
      </c>
      <c r="L2863" s="320">
        <f t="shared" si="222"/>
        <v>7</v>
      </c>
      <c r="M2863" s="91">
        <f t="shared" si="223"/>
        <v>44050</v>
      </c>
      <c r="N2863" s="90">
        <f t="shared" si="224"/>
        <v>44050.556250000001</v>
      </c>
      <c r="O2863" s="386">
        <v>110.717</v>
      </c>
      <c r="P2863" s="386">
        <v>2.5989140000000002</v>
      </c>
      <c r="Q2863" s="386" t="s">
        <v>389</v>
      </c>
    </row>
    <row r="2864" spans="1:17">
      <c r="A2864" s="386" t="s">
        <v>388</v>
      </c>
      <c r="B2864" s="386" t="s">
        <v>389</v>
      </c>
      <c r="C2864" s="386" t="s">
        <v>188</v>
      </c>
      <c r="D2864" s="389">
        <v>44050</v>
      </c>
      <c r="E2864" s="394">
        <v>0.55625000000000002</v>
      </c>
      <c r="F2864" s="386" t="s">
        <v>423</v>
      </c>
      <c r="G2864" s="386">
        <v>111.717</v>
      </c>
      <c r="H2864" s="386">
        <v>2.5532149999999998</v>
      </c>
      <c r="J2864" s="320">
        <f t="shared" si="220"/>
        <v>2020</v>
      </c>
      <c r="K2864" s="320">
        <f t="shared" si="221"/>
        <v>8</v>
      </c>
      <c r="L2864" s="320">
        <f t="shared" si="222"/>
        <v>7</v>
      </c>
      <c r="M2864" s="91">
        <f t="shared" si="223"/>
        <v>44050</v>
      </c>
      <c r="N2864" s="90">
        <f t="shared" si="224"/>
        <v>44050.556250000001</v>
      </c>
      <c r="O2864" s="386">
        <v>111.717</v>
      </c>
      <c r="P2864" s="386">
        <v>2.5532149999999998</v>
      </c>
      <c r="Q2864" s="386" t="s">
        <v>389</v>
      </c>
    </row>
    <row r="2865" spans="1:17">
      <c r="A2865" s="386" t="s">
        <v>388</v>
      </c>
      <c r="B2865" s="386" t="s">
        <v>389</v>
      </c>
      <c r="C2865" s="386" t="s">
        <v>188</v>
      </c>
      <c r="D2865" s="389">
        <v>44050</v>
      </c>
      <c r="E2865" s="394">
        <v>0.61133101851851857</v>
      </c>
      <c r="F2865" s="386" t="s">
        <v>287</v>
      </c>
      <c r="G2865" s="386">
        <v>110.69799999999999</v>
      </c>
      <c r="H2865" s="386">
        <v>2.5997880000000002</v>
      </c>
      <c r="J2865" s="320">
        <f t="shared" si="220"/>
        <v>2020</v>
      </c>
      <c r="K2865" s="320">
        <f t="shared" si="221"/>
        <v>8</v>
      </c>
      <c r="L2865" s="320">
        <f t="shared" si="222"/>
        <v>7</v>
      </c>
      <c r="M2865" s="91">
        <f t="shared" si="223"/>
        <v>44050</v>
      </c>
      <c r="N2865" s="90">
        <f t="shared" si="224"/>
        <v>44050.611331018517</v>
      </c>
      <c r="O2865" s="386">
        <v>110.69799999999999</v>
      </c>
      <c r="P2865" s="386">
        <v>2.5997880000000002</v>
      </c>
      <c r="Q2865" s="386" t="s">
        <v>389</v>
      </c>
    </row>
    <row r="2866" spans="1:17">
      <c r="A2866" s="386" t="s">
        <v>388</v>
      </c>
      <c r="B2866" s="386" t="s">
        <v>389</v>
      </c>
      <c r="C2866" s="386" t="s">
        <v>188</v>
      </c>
      <c r="D2866" s="389">
        <v>44053</v>
      </c>
      <c r="E2866" s="394">
        <v>0.62585648148148154</v>
      </c>
      <c r="F2866" s="386" t="s">
        <v>415</v>
      </c>
      <c r="G2866" s="386">
        <v>109.49299999999999</v>
      </c>
      <c r="H2866" s="386">
        <v>2.655551</v>
      </c>
      <c r="J2866" s="320">
        <f t="shared" si="220"/>
        <v>2020</v>
      </c>
      <c r="K2866" s="320">
        <f t="shared" si="221"/>
        <v>8</v>
      </c>
      <c r="L2866" s="320">
        <f t="shared" si="222"/>
        <v>10</v>
      </c>
      <c r="M2866" s="91">
        <f t="shared" si="223"/>
        <v>44053</v>
      </c>
      <c r="N2866" s="90">
        <f t="shared" si="224"/>
        <v>44053.625856481478</v>
      </c>
      <c r="O2866" s="386">
        <v>109.49299999999999</v>
      </c>
      <c r="P2866" s="386">
        <v>2.655551</v>
      </c>
      <c r="Q2866" s="386" t="s">
        <v>389</v>
      </c>
    </row>
    <row r="2867" spans="1:17">
      <c r="A2867" s="386" t="s">
        <v>388</v>
      </c>
      <c r="B2867" s="386" t="s">
        <v>389</v>
      </c>
      <c r="C2867" s="386" t="s">
        <v>188</v>
      </c>
      <c r="D2867" s="389">
        <v>44054</v>
      </c>
      <c r="E2867" s="394">
        <v>0.49243055555555559</v>
      </c>
      <c r="F2867" s="386" t="s">
        <v>757</v>
      </c>
      <c r="G2867" s="386">
        <v>108.07899999999999</v>
      </c>
      <c r="H2867" s="386">
        <v>2.7220170000000001</v>
      </c>
      <c r="J2867" s="320">
        <f t="shared" si="220"/>
        <v>2020</v>
      </c>
      <c r="K2867" s="320">
        <f t="shared" si="221"/>
        <v>8</v>
      </c>
      <c r="L2867" s="320">
        <f t="shared" si="222"/>
        <v>11</v>
      </c>
      <c r="M2867" s="91">
        <f t="shared" si="223"/>
        <v>44054</v>
      </c>
      <c r="N2867" s="90">
        <f t="shared" si="224"/>
        <v>44054.492430555554</v>
      </c>
      <c r="O2867" s="386">
        <v>108.07899999999999</v>
      </c>
      <c r="P2867" s="386">
        <v>2.7220170000000001</v>
      </c>
      <c r="Q2867" s="386" t="s">
        <v>389</v>
      </c>
    </row>
    <row r="2868" spans="1:17">
      <c r="A2868" s="386" t="s">
        <v>388</v>
      </c>
      <c r="B2868" s="386" t="s">
        <v>389</v>
      </c>
      <c r="C2868" s="386" t="s">
        <v>188</v>
      </c>
      <c r="D2868" s="389">
        <v>44056</v>
      </c>
      <c r="E2868" s="394">
        <v>0.45519675925925929</v>
      </c>
      <c r="F2868" s="386" t="s">
        <v>520</v>
      </c>
      <c r="G2868" s="386">
        <v>106.387</v>
      </c>
      <c r="H2868" s="386">
        <v>2.8030020000000002</v>
      </c>
      <c r="J2868" s="320">
        <f t="shared" si="220"/>
        <v>2020</v>
      </c>
      <c r="K2868" s="320">
        <f t="shared" si="221"/>
        <v>8</v>
      </c>
      <c r="L2868" s="320">
        <f t="shared" si="222"/>
        <v>13</v>
      </c>
      <c r="M2868" s="91">
        <f t="shared" si="223"/>
        <v>44056</v>
      </c>
      <c r="N2868" s="90">
        <f t="shared" si="224"/>
        <v>44056.455196759256</v>
      </c>
      <c r="O2868" s="386">
        <v>106.387</v>
      </c>
      <c r="P2868" s="386">
        <v>2.8030020000000002</v>
      </c>
      <c r="Q2868" s="386" t="s">
        <v>389</v>
      </c>
    </row>
    <row r="2869" spans="1:17">
      <c r="A2869" s="386" t="s">
        <v>388</v>
      </c>
      <c r="B2869" s="386" t="s">
        <v>389</v>
      </c>
      <c r="C2869" s="386" t="s">
        <v>188</v>
      </c>
      <c r="D2869" s="389">
        <v>44057</v>
      </c>
      <c r="E2869" s="394">
        <v>0.47309027777777779</v>
      </c>
      <c r="F2869" s="386" t="s">
        <v>415</v>
      </c>
      <c r="G2869" s="386">
        <v>104.26023000000001</v>
      </c>
      <c r="H2869" s="386">
        <v>2.9073039999999999</v>
      </c>
      <c r="J2869" s="320">
        <f t="shared" si="220"/>
        <v>2020</v>
      </c>
      <c r="K2869" s="320">
        <f t="shared" si="221"/>
        <v>8</v>
      </c>
      <c r="L2869" s="320">
        <f t="shared" si="222"/>
        <v>14</v>
      </c>
      <c r="M2869" s="91">
        <f t="shared" si="223"/>
        <v>44057</v>
      </c>
      <c r="N2869" s="90">
        <f t="shared" si="224"/>
        <v>44057.473090277781</v>
      </c>
      <c r="O2869" s="386">
        <v>104.26023000000001</v>
      </c>
      <c r="P2869" s="386">
        <v>2.9073039999999999</v>
      </c>
      <c r="Q2869" s="386" t="s">
        <v>389</v>
      </c>
    </row>
    <row r="2870" spans="1:17">
      <c r="A2870" s="386" t="s">
        <v>388</v>
      </c>
      <c r="B2870" s="386" t="s">
        <v>389</v>
      </c>
      <c r="C2870" s="386" t="s">
        <v>188</v>
      </c>
      <c r="D2870" s="389">
        <v>44057</v>
      </c>
      <c r="E2870" s="394">
        <v>0.47309027777777779</v>
      </c>
      <c r="F2870" s="386" t="s">
        <v>415</v>
      </c>
      <c r="G2870" s="386">
        <v>104.32273000000001</v>
      </c>
      <c r="H2870" s="386">
        <v>2.9041990000000002</v>
      </c>
      <c r="J2870" s="320">
        <f t="shared" si="220"/>
        <v>2020</v>
      </c>
      <c r="K2870" s="320">
        <f t="shared" si="221"/>
        <v>8</v>
      </c>
      <c r="L2870" s="320">
        <f t="shared" si="222"/>
        <v>14</v>
      </c>
      <c r="M2870" s="91">
        <f t="shared" si="223"/>
        <v>44057</v>
      </c>
      <c r="N2870" s="90">
        <f t="shared" si="224"/>
        <v>44057.473090277781</v>
      </c>
      <c r="O2870" s="386">
        <v>104.32273000000001</v>
      </c>
      <c r="P2870" s="386">
        <v>2.9041990000000002</v>
      </c>
      <c r="Q2870" s="386" t="s">
        <v>389</v>
      </c>
    </row>
    <row r="2871" spans="1:17">
      <c r="A2871" s="386" t="s">
        <v>388</v>
      </c>
      <c r="B2871" s="386" t="s">
        <v>389</v>
      </c>
      <c r="C2871" s="386" t="s">
        <v>188</v>
      </c>
      <c r="D2871" s="389">
        <v>44057</v>
      </c>
      <c r="E2871" s="394">
        <v>0.67407407407407405</v>
      </c>
      <c r="F2871" s="386" t="s">
        <v>415</v>
      </c>
      <c r="G2871" s="386">
        <v>105.276</v>
      </c>
      <c r="H2871" s="386">
        <v>2.857138</v>
      </c>
      <c r="J2871" s="320">
        <f t="shared" si="220"/>
        <v>2020</v>
      </c>
      <c r="K2871" s="320">
        <f t="shared" si="221"/>
        <v>8</v>
      </c>
      <c r="L2871" s="320">
        <f t="shared" si="222"/>
        <v>14</v>
      </c>
      <c r="M2871" s="91">
        <f t="shared" si="223"/>
        <v>44057</v>
      </c>
      <c r="N2871" s="90">
        <f t="shared" si="224"/>
        <v>44057.674074074072</v>
      </c>
      <c r="O2871" s="386">
        <v>105.276</v>
      </c>
      <c r="P2871" s="386">
        <v>2.857138</v>
      </c>
      <c r="Q2871" s="386" t="s">
        <v>389</v>
      </c>
    </row>
    <row r="2872" spans="1:17">
      <c r="A2872" s="386" t="s">
        <v>388</v>
      </c>
      <c r="B2872" s="386" t="s">
        <v>389</v>
      </c>
      <c r="C2872" s="386" t="s">
        <v>188</v>
      </c>
      <c r="D2872" s="389">
        <v>44057</v>
      </c>
      <c r="E2872" s="394">
        <v>0.67511574074074077</v>
      </c>
      <c r="F2872" s="386" t="s">
        <v>415</v>
      </c>
      <c r="G2872" s="386">
        <v>105.276</v>
      </c>
      <c r="H2872" s="386">
        <v>2.857138</v>
      </c>
      <c r="J2872" s="320">
        <f t="shared" si="220"/>
        <v>2020</v>
      </c>
      <c r="K2872" s="320">
        <f t="shared" si="221"/>
        <v>8</v>
      </c>
      <c r="L2872" s="320">
        <f t="shared" si="222"/>
        <v>14</v>
      </c>
      <c r="M2872" s="91">
        <f t="shared" si="223"/>
        <v>44057</v>
      </c>
      <c r="N2872" s="90">
        <f t="shared" si="224"/>
        <v>44057.675115740742</v>
      </c>
      <c r="O2872" s="386">
        <v>105.276</v>
      </c>
      <c r="P2872" s="386">
        <v>2.857138</v>
      </c>
      <c r="Q2872" s="386" t="s">
        <v>389</v>
      </c>
    </row>
    <row r="2873" spans="1:17">
      <c r="A2873" s="386" t="s">
        <v>388</v>
      </c>
      <c r="B2873" s="386" t="s">
        <v>389</v>
      </c>
      <c r="C2873" s="386" t="s">
        <v>188</v>
      </c>
      <c r="D2873" s="389">
        <v>44061</v>
      </c>
      <c r="E2873" s="394">
        <v>0.43125000000000002</v>
      </c>
      <c r="F2873" s="386" t="s">
        <v>423</v>
      </c>
      <c r="G2873" s="386">
        <v>104.346</v>
      </c>
      <c r="H2873" s="386">
        <v>2.903019</v>
      </c>
      <c r="J2873" s="320">
        <f t="shared" si="220"/>
        <v>2020</v>
      </c>
      <c r="K2873" s="320">
        <f t="shared" si="221"/>
        <v>8</v>
      </c>
      <c r="L2873" s="320">
        <f t="shared" si="222"/>
        <v>18</v>
      </c>
      <c r="M2873" s="91">
        <f t="shared" si="223"/>
        <v>44061</v>
      </c>
      <c r="N2873" s="90">
        <f t="shared" si="224"/>
        <v>44061.431250000001</v>
      </c>
      <c r="O2873" s="386">
        <v>104.346</v>
      </c>
      <c r="P2873" s="386">
        <v>2.903019</v>
      </c>
      <c r="Q2873" s="386" t="s">
        <v>389</v>
      </c>
    </row>
    <row r="2874" spans="1:17">
      <c r="A2874" s="386" t="s">
        <v>388</v>
      </c>
      <c r="B2874" s="386" t="s">
        <v>389</v>
      </c>
      <c r="C2874" s="386" t="s">
        <v>188</v>
      </c>
      <c r="D2874" s="389">
        <v>44061</v>
      </c>
      <c r="E2874" s="394">
        <v>0.52186342592592594</v>
      </c>
      <c r="F2874" s="386" t="s">
        <v>542</v>
      </c>
      <c r="G2874" s="386">
        <v>105.217</v>
      </c>
      <c r="H2874" s="386">
        <v>2.8600050000000001</v>
      </c>
      <c r="J2874" s="320">
        <f t="shared" si="220"/>
        <v>2020</v>
      </c>
      <c r="K2874" s="320">
        <f t="shared" si="221"/>
        <v>8</v>
      </c>
      <c r="L2874" s="320">
        <f t="shared" si="222"/>
        <v>18</v>
      </c>
      <c r="M2874" s="91">
        <f t="shared" si="223"/>
        <v>44061</v>
      </c>
      <c r="N2874" s="90">
        <f t="shared" si="224"/>
        <v>44061.521863425929</v>
      </c>
      <c r="O2874" s="386">
        <v>105.217</v>
      </c>
      <c r="P2874" s="386">
        <v>2.8600050000000001</v>
      </c>
      <c r="Q2874" s="386" t="s">
        <v>389</v>
      </c>
    </row>
    <row r="2875" spans="1:17">
      <c r="A2875" s="386" t="s">
        <v>388</v>
      </c>
      <c r="B2875" s="386" t="s">
        <v>389</v>
      </c>
      <c r="C2875" s="386" t="s">
        <v>188</v>
      </c>
      <c r="D2875" s="389">
        <v>44062</v>
      </c>
      <c r="E2875" s="394">
        <v>0.57725694444444442</v>
      </c>
      <c r="F2875" s="386" t="s">
        <v>622</v>
      </c>
      <c r="G2875" s="386">
        <v>104.627</v>
      </c>
      <c r="H2875" s="386">
        <v>2.889078</v>
      </c>
      <c r="J2875" s="320">
        <f t="shared" si="220"/>
        <v>2020</v>
      </c>
      <c r="K2875" s="320">
        <f t="shared" si="221"/>
        <v>8</v>
      </c>
      <c r="L2875" s="320">
        <f t="shared" si="222"/>
        <v>19</v>
      </c>
      <c r="M2875" s="91">
        <f t="shared" si="223"/>
        <v>44062</v>
      </c>
      <c r="N2875" s="90">
        <f t="shared" si="224"/>
        <v>44062.577256944445</v>
      </c>
      <c r="O2875" s="386">
        <v>104.627</v>
      </c>
      <c r="P2875" s="386">
        <v>2.889078</v>
      </c>
      <c r="Q2875" s="386" t="s">
        <v>389</v>
      </c>
    </row>
    <row r="2876" spans="1:17">
      <c r="A2876" s="386" t="s">
        <v>388</v>
      </c>
      <c r="B2876" s="386" t="s">
        <v>389</v>
      </c>
      <c r="C2876" s="386" t="s">
        <v>188</v>
      </c>
      <c r="D2876" s="389">
        <v>44062</v>
      </c>
      <c r="E2876" s="394">
        <v>0.57725694444444442</v>
      </c>
      <c r="F2876" s="386" t="s">
        <v>422</v>
      </c>
      <c r="G2876" s="386">
        <v>104.65825</v>
      </c>
      <c r="H2876" s="386">
        <v>2.8875320000000002</v>
      </c>
      <c r="J2876" s="320">
        <f t="shared" si="220"/>
        <v>2020</v>
      </c>
      <c r="K2876" s="320">
        <f t="shared" si="221"/>
        <v>8</v>
      </c>
      <c r="L2876" s="320">
        <f t="shared" si="222"/>
        <v>19</v>
      </c>
      <c r="M2876" s="91">
        <f t="shared" si="223"/>
        <v>44062</v>
      </c>
      <c r="N2876" s="90">
        <f t="shared" si="224"/>
        <v>44062.577256944445</v>
      </c>
      <c r="O2876" s="386">
        <v>104.65825</v>
      </c>
      <c r="P2876" s="386">
        <v>2.8875320000000002</v>
      </c>
      <c r="Q2876" s="386" t="s">
        <v>389</v>
      </c>
    </row>
    <row r="2877" spans="1:17">
      <c r="A2877" s="386" t="s">
        <v>388</v>
      </c>
      <c r="B2877" s="386" t="s">
        <v>389</v>
      </c>
      <c r="C2877" s="386" t="s">
        <v>188</v>
      </c>
      <c r="D2877" s="389">
        <v>44062</v>
      </c>
      <c r="E2877" s="394">
        <v>0.57725694444444442</v>
      </c>
      <c r="F2877" s="386" t="s">
        <v>528</v>
      </c>
      <c r="G2877" s="386">
        <v>104.65825</v>
      </c>
      <c r="H2877" s="386">
        <v>2.8875320000000002</v>
      </c>
      <c r="J2877" s="320">
        <f t="shared" si="220"/>
        <v>2020</v>
      </c>
      <c r="K2877" s="320">
        <f t="shared" si="221"/>
        <v>8</v>
      </c>
      <c r="L2877" s="320">
        <f t="shared" si="222"/>
        <v>19</v>
      </c>
      <c r="M2877" s="91">
        <f t="shared" si="223"/>
        <v>44062</v>
      </c>
      <c r="N2877" s="90">
        <f t="shared" si="224"/>
        <v>44062.577256944445</v>
      </c>
      <c r="O2877" s="386">
        <v>104.65825</v>
      </c>
      <c r="P2877" s="386">
        <v>2.8875320000000002</v>
      </c>
      <c r="Q2877" s="386" t="s">
        <v>389</v>
      </c>
    </row>
    <row r="2878" spans="1:17">
      <c r="A2878" s="386" t="s">
        <v>388</v>
      </c>
      <c r="B2878" s="386" t="s">
        <v>389</v>
      </c>
      <c r="C2878" s="386" t="s">
        <v>188</v>
      </c>
      <c r="D2878" s="389">
        <v>44063</v>
      </c>
      <c r="E2878" s="394">
        <v>0.37314814814814817</v>
      </c>
      <c r="F2878" s="386" t="s">
        <v>527</v>
      </c>
      <c r="G2878" s="386">
        <v>105.134</v>
      </c>
      <c r="H2878" s="386">
        <v>2.864026</v>
      </c>
      <c r="J2878" s="320">
        <f t="shared" si="220"/>
        <v>2020</v>
      </c>
      <c r="K2878" s="320">
        <f t="shared" si="221"/>
        <v>8</v>
      </c>
      <c r="L2878" s="320">
        <f t="shared" si="222"/>
        <v>20</v>
      </c>
      <c r="M2878" s="91">
        <f t="shared" si="223"/>
        <v>44063</v>
      </c>
      <c r="N2878" s="90">
        <f t="shared" si="224"/>
        <v>44063.373148148145</v>
      </c>
      <c r="O2878" s="386">
        <v>105.134</v>
      </c>
      <c r="P2878" s="386">
        <v>2.864026</v>
      </c>
      <c r="Q2878" s="386" t="s">
        <v>389</v>
      </c>
    </row>
    <row r="2879" spans="1:17">
      <c r="A2879" s="386" t="s">
        <v>388</v>
      </c>
      <c r="B2879" s="386" t="s">
        <v>389</v>
      </c>
      <c r="C2879" s="386" t="s">
        <v>188</v>
      </c>
      <c r="D2879" s="389">
        <v>44063</v>
      </c>
      <c r="E2879" s="394">
        <v>0.44312499999999999</v>
      </c>
      <c r="F2879" s="386" t="s">
        <v>503</v>
      </c>
      <c r="G2879" s="386">
        <v>104.265</v>
      </c>
      <c r="H2879" s="386">
        <v>2.9069950000000002</v>
      </c>
      <c r="J2879" s="320">
        <f t="shared" si="220"/>
        <v>2020</v>
      </c>
      <c r="K2879" s="320">
        <f t="shared" si="221"/>
        <v>8</v>
      </c>
      <c r="L2879" s="320">
        <f t="shared" si="222"/>
        <v>20</v>
      </c>
      <c r="M2879" s="91">
        <f t="shared" si="223"/>
        <v>44063</v>
      </c>
      <c r="N2879" s="90">
        <f t="shared" si="224"/>
        <v>44063.443124999998</v>
      </c>
      <c r="O2879" s="386">
        <v>104.265</v>
      </c>
      <c r="P2879" s="386">
        <v>2.9069950000000002</v>
      </c>
      <c r="Q2879" s="386" t="s">
        <v>389</v>
      </c>
    </row>
    <row r="2880" spans="1:17">
      <c r="A2880" s="386" t="s">
        <v>388</v>
      </c>
      <c r="B2880" s="386" t="s">
        <v>389</v>
      </c>
      <c r="C2880" s="386" t="s">
        <v>188</v>
      </c>
      <c r="D2880" s="389">
        <v>44063</v>
      </c>
      <c r="E2880" s="394">
        <v>0.57774305555555561</v>
      </c>
      <c r="F2880" s="386" t="s">
        <v>504</v>
      </c>
      <c r="G2880" s="386">
        <v>104.09399999999999</v>
      </c>
      <c r="H2880" s="386">
        <v>2.9155060000000002</v>
      </c>
      <c r="J2880" s="320">
        <f t="shared" si="220"/>
        <v>2020</v>
      </c>
      <c r="K2880" s="320">
        <f t="shared" si="221"/>
        <v>8</v>
      </c>
      <c r="L2880" s="320">
        <f t="shared" si="222"/>
        <v>20</v>
      </c>
      <c r="M2880" s="91">
        <f t="shared" si="223"/>
        <v>44063</v>
      </c>
      <c r="N2880" s="90">
        <f t="shared" si="224"/>
        <v>44063.577743055554</v>
      </c>
      <c r="O2880" s="386">
        <v>104.09399999999999</v>
      </c>
      <c r="P2880" s="386">
        <v>2.9155060000000002</v>
      </c>
      <c r="Q2880" s="386" t="s">
        <v>389</v>
      </c>
    </row>
    <row r="2881" spans="1:17">
      <c r="A2881" s="386" t="s">
        <v>388</v>
      </c>
      <c r="B2881" s="386" t="s">
        <v>389</v>
      </c>
      <c r="C2881" s="386" t="s">
        <v>188</v>
      </c>
      <c r="D2881" s="389">
        <v>44064</v>
      </c>
      <c r="E2881" s="394">
        <v>0.47584490740740742</v>
      </c>
      <c r="F2881" s="386" t="s">
        <v>426</v>
      </c>
      <c r="G2881" s="386">
        <v>105.173</v>
      </c>
      <c r="H2881" s="386">
        <v>2.8620939999999999</v>
      </c>
      <c r="J2881" s="320">
        <f t="shared" si="220"/>
        <v>2020</v>
      </c>
      <c r="K2881" s="320">
        <f t="shared" si="221"/>
        <v>8</v>
      </c>
      <c r="L2881" s="320">
        <f t="shared" si="222"/>
        <v>21</v>
      </c>
      <c r="M2881" s="91">
        <f t="shared" si="223"/>
        <v>44064</v>
      </c>
      <c r="N2881" s="90">
        <f t="shared" si="224"/>
        <v>44064.475844907407</v>
      </c>
      <c r="O2881" s="386">
        <v>105.173</v>
      </c>
      <c r="P2881" s="386">
        <v>2.8620939999999999</v>
      </c>
      <c r="Q2881" s="386" t="s">
        <v>389</v>
      </c>
    </row>
    <row r="2882" spans="1:17">
      <c r="A2882" s="386" t="s">
        <v>388</v>
      </c>
      <c r="B2882" s="386" t="s">
        <v>389</v>
      </c>
      <c r="C2882" s="386" t="s">
        <v>188</v>
      </c>
      <c r="D2882" s="389">
        <v>44064</v>
      </c>
      <c r="E2882" s="394">
        <v>0.49297453703703703</v>
      </c>
      <c r="F2882" s="386" t="s">
        <v>421</v>
      </c>
      <c r="G2882" s="386">
        <v>104.58326</v>
      </c>
      <c r="H2882" s="386">
        <v>2.8911920000000002</v>
      </c>
      <c r="J2882" s="320">
        <f t="shared" si="220"/>
        <v>2020</v>
      </c>
      <c r="K2882" s="320">
        <f t="shared" si="221"/>
        <v>8</v>
      </c>
      <c r="L2882" s="320">
        <f t="shared" si="222"/>
        <v>21</v>
      </c>
      <c r="M2882" s="91">
        <f t="shared" si="223"/>
        <v>44064</v>
      </c>
      <c r="N2882" s="90">
        <f t="shared" si="224"/>
        <v>44064.492974537039</v>
      </c>
      <c r="O2882" s="386">
        <v>104.58326</v>
      </c>
      <c r="P2882" s="386">
        <v>2.8911920000000002</v>
      </c>
      <c r="Q2882" s="386" t="s">
        <v>389</v>
      </c>
    </row>
    <row r="2883" spans="1:17">
      <c r="A2883" s="386" t="s">
        <v>388</v>
      </c>
      <c r="B2883" s="386" t="s">
        <v>389</v>
      </c>
      <c r="C2883" s="386" t="s">
        <v>188</v>
      </c>
      <c r="D2883" s="389">
        <v>44064</v>
      </c>
      <c r="E2883" s="394">
        <v>0.49297453703703703</v>
      </c>
      <c r="F2883" s="386" t="s">
        <v>421</v>
      </c>
      <c r="G2883" s="386">
        <v>104.69499999999999</v>
      </c>
      <c r="H2883" s="386">
        <v>2.8856619999999999</v>
      </c>
      <c r="J2883" s="320">
        <f t="shared" ref="J2883:J2894" si="225">YEAR(D2883)</f>
        <v>2020</v>
      </c>
      <c r="K2883" s="320">
        <f t="shared" ref="K2883:K2894" si="226">MONTH(D2883)</f>
        <v>8</v>
      </c>
      <c r="L2883" s="320">
        <f t="shared" ref="L2883:L2894" si="227">DAY(D2883)</f>
        <v>21</v>
      </c>
      <c r="M2883" s="91">
        <f t="shared" ref="M2883:M2894" si="228">DATE(J2883,K2883,L2883)</f>
        <v>44064</v>
      </c>
      <c r="N2883" s="90">
        <f t="shared" ref="N2883:N2894" si="229">M2883+E2883</f>
        <v>44064.492974537039</v>
      </c>
      <c r="O2883" s="386">
        <v>104.69499999999999</v>
      </c>
      <c r="P2883" s="386">
        <v>2.8856619999999999</v>
      </c>
      <c r="Q2883" s="386" t="s">
        <v>389</v>
      </c>
    </row>
    <row r="2884" spans="1:17">
      <c r="A2884" s="386" t="s">
        <v>388</v>
      </c>
      <c r="B2884" s="386" t="s">
        <v>389</v>
      </c>
      <c r="C2884" s="386" t="s">
        <v>188</v>
      </c>
      <c r="D2884" s="389">
        <v>44068</v>
      </c>
      <c r="E2884" s="394">
        <v>0.4704976851851852</v>
      </c>
      <c r="F2884" s="386" t="s">
        <v>426</v>
      </c>
      <c r="G2884" s="386">
        <v>103.669</v>
      </c>
      <c r="H2884" s="386">
        <v>2.9367049999999999</v>
      </c>
      <c r="J2884" s="320">
        <f t="shared" si="225"/>
        <v>2020</v>
      </c>
      <c r="K2884" s="320">
        <f t="shared" si="226"/>
        <v>8</v>
      </c>
      <c r="L2884" s="320">
        <f t="shared" si="227"/>
        <v>25</v>
      </c>
      <c r="M2884" s="91">
        <f t="shared" si="228"/>
        <v>44068</v>
      </c>
      <c r="N2884" s="90">
        <f t="shared" si="229"/>
        <v>44068.470497685186</v>
      </c>
      <c r="O2884" s="386">
        <v>103.669</v>
      </c>
      <c r="P2884" s="386">
        <v>2.9367049999999999</v>
      </c>
      <c r="Q2884" s="386" t="s">
        <v>389</v>
      </c>
    </row>
    <row r="2885" spans="1:17">
      <c r="A2885" s="386" t="s">
        <v>388</v>
      </c>
      <c r="B2885" s="386" t="s">
        <v>389</v>
      </c>
      <c r="C2885" s="386" t="s">
        <v>188</v>
      </c>
      <c r="D2885" s="389">
        <v>44068</v>
      </c>
      <c r="E2885" s="394">
        <v>0.62513888888888891</v>
      </c>
      <c r="F2885" s="386" t="s">
        <v>501</v>
      </c>
      <c r="G2885" s="386">
        <v>104.04300000000001</v>
      </c>
      <c r="H2885" s="386">
        <v>2.9180139999999999</v>
      </c>
      <c r="J2885" s="320">
        <f t="shared" si="225"/>
        <v>2020</v>
      </c>
      <c r="K2885" s="320">
        <f t="shared" si="226"/>
        <v>8</v>
      </c>
      <c r="L2885" s="320">
        <f t="shared" si="227"/>
        <v>25</v>
      </c>
      <c r="M2885" s="91">
        <f t="shared" si="228"/>
        <v>44068</v>
      </c>
      <c r="N2885" s="90">
        <f t="shared" si="229"/>
        <v>44068.625138888892</v>
      </c>
      <c r="O2885" s="386">
        <v>104.04300000000001</v>
      </c>
      <c r="P2885" s="386">
        <v>2.9180139999999999</v>
      </c>
      <c r="Q2885" s="386" t="s">
        <v>389</v>
      </c>
    </row>
    <row r="2886" spans="1:17">
      <c r="A2886" s="386" t="s">
        <v>388</v>
      </c>
      <c r="B2886" s="386" t="s">
        <v>389</v>
      </c>
      <c r="C2886" s="386" t="s">
        <v>188</v>
      </c>
      <c r="D2886" s="389">
        <v>44068</v>
      </c>
      <c r="E2886" s="394">
        <v>0.62513888888888891</v>
      </c>
      <c r="F2886" s="386" t="s">
        <v>501</v>
      </c>
      <c r="G2886" s="386">
        <v>103.996183</v>
      </c>
      <c r="H2886" s="386">
        <v>2.9203489999999999</v>
      </c>
      <c r="J2886" s="320">
        <f t="shared" si="225"/>
        <v>2020</v>
      </c>
      <c r="K2886" s="320">
        <f t="shared" si="226"/>
        <v>8</v>
      </c>
      <c r="L2886" s="320">
        <f t="shared" si="227"/>
        <v>25</v>
      </c>
      <c r="M2886" s="91">
        <f t="shared" si="228"/>
        <v>44068</v>
      </c>
      <c r="N2886" s="90">
        <f t="shared" si="229"/>
        <v>44068.625138888892</v>
      </c>
      <c r="O2886" s="386">
        <v>103.996183</v>
      </c>
      <c r="P2886" s="386">
        <v>2.9203489999999999</v>
      </c>
      <c r="Q2886" s="386" t="s">
        <v>389</v>
      </c>
    </row>
    <row r="2887" spans="1:17">
      <c r="A2887" s="386" t="s">
        <v>388</v>
      </c>
      <c r="B2887" s="386" t="s">
        <v>389</v>
      </c>
      <c r="C2887" s="386" t="s">
        <v>188</v>
      </c>
      <c r="D2887" s="389">
        <v>44069</v>
      </c>
      <c r="E2887" s="394">
        <v>0.429837962962963</v>
      </c>
      <c r="F2887" s="386" t="s">
        <v>426</v>
      </c>
      <c r="G2887" s="386">
        <v>102.16</v>
      </c>
      <c r="H2887" s="386">
        <v>3.0130180000000002</v>
      </c>
      <c r="J2887" s="320">
        <f t="shared" si="225"/>
        <v>2020</v>
      </c>
      <c r="K2887" s="320">
        <f t="shared" si="226"/>
        <v>8</v>
      </c>
      <c r="L2887" s="320">
        <f t="shared" si="227"/>
        <v>26</v>
      </c>
      <c r="M2887" s="91">
        <f t="shared" si="228"/>
        <v>44069</v>
      </c>
      <c r="N2887" s="90">
        <f t="shared" si="229"/>
        <v>44069.429837962962</v>
      </c>
      <c r="O2887" s="386">
        <v>102.16</v>
      </c>
      <c r="P2887" s="386">
        <v>3.0130180000000002</v>
      </c>
      <c r="Q2887" s="386" t="s">
        <v>389</v>
      </c>
    </row>
    <row r="2888" spans="1:17">
      <c r="A2888" s="386" t="s">
        <v>388</v>
      </c>
      <c r="B2888" s="386" t="s">
        <v>389</v>
      </c>
      <c r="C2888" s="386" t="s">
        <v>188</v>
      </c>
      <c r="D2888" s="389">
        <v>44069</v>
      </c>
      <c r="E2888" s="394">
        <v>0.429837962962963</v>
      </c>
      <c r="F2888" s="386" t="s">
        <v>426</v>
      </c>
      <c r="G2888" s="386">
        <v>102.098</v>
      </c>
      <c r="H2888" s="386">
        <v>3.0161850000000001</v>
      </c>
      <c r="J2888" s="320">
        <f t="shared" si="225"/>
        <v>2020</v>
      </c>
      <c r="K2888" s="320">
        <f t="shared" si="226"/>
        <v>8</v>
      </c>
      <c r="L2888" s="320">
        <f t="shared" si="227"/>
        <v>26</v>
      </c>
      <c r="M2888" s="91">
        <f t="shared" si="228"/>
        <v>44069</v>
      </c>
      <c r="N2888" s="90">
        <f t="shared" si="229"/>
        <v>44069.429837962962</v>
      </c>
      <c r="O2888" s="386">
        <v>102.098</v>
      </c>
      <c r="P2888" s="386">
        <v>3.0161850000000001</v>
      </c>
      <c r="Q2888" s="386" t="s">
        <v>389</v>
      </c>
    </row>
    <row r="2889" spans="1:17">
      <c r="A2889" s="386" t="s">
        <v>388</v>
      </c>
      <c r="B2889" s="386" t="s">
        <v>389</v>
      </c>
      <c r="C2889" s="386" t="s">
        <v>188</v>
      </c>
      <c r="D2889" s="389">
        <v>44069</v>
      </c>
      <c r="E2889" s="394">
        <v>0.62609953703703702</v>
      </c>
      <c r="F2889" s="386" t="s">
        <v>422</v>
      </c>
      <c r="G2889" s="386">
        <v>103.333</v>
      </c>
      <c r="H2889" s="386">
        <v>2.9535640000000001</v>
      </c>
      <c r="J2889" s="320">
        <f t="shared" si="225"/>
        <v>2020</v>
      </c>
      <c r="K2889" s="320">
        <f t="shared" si="226"/>
        <v>8</v>
      </c>
      <c r="L2889" s="320">
        <f t="shared" si="227"/>
        <v>26</v>
      </c>
      <c r="M2889" s="91">
        <f t="shared" si="228"/>
        <v>44069</v>
      </c>
      <c r="N2889" s="90">
        <f t="shared" si="229"/>
        <v>44069.626099537039</v>
      </c>
      <c r="O2889" s="386">
        <v>103.333</v>
      </c>
      <c r="P2889" s="386">
        <v>2.9535640000000001</v>
      </c>
      <c r="Q2889" s="386" t="s">
        <v>389</v>
      </c>
    </row>
    <row r="2890" spans="1:17">
      <c r="A2890" s="386" t="s">
        <v>388</v>
      </c>
      <c r="B2890" s="386" t="s">
        <v>389</v>
      </c>
      <c r="C2890" s="386" t="s">
        <v>188</v>
      </c>
      <c r="D2890" s="389">
        <v>44070</v>
      </c>
      <c r="E2890" s="394">
        <v>0.50034722222222228</v>
      </c>
      <c r="F2890" s="386" t="s">
        <v>511</v>
      </c>
      <c r="G2890" s="386">
        <v>101.554</v>
      </c>
      <c r="H2890" s="386">
        <v>3.0440719999999999</v>
      </c>
      <c r="J2890" s="320">
        <f t="shared" si="225"/>
        <v>2020</v>
      </c>
      <c r="K2890" s="320">
        <f t="shared" si="226"/>
        <v>8</v>
      </c>
      <c r="L2890" s="320">
        <f t="shared" si="227"/>
        <v>27</v>
      </c>
      <c r="M2890" s="91">
        <f t="shared" si="228"/>
        <v>44070</v>
      </c>
      <c r="N2890" s="90">
        <f t="shared" si="229"/>
        <v>44070.500347222223</v>
      </c>
      <c r="O2890" s="386">
        <v>101.554</v>
      </c>
      <c r="P2890" s="386">
        <v>3.0440719999999999</v>
      </c>
      <c r="Q2890" s="386" t="s">
        <v>389</v>
      </c>
    </row>
    <row r="2891" spans="1:17">
      <c r="A2891" s="386" t="s">
        <v>388</v>
      </c>
      <c r="B2891" s="386" t="s">
        <v>389</v>
      </c>
      <c r="C2891" s="386" t="s">
        <v>188</v>
      </c>
      <c r="D2891" s="389">
        <v>44071</v>
      </c>
      <c r="E2891" s="394">
        <v>0.40240740740740744</v>
      </c>
      <c r="F2891" s="386" t="s">
        <v>754</v>
      </c>
      <c r="G2891" s="386">
        <v>101.265</v>
      </c>
      <c r="H2891" s="386">
        <v>3.0589750000000002</v>
      </c>
      <c r="J2891" s="320">
        <f t="shared" si="225"/>
        <v>2020</v>
      </c>
      <c r="K2891" s="320">
        <f t="shared" si="226"/>
        <v>8</v>
      </c>
      <c r="L2891" s="320">
        <f t="shared" si="227"/>
        <v>28</v>
      </c>
      <c r="M2891" s="91">
        <f t="shared" si="228"/>
        <v>44071</v>
      </c>
      <c r="N2891" s="90">
        <f t="shared" si="229"/>
        <v>44071.402407407404</v>
      </c>
      <c r="O2891" s="386">
        <v>101.265</v>
      </c>
      <c r="P2891" s="386">
        <v>3.0589750000000002</v>
      </c>
      <c r="Q2891" s="386" t="s">
        <v>389</v>
      </c>
    </row>
    <row r="2892" spans="1:17">
      <c r="A2892" s="386" t="s">
        <v>388</v>
      </c>
      <c r="B2892" s="386" t="s">
        <v>389</v>
      </c>
      <c r="C2892" s="386" t="s">
        <v>188</v>
      </c>
      <c r="D2892" s="389">
        <v>44071</v>
      </c>
      <c r="E2892" s="394">
        <v>0.40240740740740744</v>
      </c>
      <c r="F2892" s="386" t="s">
        <v>754</v>
      </c>
      <c r="G2892" s="386">
        <v>101.265</v>
      </c>
      <c r="H2892" s="386">
        <v>3.0589750000000002</v>
      </c>
      <c r="J2892" s="320">
        <f t="shared" si="225"/>
        <v>2020</v>
      </c>
      <c r="K2892" s="320">
        <f t="shared" si="226"/>
        <v>8</v>
      </c>
      <c r="L2892" s="320">
        <f t="shared" si="227"/>
        <v>28</v>
      </c>
      <c r="M2892" s="91">
        <f t="shared" si="228"/>
        <v>44071</v>
      </c>
      <c r="N2892" s="90">
        <f t="shared" si="229"/>
        <v>44071.402407407404</v>
      </c>
      <c r="O2892" s="386">
        <v>101.265</v>
      </c>
      <c r="P2892" s="386">
        <v>3.0589750000000002</v>
      </c>
      <c r="Q2892" s="386" t="s">
        <v>389</v>
      </c>
    </row>
    <row r="2893" spans="1:17">
      <c r="A2893" s="386" t="s">
        <v>388</v>
      </c>
      <c r="B2893" s="386" t="s">
        <v>389</v>
      </c>
      <c r="C2893" s="386" t="s">
        <v>188</v>
      </c>
      <c r="D2893" s="389">
        <v>44074</v>
      </c>
      <c r="E2893" s="394">
        <v>0.56238425925925928</v>
      </c>
      <c r="F2893" s="386" t="s">
        <v>415</v>
      </c>
      <c r="G2893" s="386">
        <v>102.023</v>
      </c>
      <c r="H2893" s="386">
        <v>3.02</v>
      </c>
      <c r="J2893" s="320">
        <f t="shared" si="225"/>
        <v>2020</v>
      </c>
      <c r="K2893" s="320">
        <f t="shared" si="226"/>
        <v>8</v>
      </c>
      <c r="L2893" s="320">
        <f t="shared" si="227"/>
        <v>31</v>
      </c>
      <c r="M2893" s="91">
        <f t="shared" si="228"/>
        <v>44074</v>
      </c>
      <c r="N2893" s="90">
        <f t="shared" si="229"/>
        <v>44074.562384259261</v>
      </c>
      <c r="O2893" s="386">
        <v>102.023</v>
      </c>
      <c r="P2893" s="386">
        <v>3.02</v>
      </c>
      <c r="Q2893" s="386" t="s">
        <v>389</v>
      </c>
    </row>
    <row r="2894" spans="1:17">
      <c r="A2894" s="386" t="s">
        <v>388</v>
      </c>
      <c r="B2894" s="386" t="s">
        <v>389</v>
      </c>
      <c r="C2894" s="386" t="s">
        <v>188</v>
      </c>
      <c r="D2894" s="389">
        <v>44074</v>
      </c>
      <c r="E2894" s="394">
        <v>0.62555555555555553</v>
      </c>
      <c r="F2894" s="386" t="s">
        <v>431</v>
      </c>
      <c r="G2894" s="386">
        <v>102.07599999999999</v>
      </c>
      <c r="H2894" s="386">
        <v>3.0172889999999999</v>
      </c>
      <c r="J2894" s="320">
        <f t="shared" si="225"/>
        <v>2020</v>
      </c>
      <c r="K2894" s="320">
        <f t="shared" si="226"/>
        <v>8</v>
      </c>
      <c r="L2894" s="320">
        <f t="shared" si="227"/>
        <v>31</v>
      </c>
      <c r="M2894" s="91">
        <f t="shared" si="228"/>
        <v>44074</v>
      </c>
      <c r="N2894" s="90">
        <f t="shared" si="229"/>
        <v>44074.625555555554</v>
      </c>
      <c r="O2894" s="386">
        <v>102.07599999999999</v>
      </c>
      <c r="P2894" s="386">
        <v>3.0172889999999999</v>
      </c>
      <c r="Q2894" s="386" t="s">
        <v>389</v>
      </c>
    </row>
    <row r="2895" spans="1:17">
      <c r="J2895" s="320"/>
      <c r="K2895" s="320"/>
      <c r="L2895" s="320"/>
      <c r="M2895" s="91"/>
      <c r="N2895" s="90"/>
    </row>
    <row r="2896" spans="1:17">
      <c r="J2896" s="89"/>
      <c r="K2896" s="89"/>
      <c r="L2896" s="89"/>
      <c r="M2896" s="91"/>
      <c r="N2896" s="90"/>
    </row>
    <row r="2897" spans="10:14">
      <c r="J2897" s="89"/>
      <c r="K2897" s="89"/>
      <c r="L2897" s="89"/>
      <c r="M2897" s="91"/>
      <c r="N2897" s="90"/>
    </row>
    <row r="2898" spans="10:14">
      <c r="J2898" s="89"/>
      <c r="K2898" s="89"/>
      <c r="L2898" s="89"/>
      <c r="M2898" s="91"/>
      <c r="N2898" s="90"/>
    </row>
    <row r="2899" spans="10:14">
      <c r="J2899" s="89"/>
      <c r="K2899" s="89"/>
      <c r="L2899" s="89"/>
      <c r="M2899" s="91"/>
      <c r="N2899" s="90"/>
    </row>
    <row r="2900" spans="10:14">
      <c r="J2900" s="89"/>
      <c r="K2900" s="89"/>
      <c r="L2900" s="89"/>
      <c r="M2900" s="91"/>
      <c r="N2900" s="90"/>
    </row>
    <row r="2901" spans="10:14">
      <c r="J2901" s="89"/>
      <c r="K2901" s="89"/>
      <c r="L2901" s="89"/>
      <c r="M2901" s="91"/>
      <c r="N2901" s="90"/>
    </row>
    <row r="2902" spans="10:14">
      <c r="J2902" s="89"/>
      <c r="K2902" s="89"/>
      <c r="L2902" s="89"/>
      <c r="M2902" s="91"/>
      <c r="N2902" s="90"/>
    </row>
    <row r="2903" spans="10:14">
      <c r="J2903" s="89"/>
      <c r="K2903" s="89"/>
      <c r="L2903" s="89"/>
      <c r="M2903" s="91"/>
      <c r="N2903" s="90"/>
    </row>
    <row r="2904" spans="10:14">
      <c r="J2904" s="89"/>
      <c r="K2904" s="89"/>
      <c r="L2904" s="89"/>
      <c r="M2904" s="91"/>
      <c r="N2904" s="90"/>
    </row>
    <row r="2905" spans="10:14">
      <c r="J2905" s="89"/>
      <c r="K2905" s="89"/>
      <c r="L2905" s="89"/>
      <c r="M2905" s="91"/>
      <c r="N2905" s="90"/>
    </row>
    <row r="2906" spans="10:14">
      <c r="J2906" s="89"/>
      <c r="K2906" s="89"/>
      <c r="L2906" s="89"/>
      <c r="M2906" s="91"/>
      <c r="N2906" s="90"/>
    </row>
    <row r="2907" spans="10:14">
      <c r="J2907" s="89"/>
      <c r="K2907" s="89"/>
      <c r="L2907" s="89"/>
      <c r="M2907" s="91"/>
      <c r="N2907" s="90"/>
    </row>
    <row r="2908" spans="10:14">
      <c r="J2908" s="89"/>
      <c r="K2908" s="89"/>
      <c r="L2908" s="89"/>
      <c r="M2908" s="91"/>
      <c r="N2908" s="90"/>
    </row>
    <row r="2909" spans="10:14">
      <c r="J2909" s="89"/>
      <c r="K2909" s="89"/>
      <c r="L2909" s="89"/>
      <c r="M2909" s="91"/>
      <c r="N2909" s="90"/>
    </row>
    <row r="2910" spans="10:14">
      <c r="J2910" s="89"/>
      <c r="K2910" s="89"/>
      <c r="L2910" s="89"/>
      <c r="M2910" s="91"/>
      <c r="N2910" s="90"/>
    </row>
    <row r="2911" spans="10:14">
      <c r="J2911" s="89"/>
      <c r="K2911" s="89"/>
      <c r="L2911" s="89"/>
      <c r="M2911" s="91"/>
      <c r="N2911" s="90"/>
    </row>
    <row r="2912" spans="10:14">
      <c r="J2912" s="89"/>
      <c r="K2912" s="89"/>
      <c r="L2912" s="89"/>
      <c r="M2912" s="91"/>
      <c r="N2912" s="90"/>
    </row>
    <row r="2913" spans="10:14">
      <c r="J2913" s="89"/>
      <c r="K2913" s="89"/>
      <c r="L2913" s="89"/>
      <c r="M2913" s="91"/>
      <c r="N2913" s="90"/>
    </row>
    <row r="2914" spans="10:14">
      <c r="J2914" s="89"/>
      <c r="K2914" s="89"/>
      <c r="L2914" s="89"/>
      <c r="M2914" s="91"/>
      <c r="N2914" s="90"/>
    </row>
    <row r="2915" spans="10:14">
      <c r="J2915" s="89"/>
      <c r="K2915" s="89"/>
      <c r="L2915" s="89"/>
      <c r="M2915" s="91"/>
      <c r="N2915" s="90"/>
    </row>
    <row r="2916" spans="10:14">
      <c r="J2916" s="89"/>
      <c r="K2916" s="89"/>
      <c r="L2916" s="89"/>
      <c r="M2916" s="91"/>
      <c r="N2916" s="90"/>
    </row>
    <row r="2917" spans="10:14">
      <c r="J2917" s="89"/>
      <c r="K2917" s="89"/>
      <c r="L2917" s="89"/>
      <c r="M2917" s="91"/>
      <c r="N2917" s="90"/>
    </row>
    <row r="2918" spans="10:14">
      <c r="J2918" s="89"/>
      <c r="K2918" s="89"/>
      <c r="L2918" s="89"/>
      <c r="M2918" s="91"/>
      <c r="N2918" s="90"/>
    </row>
    <row r="2919" spans="10:14">
      <c r="J2919" s="89"/>
      <c r="K2919" s="89"/>
      <c r="L2919" s="89"/>
      <c r="M2919" s="91"/>
      <c r="N2919" s="90"/>
    </row>
    <row r="2920" spans="10:14">
      <c r="J2920" s="89"/>
      <c r="K2920" s="89"/>
      <c r="L2920" s="89"/>
      <c r="M2920" s="91"/>
      <c r="N2920" s="90"/>
    </row>
    <row r="2921" spans="10:14">
      <c r="J2921" s="89"/>
      <c r="K2921" s="89"/>
      <c r="L2921" s="89"/>
      <c r="M2921" s="91"/>
      <c r="N2921" s="90"/>
    </row>
    <row r="2922" spans="10:14">
      <c r="J2922" s="89"/>
      <c r="K2922" s="89"/>
      <c r="L2922" s="89"/>
      <c r="M2922" s="91"/>
      <c r="N2922" s="90"/>
    </row>
    <row r="2923" spans="10:14">
      <c r="J2923" s="89"/>
      <c r="K2923" s="89"/>
      <c r="L2923" s="89"/>
      <c r="M2923" s="91"/>
      <c r="N2923" s="90"/>
    </row>
    <row r="2924" spans="10:14">
      <c r="J2924" s="89"/>
      <c r="K2924" s="89"/>
      <c r="L2924" s="89"/>
      <c r="M2924" s="91"/>
      <c r="N2924" s="90"/>
    </row>
    <row r="2925" spans="10:14">
      <c r="J2925" s="89"/>
      <c r="K2925" s="89"/>
      <c r="L2925" s="89"/>
      <c r="M2925" s="91"/>
      <c r="N2925" s="90"/>
    </row>
    <row r="2926" spans="10:14">
      <c r="J2926" s="89"/>
      <c r="K2926" s="89"/>
      <c r="L2926" s="89"/>
      <c r="M2926" s="91"/>
      <c r="N2926" s="90"/>
    </row>
    <row r="2927" spans="10:14">
      <c r="J2927" s="89"/>
      <c r="K2927" s="89"/>
      <c r="L2927" s="89"/>
      <c r="M2927" s="91"/>
      <c r="N2927" s="90"/>
    </row>
    <row r="2928" spans="10:14">
      <c r="J2928" s="89"/>
      <c r="K2928" s="89"/>
      <c r="L2928" s="89"/>
      <c r="M2928" s="91"/>
      <c r="N2928" s="90"/>
    </row>
    <row r="2929" spans="10:14">
      <c r="J2929" s="89"/>
      <c r="K2929" s="89"/>
      <c r="L2929" s="89"/>
      <c r="M2929" s="91"/>
      <c r="N2929" s="90"/>
    </row>
    <row r="2930" spans="10:14">
      <c r="J2930" s="89"/>
      <c r="K2930" s="89"/>
      <c r="L2930" s="89"/>
      <c r="M2930" s="91"/>
      <c r="N2930" s="90"/>
    </row>
    <row r="2931" spans="10:14">
      <c r="J2931" s="89"/>
      <c r="K2931" s="89"/>
      <c r="L2931" s="89"/>
      <c r="M2931" s="91"/>
      <c r="N2931" s="90"/>
    </row>
    <row r="2932" spans="10:14">
      <c r="J2932" s="89"/>
      <c r="K2932" s="89"/>
      <c r="L2932" s="89"/>
      <c r="M2932" s="91"/>
      <c r="N2932" s="90"/>
    </row>
    <row r="2933" spans="10:14">
      <c r="J2933" s="89"/>
      <c r="K2933" s="89"/>
      <c r="L2933" s="89"/>
      <c r="M2933" s="91"/>
      <c r="N2933" s="90"/>
    </row>
    <row r="2934" spans="10:14">
      <c r="J2934" s="89"/>
      <c r="K2934" s="89"/>
      <c r="L2934" s="89"/>
      <c r="M2934" s="91"/>
      <c r="N2934" s="90"/>
    </row>
    <row r="2935" spans="10:14">
      <c r="J2935" s="89"/>
      <c r="K2935" s="89"/>
      <c r="L2935" s="89"/>
      <c r="M2935" s="91"/>
      <c r="N2935" s="90"/>
    </row>
    <row r="2936" spans="10:14">
      <c r="J2936" s="89"/>
      <c r="K2936" s="89"/>
      <c r="L2936" s="89"/>
      <c r="M2936" s="91"/>
      <c r="N2936" s="90"/>
    </row>
    <row r="2937" spans="10:14">
      <c r="J2937" s="89"/>
      <c r="K2937" s="89"/>
      <c r="L2937" s="89"/>
      <c r="M2937" s="91"/>
      <c r="N2937" s="90"/>
    </row>
    <row r="2938" spans="10:14">
      <c r="J2938" s="89"/>
      <c r="K2938" s="89"/>
      <c r="L2938" s="89"/>
      <c r="M2938" s="91"/>
      <c r="N2938" s="90"/>
    </row>
    <row r="2939" spans="10:14">
      <c r="J2939" s="89"/>
      <c r="K2939" s="89"/>
      <c r="L2939" s="89"/>
      <c r="M2939" s="91"/>
      <c r="N2939" s="90"/>
    </row>
    <row r="2940" spans="10:14">
      <c r="J2940" s="89"/>
      <c r="K2940" s="89"/>
      <c r="L2940" s="89"/>
      <c r="M2940" s="91"/>
      <c r="N2940" s="90"/>
    </row>
    <row r="2941" spans="10:14">
      <c r="J2941" s="89"/>
      <c r="K2941" s="89"/>
      <c r="L2941" s="89"/>
      <c r="M2941" s="91"/>
      <c r="N2941" s="90"/>
    </row>
    <row r="2942" spans="10:14">
      <c r="J2942" s="89"/>
      <c r="K2942" s="89"/>
      <c r="L2942" s="89"/>
      <c r="M2942" s="91"/>
      <c r="N2942" s="90"/>
    </row>
    <row r="2943" spans="10:14">
      <c r="J2943" s="89"/>
      <c r="K2943" s="89"/>
      <c r="L2943" s="89"/>
      <c r="M2943" s="91"/>
      <c r="N2943" s="90"/>
    </row>
    <row r="2944" spans="10:14">
      <c r="J2944" s="89"/>
      <c r="K2944" s="89"/>
      <c r="L2944" s="89"/>
      <c r="M2944" s="91"/>
      <c r="N2944" s="90"/>
    </row>
    <row r="2945" spans="10:14">
      <c r="J2945" s="89"/>
      <c r="K2945" s="89"/>
      <c r="L2945" s="89"/>
      <c r="M2945" s="91"/>
      <c r="N2945" s="90"/>
    </row>
    <row r="2946" spans="10:14">
      <c r="J2946" s="89"/>
      <c r="K2946" s="89"/>
      <c r="L2946" s="89"/>
      <c r="M2946" s="91"/>
      <c r="N2946" s="90"/>
    </row>
    <row r="2947" spans="10:14">
      <c r="J2947" s="89"/>
      <c r="K2947" s="89"/>
      <c r="L2947" s="89"/>
      <c r="M2947" s="91"/>
      <c r="N2947" s="90"/>
    </row>
    <row r="2948" spans="10:14">
      <c r="J2948" s="89"/>
      <c r="K2948" s="89"/>
      <c r="L2948" s="89"/>
      <c r="M2948" s="91"/>
      <c r="N2948" s="90"/>
    </row>
    <row r="2949" spans="10:14">
      <c r="J2949" s="89"/>
      <c r="K2949" s="89"/>
      <c r="L2949" s="89"/>
      <c r="M2949" s="91"/>
      <c r="N2949" s="90"/>
    </row>
    <row r="2950" spans="10:14">
      <c r="J2950" s="89"/>
      <c r="K2950" s="89"/>
      <c r="L2950" s="89"/>
      <c r="M2950" s="91"/>
      <c r="N2950" s="90"/>
    </row>
    <row r="2951" spans="10:14">
      <c r="J2951" s="89"/>
      <c r="K2951" s="89"/>
      <c r="L2951" s="89"/>
      <c r="M2951" s="91"/>
      <c r="N2951" s="90"/>
    </row>
    <row r="2952" spans="10:14">
      <c r="J2952" s="89"/>
      <c r="K2952" s="89"/>
      <c r="L2952" s="89"/>
      <c r="M2952" s="91"/>
      <c r="N2952" s="90"/>
    </row>
    <row r="2953" spans="10:14">
      <c r="J2953" s="89"/>
      <c r="K2953" s="89"/>
      <c r="L2953" s="89"/>
      <c r="M2953" s="91"/>
      <c r="N2953" s="90"/>
    </row>
    <row r="2954" spans="10:14">
      <c r="J2954" s="89"/>
      <c r="K2954" s="89"/>
      <c r="L2954" s="89"/>
      <c r="M2954" s="91"/>
      <c r="N2954" s="90"/>
    </row>
    <row r="2955" spans="10:14">
      <c r="J2955" s="89"/>
      <c r="K2955" s="89"/>
      <c r="L2955" s="89"/>
      <c r="M2955" s="91"/>
      <c r="N2955" s="90"/>
    </row>
    <row r="2956" spans="10:14">
      <c r="J2956" s="89"/>
      <c r="K2956" s="89"/>
      <c r="L2956" s="89"/>
      <c r="M2956" s="91"/>
      <c r="N2956" s="90"/>
    </row>
    <row r="2957" spans="10:14">
      <c r="J2957" s="89"/>
      <c r="K2957" s="89"/>
      <c r="L2957" s="89"/>
      <c r="M2957" s="91"/>
      <c r="N2957" s="90"/>
    </row>
    <row r="2958" spans="10:14">
      <c r="J2958" s="89"/>
      <c r="K2958" s="89"/>
      <c r="L2958" s="89"/>
      <c r="M2958" s="91"/>
      <c r="N2958" s="90"/>
    </row>
    <row r="2959" spans="10:14">
      <c r="J2959" s="89"/>
      <c r="K2959" s="89"/>
      <c r="L2959" s="89"/>
      <c r="M2959" s="91"/>
      <c r="N2959" s="90"/>
    </row>
    <row r="2960" spans="10:14">
      <c r="J2960" s="89"/>
      <c r="K2960" s="89"/>
      <c r="L2960" s="89"/>
      <c r="M2960" s="91"/>
      <c r="N2960" s="90"/>
    </row>
    <row r="2961" spans="10:14">
      <c r="J2961" s="89"/>
      <c r="K2961" s="89"/>
      <c r="L2961" s="89"/>
      <c r="M2961" s="91"/>
      <c r="N2961" s="90"/>
    </row>
    <row r="2962" spans="10:14">
      <c r="J2962" s="89"/>
      <c r="K2962" s="89"/>
      <c r="L2962" s="89"/>
      <c r="M2962" s="91"/>
      <c r="N2962" s="90"/>
    </row>
    <row r="2963" spans="10:14">
      <c r="J2963" s="89"/>
      <c r="K2963" s="89"/>
      <c r="L2963" s="89"/>
      <c r="M2963" s="91"/>
      <c r="N2963" s="90"/>
    </row>
    <row r="2964" spans="10:14">
      <c r="J2964" s="89"/>
      <c r="K2964" s="89"/>
      <c r="L2964" s="89"/>
      <c r="M2964" s="91"/>
      <c r="N2964" s="90"/>
    </row>
    <row r="2965" spans="10:14">
      <c r="J2965" s="89"/>
      <c r="K2965" s="89"/>
      <c r="L2965" s="89"/>
      <c r="M2965" s="91"/>
      <c r="N2965" s="90"/>
    </row>
    <row r="2966" spans="10:14">
      <c r="J2966" s="89"/>
      <c r="K2966" s="89"/>
      <c r="L2966" s="89"/>
      <c r="M2966" s="91"/>
      <c r="N2966" s="90"/>
    </row>
    <row r="2967" spans="10:14">
      <c r="J2967" s="89"/>
      <c r="K2967" s="89"/>
      <c r="L2967" s="89"/>
      <c r="M2967" s="91"/>
      <c r="N2967" s="90"/>
    </row>
    <row r="2968" spans="10:14">
      <c r="J2968" s="89"/>
      <c r="K2968" s="89"/>
      <c r="L2968" s="89"/>
      <c r="M2968" s="91"/>
      <c r="N2968" s="90"/>
    </row>
    <row r="2969" spans="10:14">
      <c r="J2969" s="89"/>
      <c r="K2969" s="89"/>
      <c r="L2969" s="89"/>
      <c r="M2969" s="91"/>
      <c r="N2969" s="90"/>
    </row>
    <row r="2970" spans="10:14">
      <c r="J2970" s="89"/>
      <c r="K2970" s="89"/>
      <c r="L2970" s="89"/>
      <c r="M2970" s="91"/>
      <c r="N2970" s="90"/>
    </row>
    <row r="2971" spans="10:14">
      <c r="J2971" s="89"/>
      <c r="K2971" s="89"/>
      <c r="L2971" s="89"/>
      <c r="M2971" s="91"/>
      <c r="N2971" s="90"/>
    </row>
    <row r="2972" spans="10:14">
      <c r="J2972" s="89"/>
      <c r="K2972" s="89"/>
      <c r="L2972" s="89"/>
      <c r="M2972" s="91"/>
      <c r="N2972" s="90"/>
    </row>
    <row r="2973" spans="10:14">
      <c r="J2973" s="89"/>
      <c r="K2973" s="89"/>
      <c r="L2973" s="89"/>
      <c r="M2973" s="91"/>
      <c r="N2973" s="90"/>
    </row>
    <row r="2974" spans="10:14">
      <c r="J2974" s="89"/>
      <c r="K2974" s="89"/>
      <c r="L2974" s="89"/>
      <c r="M2974" s="91"/>
      <c r="N2974" s="90"/>
    </row>
    <row r="2975" spans="10:14">
      <c r="J2975" s="89"/>
      <c r="K2975" s="89"/>
      <c r="L2975" s="89"/>
      <c r="M2975" s="91"/>
      <c r="N2975" s="90"/>
    </row>
    <row r="2976" spans="10:14">
      <c r="J2976" s="89"/>
      <c r="K2976" s="89"/>
      <c r="L2976" s="89"/>
      <c r="M2976" s="91"/>
      <c r="N2976" s="90"/>
    </row>
    <row r="2977" spans="10:14">
      <c r="J2977" s="89"/>
      <c r="K2977" s="89"/>
      <c r="L2977" s="89"/>
      <c r="M2977" s="91"/>
      <c r="N2977" s="90"/>
    </row>
    <row r="2978" spans="10:14">
      <c r="J2978" s="89"/>
      <c r="K2978" s="89"/>
      <c r="L2978" s="89"/>
      <c r="M2978" s="91"/>
      <c r="N2978" s="90"/>
    </row>
    <row r="2979" spans="10:14">
      <c r="J2979" s="89"/>
      <c r="K2979" s="89"/>
      <c r="L2979" s="89"/>
      <c r="M2979" s="91"/>
      <c r="N2979" s="90"/>
    </row>
    <row r="2980" spans="10:14">
      <c r="J2980" s="89"/>
      <c r="K2980" s="89"/>
      <c r="L2980" s="89"/>
      <c r="M2980" s="91"/>
      <c r="N2980" s="90"/>
    </row>
    <row r="2981" spans="10:14">
      <c r="J2981" s="89"/>
      <c r="K2981" s="89"/>
      <c r="L2981" s="89"/>
      <c r="M2981" s="91"/>
      <c r="N2981" s="90"/>
    </row>
    <row r="2982" spans="10:14">
      <c r="J2982" s="89"/>
      <c r="K2982" s="89"/>
      <c r="L2982" s="89"/>
      <c r="M2982" s="91"/>
      <c r="N2982" s="90"/>
    </row>
    <row r="2983" spans="10:14">
      <c r="J2983" s="89"/>
      <c r="K2983" s="89"/>
      <c r="L2983" s="89"/>
      <c r="M2983" s="91"/>
      <c r="N2983" s="90"/>
    </row>
    <row r="2984" spans="10:14">
      <c r="J2984" s="89"/>
      <c r="K2984" s="89"/>
      <c r="L2984" s="89"/>
      <c r="M2984" s="91"/>
      <c r="N2984" s="90"/>
    </row>
    <row r="2985" spans="10:14">
      <c r="J2985" s="89"/>
      <c r="K2985" s="89"/>
      <c r="L2985" s="89"/>
      <c r="M2985" s="91"/>
      <c r="N2985" s="90"/>
    </row>
    <row r="2986" spans="10:14">
      <c r="J2986" s="89"/>
      <c r="K2986" s="89"/>
      <c r="L2986" s="89"/>
      <c r="M2986" s="91"/>
      <c r="N2986" s="90"/>
    </row>
    <row r="2987" spans="10:14">
      <c r="J2987" s="89"/>
      <c r="K2987" s="89"/>
      <c r="L2987" s="89"/>
      <c r="M2987" s="91"/>
      <c r="N2987" s="90"/>
    </row>
    <row r="2988" spans="10:14">
      <c r="J2988" s="89"/>
      <c r="K2988" s="89"/>
      <c r="L2988" s="89"/>
      <c r="M2988" s="91"/>
      <c r="N2988" s="90"/>
    </row>
    <row r="2989" spans="10:14">
      <c r="J2989" s="89"/>
      <c r="K2989" s="89"/>
      <c r="L2989" s="89"/>
      <c r="M2989" s="91"/>
      <c r="N2989" s="90"/>
    </row>
    <row r="2990" spans="10:14">
      <c r="J2990" s="89"/>
      <c r="K2990" s="89"/>
      <c r="L2990" s="89"/>
      <c r="M2990" s="91"/>
      <c r="N2990" s="90"/>
    </row>
    <row r="2991" spans="10:14">
      <c r="J2991" s="89"/>
      <c r="K2991" s="89"/>
      <c r="L2991" s="89"/>
      <c r="M2991" s="91"/>
      <c r="N2991" s="90"/>
    </row>
    <row r="2992" spans="10:14">
      <c r="J2992" s="89"/>
      <c r="K2992" s="89"/>
      <c r="L2992" s="89"/>
      <c r="M2992" s="91"/>
      <c r="N2992" s="90"/>
    </row>
    <row r="2993" spans="10:14">
      <c r="J2993" s="89"/>
      <c r="K2993" s="89"/>
      <c r="L2993" s="89"/>
      <c r="M2993" s="91"/>
      <c r="N2993" s="90"/>
    </row>
    <row r="2994" spans="10:14">
      <c r="J2994" s="89"/>
      <c r="K2994" s="89"/>
      <c r="L2994" s="89"/>
      <c r="M2994" s="91"/>
      <c r="N2994" s="90"/>
    </row>
    <row r="2995" spans="10:14">
      <c r="J2995" s="89"/>
      <c r="K2995" s="89"/>
      <c r="L2995" s="89"/>
      <c r="M2995" s="91"/>
      <c r="N2995" s="90"/>
    </row>
    <row r="2996" spans="10:14">
      <c r="J2996" s="89"/>
      <c r="K2996" s="89"/>
      <c r="L2996" s="89"/>
      <c r="M2996" s="91"/>
      <c r="N2996" s="90"/>
    </row>
    <row r="2997" spans="10:14">
      <c r="J2997" s="89"/>
      <c r="K2997" s="89"/>
      <c r="L2997" s="89"/>
      <c r="M2997" s="91"/>
      <c r="N2997" s="90"/>
    </row>
    <row r="2998" spans="10:14">
      <c r="J2998" s="89"/>
      <c r="K2998" s="89"/>
      <c r="L2998" s="89"/>
      <c r="M2998" s="91"/>
      <c r="N2998" s="90"/>
    </row>
    <row r="2999" spans="10:14">
      <c r="J2999" s="89"/>
      <c r="K2999" s="89"/>
      <c r="L2999" s="89"/>
      <c r="M2999" s="91"/>
      <c r="N2999" s="90"/>
    </row>
    <row r="3000" spans="10:14">
      <c r="J3000" s="89"/>
      <c r="K3000" s="89"/>
      <c r="L3000" s="89"/>
      <c r="M3000" s="91"/>
      <c r="N3000" s="90"/>
    </row>
    <row r="3001" spans="10:14">
      <c r="J3001" s="89"/>
      <c r="K3001" s="89"/>
      <c r="L3001" s="89"/>
      <c r="M3001" s="91"/>
      <c r="N3001" s="90"/>
    </row>
    <row r="3002" spans="10:14">
      <c r="J3002" s="89"/>
      <c r="K3002" s="89"/>
      <c r="L3002" s="89"/>
      <c r="M3002" s="91"/>
      <c r="N3002" s="90"/>
    </row>
    <row r="3003" spans="10:14">
      <c r="J3003" s="89"/>
      <c r="K3003" s="89"/>
      <c r="L3003" s="89"/>
      <c r="M3003" s="91"/>
      <c r="N3003" s="90"/>
    </row>
    <row r="3004" spans="10:14">
      <c r="J3004" s="89"/>
      <c r="K3004" s="89"/>
      <c r="L3004" s="89"/>
      <c r="M3004" s="91"/>
      <c r="N3004" s="90"/>
    </row>
    <row r="3005" spans="10:14">
      <c r="J3005" s="89"/>
      <c r="K3005" s="89"/>
      <c r="L3005" s="89"/>
      <c r="M3005" s="91"/>
      <c r="N3005" s="90"/>
    </row>
    <row r="3006" spans="10:14">
      <c r="J3006" s="89"/>
      <c r="K3006" s="89"/>
      <c r="L3006" s="89"/>
      <c r="M3006" s="91"/>
      <c r="N3006" s="90"/>
    </row>
    <row r="3007" spans="10:14">
      <c r="J3007" s="89"/>
      <c r="K3007" s="89"/>
      <c r="L3007" s="89"/>
      <c r="M3007" s="91"/>
      <c r="N3007" s="90"/>
    </row>
    <row r="3008" spans="10:14">
      <c r="J3008" s="89"/>
      <c r="K3008" s="89"/>
      <c r="L3008" s="89"/>
      <c r="M3008" s="91"/>
      <c r="N3008" s="90"/>
    </row>
    <row r="3009" spans="10:14">
      <c r="J3009" s="89"/>
      <c r="K3009" s="89"/>
      <c r="L3009" s="89"/>
      <c r="M3009" s="91"/>
      <c r="N3009" s="90"/>
    </row>
    <row r="3010" spans="10:14">
      <c r="J3010" s="89"/>
      <c r="K3010" s="89"/>
      <c r="L3010" s="89"/>
      <c r="M3010" s="91"/>
      <c r="N3010" s="90"/>
    </row>
    <row r="3011" spans="10:14">
      <c r="J3011" s="89"/>
      <c r="K3011" s="89"/>
      <c r="L3011" s="89"/>
      <c r="M3011" s="91"/>
      <c r="N3011" s="90"/>
    </row>
    <row r="3012" spans="10:14">
      <c r="J3012" s="89"/>
      <c r="K3012" s="89"/>
      <c r="L3012" s="89"/>
      <c r="M3012" s="91"/>
      <c r="N3012" s="90"/>
    </row>
    <row r="3013" spans="10:14">
      <c r="J3013" s="89"/>
      <c r="K3013" s="89"/>
      <c r="L3013" s="89"/>
      <c r="M3013" s="91"/>
      <c r="N3013" s="90"/>
    </row>
    <row r="3014" spans="10:14">
      <c r="J3014" s="89"/>
      <c r="K3014" s="89"/>
      <c r="L3014" s="89"/>
      <c r="M3014" s="91"/>
      <c r="N3014" s="90"/>
    </row>
    <row r="3015" spans="10:14">
      <c r="J3015" s="89"/>
      <c r="K3015" s="89"/>
      <c r="L3015" s="89"/>
      <c r="M3015" s="91"/>
      <c r="N3015" s="90"/>
    </row>
    <row r="3016" spans="10:14">
      <c r="J3016" s="89"/>
      <c r="K3016" s="89"/>
      <c r="L3016" s="89"/>
      <c r="M3016" s="91"/>
      <c r="N3016" s="90"/>
    </row>
    <row r="3017" spans="10:14">
      <c r="J3017" s="89"/>
      <c r="K3017" s="89"/>
      <c r="L3017" s="89"/>
      <c r="M3017" s="91"/>
      <c r="N3017" s="90"/>
    </row>
    <row r="3018" spans="10:14">
      <c r="J3018" s="89"/>
      <c r="K3018" s="89"/>
      <c r="L3018" s="89"/>
      <c r="M3018" s="91"/>
      <c r="N3018" s="90"/>
    </row>
    <row r="3019" spans="10:14">
      <c r="J3019" s="89"/>
      <c r="K3019" s="89"/>
      <c r="L3019" s="89"/>
      <c r="M3019" s="91"/>
      <c r="N3019" s="90"/>
    </row>
    <row r="3020" spans="10:14">
      <c r="J3020" s="89"/>
      <c r="K3020" s="89"/>
      <c r="L3020" s="89"/>
      <c r="M3020" s="91"/>
      <c r="N3020" s="90"/>
    </row>
    <row r="3021" spans="10:14">
      <c r="J3021" s="89"/>
      <c r="K3021" s="89"/>
      <c r="L3021" s="89"/>
      <c r="M3021" s="91"/>
      <c r="N3021" s="90"/>
    </row>
    <row r="3022" spans="10:14">
      <c r="J3022" s="89"/>
      <c r="K3022" s="89"/>
      <c r="L3022" s="89"/>
      <c r="M3022" s="91"/>
      <c r="N3022" s="90"/>
    </row>
    <row r="3023" spans="10:14">
      <c r="J3023" s="89"/>
      <c r="K3023" s="89"/>
      <c r="L3023" s="89"/>
      <c r="M3023" s="91"/>
      <c r="N3023" s="90"/>
    </row>
    <row r="3024" spans="10:14">
      <c r="J3024" s="89"/>
      <c r="K3024" s="89"/>
      <c r="L3024" s="89"/>
      <c r="M3024" s="91"/>
      <c r="N3024" s="90"/>
    </row>
    <row r="3025" spans="10:14">
      <c r="J3025" s="89"/>
      <c r="K3025" s="89"/>
      <c r="L3025" s="89"/>
      <c r="M3025" s="91"/>
      <c r="N3025" s="90"/>
    </row>
    <row r="3026" spans="10:14">
      <c r="J3026" s="89"/>
      <c r="K3026" s="89"/>
      <c r="L3026" s="89"/>
      <c r="M3026" s="91"/>
      <c r="N3026" s="90"/>
    </row>
    <row r="3027" spans="10:14">
      <c r="J3027" s="89"/>
      <c r="K3027" s="89"/>
      <c r="L3027" s="89"/>
      <c r="M3027" s="91"/>
      <c r="N3027" s="90"/>
    </row>
    <row r="3028" spans="10:14">
      <c r="J3028" s="89"/>
      <c r="K3028" s="89"/>
      <c r="L3028" s="89"/>
      <c r="M3028" s="91"/>
      <c r="N3028" s="90"/>
    </row>
    <row r="3029" spans="10:14">
      <c r="J3029" s="89"/>
      <c r="K3029" s="89"/>
      <c r="L3029" s="89"/>
      <c r="M3029" s="91"/>
      <c r="N3029" s="90"/>
    </row>
    <row r="3030" spans="10:14">
      <c r="J3030" s="89"/>
      <c r="K3030" s="89"/>
      <c r="L3030" s="89"/>
      <c r="M3030" s="91"/>
      <c r="N3030" s="90"/>
    </row>
    <row r="3031" spans="10:14">
      <c r="J3031" s="89"/>
      <c r="K3031" s="89"/>
      <c r="L3031" s="89"/>
      <c r="M3031" s="91"/>
      <c r="N3031" s="90"/>
    </row>
    <row r="3032" spans="10:14">
      <c r="J3032" s="89"/>
      <c r="K3032" s="89"/>
      <c r="L3032" s="89"/>
      <c r="M3032" s="91"/>
      <c r="N3032" s="90"/>
    </row>
    <row r="3033" spans="10:14">
      <c r="J3033" s="89"/>
      <c r="K3033" s="89"/>
      <c r="L3033" s="89"/>
      <c r="M3033" s="91"/>
      <c r="N3033" s="90"/>
    </row>
    <row r="3034" spans="10:14">
      <c r="J3034" s="89"/>
      <c r="K3034" s="89"/>
      <c r="L3034" s="89"/>
      <c r="M3034" s="91"/>
      <c r="N3034" s="90"/>
    </row>
    <row r="3035" spans="10:14">
      <c r="J3035" s="89"/>
      <c r="K3035" s="89"/>
      <c r="L3035" s="89"/>
      <c r="M3035" s="91"/>
      <c r="N3035" s="90"/>
    </row>
    <row r="3036" spans="10:14">
      <c r="J3036" s="89"/>
      <c r="K3036" s="89"/>
      <c r="L3036" s="89"/>
      <c r="M3036" s="91"/>
      <c r="N3036" s="90"/>
    </row>
    <row r="3037" spans="10:14">
      <c r="J3037" s="89"/>
      <c r="K3037" s="89"/>
      <c r="L3037" s="89"/>
      <c r="M3037" s="91"/>
      <c r="N3037" s="90"/>
    </row>
    <row r="3038" spans="10:14">
      <c r="J3038" s="89"/>
      <c r="K3038" s="89"/>
      <c r="L3038" s="89"/>
      <c r="M3038" s="91"/>
      <c r="N3038" s="90"/>
    </row>
    <row r="3039" spans="10:14">
      <c r="J3039" s="89"/>
      <c r="K3039" s="89"/>
      <c r="L3039" s="89"/>
      <c r="M3039" s="91"/>
      <c r="N3039" s="90"/>
    </row>
    <row r="3040" spans="10:14">
      <c r="J3040" s="89"/>
      <c r="K3040" s="89"/>
      <c r="L3040" s="89"/>
      <c r="M3040" s="91"/>
      <c r="N3040" s="90"/>
    </row>
    <row r="3041" spans="10:14">
      <c r="J3041" s="89"/>
      <c r="K3041" s="89"/>
      <c r="L3041" s="89"/>
      <c r="M3041" s="91"/>
      <c r="N3041" s="90"/>
    </row>
    <row r="3042" spans="10:14">
      <c r="J3042" s="89"/>
      <c r="K3042" s="89"/>
      <c r="L3042" s="89"/>
      <c r="M3042" s="91"/>
      <c r="N3042" s="90"/>
    </row>
    <row r="3043" spans="10:14">
      <c r="J3043" s="89"/>
      <c r="K3043" s="89"/>
      <c r="L3043" s="89"/>
      <c r="M3043" s="91"/>
      <c r="N3043" s="90"/>
    </row>
    <row r="3044" spans="10:14">
      <c r="J3044" s="89"/>
      <c r="K3044" s="89"/>
      <c r="L3044" s="89"/>
      <c r="M3044" s="91"/>
      <c r="N3044" s="90"/>
    </row>
    <row r="3045" spans="10:14">
      <c r="J3045" s="89"/>
      <c r="K3045" s="89"/>
      <c r="L3045" s="89"/>
      <c r="M3045" s="91"/>
      <c r="N3045" s="90"/>
    </row>
    <row r="3046" spans="10:14">
      <c r="J3046" s="89"/>
      <c r="K3046" s="89"/>
      <c r="L3046" s="89"/>
      <c r="M3046" s="91"/>
      <c r="N3046" s="90"/>
    </row>
    <row r="3047" spans="10:14">
      <c r="J3047" s="89"/>
      <c r="K3047" s="89"/>
      <c r="L3047" s="89"/>
      <c r="M3047" s="91"/>
      <c r="N3047" s="90"/>
    </row>
    <row r="3048" spans="10:14">
      <c r="J3048" s="89"/>
      <c r="K3048" s="89"/>
      <c r="L3048" s="89"/>
      <c r="M3048" s="91"/>
      <c r="N3048" s="90"/>
    </row>
    <row r="3049" spans="10:14">
      <c r="J3049" s="89"/>
      <c r="K3049" s="89"/>
      <c r="L3049" s="89"/>
      <c r="M3049" s="91"/>
      <c r="N3049" s="90"/>
    </row>
    <row r="3050" spans="10:14">
      <c r="J3050" s="89"/>
      <c r="K3050" s="89"/>
      <c r="L3050" s="89"/>
      <c r="M3050" s="91"/>
      <c r="N3050" s="90"/>
    </row>
    <row r="3051" spans="10:14">
      <c r="J3051" s="89"/>
      <c r="K3051" s="89"/>
      <c r="L3051" s="89"/>
      <c r="M3051" s="91"/>
      <c r="N3051" s="90"/>
    </row>
    <row r="3052" spans="10:14">
      <c r="J3052" s="89"/>
      <c r="K3052" s="89"/>
      <c r="L3052" s="89"/>
      <c r="M3052" s="91"/>
      <c r="N3052" s="90"/>
    </row>
    <row r="3053" spans="10:14">
      <c r="J3053" s="89"/>
      <c r="K3053" s="89"/>
      <c r="L3053" s="89"/>
      <c r="M3053" s="91"/>
      <c r="N3053" s="90"/>
    </row>
    <row r="3054" spans="10:14">
      <c r="J3054" s="89"/>
      <c r="K3054" s="89"/>
      <c r="L3054" s="89"/>
      <c r="M3054" s="91"/>
      <c r="N3054" s="90"/>
    </row>
    <row r="3055" spans="10:14">
      <c r="J3055" s="89"/>
      <c r="K3055" s="89"/>
      <c r="L3055" s="89"/>
      <c r="M3055" s="91"/>
      <c r="N3055" s="90"/>
    </row>
    <row r="3056" spans="10:14">
      <c r="J3056" s="89"/>
      <c r="K3056" s="89"/>
      <c r="L3056" s="89"/>
      <c r="M3056" s="91"/>
      <c r="N3056" s="90"/>
    </row>
    <row r="3057" spans="10:14">
      <c r="J3057" s="89"/>
      <c r="K3057" s="89"/>
      <c r="L3057" s="89"/>
      <c r="M3057" s="91"/>
      <c r="N3057" s="90"/>
    </row>
    <row r="3058" spans="10:14">
      <c r="J3058" s="89"/>
      <c r="K3058" s="89"/>
      <c r="L3058" s="89"/>
      <c r="M3058" s="91"/>
      <c r="N3058" s="90"/>
    </row>
    <row r="3059" spans="10:14">
      <c r="J3059" s="89"/>
      <c r="K3059" s="89"/>
      <c r="L3059" s="89"/>
      <c r="M3059" s="91"/>
      <c r="N3059" s="90"/>
    </row>
    <row r="3060" spans="10:14">
      <c r="J3060" s="89"/>
      <c r="K3060" s="89"/>
      <c r="L3060" s="89"/>
      <c r="M3060" s="91"/>
      <c r="N3060" s="90"/>
    </row>
    <row r="3061" spans="10:14">
      <c r="J3061" s="89"/>
      <c r="K3061" s="89"/>
      <c r="L3061" s="89"/>
      <c r="M3061" s="91"/>
      <c r="N3061" s="90"/>
    </row>
    <row r="3062" spans="10:14">
      <c r="J3062" s="89"/>
      <c r="K3062" s="89"/>
      <c r="L3062" s="89"/>
      <c r="M3062" s="91"/>
      <c r="N3062" s="90"/>
    </row>
    <row r="3063" spans="10:14">
      <c r="J3063" s="89"/>
      <c r="K3063" s="89"/>
      <c r="L3063" s="89"/>
      <c r="M3063" s="91"/>
      <c r="N3063" s="90"/>
    </row>
    <row r="3064" spans="10:14">
      <c r="J3064" s="89"/>
      <c r="K3064" s="89"/>
      <c r="L3064" s="89"/>
      <c r="M3064" s="91"/>
      <c r="N3064" s="90"/>
    </row>
    <row r="3065" spans="10:14">
      <c r="J3065" s="89"/>
      <c r="K3065" s="89"/>
      <c r="L3065" s="89"/>
      <c r="M3065" s="91"/>
      <c r="N3065" s="90"/>
    </row>
    <row r="3066" spans="10:14">
      <c r="J3066" s="89"/>
      <c r="K3066" s="89"/>
      <c r="L3066" s="89"/>
      <c r="M3066" s="91"/>
      <c r="N3066" s="90"/>
    </row>
    <row r="3067" spans="10:14">
      <c r="J3067" s="89"/>
      <c r="K3067" s="89"/>
      <c r="L3067" s="89"/>
      <c r="M3067" s="91"/>
      <c r="N3067" s="90"/>
    </row>
    <row r="3068" spans="10:14">
      <c r="J3068" s="89"/>
      <c r="K3068" s="89"/>
      <c r="L3068" s="89"/>
      <c r="M3068" s="91"/>
      <c r="N3068" s="90"/>
    </row>
    <row r="3069" spans="10:14">
      <c r="J3069" s="89"/>
      <c r="K3069" s="89"/>
      <c r="L3069" s="89"/>
      <c r="M3069" s="91"/>
      <c r="N3069" s="90"/>
    </row>
    <row r="3070" spans="10:14">
      <c r="J3070" s="89"/>
      <c r="K3070" s="89"/>
      <c r="L3070" s="89"/>
      <c r="M3070" s="91"/>
      <c r="N3070" s="90"/>
    </row>
    <row r="3071" spans="10:14">
      <c r="J3071" s="89"/>
      <c r="K3071" s="89"/>
      <c r="L3071" s="89"/>
      <c r="M3071" s="91"/>
      <c r="N3071" s="90"/>
    </row>
    <row r="3072" spans="10:14">
      <c r="J3072" s="89"/>
      <c r="K3072" s="89"/>
      <c r="L3072" s="89"/>
      <c r="M3072" s="91"/>
      <c r="N3072" s="90"/>
    </row>
    <row r="3073" spans="10:14">
      <c r="J3073" s="89"/>
      <c r="K3073" s="89"/>
      <c r="L3073" s="89"/>
      <c r="M3073" s="91"/>
      <c r="N3073" s="90"/>
    </row>
    <row r="3074" spans="10:14">
      <c r="J3074" s="89"/>
      <c r="K3074" s="89"/>
      <c r="L3074" s="89"/>
      <c r="M3074" s="91"/>
      <c r="N3074" s="90"/>
    </row>
    <row r="3075" spans="10:14">
      <c r="J3075" s="89"/>
      <c r="K3075" s="89"/>
      <c r="L3075" s="89"/>
      <c r="M3075" s="91"/>
      <c r="N3075" s="90"/>
    </row>
    <row r="3076" spans="10:14">
      <c r="J3076" s="89"/>
      <c r="K3076" s="89"/>
      <c r="L3076" s="89"/>
      <c r="M3076" s="91"/>
      <c r="N3076" s="90"/>
    </row>
    <row r="3077" spans="10:14">
      <c r="J3077" s="89"/>
      <c r="K3077" s="89"/>
      <c r="L3077" s="89"/>
      <c r="M3077" s="91"/>
      <c r="N3077" s="90"/>
    </row>
    <row r="3078" spans="10:14">
      <c r="J3078" s="89"/>
      <c r="K3078" s="89"/>
      <c r="L3078" s="89"/>
      <c r="M3078" s="91"/>
      <c r="N3078" s="90"/>
    </row>
    <row r="3079" spans="10:14">
      <c r="J3079" s="89"/>
      <c r="K3079" s="89"/>
      <c r="L3079" s="89"/>
      <c r="M3079" s="91"/>
      <c r="N3079" s="90"/>
    </row>
    <row r="3080" spans="10:14">
      <c r="J3080" s="89"/>
      <c r="K3080" s="89"/>
      <c r="L3080" s="89"/>
      <c r="M3080" s="91"/>
      <c r="N3080" s="90"/>
    </row>
    <row r="3081" spans="10:14">
      <c r="J3081" s="89"/>
      <c r="K3081" s="89"/>
      <c r="L3081" s="89"/>
      <c r="M3081" s="91"/>
      <c r="N3081" s="90"/>
    </row>
    <row r="3082" spans="10:14">
      <c r="J3082" s="89"/>
      <c r="K3082" s="89"/>
      <c r="L3082" s="89"/>
      <c r="M3082" s="91"/>
      <c r="N3082" s="90"/>
    </row>
    <row r="3083" spans="10:14">
      <c r="J3083" s="89"/>
      <c r="K3083" s="89"/>
      <c r="L3083" s="89"/>
      <c r="M3083" s="91"/>
      <c r="N3083" s="90"/>
    </row>
    <row r="3084" spans="10:14">
      <c r="J3084" s="89"/>
      <c r="K3084" s="89"/>
      <c r="L3084" s="89"/>
      <c r="M3084" s="91"/>
      <c r="N3084" s="90"/>
    </row>
    <row r="3085" spans="10:14">
      <c r="J3085" s="89"/>
      <c r="K3085" s="89"/>
      <c r="L3085" s="89"/>
      <c r="M3085" s="91"/>
      <c r="N3085" s="90"/>
    </row>
    <row r="3086" spans="10:14">
      <c r="J3086" s="89"/>
      <c r="K3086" s="89"/>
      <c r="L3086" s="89"/>
      <c r="M3086" s="91"/>
      <c r="N3086" s="90"/>
    </row>
    <row r="3087" spans="10:14">
      <c r="J3087" s="89"/>
      <c r="K3087" s="89"/>
      <c r="L3087" s="89"/>
      <c r="M3087" s="91"/>
      <c r="N3087" s="90"/>
    </row>
    <row r="3088" spans="10:14">
      <c r="J3088" s="89"/>
      <c r="K3088" s="89"/>
      <c r="L3088" s="89"/>
      <c r="M3088" s="91"/>
      <c r="N3088" s="90"/>
    </row>
    <row r="3089" spans="10:14">
      <c r="J3089" s="89"/>
      <c r="K3089" s="89"/>
      <c r="L3089" s="89"/>
      <c r="M3089" s="91"/>
      <c r="N3089" s="90"/>
    </row>
    <row r="3090" spans="10:14">
      <c r="J3090" s="89"/>
      <c r="K3090" s="89"/>
      <c r="L3090" s="89"/>
      <c r="M3090" s="91"/>
      <c r="N3090" s="90"/>
    </row>
    <row r="3091" spans="10:14">
      <c r="J3091" s="89"/>
      <c r="K3091" s="89"/>
      <c r="L3091" s="89"/>
      <c r="M3091" s="91"/>
      <c r="N3091" s="90"/>
    </row>
    <row r="3092" spans="10:14">
      <c r="J3092" s="89"/>
      <c r="K3092" s="89"/>
      <c r="L3092" s="89"/>
      <c r="M3092" s="91"/>
      <c r="N3092" s="90"/>
    </row>
    <row r="3093" spans="10:14">
      <c r="J3093" s="89"/>
      <c r="K3093" s="89"/>
      <c r="L3093" s="89"/>
      <c r="M3093" s="91"/>
      <c r="N3093" s="90"/>
    </row>
    <row r="3094" spans="10:14">
      <c r="J3094" s="89"/>
      <c r="K3094" s="89"/>
      <c r="L3094" s="89"/>
      <c r="M3094" s="91"/>
      <c r="N3094" s="90"/>
    </row>
    <row r="3095" spans="10:14">
      <c r="J3095" s="89"/>
      <c r="K3095" s="89"/>
      <c r="L3095" s="89"/>
      <c r="M3095" s="91"/>
      <c r="N3095" s="90"/>
    </row>
    <row r="3096" spans="10:14">
      <c r="J3096" s="89"/>
      <c r="K3096" s="89"/>
      <c r="L3096" s="89"/>
      <c r="M3096" s="91"/>
      <c r="N3096" s="90"/>
    </row>
    <row r="3097" spans="10:14">
      <c r="J3097" s="89"/>
      <c r="K3097" s="89"/>
      <c r="L3097" s="89"/>
      <c r="M3097" s="91"/>
      <c r="N3097" s="90"/>
    </row>
    <row r="3098" spans="10:14">
      <c r="J3098" s="89"/>
      <c r="K3098" s="89"/>
      <c r="L3098" s="89"/>
      <c r="M3098" s="91"/>
      <c r="N3098" s="90"/>
    </row>
    <row r="3099" spans="10:14">
      <c r="J3099" s="89"/>
      <c r="K3099" s="89"/>
      <c r="L3099" s="89"/>
      <c r="M3099" s="91"/>
      <c r="N3099" s="90"/>
    </row>
    <row r="3100" spans="10:14">
      <c r="J3100" s="89"/>
      <c r="K3100" s="89"/>
      <c r="L3100" s="89"/>
      <c r="M3100" s="91"/>
      <c r="N3100" s="90"/>
    </row>
    <row r="3101" spans="10:14">
      <c r="J3101" s="89"/>
      <c r="K3101" s="89"/>
      <c r="L3101" s="89"/>
      <c r="M3101" s="91"/>
      <c r="N3101" s="90"/>
    </row>
    <row r="3102" spans="10:14">
      <c r="J3102" s="89"/>
      <c r="K3102" s="89"/>
      <c r="L3102" s="89"/>
      <c r="M3102" s="91"/>
      <c r="N3102" s="90"/>
    </row>
    <row r="3103" spans="10:14">
      <c r="J3103" s="89"/>
      <c r="K3103" s="89"/>
      <c r="L3103" s="89"/>
      <c r="M3103" s="91"/>
      <c r="N3103" s="90"/>
    </row>
    <row r="3104" spans="10:14">
      <c r="J3104" s="89"/>
      <c r="K3104" s="89"/>
      <c r="L3104" s="89"/>
      <c r="M3104" s="91"/>
      <c r="N3104" s="90"/>
    </row>
    <row r="3105" spans="10:14">
      <c r="J3105" s="89"/>
      <c r="K3105" s="89"/>
      <c r="L3105" s="89"/>
      <c r="M3105" s="91"/>
      <c r="N3105" s="90"/>
    </row>
    <row r="3106" spans="10:14">
      <c r="J3106" s="89"/>
      <c r="K3106" s="89"/>
      <c r="L3106" s="89"/>
      <c r="M3106" s="91"/>
      <c r="N3106" s="90"/>
    </row>
    <row r="3107" spans="10:14">
      <c r="J3107" s="89"/>
      <c r="K3107" s="89"/>
      <c r="L3107" s="89"/>
      <c r="M3107" s="91"/>
      <c r="N3107" s="90"/>
    </row>
    <row r="3108" spans="10:14">
      <c r="J3108" s="89"/>
      <c r="K3108" s="89"/>
      <c r="L3108" s="89"/>
      <c r="M3108" s="91"/>
      <c r="N3108" s="90"/>
    </row>
    <row r="3109" spans="10:14">
      <c r="J3109" s="89"/>
      <c r="K3109" s="89"/>
      <c r="L3109" s="89"/>
      <c r="M3109" s="91"/>
      <c r="N3109" s="90"/>
    </row>
    <row r="3110" spans="10:14">
      <c r="J3110" s="89"/>
      <c r="K3110" s="89"/>
      <c r="L3110" s="89"/>
      <c r="M3110" s="91"/>
      <c r="N3110" s="90"/>
    </row>
    <row r="3111" spans="10:14">
      <c r="J3111" s="89"/>
      <c r="K3111" s="89"/>
      <c r="L3111" s="89"/>
      <c r="M3111" s="91"/>
      <c r="N3111" s="90"/>
    </row>
    <row r="3112" spans="10:14">
      <c r="J3112" s="89"/>
      <c r="K3112" s="89"/>
      <c r="L3112" s="89"/>
      <c r="M3112" s="91"/>
      <c r="N3112" s="90"/>
    </row>
    <row r="3113" spans="10:14">
      <c r="J3113" s="89"/>
      <c r="K3113" s="89"/>
      <c r="L3113" s="89"/>
      <c r="M3113" s="91"/>
      <c r="N3113" s="90"/>
    </row>
    <row r="3114" spans="10:14">
      <c r="J3114" s="89"/>
      <c r="K3114" s="89"/>
      <c r="L3114" s="89"/>
      <c r="M3114" s="91"/>
      <c r="N3114" s="90"/>
    </row>
    <row r="3115" spans="10:14">
      <c r="J3115" s="89"/>
      <c r="K3115" s="89"/>
      <c r="L3115" s="89"/>
      <c r="M3115" s="91"/>
      <c r="N3115" s="90"/>
    </row>
    <row r="3116" spans="10:14">
      <c r="J3116" s="89"/>
      <c r="K3116" s="89"/>
      <c r="L3116" s="89"/>
      <c r="M3116" s="91"/>
      <c r="N3116" s="90"/>
    </row>
    <row r="3117" spans="10:14">
      <c r="J3117" s="89"/>
      <c r="K3117" s="89"/>
      <c r="L3117" s="89"/>
      <c r="M3117" s="91"/>
      <c r="N3117" s="90"/>
    </row>
    <row r="3118" spans="10:14">
      <c r="J3118" s="89"/>
      <c r="K3118" s="89"/>
      <c r="L3118" s="89"/>
      <c r="M3118" s="91"/>
      <c r="N3118" s="90"/>
    </row>
    <row r="3119" spans="10:14">
      <c r="J3119" s="89"/>
      <c r="K3119" s="89"/>
      <c r="L3119" s="89"/>
      <c r="M3119" s="91"/>
      <c r="N3119" s="90"/>
    </row>
    <row r="3120" spans="10:14">
      <c r="J3120" s="89"/>
      <c r="K3120" s="89"/>
      <c r="L3120" s="89"/>
      <c r="M3120" s="91"/>
      <c r="N3120" s="90"/>
    </row>
    <row r="3121" spans="10:14">
      <c r="J3121" s="89"/>
      <c r="K3121" s="89"/>
      <c r="L3121" s="89"/>
      <c r="M3121" s="91"/>
      <c r="N3121" s="90"/>
    </row>
    <row r="3122" spans="10:14">
      <c r="J3122" s="89"/>
      <c r="K3122" s="89"/>
      <c r="L3122" s="89"/>
      <c r="M3122" s="91"/>
      <c r="N3122" s="90"/>
    </row>
    <row r="3123" spans="10:14">
      <c r="J3123" s="89"/>
      <c r="K3123" s="89"/>
      <c r="L3123" s="89"/>
      <c r="M3123" s="91"/>
      <c r="N3123" s="90"/>
    </row>
    <row r="3124" spans="10:14">
      <c r="J3124" s="89"/>
      <c r="K3124" s="89"/>
      <c r="L3124" s="89"/>
      <c r="M3124" s="91"/>
      <c r="N3124" s="90"/>
    </row>
    <row r="3125" spans="10:14">
      <c r="J3125" s="89"/>
      <c r="K3125" s="89"/>
      <c r="L3125" s="89"/>
      <c r="M3125" s="91"/>
      <c r="N3125" s="90"/>
    </row>
    <row r="3126" spans="10:14">
      <c r="J3126" s="89"/>
      <c r="K3126" s="89"/>
      <c r="L3126" s="89"/>
      <c r="M3126" s="91"/>
      <c r="N3126" s="90"/>
    </row>
    <row r="3127" spans="10:14">
      <c r="J3127" s="89"/>
      <c r="K3127" s="89"/>
      <c r="L3127" s="89"/>
      <c r="M3127" s="91"/>
      <c r="N3127" s="90"/>
    </row>
    <row r="3128" spans="10:14">
      <c r="J3128" s="89"/>
      <c r="K3128" s="89"/>
      <c r="L3128" s="89"/>
      <c r="M3128" s="91"/>
      <c r="N3128" s="90"/>
    </row>
    <row r="3129" spans="10:14">
      <c r="J3129" s="89"/>
      <c r="K3129" s="89"/>
      <c r="L3129" s="89"/>
      <c r="M3129" s="91"/>
      <c r="N3129" s="90"/>
    </row>
    <row r="3130" spans="10:14">
      <c r="J3130" s="89"/>
      <c r="K3130" s="89"/>
      <c r="L3130" s="89"/>
      <c r="M3130" s="91"/>
      <c r="N3130" s="90"/>
    </row>
    <row r="3131" spans="10:14">
      <c r="J3131" s="89"/>
      <c r="K3131" s="89"/>
      <c r="L3131" s="89"/>
      <c r="M3131" s="91"/>
      <c r="N3131" s="90"/>
    </row>
    <row r="3132" spans="10:14">
      <c r="J3132" s="89"/>
      <c r="K3132" s="89"/>
      <c r="L3132" s="89"/>
      <c r="M3132" s="91"/>
      <c r="N3132" s="90"/>
    </row>
    <row r="3133" spans="10:14">
      <c r="J3133" s="89"/>
      <c r="K3133" s="89"/>
      <c r="L3133" s="89"/>
      <c r="M3133" s="91"/>
      <c r="N3133" s="90"/>
    </row>
    <row r="3134" spans="10:14">
      <c r="J3134" s="89"/>
      <c r="K3134" s="89"/>
      <c r="L3134" s="89"/>
      <c r="M3134" s="91"/>
      <c r="N3134" s="90"/>
    </row>
    <row r="3135" spans="10:14">
      <c r="J3135" s="89"/>
      <c r="K3135" s="89"/>
      <c r="L3135" s="89"/>
      <c r="M3135" s="91"/>
      <c r="N3135" s="90"/>
    </row>
    <row r="3136" spans="10:14">
      <c r="J3136" s="89"/>
      <c r="K3136" s="89"/>
      <c r="L3136" s="89"/>
      <c r="M3136" s="91"/>
      <c r="N3136" s="90"/>
    </row>
    <row r="3137" spans="10:14">
      <c r="J3137" s="89"/>
      <c r="K3137" s="89"/>
      <c r="L3137" s="89"/>
      <c r="M3137" s="91"/>
      <c r="N3137" s="90"/>
    </row>
    <row r="3138" spans="10:14">
      <c r="J3138" s="89"/>
      <c r="K3138" s="89"/>
      <c r="L3138" s="89"/>
      <c r="M3138" s="91"/>
      <c r="N3138" s="90"/>
    </row>
    <row r="3139" spans="10:14">
      <c r="J3139" s="89"/>
      <c r="K3139" s="89"/>
      <c r="L3139" s="89"/>
      <c r="M3139" s="91"/>
      <c r="N3139" s="90"/>
    </row>
    <row r="3140" spans="10:14">
      <c r="J3140" s="89"/>
      <c r="K3140" s="89"/>
      <c r="L3140" s="89"/>
      <c r="M3140" s="91"/>
      <c r="N3140" s="90"/>
    </row>
    <row r="3141" spans="10:14">
      <c r="J3141" s="89"/>
      <c r="K3141" s="89"/>
      <c r="L3141" s="89"/>
      <c r="M3141" s="91"/>
      <c r="N3141" s="90"/>
    </row>
    <row r="3142" spans="10:14">
      <c r="J3142" s="89"/>
      <c r="K3142" s="89"/>
      <c r="L3142" s="89"/>
      <c r="M3142" s="91"/>
      <c r="N3142" s="90"/>
    </row>
    <row r="3143" spans="10:14">
      <c r="J3143" s="89"/>
      <c r="K3143" s="89"/>
      <c r="L3143" s="89"/>
      <c r="M3143" s="91"/>
      <c r="N3143" s="90"/>
    </row>
    <row r="3144" spans="10:14">
      <c r="J3144" s="89"/>
      <c r="K3144" s="89"/>
      <c r="L3144" s="89"/>
      <c r="M3144" s="91"/>
      <c r="N3144" s="90"/>
    </row>
    <row r="3145" spans="10:14">
      <c r="J3145" s="89"/>
      <c r="K3145" s="89"/>
      <c r="L3145" s="89"/>
      <c r="M3145" s="91"/>
      <c r="N3145" s="90"/>
    </row>
    <row r="3146" spans="10:14">
      <c r="J3146" s="89"/>
      <c r="K3146" s="89"/>
      <c r="L3146" s="89"/>
      <c r="M3146" s="91"/>
      <c r="N3146" s="90"/>
    </row>
    <row r="3147" spans="10:14">
      <c r="J3147" s="89"/>
      <c r="K3147" s="89"/>
      <c r="L3147" s="89"/>
      <c r="M3147" s="91"/>
      <c r="N3147" s="90"/>
    </row>
    <row r="3148" spans="10:14">
      <c r="J3148" s="89"/>
      <c r="K3148" s="89"/>
      <c r="L3148" s="89"/>
      <c r="M3148" s="91"/>
      <c r="N3148" s="90"/>
    </row>
    <row r="3149" spans="10:14">
      <c r="J3149" s="89"/>
      <c r="K3149" s="89"/>
      <c r="L3149" s="89"/>
      <c r="M3149" s="91"/>
      <c r="N3149" s="90"/>
    </row>
    <row r="3150" spans="10:14">
      <c r="J3150" s="89"/>
      <c r="K3150" s="89"/>
      <c r="L3150" s="89"/>
      <c r="M3150" s="91"/>
      <c r="N3150" s="90"/>
    </row>
    <row r="3151" spans="10:14">
      <c r="J3151" s="89"/>
      <c r="K3151" s="89"/>
      <c r="L3151" s="89"/>
      <c r="M3151" s="91"/>
      <c r="N3151" s="90"/>
    </row>
    <row r="3152" spans="10:14">
      <c r="J3152" s="89"/>
      <c r="K3152" s="89"/>
      <c r="L3152" s="89"/>
      <c r="M3152" s="91"/>
      <c r="N3152" s="90"/>
    </row>
    <row r="3153" spans="10:14">
      <c r="J3153" s="89"/>
      <c r="K3153" s="89"/>
      <c r="L3153" s="89"/>
      <c r="M3153" s="91"/>
      <c r="N3153" s="90"/>
    </row>
    <row r="3154" spans="10:14">
      <c r="J3154" s="89"/>
      <c r="K3154" s="89"/>
      <c r="L3154" s="89"/>
      <c r="M3154" s="91"/>
      <c r="N3154" s="90"/>
    </row>
    <row r="3155" spans="10:14">
      <c r="J3155" s="89"/>
      <c r="K3155" s="89"/>
      <c r="L3155" s="89"/>
      <c r="M3155" s="91"/>
      <c r="N3155" s="90"/>
    </row>
    <row r="3156" spans="10:14">
      <c r="J3156" s="89"/>
      <c r="K3156" s="89"/>
      <c r="L3156" s="89"/>
      <c r="M3156" s="91"/>
      <c r="N3156" s="90"/>
    </row>
    <row r="3157" spans="10:14">
      <c r="J3157" s="89"/>
      <c r="K3157" s="89"/>
      <c r="L3157" s="89"/>
      <c r="M3157" s="91"/>
      <c r="N3157" s="90"/>
    </row>
    <row r="3158" spans="10:14">
      <c r="J3158" s="89"/>
      <c r="K3158" s="89"/>
      <c r="L3158" s="89"/>
      <c r="M3158" s="91"/>
      <c r="N3158" s="90"/>
    </row>
    <row r="3159" spans="10:14">
      <c r="J3159" s="89"/>
      <c r="K3159" s="89"/>
      <c r="L3159" s="89"/>
      <c r="M3159" s="91"/>
      <c r="N3159" s="90"/>
    </row>
    <row r="3160" spans="10:14">
      <c r="J3160" s="89"/>
      <c r="K3160" s="89"/>
      <c r="L3160" s="89"/>
      <c r="M3160" s="91"/>
      <c r="N3160" s="90"/>
    </row>
    <row r="3161" spans="10:14">
      <c r="J3161" s="89"/>
      <c r="K3161" s="89"/>
      <c r="L3161" s="89"/>
      <c r="M3161" s="91"/>
      <c r="N3161" s="90"/>
    </row>
    <row r="3162" spans="10:14">
      <c r="J3162" s="89"/>
      <c r="K3162" s="89"/>
      <c r="L3162" s="89"/>
      <c r="M3162" s="91"/>
      <c r="N3162" s="90"/>
    </row>
    <row r="3163" spans="10:14">
      <c r="J3163" s="89"/>
      <c r="K3163" s="89"/>
      <c r="L3163" s="89"/>
      <c r="M3163" s="91"/>
      <c r="N3163" s="90"/>
    </row>
    <row r="3164" spans="10:14">
      <c r="J3164" s="89"/>
      <c r="K3164" s="89"/>
      <c r="L3164" s="89"/>
      <c r="M3164" s="91"/>
      <c r="N3164" s="90"/>
    </row>
    <row r="3165" spans="10:14">
      <c r="J3165" s="89"/>
      <c r="K3165" s="89"/>
      <c r="L3165" s="89"/>
      <c r="M3165" s="91"/>
      <c r="N3165" s="90"/>
    </row>
    <row r="3166" spans="10:14">
      <c r="J3166" s="89"/>
      <c r="K3166" s="89"/>
      <c r="L3166" s="89"/>
      <c r="M3166" s="91"/>
      <c r="N3166" s="90"/>
    </row>
    <row r="3167" spans="10:14">
      <c r="J3167" s="89"/>
      <c r="K3167" s="89"/>
      <c r="L3167" s="89"/>
      <c r="M3167" s="91"/>
      <c r="N3167" s="90"/>
    </row>
    <row r="3168" spans="10:14">
      <c r="J3168" s="89"/>
      <c r="K3168" s="89"/>
      <c r="L3168" s="89"/>
      <c r="M3168" s="91"/>
      <c r="N3168" s="90"/>
    </row>
    <row r="3169" spans="10:14">
      <c r="J3169" s="89"/>
      <c r="K3169" s="89"/>
      <c r="L3169" s="89"/>
      <c r="M3169" s="91"/>
      <c r="N3169" s="90"/>
    </row>
    <row r="3170" spans="10:14">
      <c r="J3170" s="89"/>
      <c r="K3170" s="89"/>
      <c r="L3170" s="89"/>
      <c r="M3170" s="91"/>
      <c r="N3170" s="90"/>
    </row>
    <row r="3171" spans="10:14">
      <c r="J3171" s="89"/>
      <c r="K3171" s="89"/>
      <c r="L3171" s="89"/>
      <c r="M3171" s="91"/>
      <c r="N3171" s="90"/>
    </row>
    <row r="3172" spans="10:14">
      <c r="J3172" s="89"/>
      <c r="K3172" s="89"/>
      <c r="L3172" s="89"/>
      <c r="M3172" s="91"/>
      <c r="N3172" s="90"/>
    </row>
    <row r="3173" spans="10:14">
      <c r="J3173" s="89"/>
      <c r="K3173" s="89"/>
      <c r="L3173" s="89"/>
      <c r="M3173" s="91"/>
      <c r="N3173" s="90"/>
    </row>
    <row r="3174" spans="10:14">
      <c r="J3174" s="89"/>
      <c r="K3174" s="89"/>
      <c r="L3174" s="89"/>
      <c r="M3174" s="91"/>
      <c r="N3174" s="90"/>
    </row>
    <row r="3175" spans="10:14">
      <c r="J3175" s="89"/>
      <c r="K3175" s="89"/>
      <c r="L3175" s="89"/>
      <c r="M3175" s="91"/>
      <c r="N3175" s="90"/>
    </row>
    <row r="3176" spans="10:14">
      <c r="J3176" s="89"/>
      <c r="K3176" s="89"/>
      <c r="L3176" s="89"/>
      <c r="M3176" s="91"/>
      <c r="N3176" s="90"/>
    </row>
    <row r="3177" spans="10:14">
      <c r="J3177" s="89"/>
      <c r="K3177" s="89"/>
      <c r="L3177" s="89"/>
      <c r="M3177" s="91"/>
      <c r="N3177" s="90"/>
    </row>
    <row r="3178" spans="10:14">
      <c r="J3178" s="89"/>
      <c r="K3178" s="89"/>
      <c r="L3178" s="89"/>
      <c r="M3178" s="91"/>
      <c r="N3178" s="90"/>
    </row>
    <row r="3179" spans="10:14">
      <c r="J3179" s="89"/>
      <c r="K3179" s="89"/>
      <c r="L3179" s="89"/>
      <c r="M3179" s="91"/>
      <c r="N3179" s="90"/>
    </row>
    <row r="3180" spans="10:14">
      <c r="J3180" s="89"/>
      <c r="K3180" s="89"/>
      <c r="L3180" s="89"/>
      <c r="M3180" s="91"/>
      <c r="N3180" s="90"/>
    </row>
    <row r="3181" spans="10:14">
      <c r="J3181" s="89"/>
      <c r="K3181" s="89"/>
      <c r="L3181" s="89"/>
      <c r="M3181" s="91"/>
      <c r="N3181" s="90"/>
    </row>
    <row r="3182" spans="10:14">
      <c r="J3182" s="89"/>
      <c r="K3182" s="89"/>
      <c r="L3182" s="89"/>
      <c r="M3182" s="91"/>
      <c r="N3182" s="90"/>
    </row>
    <row r="3183" spans="10:14">
      <c r="J3183" s="89"/>
      <c r="K3183" s="89"/>
      <c r="L3183" s="89"/>
      <c r="M3183" s="91"/>
      <c r="N3183" s="90"/>
    </row>
    <row r="3184" spans="10:14">
      <c r="J3184" s="89"/>
      <c r="K3184" s="89"/>
      <c r="L3184" s="89"/>
      <c r="M3184" s="91"/>
      <c r="N3184" s="90"/>
    </row>
    <row r="3185" spans="10:14">
      <c r="J3185" s="89"/>
      <c r="K3185" s="89"/>
      <c r="L3185" s="89"/>
      <c r="M3185" s="91"/>
      <c r="N3185" s="90"/>
    </row>
    <row r="3186" spans="10:14">
      <c r="J3186" s="89"/>
      <c r="K3186" s="89"/>
      <c r="L3186" s="89"/>
      <c r="M3186" s="91"/>
      <c r="N3186" s="90"/>
    </row>
    <row r="3187" spans="10:14">
      <c r="J3187" s="89"/>
      <c r="K3187" s="89"/>
      <c r="L3187" s="89"/>
      <c r="M3187" s="91"/>
      <c r="N3187" s="90"/>
    </row>
    <row r="3188" spans="10:14">
      <c r="J3188" s="89"/>
      <c r="K3188" s="89"/>
      <c r="L3188" s="89"/>
      <c r="M3188" s="91"/>
      <c r="N3188" s="90"/>
    </row>
    <row r="3189" spans="10:14">
      <c r="J3189" s="89"/>
      <c r="K3189" s="89"/>
      <c r="L3189" s="89"/>
      <c r="M3189" s="91"/>
      <c r="N3189" s="90"/>
    </row>
    <row r="3190" spans="10:14">
      <c r="J3190" s="89"/>
      <c r="K3190" s="89"/>
      <c r="L3190" s="89"/>
      <c r="M3190" s="91"/>
      <c r="N3190" s="90"/>
    </row>
    <row r="3191" spans="10:14">
      <c r="J3191" s="89"/>
      <c r="K3191" s="89"/>
      <c r="L3191" s="89"/>
      <c r="M3191" s="91"/>
      <c r="N3191" s="90"/>
    </row>
    <row r="3192" spans="10:14">
      <c r="J3192" s="89"/>
      <c r="K3192" s="89"/>
      <c r="L3192" s="89"/>
      <c r="M3192" s="91"/>
      <c r="N3192" s="90"/>
    </row>
    <row r="3193" spans="10:14">
      <c r="J3193" s="89"/>
      <c r="K3193" s="89"/>
      <c r="L3193" s="89"/>
      <c r="M3193" s="91"/>
      <c r="N3193" s="90"/>
    </row>
    <row r="3194" spans="10:14">
      <c r="J3194" s="89"/>
      <c r="K3194" s="89"/>
      <c r="L3194" s="89"/>
      <c r="M3194" s="91"/>
      <c r="N3194" s="90"/>
    </row>
    <row r="3195" spans="10:14">
      <c r="J3195" s="89"/>
      <c r="K3195" s="89"/>
      <c r="L3195" s="89"/>
      <c r="M3195" s="91"/>
      <c r="N3195" s="90"/>
    </row>
    <row r="3196" spans="10:14">
      <c r="J3196" s="89"/>
      <c r="K3196" s="89"/>
      <c r="L3196" s="89"/>
      <c r="M3196" s="91"/>
      <c r="N3196" s="90"/>
    </row>
    <row r="3197" spans="10:14">
      <c r="J3197" s="89"/>
      <c r="K3197" s="89"/>
      <c r="L3197" s="89"/>
      <c r="M3197" s="91"/>
      <c r="N3197" s="90"/>
    </row>
    <row r="3198" spans="10:14">
      <c r="J3198" s="89"/>
      <c r="K3198" s="89"/>
      <c r="L3198" s="89"/>
      <c r="M3198" s="91"/>
      <c r="N3198" s="90"/>
    </row>
    <row r="3199" spans="10:14">
      <c r="J3199" s="89"/>
      <c r="K3199" s="89"/>
      <c r="L3199" s="89"/>
      <c r="M3199" s="91"/>
      <c r="N3199" s="90"/>
    </row>
    <row r="3200" spans="10:14">
      <c r="J3200" s="89"/>
      <c r="K3200" s="89"/>
      <c r="L3200" s="89"/>
      <c r="M3200" s="91"/>
      <c r="N3200" s="90"/>
    </row>
    <row r="3201" spans="10:14">
      <c r="J3201" s="89"/>
      <c r="K3201" s="89"/>
      <c r="L3201" s="89"/>
      <c r="M3201" s="91"/>
      <c r="N3201" s="90"/>
    </row>
    <row r="3202" spans="10:14">
      <c r="J3202" s="89"/>
      <c r="K3202" s="89"/>
      <c r="L3202" s="89"/>
      <c r="M3202" s="91"/>
      <c r="N3202" s="90"/>
    </row>
    <row r="3203" spans="10:14">
      <c r="J3203" s="89"/>
      <c r="K3203" s="89"/>
      <c r="L3203" s="89"/>
      <c r="M3203" s="91"/>
      <c r="N3203" s="90"/>
    </row>
    <row r="3204" spans="10:14">
      <c r="J3204" s="89"/>
      <c r="K3204" s="89"/>
      <c r="L3204" s="89"/>
      <c r="M3204" s="91"/>
      <c r="N3204" s="90"/>
    </row>
    <row r="3205" spans="10:14">
      <c r="J3205" s="89"/>
      <c r="K3205" s="89"/>
      <c r="L3205" s="89"/>
      <c r="M3205" s="91"/>
      <c r="N3205" s="90"/>
    </row>
    <row r="3206" spans="10:14">
      <c r="J3206" s="89"/>
      <c r="K3206" s="89"/>
      <c r="L3206" s="89"/>
      <c r="M3206" s="91"/>
      <c r="N3206" s="90"/>
    </row>
    <row r="3207" spans="10:14">
      <c r="J3207" s="89"/>
      <c r="K3207" s="89"/>
      <c r="L3207" s="89"/>
      <c r="M3207" s="91"/>
      <c r="N3207" s="90"/>
    </row>
    <row r="3208" spans="10:14">
      <c r="J3208" s="89"/>
      <c r="K3208" s="89"/>
      <c r="L3208" s="89"/>
      <c r="M3208" s="91"/>
      <c r="N3208" s="90"/>
    </row>
    <row r="3209" spans="10:14">
      <c r="J3209" s="89"/>
      <c r="K3209" s="89"/>
      <c r="L3209" s="89"/>
      <c r="M3209" s="91"/>
      <c r="N3209" s="90"/>
    </row>
    <row r="3210" spans="10:14">
      <c r="J3210" s="89"/>
      <c r="K3210" s="89"/>
      <c r="L3210" s="89"/>
      <c r="M3210" s="91"/>
      <c r="N3210" s="90"/>
    </row>
    <row r="3211" spans="10:14">
      <c r="J3211" s="89"/>
      <c r="K3211" s="89"/>
      <c r="L3211" s="89"/>
      <c r="M3211" s="91"/>
      <c r="N3211" s="90"/>
    </row>
    <row r="3212" spans="10:14">
      <c r="J3212" s="89"/>
      <c r="K3212" s="89"/>
      <c r="L3212" s="89"/>
      <c r="M3212" s="91"/>
      <c r="N3212" s="90"/>
    </row>
    <row r="3213" spans="10:14">
      <c r="J3213" s="89"/>
      <c r="K3213" s="89"/>
      <c r="L3213" s="89"/>
      <c r="M3213" s="91"/>
      <c r="N3213" s="90"/>
    </row>
    <row r="3214" spans="10:14">
      <c r="J3214" s="89"/>
      <c r="K3214" s="89"/>
      <c r="L3214" s="89"/>
      <c r="M3214" s="91"/>
      <c r="N3214" s="90"/>
    </row>
    <row r="3215" spans="10:14">
      <c r="J3215" s="89"/>
      <c r="K3215" s="89"/>
      <c r="L3215" s="89"/>
      <c r="M3215" s="91"/>
      <c r="N3215" s="90"/>
    </row>
    <row r="3216" spans="10:14">
      <c r="J3216" s="89"/>
      <c r="K3216" s="89"/>
      <c r="L3216" s="89"/>
      <c r="M3216" s="91"/>
      <c r="N3216" s="90"/>
    </row>
    <row r="3217" spans="10:14">
      <c r="J3217" s="89"/>
      <c r="K3217" s="89"/>
      <c r="L3217" s="89"/>
      <c r="M3217" s="91"/>
      <c r="N3217" s="90"/>
    </row>
    <row r="3218" spans="10:14">
      <c r="J3218" s="89"/>
      <c r="K3218" s="89"/>
      <c r="L3218" s="89"/>
      <c r="M3218" s="91"/>
      <c r="N3218" s="90"/>
    </row>
    <row r="3219" spans="10:14">
      <c r="J3219" s="89"/>
      <c r="K3219" s="89"/>
      <c r="L3219" s="89"/>
      <c r="M3219" s="91"/>
      <c r="N3219" s="90"/>
    </row>
    <row r="3220" spans="10:14">
      <c r="J3220" s="89"/>
      <c r="K3220" s="89"/>
      <c r="L3220" s="89"/>
      <c r="M3220" s="91"/>
      <c r="N3220" s="90"/>
    </row>
    <row r="3221" spans="10:14">
      <c r="J3221" s="89"/>
      <c r="K3221" s="89"/>
      <c r="L3221" s="89"/>
      <c r="M3221" s="91"/>
      <c r="N3221" s="90"/>
    </row>
    <row r="3222" spans="10:14">
      <c r="J3222" s="89"/>
      <c r="K3222" s="89"/>
      <c r="L3222" s="89"/>
      <c r="M3222" s="91"/>
      <c r="N3222" s="90"/>
    </row>
    <row r="3223" spans="10:14">
      <c r="J3223" s="89"/>
      <c r="K3223" s="89"/>
      <c r="L3223" s="89"/>
      <c r="M3223" s="91"/>
      <c r="N3223" s="90"/>
    </row>
    <row r="3224" spans="10:14">
      <c r="J3224" s="89"/>
      <c r="K3224" s="89"/>
      <c r="L3224" s="89"/>
      <c r="M3224" s="91"/>
      <c r="N3224" s="90"/>
    </row>
    <row r="3225" spans="10:14">
      <c r="J3225" s="89"/>
      <c r="K3225" s="89"/>
      <c r="L3225" s="89"/>
      <c r="M3225" s="91"/>
      <c r="N3225" s="90"/>
    </row>
    <row r="3226" spans="10:14">
      <c r="J3226" s="89"/>
      <c r="K3226" s="89"/>
      <c r="L3226" s="89"/>
      <c r="M3226" s="91"/>
      <c r="N3226" s="90"/>
    </row>
    <row r="3227" spans="10:14">
      <c r="J3227" s="89"/>
      <c r="K3227" s="89"/>
      <c r="L3227" s="89"/>
      <c r="M3227" s="91"/>
      <c r="N3227" s="90"/>
    </row>
    <row r="3228" spans="10:14">
      <c r="J3228" s="89"/>
      <c r="K3228" s="89"/>
      <c r="L3228" s="89"/>
      <c r="M3228" s="91"/>
      <c r="N3228" s="90"/>
    </row>
    <row r="3229" spans="10:14">
      <c r="J3229" s="89"/>
      <c r="K3229" s="89"/>
      <c r="L3229" s="89"/>
      <c r="M3229" s="91"/>
      <c r="N3229" s="90"/>
    </row>
    <row r="3230" spans="10:14">
      <c r="J3230" s="89"/>
      <c r="K3230" s="89"/>
      <c r="L3230" s="89"/>
      <c r="M3230" s="91"/>
      <c r="N3230" s="90"/>
    </row>
    <row r="3231" spans="10:14">
      <c r="J3231" s="89"/>
      <c r="K3231" s="89"/>
      <c r="L3231" s="89"/>
      <c r="M3231" s="91"/>
      <c r="N3231" s="90"/>
    </row>
    <row r="3232" spans="10:14">
      <c r="J3232" s="89"/>
      <c r="K3232" s="89"/>
      <c r="L3232" s="89"/>
      <c r="M3232" s="91"/>
      <c r="N3232" s="90"/>
    </row>
    <row r="3233" spans="10:14">
      <c r="J3233" s="89"/>
      <c r="K3233" s="89"/>
      <c r="L3233" s="89"/>
      <c r="M3233" s="91"/>
      <c r="N3233" s="90"/>
    </row>
    <row r="3234" spans="10:14">
      <c r="J3234" s="89"/>
      <c r="K3234" s="89"/>
      <c r="L3234" s="89"/>
      <c r="M3234" s="91"/>
      <c r="N3234" s="90"/>
    </row>
    <row r="3235" spans="10:14">
      <c r="J3235" s="89"/>
      <c r="K3235" s="89"/>
      <c r="L3235" s="89"/>
      <c r="M3235" s="91"/>
      <c r="N3235" s="90"/>
    </row>
    <row r="3236" spans="10:14">
      <c r="J3236" s="89"/>
      <c r="K3236" s="89"/>
      <c r="L3236" s="89"/>
      <c r="M3236" s="91"/>
      <c r="N3236" s="90"/>
    </row>
    <row r="3237" spans="10:14">
      <c r="J3237" s="89"/>
      <c r="K3237" s="89"/>
      <c r="L3237" s="89"/>
      <c r="M3237" s="91"/>
      <c r="N3237" s="90"/>
    </row>
    <row r="3238" spans="10:14">
      <c r="J3238" s="89"/>
      <c r="K3238" s="89"/>
      <c r="L3238" s="89"/>
      <c r="M3238" s="91"/>
      <c r="N3238" s="90"/>
    </row>
    <row r="3239" spans="10:14">
      <c r="J3239" s="89"/>
      <c r="K3239" s="89"/>
      <c r="L3239" s="89"/>
      <c r="M3239" s="91"/>
      <c r="N3239" s="90"/>
    </row>
    <row r="3240" spans="10:14">
      <c r="J3240" s="89"/>
      <c r="K3240" s="89"/>
      <c r="L3240" s="89"/>
      <c r="M3240" s="91"/>
      <c r="N3240" s="90"/>
    </row>
    <row r="3241" spans="10:14">
      <c r="J3241" s="89"/>
      <c r="K3241" s="89"/>
      <c r="L3241" s="89"/>
      <c r="M3241" s="91"/>
      <c r="N3241" s="90"/>
    </row>
    <row r="3242" spans="10:14">
      <c r="J3242" s="89"/>
      <c r="K3242" s="89"/>
      <c r="L3242" s="89"/>
      <c r="M3242" s="91"/>
      <c r="N3242" s="90"/>
    </row>
    <row r="3243" spans="10:14">
      <c r="J3243" s="89"/>
      <c r="K3243" s="89"/>
      <c r="L3243" s="89"/>
      <c r="M3243" s="91"/>
      <c r="N3243" s="90"/>
    </row>
    <row r="3244" spans="10:14">
      <c r="J3244" s="89"/>
      <c r="K3244" s="89"/>
      <c r="L3244" s="89"/>
      <c r="M3244" s="91"/>
      <c r="N3244" s="90"/>
    </row>
    <row r="3245" spans="10:14">
      <c r="J3245" s="89"/>
      <c r="K3245" s="89"/>
      <c r="L3245" s="89"/>
      <c r="M3245" s="91"/>
      <c r="N3245" s="90"/>
    </row>
    <row r="3246" spans="10:14">
      <c r="J3246" s="89"/>
      <c r="K3246" s="89"/>
      <c r="L3246" s="89"/>
      <c r="M3246" s="91"/>
      <c r="N3246" s="90"/>
    </row>
    <row r="3247" spans="10:14">
      <c r="J3247" s="89"/>
      <c r="K3247" s="89"/>
      <c r="L3247" s="89"/>
      <c r="M3247" s="91"/>
      <c r="N3247" s="90"/>
    </row>
    <row r="3248" spans="10:14">
      <c r="J3248" s="89"/>
      <c r="K3248" s="89"/>
      <c r="L3248" s="89"/>
      <c r="M3248" s="91"/>
      <c r="N3248" s="90"/>
    </row>
    <row r="3249" spans="10:14">
      <c r="J3249" s="89"/>
      <c r="K3249" s="89"/>
      <c r="L3249" s="89"/>
      <c r="M3249" s="91"/>
      <c r="N3249" s="90"/>
    </row>
    <row r="3250" spans="10:14">
      <c r="J3250" s="89"/>
      <c r="K3250" s="89"/>
      <c r="L3250" s="89"/>
      <c r="M3250" s="91"/>
      <c r="N3250" s="90"/>
    </row>
    <row r="3251" spans="10:14">
      <c r="J3251" s="89"/>
      <c r="K3251" s="89"/>
      <c r="L3251" s="89"/>
      <c r="M3251" s="91"/>
      <c r="N3251" s="90"/>
    </row>
    <row r="3252" spans="10:14">
      <c r="J3252" s="89"/>
      <c r="K3252" s="89"/>
      <c r="L3252" s="89"/>
      <c r="M3252" s="91"/>
      <c r="N3252" s="90"/>
    </row>
    <row r="3253" spans="10:14">
      <c r="J3253" s="89"/>
      <c r="K3253" s="89"/>
      <c r="L3253" s="89"/>
      <c r="M3253" s="91"/>
      <c r="N3253" s="90"/>
    </row>
    <row r="3254" spans="10:14">
      <c r="J3254" s="89"/>
      <c r="K3254" s="89"/>
      <c r="L3254" s="89"/>
      <c r="M3254" s="91"/>
      <c r="N3254" s="90"/>
    </row>
    <row r="3255" spans="10:14">
      <c r="J3255" s="89"/>
      <c r="K3255" s="89"/>
      <c r="L3255" s="89"/>
      <c r="M3255" s="91"/>
      <c r="N3255" s="90"/>
    </row>
    <row r="3256" spans="10:14">
      <c r="J3256" s="89"/>
      <c r="K3256" s="89"/>
      <c r="L3256" s="89"/>
      <c r="M3256" s="91"/>
      <c r="N3256" s="90"/>
    </row>
    <row r="3257" spans="10:14">
      <c r="J3257" s="89"/>
      <c r="K3257" s="89"/>
      <c r="L3257" s="89"/>
      <c r="M3257" s="91"/>
      <c r="N3257" s="90"/>
    </row>
    <row r="3258" spans="10:14">
      <c r="J3258" s="89"/>
      <c r="K3258" s="89"/>
      <c r="L3258" s="89"/>
      <c r="M3258" s="91"/>
      <c r="N3258" s="90"/>
    </row>
    <row r="3259" spans="10:14">
      <c r="J3259" s="89"/>
      <c r="K3259" s="89"/>
      <c r="L3259" s="89"/>
      <c r="M3259" s="91"/>
      <c r="N3259" s="90"/>
    </row>
    <row r="3260" spans="10:14">
      <c r="J3260" s="89"/>
      <c r="K3260" s="89"/>
      <c r="L3260" s="89"/>
      <c r="M3260" s="91"/>
      <c r="N3260" s="90"/>
    </row>
    <row r="3261" spans="10:14">
      <c r="J3261" s="89"/>
      <c r="K3261" s="89"/>
      <c r="L3261" s="89"/>
      <c r="M3261" s="91"/>
      <c r="N3261" s="90"/>
    </row>
    <row r="3262" spans="10:14">
      <c r="J3262" s="89"/>
      <c r="K3262" s="89"/>
      <c r="L3262" s="89"/>
      <c r="M3262" s="91"/>
      <c r="N3262" s="90"/>
    </row>
    <row r="3263" spans="10:14">
      <c r="J3263" s="89"/>
      <c r="K3263" s="89"/>
      <c r="L3263" s="89"/>
      <c r="M3263" s="91"/>
      <c r="N3263" s="90"/>
    </row>
    <row r="3264" spans="10:14">
      <c r="J3264" s="89"/>
      <c r="K3264" s="89"/>
      <c r="L3264" s="89"/>
      <c r="M3264" s="91"/>
      <c r="N3264" s="90"/>
    </row>
    <row r="3265" spans="10:14">
      <c r="J3265" s="89"/>
      <c r="K3265" s="89"/>
      <c r="L3265" s="89"/>
      <c r="M3265" s="91"/>
      <c r="N3265" s="90"/>
    </row>
    <row r="3266" spans="10:14">
      <c r="J3266" s="89"/>
      <c r="K3266" s="89"/>
      <c r="L3266" s="89"/>
      <c r="M3266" s="91"/>
      <c r="N3266" s="90"/>
    </row>
    <row r="3267" spans="10:14">
      <c r="J3267" s="89"/>
      <c r="K3267" s="89"/>
      <c r="L3267" s="89"/>
      <c r="M3267" s="91"/>
      <c r="N3267" s="90"/>
    </row>
    <row r="3268" spans="10:14">
      <c r="J3268" s="89"/>
      <c r="K3268" s="89"/>
      <c r="L3268" s="89"/>
      <c r="M3268" s="91"/>
      <c r="N3268" s="90"/>
    </row>
    <row r="3269" spans="10:14">
      <c r="J3269" s="89"/>
      <c r="K3269" s="89"/>
      <c r="L3269" s="89"/>
      <c r="M3269" s="91"/>
      <c r="N3269" s="90"/>
    </row>
    <row r="3270" spans="10:14">
      <c r="J3270" s="89"/>
      <c r="K3270" s="89"/>
      <c r="L3270" s="89"/>
      <c r="M3270" s="91"/>
      <c r="N3270" s="90"/>
    </row>
    <row r="3271" spans="10:14">
      <c r="J3271" s="89"/>
      <c r="K3271" s="89"/>
      <c r="L3271" s="89"/>
      <c r="M3271" s="91"/>
      <c r="N3271" s="90"/>
    </row>
    <row r="3272" spans="10:14">
      <c r="J3272" s="89"/>
      <c r="K3272" s="89"/>
      <c r="L3272" s="89"/>
      <c r="M3272" s="91"/>
      <c r="N3272" s="90"/>
    </row>
    <row r="3273" spans="10:14">
      <c r="J3273" s="89"/>
      <c r="K3273" s="89"/>
      <c r="L3273" s="89"/>
      <c r="M3273" s="91"/>
      <c r="N3273" s="90"/>
    </row>
    <row r="3274" spans="10:14">
      <c r="J3274" s="89"/>
      <c r="K3274" s="89"/>
      <c r="L3274" s="89"/>
      <c r="M3274" s="91"/>
      <c r="N3274" s="90"/>
    </row>
    <row r="3275" spans="10:14">
      <c r="J3275" s="89"/>
      <c r="K3275" s="89"/>
      <c r="L3275" s="89"/>
      <c r="M3275" s="91"/>
      <c r="N3275" s="90"/>
    </row>
    <row r="3276" spans="10:14">
      <c r="J3276" s="89"/>
      <c r="K3276" s="89"/>
      <c r="L3276" s="89"/>
      <c r="M3276" s="91"/>
      <c r="N3276" s="90"/>
    </row>
    <row r="3277" spans="10:14">
      <c r="J3277" s="89"/>
      <c r="K3277" s="89"/>
      <c r="L3277" s="89"/>
      <c r="M3277" s="91"/>
      <c r="N3277" s="90"/>
    </row>
    <row r="3278" spans="10:14">
      <c r="J3278" s="89"/>
      <c r="K3278" s="89"/>
      <c r="L3278" s="89"/>
      <c r="M3278" s="91"/>
      <c r="N3278" s="90"/>
    </row>
    <row r="3279" spans="10:14">
      <c r="J3279" s="89"/>
      <c r="K3279" s="89"/>
      <c r="L3279" s="89"/>
      <c r="M3279" s="91"/>
      <c r="N3279" s="90"/>
    </row>
    <row r="3280" spans="10:14">
      <c r="J3280" s="89"/>
      <c r="K3280" s="89"/>
      <c r="L3280" s="89"/>
      <c r="M3280" s="91"/>
      <c r="N3280" s="90"/>
    </row>
    <row r="3281" spans="10:14">
      <c r="J3281" s="89"/>
      <c r="K3281" s="89"/>
      <c r="L3281" s="89"/>
      <c r="M3281" s="91"/>
      <c r="N3281" s="90"/>
    </row>
    <row r="3282" spans="10:14">
      <c r="J3282" s="89"/>
      <c r="K3282" s="89"/>
      <c r="L3282" s="89"/>
      <c r="M3282" s="91"/>
      <c r="N3282" s="90"/>
    </row>
    <row r="3283" spans="10:14">
      <c r="J3283" s="89"/>
      <c r="K3283" s="89"/>
      <c r="L3283" s="89"/>
      <c r="M3283" s="91"/>
      <c r="N3283" s="90"/>
    </row>
    <row r="3284" spans="10:14">
      <c r="J3284" s="89"/>
      <c r="K3284" s="89"/>
      <c r="L3284" s="89"/>
      <c r="M3284" s="91"/>
      <c r="N3284" s="90"/>
    </row>
    <row r="3285" spans="10:14">
      <c r="J3285" s="89"/>
      <c r="K3285" s="89"/>
      <c r="L3285" s="89"/>
      <c r="M3285" s="91"/>
      <c r="N3285" s="90"/>
    </row>
    <row r="3286" spans="10:14">
      <c r="J3286" s="89"/>
      <c r="K3286" s="89"/>
      <c r="L3286" s="89"/>
      <c r="M3286" s="91"/>
      <c r="N3286" s="90"/>
    </row>
    <row r="3287" spans="10:14">
      <c r="J3287" s="89"/>
      <c r="K3287" s="89"/>
      <c r="L3287" s="89"/>
      <c r="M3287" s="91"/>
      <c r="N3287" s="90"/>
    </row>
    <row r="3288" spans="10:14">
      <c r="J3288" s="89"/>
      <c r="K3288" s="89"/>
      <c r="L3288" s="89"/>
      <c r="M3288" s="91"/>
      <c r="N3288" s="90"/>
    </row>
    <row r="3289" spans="10:14">
      <c r="J3289" s="89"/>
      <c r="K3289" s="89"/>
      <c r="L3289" s="89"/>
      <c r="M3289" s="91"/>
      <c r="N3289" s="90"/>
    </row>
    <row r="3290" spans="10:14">
      <c r="J3290" s="89"/>
      <c r="K3290" s="89"/>
      <c r="L3290" s="89"/>
      <c r="M3290" s="91"/>
      <c r="N3290" s="90"/>
    </row>
    <row r="3291" spans="10:14">
      <c r="J3291" s="89"/>
      <c r="K3291" s="89"/>
      <c r="L3291" s="89"/>
      <c r="M3291" s="91"/>
      <c r="N3291" s="90"/>
    </row>
    <row r="3292" spans="10:14">
      <c r="J3292" s="89"/>
      <c r="K3292" s="89"/>
      <c r="L3292" s="89"/>
      <c r="M3292" s="91"/>
      <c r="N3292" s="90"/>
    </row>
    <row r="3293" spans="10:14">
      <c r="J3293" s="89"/>
      <c r="K3293" s="89"/>
      <c r="L3293" s="89"/>
      <c r="M3293" s="91"/>
      <c r="N3293" s="90"/>
    </row>
    <row r="3294" spans="10:14">
      <c r="J3294" s="89"/>
      <c r="K3294" s="89"/>
      <c r="L3294" s="89"/>
      <c r="M3294" s="91"/>
      <c r="N3294" s="90"/>
    </row>
    <row r="3295" spans="10:14">
      <c r="J3295" s="89"/>
      <c r="K3295" s="89"/>
      <c r="L3295" s="89"/>
      <c r="M3295" s="91"/>
      <c r="N3295" s="90"/>
    </row>
    <row r="3296" spans="10:14">
      <c r="J3296" s="89"/>
      <c r="K3296" s="89"/>
      <c r="L3296" s="89"/>
      <c r="M3296" s="91"/>
      <c r="N3296" s="90"/>
    </row>
    <row r="3297" spans="10:14">
      <c r="J3297" s="89"/>
      <c r="K3297" s="89"/>
      <c r="L3297" s="89"/>
      <c r="M3297" s="91"/>
      <c r="N3297" s="90"/>
    </row>
    <row r="3298" spans="10:14">
      <c r="J3298" s="89"/>
      <c r="K3298" s="89"/>
      <c r="L3298" s="89"/>
      <c r="M3298" s="91"/>
      <c r="N3298" s="90"/>
    </row>
    <row r="3299" spans="10:14">
      <c r="J3299" s="89"/>
      <c r="K3299" s="89"/>
      <c r="L3299" s="89"/>
      <c r="M3299" s="91"/>
      <c r="N3299" s="90"/>
    </row>
    <row r="3300" spans="10:14">
      <c r="J3300" s="89"/>
      <c r="K3300" s="89"/>
      <c r="L3300" s="89"/>
      <c r="M3300" s="91"/>
      <c r="N3300" s="90"/>
    </row>
    <row r="3301" spans="10:14">
      <c r="J3301" s="89"/>
      <c r="K3301" s="89"/>
      <c r="L3301" s="89"/>
      <c r="M3301" s="91"/>
      <c r="N3301" s="90"/>
    </row>
    <row r="3302" spans="10:14">
      <c r="J3302" s="89"/>
      <c r="K3302" s="89"/>
      <c r="L3302" s="89"/>
      <c r="M3302" s="91"/>
      <c r="N3302" s="90"/>
    </row>
    <row r="3303" spans="10:14">
      <c r="J3303" s="89"/>
      <c r="K3303" s="89"/>
      <c r="L3303" s="89"/>
      <c r="M3303" s="91"/>
      <c r="N3303" s="90"/>
    </row>
    <row r="3304" spans="10:14">
      <c r="J3304" s="89"/>
      <c r="K3304" s="89"/>
      <c r="L3304" s="89"/>
      <c r="M3304" s="91"/>
      <c r="N3304" s="90"/>
    </row>
    <row r="3305" spans="10:14">
      <c r="J3305" s="89"/>
      <c r="K3305" s="89"/>
      <c r="L3305" s="89"/>
      <c r="M3305" s="91"/>
      <c r="N3305" s="90"/>
    </row>
    <row r="3306" spans="10:14">
      <c r="J3306" s="89"/>
      <c r="K3306" s="89"/>
      <c r="L3306" s="89"/>
      <c r="M3306" s="91"/>
      <c r="N3306" s="90"/>
    </row>
    <row r="3307" spans="10:14">
      <c r="J3307" s="89"/>
      <c r="K3307" s="89"/>
      <c r="L3307" s="89"/>
      <c r="M3307" s="91"/>
      <c r="N3307" s="90"/>
    </row>
    <row r="3308" spans="10:14">
      <c r="J3308" s="89"/>
      <c r="K3308" s="89"/>
      <c r="L3308" s="89"/>
      <c r="M3308" s="91"/>
      <c r="N3308" s="90"/>
    </row>
    <row r="3309" spans="10:14">
      <c r="J3309" s="89"/>
      <c r="K3309" s="89"/>
      <c r="L3309" s="89"/>
      <c r="M3309" s="91"/>
      <c r="N3309" s="90"/>
    </row>
    <row r="3310" spans="10:14">
      <c r="J3310" s="89"/>
      <c r="K3310" s="89"/>
      <c r="L3310" s="89"/>
      <c r="M3310" s="91"/>
      <c r="N3310" s="90"/>
    </row>
    <row r="3311" spans="10:14">
      <c r="J3311" s="89"/>
      <c r="K3311" s="89"/>
      <c r="L3311" s="89"/>
      <c r="M3311" s="91"/>
      <c r="N3311" s="90"/>
    </row>
    <row r="3312" spans="10:14">
      <c r="J3312" s="89"/>
      <c r="K3312" s="89"/>
      <c r="L3312" s="89"/>
      <c r="M3312" s="91"/>
      <c r="N3312" s="90"/>
    </row>
    <row r="3313" spans="10:14">
      <c r="J3313" s="89"/>
      <c r="K3313" s="89"/>
      <c r="L3313" s="89"/>
      <c r="M3313" s="91"/>
      <c r="N3313" s="90"/>
    </row>
    <row r="3314" spans="10:14">
      <c r="J3314" s="89"/>
      <c r="K3314" s="89"/>
      <c r="L3314" s="89"/>
      <c r="M3314" s="91"/>
      <c r="N3314" s="90"/>
    </row>
    <row r="3315" spans="10:14">
      <c r="J3315" s="89"/>
      <c r="K3315" s="89"/>
      <c r="L3315" s="89"/>
      <c r="M3315" s="91"/>
      <c r="N3315" s="90"/>
    </row>
    <row r="3316" spans="10:14">
      <c r="J3316" s="89"/>
      <c r="K3316" s="89"/>
      <c r="L3316" s="89"/>
      <c r="M3316" s="91"/>
      <c r="N3316" s="90"/>
    </row>
    <row r="3317" spans="10:14">
      <c r="J3317" s="89"/>
      <c r="K3317" s="89"/>
      <c r="L3317" s="89"/>
      <c r="M3317" s="91"/>
      <c r="N3317" s="90"/>
    </row>
    <row r="3318" spans="10:14">
      <c r="J3318" s="89"/>
      <c r="K3318" s="89"/>
      <c r="L3318" s="89"/>
      <c r="M3318" s="91"/>
      <c r="N3318" s="90"/>
    </row>
    <row r="3319" spans="10:14">
      <c r="J3319" s="89"/>
      <c r="K3319" s="89"/>
      <c r="L3319" s="89"/>
      <c r="M3319" s="91"/>
      <c r="N3319" s="90"/>
    </row>
    <row r="3320" spans="10:14">
      <c r="J3320" s="89"/>
      <c r="K3320" s="89"/>
      <c r="L3320" s="89"/>
      <c r="M3320" s="91"/>
      <c r="N3320" s="90"/>
    </row>
    <row r="3321" spans="10:14">
      <c r="J3321" s="89"/>
      <c r="K3321" s="89"/>
      <c r="L3321" s="89"/>
      <c r="M3321" s="91"/>
      <c r="N3321" s="90"/>
    </row>
    <row r="3322" spans="10:14">
      <c r="J3322" s="89"/>
      <c r="K3322" s="89"/>
      <c r="L3322" s="89"/>
      <c r="M3322" s="91"/>
      <c r="N3322" s="90"/>
    </row>
    <row r="3323" spans="10:14">
      <c r="J3323" s="89"/>
      <c r="K3323" s="89"/>
      <c r="L3323" s="89"/>
      <c r="M3323" s="91"/>
      <c r="N3323" s="90"/>
    </row>
    <row r="3324" spans="10:14">
      <c r="J3324" s="89"/>
      <c r="K3324" s="89"/>
      <c r="L3324" s="89"/>
      <c r="M3324" s="91"/>
      <c r="N3324" s="90"/>
    </row>
    <row r="3325" spans="10:14">
      <c r="J3325" s="89"/>
      <c r="K3325" s="89"/>
      <c r="L3325" s="89"/>
      <c r="M3325" s="91"/>
      <c r="N3325" s="90"/>
    </row>
    <row r="3326" spans="10:14">
      <c r="J3326" s="89"/>
      <c r="K3326" s="89"/>
      <c r="L3326" s="89"/>
      <c r="M3326" s="91"/>
      <c r="N3326" s="90"/>
    </row>
    <row r="3327" spans="10:14">
      <c r="J3327" s="89"/>
      <c r="K3327" s="89"/>
      <c r="L3327" s="89"/>
      <c r="M3327" s="91"/>
      <c r="N3327" s="90"/>
    </row>
    <row r="3328" spans="10:14">
      <c r="J3328" s="89"/>
      <c r="K3328" s="89"/>
      <c r="L3328" s="89"/>
      <c r="M3328" s="91"/>
      <c r="N3328" s="90"/>
    </row>
    <row r="3329" spans="10:14">
      <c r="J3329" s="89"/>
      <c r="K3329" s="89"/>
      <c r="L3329" s="89"/>
      <c r="M3329" s="91"/>
      <c r="N3329" s="90"/>
    </row>
    <row r="3330" spans="10:14">
      <c r="J3330" s="89"/>
      <c r="K3330" s="89"/>
      <c r="L3330" s="89"/>
      <c r="M3330" s="91"/>
      <c r="N3330" s="90"/>
    </row>
    <row r="3331" spans="10:14">
      <c r="J3331" s="89"/>
      <c r="K3331" s="89"/>
      <c r="L3331" s="89"/>
      <c r="M3331" s="91"/>
      <c r="N3331" s="90"/>
    </row>
    <row r="3332" spans="10:14">
      <c r="J3332" s="89"/>
      <c r="K3332" s="89"/>
      <c r="L3332" s="89"/>
      <c r="M3332" s="91"/>
      <c r="N3332" s="90"/>
    </row>
    <row r="3333" spans="10:14">
      <c r="J3333" s="89"/>
      <c r="K3333" s="89"/>
      <c r="L3333" s="89"/>
      <c r="M3333" s="91"/>
      <c r="N3333" s="90"/>
    </row>
    <row r="3334" spans="10:14">
      <c r="J3334" s="89"/>
      <c r="K3334" s="89"/>
      <c r="L3334" s="89"/>
      <c r="M3334" s="91"/>
      <c r="N3334" s="90"/>
    </row>
    <row r="3335" spans="10:14">
      <c r="J3335" s="89"/>
      <c r="K3335" s="89"/>
      <c r="L3335" s="89"/>
      <c r="M3335" s="91"/>
      <c r="N3335" s="90"/>
    </row>
    <row r="3336" spans="10:14">
      <c r="J3336" s="89"/>
      <c r="K3336" s="89"/>
      <c r="L3336" s="89"/>
      <c r="M3336" s="91"/>
      <c r="N3336" s="90"/>
    </row>
    <row r="3337" spans="10:14">
      <c r="J3337" s="89"/>
      <c r="K3337" s="89"/>
      <c r="L3337" s="89"/>
      <c r="M3337" s="91"/>
      <c r="N3337" s="90"/>
    </row>
    <row r="3338" spans="10:14">
      <c r="J3338" s="89"/>
      <c r="K3338" s="89"/>
      <c r="L3338" s="89"/>
      <c r="M3338" s="91"/>
      <c r="N3338" s="90"/>
    </row>
    <row r="3339" spans="10:14">
      <c r="J3339" s="89"/>
      <c r="K3339" s="89"/>
      <c r="L3339" s="89"/>
      <c r="M3339" s="91"/>
      <c r="N3339" s="90"/>
    </row>
    <row r="3340" spans="10:14">
      <c r="J3340" s="89"/>
      <c r="K3340" s="89"/>
      <c r="L3340" s="89"/>
      <c r="M3340" s="91"/>
      <c r="N3340" s="90"/>
    </row>
    <row r="3341" spans="10:14">
      <c r="J3341" s="89"/>
      <c r="K3341" s="89"/>
      <c r="L3341" s="89"/>
      <c r="M3341" s="91"/>
      <c r="N3341" s="90"/>
    </row>
    <row r="3342" spans="10:14">
      <c r="J3342" s="89"/>
      <c r="K3342" s="89"/>
      <c r="L3342" s="89"/>
      <c r="M3342" s="91"/>
      <c r="N3342" s="90"/>
    </row>
    <row r="3343" spans="10:14">
      <c r="J3343" s="89"/>
      <c r="K3343" s="89"/>
      <c r="L3343" s="89"/>
      <c r="M3343" s="91"/>
      <c r="N3343" s="90"/>
    </row>
    <row r="3344" spans="10:14">
      <c r="J3344" s="89"/>
      <c r="K3344" s="89"/>
      <c r="L3344" s="89"/>
      <c r="M3344" s="91"/>
      <c r="N3344" s="90"/>
    </row>
    <row r="3345" spans="10:14">
      <c r="J3345" s="89"/>
      <c r="K3345" s="89"/>
      <c r="L3345" s="89"/>
      <c r="M3345" s="91"/>
      <c r="N3345" s="90"/>
    </row>
    <row r="3346" spans="10:14">
      <c r="J3346" s="89"/>
      <c r="K3346" s="89"/>
      <c r="L3346" s="89"/>
      <c r="M3346" s="91"/>
      <c r="N3346" s="90"/>
    </row>
    <row r="3347" spans="10:14">
      <c r="J3347" s="89"/>
      <c r="K3347" s="89"/>
      <c r="L3347" s="89"/>
      <c r="M3347" s="91"/>
      <c r="N3347" s="90"/>
    </row>
    <row r="3348" spans="10:14">
      <c r="J3348" s="89"/>
      <c r="K3348" s="89"/>
      <c r="L3348" s="89"/>
      <c r="M3348" s="91"/>
      <c r="N3348" s="90"/>
    </row>
    <row r="3349" spans="10:14">
      <c r="J3349" s="89"/>
      <c r="K3349" s="89"/>
      <c r="L3349" s="89"/>
      <c r="M3349" s="91"/>
      <c r="N3349" s="90"/>
    </row>
    <row r="3350" spans="10:14">
      <c r="J3350" s="89"/>
      <c r="K3350" s="89"/>
      <c r="L3350" s="89"/>
      <c r="M3350" s="91"/>
      <c r="N3350" s="90"/>
    </row>
    <row r="3351" spans="10:14">
      <c r="J3351" s="89"/>
      <c r="K3351" s="89"/>
      <c r="L3351" s="89"/>
      <c r="M3351" s="91"/>
      <c r="N3351" s="90"/>
    </row>
    <row r="3352" spans="10:14">
      <c r="J3352" s="89"/>
      <c r="K3352" s="89"/>
      <c r="L3352" s="89"/>
      <c r="M3352" s="91"/>
      <c r="N3352" s="90"/>
    </row>
    <row r="3353" spans="10:14">
      <c r="J3353" s="89"/>
      <c r="K3353" s="89"/>
      <c r="L3353" s="89"/>
      <c r="M3353" s="91"/>
      <c r="N3353" s="90"/>
    </row>
    <row r="3354" spans="10:14">
      <c r="J3354" s="89"/>
      <c r="K3354" s="89"/>
      <c r="L3354" s="89"/>
      <c r="M3354" s="91"/>
      <c r="N3354" s="90"/>
    </row>
    <row r="3355" spans="10:14">
      <c r="J3355" s="89"/>
      <c r="K3355" s="89"/>
      <c r="L3355" s="89"/>
      <c r="M3355" s="91"/>
      <c r="N3355" s="90"/>
    </row>
    <row r="3356" spans="10:14">
      <c r="J3356" s="89"/>
      <c r="K3356" s="89"/>
      <c r="L3356" s="89"/>
      <c r="M3356" s="91"/>
      <c r="N3356" s="90"/>
    </row>
    <row r="3357" spans="10:14">
      <c r="J3357" s="89"/>
      <c r="K3357" s="89"/>
      <c r="L3357" s="89"/>
      <c r="M3357" s="91"/>
      <c r="N3357" s="90"/>
    </row>
    <row r="3358" spans="10:14">
      <c r="J3358" s="89"/>
      <c r="K3358" s="89"/>
      <c r="L3358" s="89"/>
      <c r="M3358" s="91"/>
      <c r="N3358" s="90"/>
    </row>
    <row r="3359" spans="10:14">
      <c r="J3359" s="89"/>
      <c r="K3359" s="89"/>
      <c r="L3359" s="89"/>
      <c r="M3359" s="91"/>
      <c r="N3359" s="90"/>
    </row>
    <row r="3360" spans="10:14">
      <c r="J3360" s="89"/>
      <c r="K3360" s="89"/>
      <c r="L3360" s="89"/>
      <c r="M3360" s="91"/>
      <c r="N3360" s="90"/>
    </row>
    <row r="3361" spans="10:14">
      <c r="J3361" s="89"/>
      <c r="K3361" s="89"/>
      <c r="L3361" s="89"/>
      <c r="M3361" s="91"/>
      <c r="N3361" s="90"/>
    </row>
    <row r="3362" spans="10:14">
      <c r="J3362" s="89"/>
      <c r="K3362" s="89"/>
      <c r="L3362" s="89"/>
      <c r="M3362" s="91"/>
      <c r="N3362" s="90"/>
    </row>
    <row r="3363" spans="10:14">
      <c r="J3363" s="89"/>
      <c r="K3363" s="89"/>
      <c r="L3363" s="89"/>
      <c r="M3363" s="91"/>
      <c r="N3363" s="90"/>
    </row>
    <row r="3364" spans="10:14">
      <c r="J3364" s="89"/>
      <c r="K3364" s="89"/>
      <c r="L3364" s="89"/>
      <c r="M3364" s="91"/>
      <c r="N3364" s="90"/>
    </row>
    <row r="3365" spans="10:14">
      <c r="J3365" s="89"/>
      <c r="K3365" s="89"/>
      <c r="L3365" s="89"/>
      <c r="M3365" s="91"/>
      <c r="N3365" s="90"/>
    </row>
    <row r="3366" spans="10:14">
      <c r="J3366" s="89"/>
      <c r="K3366" s="89"/>
      <c r="L3366" s="89"/>
      <c r="M3366" s="91"/>
      <c r="N3366" s="90"/>
    </row>
    <row r="3367" spans="10:14">
      <c r="J3367" s="89"/>
      <c r="K3367" s="89"/>
      <c r="L3367" s="89"/>
      <c r="M3367" s="91"/>
      <c r="N3367" s="90"/>
    </row>
    <row r="3368" spans="10:14">
      <c r="J3368" s="89"/>
      <c r="K3368" s="89"/>
      <c r="L3368" s="89"/>
      <c r="M3368" s="91"/>
      <c r="N3368" s="90"/>
    </row>
    <row r="3369" spans="10:14">
      <c r="J3369" s="89"/>
      <c r="K3369" s="89"/>
      <c r="L3369" s="89"/>
      <c r="M3369" s="91"/>
      <c r="N3369" s="90"/>
    </row>
    <row r="3370" spans="10:14">
      <c r="J3370" s="89"/>
      <c r="K3370" s="89"/>
      <c r="L3370" s="89"/>
      <c r="M3370" s="91"/>
      <c r="N3370" s="90"/>
    </row>
    <row r="3371" spans="10:14">
      <c r="J3371" s="89"/>
      <c r="K3371" s="89"/>
      <c r="L3371" s="89"/>
      <c r="M3371" s="91"/>
      <c r="N3371" s="90"/>
    </row>
    <row r="3372" spans="10:14">
      <c r="J3372" s="89"/>
      <c r="K3372" s="89"/>
      <c r="L3372" s="89"/>
      <c r="M3372" s="91"/>
      <c r="N3372" s="90"/>
    </row>
    <row r="3373" spans="10:14">
      <c r="J3373" s="89"/>
      <c r="K3373" s="89"/>
      <c r="L3373" s="89"/>
      <c r="M3373" s="91"/>
      <c r="N3373" s="90"/>
    </row>
    <row r="3374" spans="10:14">
      <c r="J3374" s="89"/>
      <c r="K3374" s="89"/>
      <c r="L3374" s="89"/>
      <c r="M3374" s="91"/>
      <c r="N3374" s="90"/>
    </row>
    <row r="3375" spans="10:14">
      <c r="J3375" s="89"/>
      <c r="K3375" s="89"/>
      <c r="L3375" s="89"/>
      <c r="M3375" s="91"/>
      <c r="N3375" s="90"/>
    </row>
    <row r="3376" spans="10:14">
      <c r="J3376" s="89"/>
      <c r="K3376" s="89"/>
      <c r="L3376" s="89"/>
      <c r="M3376" s="91"/>
      <c r="N3376" s="90"/>
    </row>
    <row r="3377" spans="10:14">
      <c r="J3377" s="89"/>
      <c r="K3377" s="89"/>
      <c r="L3377" s="89"/>
      <c r="M3377" s="91"/>
      <c r="N3377" s="90"/>
    </row>
    <row r="3378" spans="10:14">
      <c r="J3378" s="89"/>
      <c r="K3378" s="89"/>
      <c r="L3378" s="89"/>
      <c r="M3378" s="91"/>
      <c r="N3378" s="90"/>
    </row>
    <row r="3379" spans="10:14">
      <c r="J3379" s="89"/>
      <c r="K3379" s="89"/>
      <c r="L3379" s="89"/>
      <c r="M3379" s="91"/>
      <c r="N3379" s="90"/>
    </row>
    <row r="3380" spans="10:14">
      <c r="J3380" s="89"/>
      <c r="K3380" s="89"/>
      <c r="L3380" s="89"/>
      <c r="M3380" s="91"/>
      <c r="N3380" s="90"/>
    </row>
    <row r="3381" spans="10:14">
      <c r="J3381" s="89"/>
      <c r="K3381" s="89"/>
      <c r="L3381" s="89"/>
      <c r="M3381" s="91"/>
      <c r="N3381" s="90"/>
    </row>
    <row r="3382" spans="10:14">
      <c r="J3382" s="89"/>
      <c r="K3382" s="89"/>
      <c r="L3382" s="89"/>
      <c r="M3382" s="91"/>
      <c r="N3382" s="90"/>
    </row>
    <row r="3383" spans="10:14">
      <c r="J3383" s="89"/>
      <c r="K3383" s="89"/>
      <c r="L3383" s="89"/>
      <c r="M3383" s="91"/>
      <c r="N3383" s="90"/>
    </row>
    <row r="3384" spans="10:14">
      <c r="J3384" s="89"/>
      <c r="K3384" s="89"/>
      <c r="L3384" s="89"/>
      <c r="M3384" s="91"/>
      <c r="N3384" s="90"/>
    </row>
    <row r="3385" spans="10:14">
      <c r="J3385" s="89"/>
      <c r="K3385" s="89"/>
      <c r="L3385" s="89"/>
      <c r="M3385" s="91"/>
      <c r="N3385" s="90"/>
    </row>
    <row r="3386" spans="10:14">
      <c r="J3386" s="89"/>
      <c r="K3386" s="89"/>
      <c r="L3386" s="89"/>
      <c r="M3386" s="91"/>
      <c r="N3386" s="90"/>
    </row>
    <row r="3387" spans="10:14">
      <c r="J3387" s="89"/>
      <c r="K3387" s="89"/>
      <c r="L3387" s="89"/>
      <c r="M3387" s="91"/>
      <c r="N3387" s="90"/>
    </row>
    <row r="3388" spans="10:14">
      <c r="J3388" s="89"/>
      <c r="K3388" s="89"/>
      <c r="L3388" s="89"/>
      <c r="M3388" s="91"/>
      <c r="N3388" s="90"/>
    </row>
    <row r="3389" spans="10:14">
      <c r="J3389" s="89"/>
      <c r="K3389" s="89"/>
      <c r="L3389" s="89"/>
      <c r="M3389" s="91"/>
      <c r="N3389" s="90"/>
    </row>
    <row r="3390" spans="10:14">
      <c r="J3390" s="89"/>
      <c r="K3390" s="89"/>
      <c r="L3390" s="89"/>
      <c r="M3390" s="91"/>
      <c r="N3390" s="90"/>
    </row>
    <row r="3391" spans="10:14">
      <c r="J3391" s="89"/>
      <c r="K3391" s="89"/>
      <c r="L3391" s="89"/>
      <c r="M3391" s="91"/>
      <c r="N3391" s="90"/>
    </row>
    <row r="3392" spans="10:14">
      <c r="J3392" s="89"/>
      <c r="K3392" s="89"/>
      <c r="L3392" s="89"/>
      <c r="M3392" s="91"/>
      <c r="N3392" s="90"/>
    </row>
    <row r="3393" spans="10:14">
      <c r="J3393" s="89"/>
      <c r="K3393" s="89"/>
      <c r="L3393" s="89"/>
      <c r="M3393" s="91"/>
      <c r="N3393" s="90"/>
    </row>
    <row r="3394" spans="10:14">
      <c r="J3394" s="89"/>
      <c r="K3394" s="89"/>
      <c r="L3394" s="89"/>
      <c r="M3394" s="91"/>
      <c r="N3394" s="90"/>
    </row>
    <row r="3395" spans="10:14">
      <c r="J3395" s="89"/>
      <c r="K3395" s="89"/>
      <c r="L3395" s="89"/>
      <c r="M3395" s="91"/>
      <c r="N3395" s="90"/>
    </row>
    <row r="3396" spans="10:14">
      <c r="J3396" s="89"/>
      <c r="K3396" s="89"/>
      <c r="L3396" s="89"/>
      <c r="M3396" s="91"/>
      <c r="N3396" s="90"/>
    </row>
    <row r="3397" spans="10:14">
      <c r="J3397" s="89"/>
      <c r="K3397" s="89"/>
      <c r="L3397" s="89"/>
      <c r="M3397" s="91"/>
      <c r="N3397" s="90"/>
    </row>
    <row r="3398" spans="10:14">
      <c r="J3398" s="89"/>
      <c r="K3398" s="89"/>
      <c r="L3398" s="89"/>
      <c r="M3398" s="91"/>
      <c r="N3398" s="90"/>
    </row>
    <row r="3399" spans="10:14">
      <c r="J3399" s="89"/>
      <c r="K3399" s="89"/>
      <c r="L3399" s="89"/>
      <c r="M3399" s="91"/>
      <c r="N3399" s="90"/>
    </row>
    <row r="3400" spans="10:14">
      <c r="J3400" s="89"/>
      <c r="K3400" s="89"/>
      <c r="L3400" s="89"/>
      <c r="M3400" s="91"/>
      <c r="N3400" s="90"/>
    </row>
    <row r="3401" spans="10:14">
      <c r="J3401" s="89"/>
      <c r="K3401" s="89"/>
      <c r="L3401" s="89"/>
      <c r="M3401" s="91"/>
      <c r="N3401" s="90"/>
    </row>
    <row r="3402" spans="10:14">
      <c r="J3402" s="89"/>
      <c r="K3402" s="89"/>
      <c r="L3402" s="89"/>
      <c r="M3402" s="91"/>
      <c r="N3402" s="90"/>
    </row>
    <row r="3403" spans="10:14">
      <c r="J3403" s="89"/>
      <c r="K3403" s="89"/>
      <c r="L3403" s="89"/>
      <c r="M3403" s="91"/>
      <c r="N3403" s="90"/>
    </row>
    <row r="3404" spans="10:14">
      <c r="J3404" s="89"/>
      <c r="K3404" s="89"/>
      <c r="L3404" s="89"/>
      <c r="M3404" s="91"/>
      <c r="N3404" s="90"/>
    </row>
    <row r="3405" spans="10:14">
      <c r="J3405" s="89"/>
      <c r="K3405" s="89"/>
      <c r="L3405" s="89"/>
      <c r="M3405" s="91"/>
      <c r="N3405" s="90"/>
    </row>
    <row r="3406" spans="10:14">
      <c r="J3406" s="89"/>
      <c r="K3406" s="89"/>
      <c r="L3406" s="89"/>
      <c r="M3406" s="91"/>
      <c r="N3406" s="90"/>
    </row>
    <row r="3407" spans="10:14">
      <c r="J3407" s="89"/>
      <c r="K3407" s="89"/>
      <c r="L3407" s="89"/>
      <c r="M3407" s="91"/>
      <c r="N3407" s="90"/>
    </row>
    <row r="3408" spans="10:14">
      <c r="J3408" s="89"/>
      <c r="K3408" s="89"/>
      <c r="L3408" s="89"/>
      <c r="M3408" s="91"/>
      <c r="N3408" s="90"/>
    </row>
    <row r="3409" spans="10:14">
      <c r="J3409" s="89"/>
      <c r="K3409" s="89"/>
      <c r="L3409" s="89"/>
      <c r="M3409" s="91"/>
      <c r="N3409" s="90"/>
    </row>
    <row r="3410" spans="10:14">
      <c r="J3410" s="89"/>
      <c r="K3410" s="89"/>
      <c r="L3410" s="89"/>
      <c r="M3410" s="91"/>
      <c r="N3410" s="90"/>
    </row>
    <row r="3411" spans="10:14">
      <c r="J3411" s="89"/>
      <c r="K3411" s="89"/>
      <c r="L3411" s="89"/>
      <c r="M3411" s="91"/>
      <c r="N3411" s="90"/>
    </row>
    <row r="3412" spans="10:14">
      <c r="J3412" s="89"/>
      <c r="K3412" s="89"/>
      <c r="L3412" s="89"/>
      <c r="M3412" s="91"/>
      <c r="N3412" s="90"/>
    </row>
    <row r="3413" spans="10:14">
      <c r="J3413" s="89"/>
      <c r="K3413" s="89"/>
      <c r="L3413" s="89"/>
      <c r="M3413" s="91"/>
      <c r="N3413" s="90"/>
    </row>
    <row r="3414" spans="10:14">
      <c r="J3414" s="89"/>
      <c r="K3414" s="89"/>
      <c r="L3414" s="89"/>
      <c r="M3414" s="91"/>
      <c r="N3414" s="90"/>
    </row>
    <row r="3415" spans="10:14">
      <c r="J3415" s="89"/>
      <c r="K3415" s="89"/>
      <c r="L3415" s="89"/>
      <c r="M3415" s="91"/>
      <c r="N3415" s="90"/>
    </row>
    <row r="3416" spans="10:14">
      <c r="J3416" s="89"/>
      <c r="K3416" s="89"/>
      <c r="L3416" s="89"/>
      <c r="M3416" s="91"/>
      <c r="N3416" s="90"/>
    </row>
    <row r="3417" spans="10:14">
      <c r="J3417" s="89"/>
      <c r="K3417" s="89"/>
      <c r="L3417" s="89"/>
      <c r="M3417" s="91"/>
      <c r="N3417" s="90"/>
    </row>
    <row r="3418" spans="10:14">
      <c r="J3418" s="89"/>
      <c r="K3418" s="89"/>
      <c r="L3418" s="89"/>
      <c r="M3418" s="91"/>
      <c r="N3418" s="90"/>
    </row>
    <row r="3419" spans="10:14">
      <c r="J3419" s="89"/>
      <c r="K3419" s="89"/>
      <c r="L3419" s="89"/>
      <c r="M3419" s="91"/>
      <c r="N3419" s="90"/>
    </row>
    <row r="3420" spans="10:14">
      <c r="J3420" s="89"/>
      <c r="K3420" s="89"/>
      <c r="L3420" s="89"/>
      <c r="M3420" s="91"/>
      <c r="N3420" s="90"/>
    </row>
    <row r="3421" spans="10:14">
      <c r="J3421" s="89"/>
      <c r="K3421" s="89"/>
      <c r="L3421" s="89"/>
      <c r="M3421" s="91"/>
      <c r="N3421" s="90"/>
    </row>
    <row r="3422" spans="10:14">
      <c r="J3422" s="89"/>
      <c r="K3422" s="89"/>
      <c r="L3422" s="89"/>
      <c r="M3422" s="91"/>
      <c r="N3422" s="90"/>
    </row>
    <row r="3423" spans="10:14">
      <c r="J3423" s="89"/>
      <c r="K3423" s="89"/>
      <c r="L3423" s="89"/>
      <c r="M3423" s="91"/>
      <c r="N3423" s="90"/>
    </row>
    <row r="3424" spans="10:14">
      <c r="J3424" s="89"/>
      <c r="K3424" s="89"/>
      <c r="L3424" s="89"/>
      <c r="M3424" s="91"/>
      <c r="N3424" s="90"/>
    </row>
    <row r="3425" spans="10:14">
      <c r="J3425" s="89"/>
      <c r="K3425" s="89"/>
      <c r="L3425" s="89"/>
      <c r="M3425" s="91"/>
      <c r="N3425" s="90"/>
    </row>
    <row r="3426" spans="10:14">
      <c r="J3426" s="89"/>
      <c r="K3426" s="89"/>
      <c r="L3426" s="89"/>
      <c r="M3426" s="91"/>
      <c r="N3426" s="90"/>
    </row>
    <row r="3427" spans="10:14">
      <c r="J3427" s="89"/>
      <c r="K3427" s="89"/>
      <c r="L3427" s="89"/>
      <c r="M3427" s="91"/>
      <c r="N3427" s="90"/>
    </row>
    <row r="3428" spans="10:14">
      <c r="J3428" s="89"/>
      <c r="K3428" s="89"/>
      <c r="L3428" s="89"/>
      <c r="M3428" s="91"/>
      <c r="N3428" s="90"/>
    </row>
    <row r="3429" spans="10:14">
      <c r="J3429" s="89"/>
      <c r="K3429" s="89"/>
      <c r="L3429" s="89"/>
      <c r="M3429" s="91"/>
      <c r="N3429" s="90"/>
    </row>
    <row r="3430" spans="10:14">
      <c r="J3430" s="89"/>
      <c r="K3430" s="89"/>
      <c r="L3430" s="89"/>
      <c r="M3430" s="91"/>
      <c r="N3430" s="90"/>
    </row>
    <row r="3431" spans="10:14">
      <c r="J3431" s="89"/>
      <c r="K3431" s="89"/>
      <c r="L3431" s="89"/>
      <c r="M3431" s="91"/>
      <c r="N3431" s="90"/>
    </row>
    <row r="3432" spans="10:14">
      <c r="J3432" s="89"/>
      <c r="K3432" s="89"/>
      <c r="L3432" s="89"/>
      <c r="M3432" s="91"/>
      <c r="N3432" s="90"/>
    </row>
    <row r="3433" spans="10:14">
      <c r="J3433" s="89"/>
      <c r="K3433" s="89"/>
      <c r="L3433" s="89"/>
      <c r="M3433" s="91"/>
      <c r="N3433" s="90"/>
    </row>
    <row r="3434" spans="10:14">
      <c r="J3434" s="89"/>
      <c r="K3434" s="89"/>
      <c r="L3434" s="89"/>
      <c r="M3434" s="91"/>
      <c r="N3434" s="90"/>
    </row>
    <row r="3435" spans="10:14">
      <c r="J3435" s="89"/>
      <c r="K3435" s="89"/>
      <c r="L3435" s="89"/>
      <c r="M3435" s="91"/>
      <c r="N3435" s="90"/>
    </row>
    <row r="3436" spans="10:14">
      <c r="J3436" s="89"/>
      <c r="K3436" s="89"/>
      <c r="L3436" s="89"/>
      <c r="M3436" s="91"/>
      <c r="N3436" s="90"/>
    </row>
    <row r="3437" spans="10:14">
      <c r="J3437" s="89"/>
      <c r="K3437" s="89"/>
      <c r="L3437" s="89"/>
      <c r="M3437" s="91"/>
      <c r="N3437" s="90"/>
    </row>
    <row r="3438" spans="10:14">
      <c r="J3438" s="89"/>
      <c r="K3438" s="89"/>
      <c r="L3438" s="89"/>
      <c r="M3438" s="91"/>
      <c r="N3438" s="90"/>
    </row>
    <row r="3439" spans="10:14">
      <c r="J3439" s="89"/>
      <c r="K3439" s="89"/>
      <c r="L3439" s="89"/>
      <c r="M3439" s="91"/>
      <c r="N3439" s="90"/>
    </row>
    <row r="3440" spans="10:14">
      <c r="J3440" s="89"/>
      <c r="K3440" s="89"/>
      <c r="L3440" s="89"/>
      <c r="M3440" s="91"/>
      <c r="N3440" s="90"/>
    </row>
    <row r="3441" spans="10:14">
      <c r="J3441" s="89"/>
      <c r="K3441" s="89"/>
      <c r="L3441" s="89"/>
      <c r="M3441" s="91"/>
      <c r="N3441" s="90"/>
    </row>
    <row r="3442" spans="10:14">
      <c r="J3442" s="89"/>
      <c r="K3442" s="89"/>
      <c r="L3442" s="89"/>
      <c r="M3442" s="91"/>
      <c r="N3442" s="90"/>
    </row>
    <row r="3443" spans="10:14">
      <c r="J3443" s="89"/>
      <c r="K3443" s="89"/>
      <c r="L3443" s="89"/>
      <c r="M3443" s="91"/>
      <c r="N3443" s="90"/>
    </row>
    <row r="3444" spans="10:14">
      <c r="J3444" s="89"/>
      <c r="K3444" s="89"/>
      <c r="L3444" s="89"/>
      <c r="M3444" s="91"/>
      <c r="N3444" s="90"/>
    </row>
    <row r="3445" spans="10:14">
      <c r="J3445" s="89"/>
      <c r="K3445" s="89"/>
      <c r="L3445" s="89"/>
      <c r="M3445" s="91"/>
      <c r="N3445" s="90"/>
    </row>
    <row r="3446" spans="10:14">
      <c r="J3446" s="89"/>
      <c r="K3446" s="89"/>
      <c r="L3446" s="89"/>
      <c r="M3446" s="91"/>
      <c r="N3446" s="90"/>
    </row>
    <row r="3447" spans="10:14">
      <c r="J3447" s="89"/>
      <c r="K3447" s="89"/>
      <c r="L3447" s="89"/>
      <c r="M3447" s="91"/>
      <c r="N3447" s="90"/>
    </row>
    <row r="3448" spans="10:14">
      <c r="J3448" s="89"/>
      <c r="K3448" s="89"/>
      <c r="L3448" s="89"/>
      <c r="M3448" s="91"/>
      <c r="N3448" s="90"/>
    </row>
    <row r="3449" spans="10:14">
      <c r="J3449" s="89"/>
      <c r="K3449" s="89"/>
      <c r="L3449" s="89"/>
      <c r="M3449" s="91"/>
      <c r="N3449" s="90"/>
    </row>
    <row r="3450" spans="10:14">
      <c r="J3450" s="89"/>
      <c r="K3450" s="89"/>
      <c r="L3450" s="89"/>
      <c r="M3450" s="91"/>
      <c r="N3450" s="90"/>
    </row>
    <row r="3451" spans="10:14">
      <c r="J3451" s="89"/>
      <c r="K3451" s="89"/>
      <c r="L3451" s="89"/>
      <c r="M3451" s="91"/>
      <c r="N3451" s="90"/>
    </row>
    <row r="3452" spans="10:14">
      <c r="J3452" s="89"/>
      <c r="K3452" s="89"/>
      <c r="L3452" s="89"/>
      <c r="M3452" s="91"/>
      <c r="N3452" s="90"/>
    </row>
    <row r="3453" spans="10:14">
      <c r="J3453" s="89"/>
      <c r="K3453" s="89"/>
      <c r="L3453" s="89"/>
      <c r="M3453" s="91"/>
      <c r="N3453" s="90"/>
    </row>
    <row r="3454" spans="10:14">
      <c r="J3454" s="89"/>
      <c r="K3454" s="89"/>
      <c r="L3454" s="89"/>
      <c r="M3454" s="91"/>
      <c r="N3454" s="90"/>
    </row>
    <row r="3455" spans="10:14">
      <c r="J3455" s="89"/>
      <c r="K3455" s="89"/>
      <c r="L3455" s="89"/>
      <c r="M3455" s="91"/>
      <c r="N3455" s="90"/>
    </row>
    <row r="3456" spans="10:14">
      <c r="J3456" s="89"/>
      <c r="K3456" s="89"/>
      <c r="L3456" s="89"/>
      <c r="M3456" s="91"/>
      <c r="N3456" s="90"/>
    </row>
    <row r="3457" spans="10:14">
      <c r="J3457" s="89"/>
      <c r="K3457" s="89"/>
      <c r="L3457" s="89"/>
      <c r="M3457" s="91"/>
      <c r="N3457" s="90"/>
    </row>
    <row r="3458" spans="10:14">
      <c r="J3458" s="89"/>
      <c r="K3458" s="89"/>
      <c r="L3458" s="89"/>
      <c r="M3458" s="91"/>
      <c r="N3458" s="90"/>
    </row>
    <row r="3459" spans="10:14">
      <c r="J3459" s="89"/>
      <c r="K3459" s="89"/>
      <c r="L3459" s="89"/>
      <c r="M3459" s="91"/>
      <c r="N3459" s="90"/>
    </row>
    <row r="3460" spans="10:14">
      <c r="J3460" s="89"/>
      <c r="K3460" s="89"/>
      <c r="L3460" s="89"/>
      <c r="M3460" s="91"/>
      <c r="N3460" s="90"/>
    </row>
    <row r="3461" spans="10:14">
      <c r="J3461" s="89"/>
      <c r="K3461" s="89"/>
      <c r="L3461" s="89"/>
      <c r="M3461" s="91"/>
      <c r="N3461" s="90"/>
    </row>
    <row r="3462" spans="10:14">
      <c r="J3462" s="89"/>
      <c r="K3462" s="89"/>
      <c r="L3462" s="89"/>
      <c r="M3462" s="91"/>
      <c r="N3462" s="90"/>
    </row>
    <row r="3463" spans="10:14">
      <c r="J3463" s="89"/>
      <c r="K3463" s="89"/>
      <c r="L3463" s="89"/>
      <c r="M3463" s="91"/>
      <c r="N3463" s="90"/>
    </row>
    <row r="3464" spans="10:14">
      <c r="J3464" s="89"/>
      <c r="K3464" s="89"/>
      <c r="L3464" s="89"/>
      <c r="M3464" s="91"/>
      <c r="N3464" s="90"/>
    </row>
    <row r="3465" spans="10:14">
      <c r="J3465" s="89"/>
      <c r="K3465" s="89"/>
      <c r="L3465" s="89"/>
      <c r="M3465" s="91"/>
      <c r="N3465" s="90"/>
    </row>
    <row r="3466" spans="10:14">
      <c r="J3466" s="89"/>
      <c r="K3466" s="89"/>
      <c r="L3466" s="89"/>
      <c r="M3466" s="91"/>
      <c r="N3466" s="90"/>
    </row>
    <row r="3467" spans="10:14">
      <c r="J3467" s="89"/>
      <c r="K3467" s="89"/>
      <c r="L3467" s="89"/>
      <c r="M3467" s="91"/>
      <c r="N3467" s="90"/>
    </row>
    <row r="3468" spans="10:14">
      <c r="J3468" s="89"/>
      <c r="K3468" s="89"/>
      <c r="L3468" s="89"/>
      <c r="M3468" s="91"/>
      <c r="N3468" s="90"/>
    </row>
    <row r="3469" spans="10:14">
      <c r="J3469" s="89"/>
      <c r="K3469" s="89"/>
      <c r="L3469" s="89"/>
      <c r="M3469" s="91"/>
      <c r="N3469" s="90"/>
    </row>
    <row r="3470" spans="10:14">
      <c r="J3470" s="89"/>
      <c r="K3470" s="89"/>
      <c r="L3470" s="89"/>
      <c r="M3470" s="91"/>
      <c r="N3470" s="90"/>
    </row>
    <row r="3471" spans="10:14">
      <c r="J3471" s="89"/>
      <c r="K3471" s="89"/>
      <c r="L3471" s="89"/>
      <c r="M3471" s="91"/>
      <c r="N3471" s="90"/>
    </row>
    <row r="3472" spans="10:14">
      <c r="J3472" s="89"/>
      <c r="K3472" s="89"/>
      <c r="L3472" s="89"/>
      <c r="M3472" s="91"/>
      <c r="N3472" s="90"/>
    </row>
    <row r="3473" spans="10:14">
      <c r="J3473" s="89"/>
      <c r="K3473" s="89"/>
      <c r="L3473" s="89"/>
      <c r="M3473" s="91"/>
      <c r="N3473" s="90"/>
    </row>
    <row r="3474" spans="10:14">
      <c r="J3474" s="89"/>
      <c r="K3474" s="89"/>
      <c r="L3474" s="89"/>
      <c r="M3474" s="91"/>
      <c r="N3474" s="90"/>
    </row>
    <row r="3475" spans="10:14">
      <c r="J3475" s="89"/>
      <c r="K3475" s="89"/>
      <c r="L3475" s="89"/>
      <c r="M3475" s="91"/>
      <c r="N3475" s="90"/>
    </row>
    <row r="3476" spans="10:14">
      <c r="J3476" s="89"/>
      <c r="K3476" s="89"/>
      <c r="L3476" s="89"/>
      <c r="M3476" s="91"/>
      <c r="N3476" s="90"/>
    </row>
    <row r="3477" spans="10:14">
      <c r="J3477" s="89"/>
      <c r="K3477" s="89"/>
      <c r="L3477" s="89"/>
      <c r="M3477" s="91"/>
      <c r="N3477" s="90"/>
    </row>
    <row r="3478" spans="10:14">
      <c r="J3478" s="89"/>
      <c r="K3478" s="89"/>
      <c r="L3478" s="89"/>
      <c r="M3478" s="91"/>
      <c r="N3478" s="90"/>
    </row>
    <row r="3479" spans="10:14">
      <c r="J3479" s="89"/>
      <c r="K3479" s="89"/>
      <c r="L3479" s="89"/>
      <c r="M3479" s="91"/>
      <c r="N3479" s="90"/>
    </row>
    <row r="3480" spans="10:14">
      <c r="J3480" s="89"/>
      <c r="K3480" s="89"/>
      <c r="L3480" s="89"/>
      <c r="M3480" s="91"/>
      <c r="N3480" s="90"/>
    </row>
    <row r="3481" spans="10:14">
      <c r="J3481" s="89"/>
      <c r="K3481" s="89"/>
      <c r="L3481" s="89"/>
      <c r="M3481" s="91"/>
      <c r="N3481" s="90"/>
    </row>
    <row r="3482" spans="10:14">
      <c r="J3482" s="89"/>
      <c r="K3482" s="89"/>
      <c r="L3482" s="89"/>
      <c r="M3482" s="91"/>
      <c r="N3482" s="90"/>
    </row>
    <row r="3483" spans="10:14">
      <c r="J3483" s="89"/>
      <c r="K3483" s="89"/>
      <c r="L3483" s="89"/>
      <c r="M3483" s="91"/>
      <c r="N3483" s="90"/>
    </row>
    <row r="3484" spans="10:14">
      <c r="J3484" s="89"/>
      <c r="K3484" s="89"/>
      <c r="L3484" s="89"/>
      <c r="M3484" s="91"/>
      <c r="N3484" s="90"/>
    </row>
    <row r="3485" spans="10:14">
      <c r="J3485" s="89"/>
      <c r="K3485" s="89"/>
      <c r="L3485" s="89"/>
      <c r="M3485" s="91"/>
      <c r="N3485" s="90"/>
    </row>
    <row r="3486" spans="10:14">
      <c r="J3486" s="89"/>
      <c r="K3486" s="89"/>
      <c r="L3486" s="89"/>
      <c r="M3486" s="91"/>
      <c r="N3486" s="90"/>
    </row>
    <row r="3487" spans="10:14">
      <c r="J3487" s="89"/>
      <c r="K3487" s="89"/>
      <c r="L3487" s="89"/>
      <c r="M3487" s="91"/>
      <c r="N3487" s="90"/>
    </row>
    <row r="3488" spans="10:14">
      <c r="J3488" s="89"/>
      <c r="K3488" s="89"/>
      <c r="L3488" s="89"/>
      <c r="M3488" s="91"/>
      <c r="N3488" s="90"/>
    </row>
    <row r="3489" spans="10:14">
      <c r="J3489" s="89"/>
      <c r="K3489" s="89"/>
      <c r="L3489" s="89"/>
      <c r="M3489" s="91"/>
      <c r="N3489" s="90"/>
    </row>
    <row r="3490" spans="10:14">
      <c r="J3490" s="89"/>
      <c r="K3490" s="89"/>
      <c r="L3490" s="89"/>
      <c r="M3490" s="91"/>
      <c r="N3490" s="90"/>
    </row>
    <row r="3491" spans="10:14">
      <c r="J3491" s="89"/>
      <c r="K3491" s="89"/>
      <c r="L3491" s="89"/>
      <c r="M3491" s="91"/>
      <c r="N3491" s="90"/>
    </row>
    <row r="3492" spans="10:14">
      <c r="J3492" s="89"/>
      <c r="K3492" s="89"/>
      <c r="L3492" s="89"/>
      <c r="M3492" s="91"/>
      <c r="N3492" s="90"/>
    </row>
    <row r="3493" spans="10:14">
      <c r="J3493" s="89"/>
      <c r="K3493" s="89"/>
      <c r="L3493" s="89"/>
      <c r="M3493" s="91"/>
      <c r="N3493" s="90"/>
    </row>
    <row r="3494" spans="10:14">
      <c r="J3494" s="89"/>
      <c r="K3494" s="89"/>
      <c r="L3494" s="89"/>
      <c r="M3494" s="91"/>
      <c r="N3494" s="90"/>
    </row>
    <row r="3495" spans="10:14">
      <c r="J3495" s="89"/>
      <c r="K3495" s="89"/>
      <c r="L3495" s="89"/>
      <c r="M3495" s="91"/>
      <c r="N3495" s="90"/>
    </row>
    <row r="3496" spans="10:14">
      <c r="J3496" s="89"/>
      <c r="K3496" s="89"/>
      <c r="L3496" s="89"/>
      <c r="M3496" s="91"/>
      <c r="N3496" s="90"/>
    </row>
    <row r="3497" spans="10:14">
      <c r="J3497" s="89"/>
      <c r="K3497" s="89"/>
      <c r="L3497" s="89"/>
      <c r="M3497" s="91"/>
      <c r="N3497" s="90"/>
    </row>
    <row r="3498" spans="10:14">
      <c r="J3498" s="89"/>
      <c r="K3498" s="89"/>
      <c r="L3498" s="89"/>
      <c r="M3498" s="91"/>
      <c r="N3498" s="90"/>
    </row>
    <row r="3499" spans="10:14">
      <c r="J3499" s="89"/>
      <c r="K3499" s="89"/>
      <c r="L3499" s="89"/>
      <c r="M3499" s="91"/>
      <c r="N3499" s="90"/>
    </row>
    <row r="3500" spans="10:14">
      <c r="J3500" s="89"/>
      <c r="K3500" s="89"/>
      <c r="L3500" s="89"/>
      <c r="M3500" s="91"/>
      <c r="N3500" s="90"/>
    </row>
    <row r="3501" spans="10:14">
      <c r="J3501" s="89"/>
      <c r="K3501" s="89"/>
      <c r="L3501" s="89"/>
      <c r="M3501" s="91"/>
      <c r="N3501" s="90"/>
    </row>
    <row r="3502" spans="10:14">
      <c r="J3502" s="89"/>
      <c r="K3502" s="89"/>
      <c r="L3502" s="89"/>
      <c r="M3502" s="91"/>
      <c r="N3502" s="90"/>
    </row>
    <row r="3503" spans="10:14">
      <c r="J3503" s="89"/>
      <c r="K3503" s="89"/>
      <c r="L3503" s="89"/>
      <c r="M3503" s="91"/>
      <c r="N3503" s="90"/>
    </row>
    <row r="3504" spans="10:14">
      <c r="J3504" s="89"/>
      <c r="K3504" s="89"/>
      <c r="L3504" s="89"/>
      <c r="M3504" s="91"/>
      <c r="N3504" s="90"/>
    </row>
    <row r="3505" spans="10:14">
      <c r="J3505" s="89"/>
      <c r="K3505" s="89"/>
      <c r="L3505" s="89"/>
      <c r="M3505" s="91"/>
      <c r="N3505" s="90"/>
    </row>
    <row r="3506" spans="10:14">
      <c r="J3506" s="89"/>
      <c r="K3506" s="89"/>
      <c r="L3506" s="89"/>
      <c r="M3506" s="91"/>
      <c r="N3506" s="90"/>
    </row>
    <row r="3507" spans="10:14">
      <c r="J3507" s="89"/>
      <c r="K3507" s="89"/>
      <c r="L3507" s="89"/>
      <c r="M3507" s="91"/>
      <c r="N3507" s="90"/>
    </row>
    <row r="3508" spans="10:14">
      <c r="J3508" s="89"/>
      <c r="K3508" s="89"/>
      <c r="L3508" s="89"/>
      <c r="M3508" s="91"/>
      <c r="N3508" s="90"/>
    </row>
    <row r="3509" spans="10:14">
      <c r="J3509" s="89"/>
      <c r="K3509" s="89"/>
      <c r="L3509" s="89"/>
      <c r="M3509" s="91"/>
      <c r="N3509" s="90"/>
    </row>
    <row r="3510" spans="10:14">
      <c r="J3510" s="89"/>
      <c r="K3510" s="89"/>
      <c r="L3510" s="89"/>
      <c r="M3510" s="91"/>
      <c r="N3510" s="90"/>
    </row>
    <row r="3511" spans="10:14">
      <c r="J3511" s="89"/>
      <c r="K3511" s="89"/>
      <c r="L3511" s="89"/>
      <c r="M3511" s="91"/>
      <c r="N3511" s="90"/>
    </row>
    <row r="3512" spans="10:14">
      <c r="J3512" s="89"/>
      <c r="K3512" s="89"/>
      <c r="L3512" s="89"/>
      <c r="M3512" s="91"/>
      <c r="N3512" s="90"/>
    </row>
    <row r="3513" spans="10:14">
      <c r="J3513" s="89"/>
      <c r="K3513" s="89"/>
      <c r="L3513" s="89"/>
      <c r="M3513" s="91"/>
      <c r="N3513" s="90"/>
    </row>
    <row r="3514" spans="10:14">
      <c r="J3514" s="89"/>
      <c r="K3514" s="89"/>
      <c r="L3514" s="89"/>
      <c r="M3514" s="91"/>
      <c r="N3514" s="90"/>
    </row>
    <row r="3515" spans="10:14">
      <c r="J3515" s="89"/>
      <c r="K3515" s="89"/>
      <c r="L3515" s="89"/>
      <c r="M3515" s="91"/>
      <c r="N3515" s="90"/>
    </row>
    <row r="3516" spans="10:14">
      <c r="J3516" s="89"/>
      <c r="K3516" s="89"/>
      <c r="L3516" s="89"/>
      <c r="M3516" s="91"/>
      <c r="N3516" s="90"/>
    </row>
    <row r="3517" spans="10:14">
      <c r="J3517" s="89"/>
      <c r="K3517" s="89"/>
      <c r="L3517" s="89"/>
      <c r="M3517" s="91"/>
      <c r="N3517" s="90"/>
    </row>
    <row r="3518" spans="10:14">
      <c r="J3518" s="89"/>
      <c r="K3518" s="89"/>
      <c r="L3518" s="89"/>
      <c r="M3518" s="91"/>
      <c r="N3518" s="90"/>
    </row>
    <row r="3519" spans="10:14">
      <c r="J3519" s="89"/>
      <c r="K3519" s="89"/>
      <c r="L3519" s="89"/>
      <c r="M3519" s="91"/>
      <c r="N3519" s="90"/>
    </row>
    <row r="3520" spans="10:14">
      <c r="J3520" s="89"/>
      <c r="K3520" s="89"/>
      <c r="L3520" s="89"/>
      <c r="M3520" s="91"/>
      <c r="N3520" s="90"/>
    </row>
    <row r="3521" spans="10:14">
      <c r="J3521" s="89"/>
      <c r="K3521" s="89"/>
      <c r="L3521" s="89"/>
      <c r="M3521" s="91"/>
      <c r="N3521" s="90"/>
    </row>
    <row r="3522" spans="10:14">
      <c r="J3522" s="89"/>
      <c r="K3522" s="89"/>
      <c r="L3522" s="89"/>
      <c r="M3522" s="91"/>
      <c r="N3522" s="90"/>
    </row>
    <row r="3523" spans="10:14">
      <c r="J3523" s="89"/>
      <c r="K3523" s="89"/>
      <c r="L3523" s="89"/>
      <c r="M3523" s="91"/>
      <c r="N3523" s="90"/>
    </row>
    <row r="3524" spans="10:14">
      <c r="J3524" s="89"/>
      <c r="K3524" s="89"/>
      <c r="L3524" s="89"/>
      <c r="M3524" s="91"/>
      <c r="N3524" s="90"/>
    </row>
    <row r="3525" spans="10:14">
      <c r="J3525" s="89"/>
      <c r="K3525" s="89"/>
      <c r="L3525" s="89"/>
      <c r="M3525" s="91"/>
      <c r="N3525" s="90"/>
    </row>
    <row r="3526" spans="10:14">
      <c r="J3526" s="89"/>
      <c r="K3526" s="89"/>
      <c r="L3526" s="89"/>
      <c r="M3526" s="91"/>
      <c r="N3526" s="90"/>
    </row>
    <row r="3527" spans="10:14">
      <c r="J3527" s="89"/>
      <c r="K3527" s="89"/>
      <c r="L3527" s="89"/>
      <c r="M3527" s="91"/>
      <c r="N3527" s="90"/>
    </row>
    <row r="3528" spans="10:14">
      <c r="J3528" s="89"/>
      <c r="K3528" s="89"/>
      <c r="L3528" s="89"/>
      <c r="M3528" s="91"/>
      <c r="N3528" s="90"/>
    </row>
    <row r="3529" spans="10:14">
      <c r="J3529" s="89"/>
      <c r="K3529" s="89"/>
      <c r="L3529" s="89"/>
      <c r="M3529" s="91"/>
      <c r="N3529" s="90"/>
    </row>
    <row r="3530" spans="10:14">
      <c r="J3530" s="89"/>
      <c r="K3530" s="89"/>
      <c r="L3530" s="89"/>
      <c r="M3530" s="91"/>
      <c r="N3530" s="90"/>
    </row>
    <row r="3531" spans="10:14">
      <c r="J3531" s="89"/>
      <c r="K3531" s="89"/>
      <c r="L3531" s="89"/>
      <c r="M3531" s="91"/>
      <c r="N3531" s="90"/>
    </row>
    <row r="3532" spans="10:14">
      <c r="J3532" s="89"/>
      <c r="K3532" s="89"/>
      <c r="L3532" s="89"/>
      <c r="M3532" s="91"/>
      <c r="N3532" s="90"/>
    </row>
    <row r="3533" spans="10:14">
      <c r="J3533" s="89"/>
      <c r="K3533" s="89"/>
      <c r="L3533" s="89"/>
      <c r="M3533" s="91"/>
      <c r="N3533" s="90"/>
    </row>
    <row r="3534" spans="10:14">
      <c r="J3534" s="89"/>
      <c r="K3534" s="89"/>
      <c r="L3534" s="89"/>
      <c r="M3534" s="91"/>
      <c r="N3534" s="90"/>
    </row>
    <row r="3535" spans="10:14">
      <c r="J3535" s="89"/>
      <c r="K3535" s="89"/>
      <c r="L3535" s="89"/>
      <c r="M3535" s="91"/>
      <c r="N3535" s="90"/>
    </row>
    <row r="3536" spans="10:14">
      <c r="J3536" s="89"/>
      <c r="K3536" s="89"/>
      <c r="L3536" s="89"/>
      <c r="M3536" s="91"/>
      <c r="N3536" s="90"/>
    </row>
    <row r="3537" spans="10:14">
      <c r="J3537" s="89"/>
      <c r="K3537" s="89"/>
      <c r="L3537" s="89"/>
      <c r="M3537" s="91"/>
      <c r="N3537" s="90"/>
    </row>
    <row r="3538" spans="10:14">
      <c r="J3538" s="89"/>
      <c r="K3538" s="89"/>
      <c r="L3538" s="89"/>
      <c r="M3538" s="91"/>
      <c r="N3538" s="90"/>
    </row>
    <row r="3539" spans="10:14">
      <c r="J3539" s="89"/>
      <c r="K3539" s="89"/>
      <c r="L3539" s="89"/>
      <c r="M3539" s="91"/>
      <c r="N3539" s="90"/>
    </row>
    <row r="3540" spans="10:14">
      <c r="J3540" s="89"/>
      <c r="K3540" s="89"/>
      <c r="L3540" s="89"/>
      <c r="M3540" s="91"/>
      <c r="N3540" s="90"/>
    </row>
    <row r="3541" spans="10:14">
      <c r="J3541" s="89"/>
      <c r="K3541" s="89"/>
      <c r="L3541" s="89"/>
      <c r="M3541" s="91"/>
      <c r="N3541" s="90"/>
    </row>
    <row r="3542" spans="10:14">
      <c r="J3542" s="89"/>
      <c r="K3542" s="89"/>
      <c r="L3542" s="89"/>
      <c r="M3542" s="91"/>
      <c r="N3542" s="90"/>
    </row>
    <row r="3543" spans="10:14">
      <c r="J3543" s="89"/>
      <c r="K3543" s="89"/>
      <c r="L3543" s="89"/>
      <c r="M3543" s="91"/>
      <c r="N3543" s="90"/>
    </row>
    <row r="3544" spans="10:14">
      <c r="J3544" s="89"/>
      <c r="K3544" s="89"/>
      <c r="L3544" s="89"/>
      <c r="M3544" s="91"/>
      <c r="N3544" s="90"/>
    </row>
    <row r="3545" spans="10:14">
      <c r="J3545" s="89"/>
      <c r="K3545" s="89"/>
      <c r="L3545" s="89"/>
      <c r="M3545" s="91"/>
      <c r="N3545" s="90"/>
    </row>
    <row r="3546" spans="10:14">
      <c r="J3546" s="89"/>
      <c r="K3546" s="89"/>
      <c r="L3546" s="89"/>
      <c r="M3546" s="91"/>
      <c r="N3546" s="90"/>
    </row>
    <row r="3547" spans="10:14">
      <c r="J3547" s="89"/>
      <c r="K3547" s="89"/>
      <c r="L3547" s="89"/>
      <c r="M3547" s="91"/>
      <c r="N3547" s="90"/>
    </row>
    <row r="3548" spans="10:14">
      <c r="J3548" s="89"/>
      <c r="K3548" s="89"/>
      <c r="L3548" s="89"/>
      <c r="M3548" s="91"/>
      <c r="N3548" s="90"/>
    </row>
    <row r="3549" spans="10:14">
      <c r="J3549" s="89"/>
      <c r="K3549" s="89"/>
      <c r="L3549" s="89"/>
      <c r="M3549" s="91"/>
      <c r="N3549" s="90"/>
    </row>
    <row r="3550" spans="10:14">
      <c r="J3550" s="89"/>
      <c r="K3550" s="89"/>
      <c r="L3550" s="89"/>
      <c r="M3550" s="91"/>
      <c r="N3550" s="90"/>
    </row>
    <row r="3551" spans="10:14">
      <c r="J3551" s="89"/>
      <c r="K3551" s="89"/>
      <c r="L3551" s="89"/>
      <c r="M3551" s="91"/>
      <c r="N3551" s="90"/>
    </row>
    <row r="3552" spans="10:14">
      <c r="J3552" s="89"/>
      <c r="K3552" s="89"/>
      <c r="L3552" s="89"/>
      <c r="M3552" s="91"/>
      <c r="N3552" s="90"/>
    </row>
    <row r="3553" spans="10:14">
      <c r="J3553" s="89"/>
      <c r="K3553" s="89"/>
      <c r="L3553" s="89"/>
      <c r="M3553" s="91"/>
      <c r="N3553" s="90"/>
    </row>
    <row r="3554" spans="10:14">
      <c r="J3554" s="89"/>
      <c r="K3554" s="89"/>
      <c r="L3554" s="89"/>
      <c r="M3554" s="91"/>
      <c r="N3554" s="90"/>
    </row>
    <row r="3555" spans="10:14">
      <c r="J3555" s="89"/>
      <c r="K3555" s="89"/>
      <c r="L3555" s="89"/>
      <c r="M3555" s="91"/>
      <c r="N3555" s="90"/>
    </row>
    <row r="3556" spans="10:14">
      <c r="J3556" s="89"/>
      <c r="K3556" s="89"/>
      <c r="L3556" s="89"/>
      <c r="M3556" s="91"/>
      <c r="N3556" s="90"/>
    </row>
    <row r="3557" spans="10:14">
      <c r="J3557" s="89"/>
      <c r="K3557" s="89"/>
      <c r="L3557" s="89"/>
      <c r="M3557" s="91"/>
      <c r="N3557" s="90"/>
    </row>
    <row r="3558" spans="10:14">
      <c r="J3558" s="89"/>
      <c r="K3558" s="89"/>
      <c r="L3558" s="89"/>
      <c r="M3558" s="91"/>
      <c r="N3558" s="90"/>
    </row>
    <row r="3559" spans="10:14">
      <c r="J3559" s="89"/>
      <c r="K3559" s="89"/>
      <c r="L3559" s="89"/>
      <c r="M3559" s="91"/>
      <c r="N3559" s="90"/>
    </row>
    <row r="3560" spans="10:14">
      <c r="J3560" s="89"/>
      <c r="K3560" s="89"/>
      <c r="L3560" s="89"/>
      <c r="M3560" s="91"/>
      <c r="N3560" s="90"/>
    </row>
    <row r="3561" spans="10:14">
      <c r="J3561" s="89"/>
      <c r="K3561" s="89"/>
      <c r="L3561" s="89"/>
      <c r="M3561" s="91"/>
      <c r="N3561" s="90"/>
    </row>
    <row r="3562" spans="10:14">
      <c r="J3562" s="89"/>
      <c r="K3562" s="89"/>
      <c r="L3562" s="89"/>
      <c r="M3562" s="91"/>
      <c r="N3562" s="90"/>
    </row>
    <row r="3563" spans="10:14">
      <c r="J3563" s="89"/>
      <c r="K3563" s="89"/>
      <c r="L3563" s="89"/>
      <c r="M3563" s="91"/>
      <c r="N3563" s="90"/>
    </row>
    <row r="3564" spans="10:14">
      <c r="J3564" s="89"/>
      <c r="K3564" s="89"/>
      <c r="L3564" s="89"/>
      <c r="M3564" s="91"/>
      <c r="N3564" s="90"/>
    </row>
    <row r="3565" spans="10:14">
      <c r="J3565" s="89"/>
      <c r="K3565" s="89"/>
      <c r="L3565" s="89"/>
      <c r="M3565" s="91"/>
      <c r="N3565" s="90"/>
    </row>
    <row r="3566" spans="10:14">
      <c r="J3566" s="89"/>
      <c r="K3566" s="89"/>
      <c r="L3566" s="89"/>
      <c r="M3566" s="91"/>
      <c r="N3566" s="90"/>
    </row>
    <row r="3567" spans="10:14">
      <c r="J3567" s="89"/>
      <c r="K3567" s="89"/>
      <c r="L3567" s="89"/>
      <c r="M3567" s="91"/>
      <c r="N3567" s="90"/>
    </row>
    <row r="3568" spans="10:14">
      <c r="J3568" s="89"/>
      <c r="K3568" s="89"/>
      <c r="L3568" s="89"/>
      <c r="M3568" s="91"/>
      <c r="N3568" s="90"/>
    </row>
    <row r="3569" spans="10:14">
      <c r="J3569" s="89"/>
      <c r="K3569" s="89"/>
      <c r="L3569" s="89"/>
      <c r="M3569" s="91"/>
      <c r="N3569" s="90"/>
    </row>
    <row r="3570" spans="10:14">
      <c r="J3570" s="89"/>
      <c r="K3570" s="89"/>
      <c r="L3570" s="89"/>
      <c r="M3570" s="91"/>
      <c r="N3570" s="90"/>
    </row>
    <row r="3571" spans="10:14">
      <c r="J3571" s="89"/>
      <c r="K3571" s="89"/>
      <c r="L3571" s="89"/>
      <c r="M3571" s="91"/>
      <c r="N3571" s="90"/>
    </row>
    <row r="3572" spans="10:14">
      <c r="J3572" s="89"/>
      <c r="K3572" s="89"/>
      <c r="L3572" s="89"/>
      <c r="M3572" s="91"/>
      <c r="N3572" s="90"/>
    </row>
    <row r="3573" spans="10:14">
      <c r="J3573" s="89"/>
      <c r="K3573" s="89"/>
      <c r="L3573" s="89"/>
      <c r="M3573" s="91"/>
      <c r="N3573" s="90"/>
    </row>
    <row r="3574" spans="10:14">
      <c r="J3574" s="89"/>
      <c r="K3574" s="89"/>
      <c r="L3574" s="89"/>
      <c r="M3574" s="91"/>
      <c r="N3574" s="90"/>
    </row>
    <row r="3575" spans="10:14">
      <c r="J3575" s="89"/>
      <c r="K3575" s="89"/>
      <c r="L3575" s="89"/>
      <c r="M3575" s="91"/>
      <c r="N3575" s="90"/>
    </row>
    <row r="3576" spans="10:14">
      <c r="J3576" s="89"/>
      <c r="K3576" s="89"/>
      <c r="L3576" s="89"/>
      <c r="M3576" s="91"/>
      <c r="N3576" s="90"/>
    </row>
    <row r="3577" spans="10:14">
      <c r="J3577" s="89"/>
      <c r="K3577" s="89"/>
      <c r="L3577" s="89"/>
      <c r="M3577" s="91"/>
      <c r="N3577" s="90"/>
    </row>
    <row r="3578" spans="10:14">
      <c r="J3578" s="89"/>
      <c r="K3578" s="89"/>
      <c r="L3578" s="89"/>
      <c r="M3578" s="91"/>
      <c r="N3578" s="90"/>
    </row>
    <row r="3579" spans="10:14">
      <c r="J3579" s="89"/>
      <c r="K3579" s="89"/>
      <c r="L3579" s="89"/>
      <c r="M3579" s="91"/>
      <c r="N3579" s="90"/>
    </row>
    <row r="3580" spans="10:14">
      <c r="J3580" s="89"/>
      <c r="K3580" s="89"/>
      <c r="L3580" s="89"/>
      <c r="M3580" s="91"/>
      <c r="N3580" s="90"/>
    </row>
    <row r="3581" spans="10:14">
      <c r="J3581" s="89"/>
      <c r="K3581" s="89"/>
      <c r="L3581" s="89"/>
      <c r="M3581" s="91"/>
      <c r="N3581" s="90"/>
    </row>
    <row r="3582" spans="10:14">
      <c r="J3582" s="89"/>
      <c r="K3582" s="89"/>
      <c r="L3582" s="89"/>
      <c r="M3582" s="91"/>
      <c r="N3582" s="90"/>
    </row>
    <row r="3583" spans="10:14">
      <c r="J3583" s="89"/>
      <c r="K3583" s="89"/>
      <c r="L3583" s="89"/>
      <c r="M3583" s="91"/>
      <c r="N3583" s="90"/>
    </row>
    <row r="3584" spans="10:14">
      <c r="J3584" s="89"/>
      <c r="K3584" s="89"/>
      <c r="L3584" s="89"/>
      <c r="M3584" s="91"/>
      <c r="N3584" s="90"/>
    </row>
    <row r="3585" spans="10:14">
      <c r="J3585" s="89"/>
      <c r="K3585" s="89"/>
      <c r="L3585" s="89"/>
      <c r="M3585" s="91"/>
      <c r="N3585" s="90"/>
    </row>
    <row r="3586" spans="10:14">
      <c r="J3586" s="89"/>
      <c r="K3586" s="89"/>
      <c r="L3586" s="89"/>
      <c r="M3586" s="91"/>
      <c r="N3586" s="90"/>
    </row>
    <row r="3587" spans="10:14">
      <c r="J3587" s="89"/>
      <c r="K3587" s="89"/>
      <c r="L3587" s="89"/>
      <c r="M3587" s="91"/>
      <c r="N3587" s="90"/>
    </row>
    <row r="3588" spans="10:14">
      <c r="J3588" s="89"/>
      <c r="K3588" s="89"/>
      <c r="L3588" s="89"/>
      <c r="M3588" s="91"/>
      <c r="N3588" s="90"/>
    </row>
    <row r="3589" spans="10:14">
      <c r="J3589" s="89"/>
      <c r="K3589" s="89"/>
      <c r="L3589" s="89"/>
      <c r="M3589" s="91"/>
      <c r="N3589" s="90"/>
    </row>
    <row r="3590" spans="10:14">
      <c r="J3590" s="89"/>
      <c r="K3590" s="89"/>
      <c r="L3590" s="89"/>
      <c r="M3590" s="91"/>
      <c r="N3590" s="90"/>
    </row>
    <row r="3591" spans="10:14">
      <c r="J3591" s="89"/>
      <c r="K3591" s="89"/>
      <c r="L3591" s="89"/>
      <c r="M3591" s="91"/>
      <c r="N3591" s="90"/>
    </row>
    <row r="3592" spans="10:14">
      <c r="J3592" s="89"/>
      <c r="K3592" s="89"/>
      <c r="L3592" s="89"/>
      <c r="M3592" s="91"/>
      <c r="N3592" s="90"/>
    </row>
    <row r="3593" spans="10:14">
      <c r="J3593" s="89"/>
      <c r="K3593" s="89"/>
      <c r="L3593" s="89"/>
      <c r="M3593" s="91"/>
      <c r="N3593" s="90"/>
    </row>
    <row r="3594" spans="10:14">
      <c r="J3594" s="89"/>
      <c r="K3594" s="89"/>
      <c r="L3594" s="89"/>
      <c r="M3594" s="91"/>
      <c r="N3594" s="90"/>
    </row>
    <row r="3595" spans="10:14">
      <c r="J3595" s="89"/>
      <c r="K3595" s="89"/>
      <c r="L3595" s="89"/>
      <c r="M3595" s="91"/>
      <c r="N3595" s="90"/>
    </row>
    <row r="3596" spans="10:14">
      <c r="J3596" s="89"/>
      <c r="K3596" s="89"/>
      <c r="L3596" s="89"/>
      <c r="M3596" s="91"/>
      <c r="N3596" s="90"/>
    </row>
    <row r="3597" spans="10:14">
      <c r="J3597" s="89"/>
      <c r="K3597" s="89"/>
      <c r="L3597" s="89"/>
      <c r="M3597" s="91"/>
      <c r="N3597" s="90"/>
    </row>
    <row r="3598" spans="10:14">
      <c r="J3598" s="89"/>
      <c r="K3598" s="89"/>
      <c r="L3598" s="89"/>
      <c r="M3598" s="91"/>
      <c r="N3598" s="90"/>
    </row>
    <row r="3599" spans="10:14">
      <c r="J3599" s="89"/>
      <c r="K3599" s="89"/>
      <c r="L3599" s="89"/>
      <c r="M3599" s="91"/>
      <c r="N3599" s="90"/>
    </row>
    <row r="3600" spans="10:14">
      <c r="J3600" s="89"/>
      <c r="K3600" s="89"/>
      <c r="L3600" s="89"/>
      <c r="M3600" s="91"/>
      <c r="N3600" s="90"/>
    </row>
    <row r="3601" spans="10:14">
      <c r="J3601" s="89"/>
      <c r="K3601" s="89"/>
      <c r="L3601" s="89"/>
      <c r="M3601" s="91"/>
      <c r="N3601" s="90"/>
    </row>
    <row r="3602" spans="10:14">
      <c r="J3602" s="89"/>
      <c r="K3602" s="89"/>
      <c r="L3602" s="89"/>
      <c r="M3602" s="91"/>
      <c r="N3602" s="90"/>
    </row>
    <row r="3603" spans="10:14">
      <c r="J3603" s="89"/>
      <c r="K3603" s="89"/>
      <c r="L3603" s="89"/>
      <c r="M3603" s="91"/>
      <c r="N3603" s="90"/>
    </row>
    <row r="3604" spans="10:14">
      <c r="J3604" s="89"/>
      <c r="K3604" s="89"/>
      <c r="L3604" s="89"/>
      <c r="M3604" s="91"/>
      <c r="N3604" s="90"/>
    </row>
    <row r="3605" spans="10:14">
      <c r="J3605" s="89"/>
      <c r="K3605" s="89"/>
      <c r="L3605" s="89"/>
      <c r="M3605" s="91"/>
      <c r="N3605" s="90"/>
    </row>
    <row r="3606" spans="10:14">
      <c r="J3606" s="89"/>
      <c r="K3606" s="89"/>
      <c r="L3606" s="89"/>
      <c r="M3606" s="91"/>
      <c r="N3606" s="90"/>
    </row>
    <row r="3607" spans="10:14">
      <c r="J3607" s="89"/>
      <c r="K3607" s="89"/>
      <c r="L3607" s="89"/>
      <c r="M3607" s="91"/>
      <c r="N3607" s="90"/>
    </row>
    <row r="3608" spans="10:14">
      <c r="J3608" s="89"/>
      <c r="K3608" s="89"/>
      <c r="L3608" s="89"/>
      <c r="M3608" s="91"/>
      <c r="N3608" s="90"/>
    </row>
    <row r="3609" spans="10:14">
      <c r="J3609" s="89"/>
      <c r="K3609" s="89"/>
      <c r="L3609" s="89"/>
      <c r="M3609" s="91"/>
      <c r="N3609" s="90"/>
    </row>
    <row r="3610" spans="10:14">
      <c r="J3610" s="89"/>
      <c r="K3610" s="89"/>
      <c r="L3610" s="89"/>
      <c r="M3610" s="91"/>
      <c r="N3610" s="90"/>
    </row>
    <row r="3611" spans="10:14">
      <c r="J3611" s="89"/>
      <c r="K3611" s="89"/>
      <c r="L3611" s="89"/>
      <c r="M3611" s="91"/>
      <c r="N3611" s="90"/>
    </row>
    <row r="3612" spans="10:14">
      <c r="J3612" s="89"/>
      <c r="K3612" s="89"/>
      <c r="L3612" s="89"/>
      <c r="M3612" s="91"/>
      <c r="N3612" s="90"/>
    </row>
    <row r="3613" spans="10:14">
      <c r="J3613" s="89"/>
      <c r="K3613" s="89"/>
      <c r="L3613" s="89"/>
      <c r="M3613" s="91"/>
      <c r="N3613" s="90"/>
    </row>
    <row r="3614" spans="10:14">
      <c r="J3614" s="89"/>
      <c r="K3614" s="89"/>
      <c r="L3614" s="89"/>
      <c r="M3614" s="91"/>
      <c r="N3614" s="90"/>
    </row>
    <row r="3615" spans="10:14">
      <c r="J3615" s="89"/>
      <c r="K3615" s="89"/>
      <c r="L3615" s="89"/>
      <c r="M3615" s="91"/>
      <c r="N3615" s="90"/>
    </row>
    <row r="3616" spans="10:14">
      <c r="J3616" s="89"/>
      <c r="K3616" s="89"/>
      <c r="L3616" s="89"/>
      <c r="M3616" s="91"/>
      <c r="N3616" s="90"/>
    </row>
    <row r="3617" spans="10:14">
      <c r="J3617" s="89"/>
      <c r="K3617" s="89"/>
      <c r="L3617" s="89"/>
      <c r="M3617" s="91"/>
      <c r="N3617" s="90"/>
    </row>
    <row r="3618" spans="10:14">
      <c r="J3618" s="89"/>
      <c r="K3618" s="89"/>
      <c r="L3618" s="89"/>
      <c r="M3618" s="91"/>
      <c r="N3618" s="90"/>
    </row>
    <row r="3619" spans="10:14">
      <c r="J3619" s="89"/>
      <c r="K3619" s="89"/>
      <c r="L3619" s="89"/>
      <c r="M3619" s="91"/>
      <c r="N3619" s="90"/>
    </row>
    <row r="3620" spans="10:14">
      <c r="J3620" s="89"/>
      <c r="K3620" s="89"/>
      <c r="L3620" s="89"/>
      <c r="M3620" s="91"/>
      <c r="N3620" s="90"/>
    </row>
    <row r="3621" spans="10:14">
      <c r="J3621" s="89"/>
      <c r="K3621" s="89"/>
      <c r="L3621" s="89"/>
      <c r="M3621" s="91"/>
      <c r="N3621" s="90"/>
    </row>
    <row r="3622" spans="10:14">
      <c r="J3622" s="89"/>
      <c r="K3622" s="89"/>
      <c r="L3622" s="89"/>
      <c r="M3622" s="91"/>
      <c r="N3622" s="90"/>
    </row>
    <row r="3623" spans="10:14">
      <c r="J3623" s="89"/>
      <c r="K3623" s="89"/>
      <c r="L3623" s="89"/>
      <c r="M3623" s="91"/>
      <c r="N3623" s="90"/>
    </row>
    <row r="3624" spans="10:14">
      <c r="J3624" s="89"/>
      <c r="K3624" s="89"/>
      <c r="L3624" s="89"/>
      <c r="M3624" s="91"/>
      <c r="N3624" s="90"/>
    </row>
    <row r="3625" spans="10:14">
      <c r="J3625" s="89"/>
      <c r="K3625" s="89"/>
      <c r="L3625" s="89"/>
      <c r="M3625" s="91"/>
      <c r="N3625" s="90"/>
    </row>
    <row r="3626" spans="10:14">
      <c r="J3626" s="89"/>
      <c r="K3626" s="89"/>
      <c r="L3626" s="89"/>
      <c r="M3626" s="91"/>
      <c r="N3626" s="90"/>
    </row>
    <row r="3627" spans="10:14">
      <c r="J3627" s="89"/>
      <c r="K3627" s="89"/>
      <c r="L3627" s="89"/>
      <c r="M3627" s="91"/>
      <c r="N3627" s="90"/>
    </row>
    <row r="3628" spans="10:14">
      <c r="J3628" s="89"/>
      <c r="K3628" s="89"/>
      <c r="L3628" s="89"/>
      <c r="M3628" s="91"/>
      <c r="N3628" s="90"/>
    </row>
    <row r="3629" spans="10:14">
      <c r="J3629" s="89"/>
      <c r="K3629" s="89"/>
      <c r="L3629" s="89"/>
      <c r="M3629" s="91"/>
      <c r="N3629" s="90"/>
    </row>
    <row r="3630" spans="10:14">
      <c r="J3630" s="89"/>
      <c r="K3630" s="89"/>
      <c r="L3630" s="89"/>
      <c r="M3630" s="91"/>
      <c r="N3630" s="90"/>
    </row>
    <row r="3631" spans="10:14">
      <c r="J3631" s="89"/>
      <c r="K3631" s="89"/>
      <c r="L3631" s="89"/>
      <c r="M3631" s="91"/>
      <c r="N3631" s="90"/>
    </row>
    <row r="3632" spans="10:14">
      <c r="J3632" s="89"/>
      <c r="K3632" s="89"/>
      <c r="L3632" s="89"/>
      <c r="M3632" s="91"/>
      <c r="N3632" s="90"/>
    </row>
    <row r="3633" spans="10:14">
      <c r="J3633" s="89"/>
      <c r="K3633" s="89"/>
      <c r="L3633" s="89"/>
      <c r="M3633" s="91"/>
      <c r="N3633" s="90"/>
    </row>
    <row r="3634" spans="10:14">
      <c r="J3634" s="89"/>
      <c r="K3634" s="89"/>
      <c r="L3634" s="89"/>
      <c r="M3634" s="91"/>
      <c r="N3634" s="90"/>
    </row>
    <row r="3635" spans="10:14">
      <c r="J3635" s="89"/>
      <c r="K3635" s="89"/>
      <c r="L3635" s="89"/>
      <c r="M3635" s="91"/>
      <c r="N3635" s="90"/>
    </row>
    <row r="3636" spans="10:14">
      <c r="J3636" s="89"/>
      <c r="K3636" s="89"/>
      <c r="L3636" s="89"/>
      <c r="M3636" s="91"/>
      <c r="N3636" s="90"/>
    </row>
    <row r="3637" spans="10:14">
      <c r="J3637" s="89"/>
      <c r="K3637" s="89"/>
      <c r="L3637" s="89"/>
      <c r="M3637" s="91"/>
      <c r="N3637" s="90"/>
    </row>
    <row r="3638" spans="10:14">
      <c r="J3638" s="89"/>
      <c r="K3638" s="89"/>
      <c r="L3638" s="89"/>
      <c r="M3638" s="91"/>
      <c r="N3638" s="90"/>
    </row>
    <row r="3639" spans="10:14">
      <c r="J3639" s="89"/>
      <c r="K3639" s="89"/>
      <c r="L3639" s="89"/>
      <c r="M3639" s="91"/>
      <c r="N3639" s="90"/>
    </row>
    <row r="3640" spans="10:14">
      <c r="J3640" s="89"/>
      <c r="K3640" s="89"/>
      <c r="L3640" s="89"/>
      <c r="M3640" s="91"/>
      <c r="N3640" s="90"/>
    </row>
    <row r="3641" spans="10:14">
      <c r="J3641" s="89"/>
      <c r="K3641" s="89"/>
      <c r="L3641" s="89"/>
      <c r="M3641" s="91"/>
      <c r="N3641" s="90"/>
    </row>
    <row r="3642" spans="10:14">
      <c r="J3642" s="89"/>
      <c r="K3642" s="89"/>
      <c r="L3642" s="89"/>
      <c r="M3642" s="91"/>
      <c r="N3642" s="90"/>
    </row>
    <row r="3643" spans="10:14">
      <c r="J3643" s="89"/>
      <c r="K3643" s="89"/>
      <c r="L3643" s="89"/>
      <c r="M3643" s="91"/>
      <c r="N3643" s="90"/>
    </row>
    <row r="3644" spans="10:14">
      <c r="J3644" s="89"/>
      <c r="K3644" s="89"/>
      <c r="L3644" s="89"/>
      <c r="M3644" s="91"/>
      <c r="N3644" s="90"/>
    </row>
    <row r="3645" spans="10:14">
      <c r="J3645" s="89"/>
      <c r="K3645" s="89"/>
      <c r="L3645" s="89"/>
      <c r="M3645" s="91"/>
      <c r="N3645" s="90"/>
    </row>
    <row r="3646" spans="10:14">
      <c r="J3646" s="89"/>
      <c r="K3646" s="89"/>
      <c r="L3646" s="89"/>
      <c r="M3646" s="91"/>
      <c r="N3646" s="90"/>
    </row>
    <row r="3647" spans="10:14">
      <c r="J3647" s="89"/>
      <c r="K3647" s="89"/>
      <c r="L3647" s="89"/>
      <c r="M3647" s="91"/>
      <c r="N3647" s="90"/>
    </row>
    <row r="3648" spans="10:14">
      <c r="J3648" s="89"/>
      <c r="K3648" s="89"/>
      <c r="L3648" s="89"/>
      <c r="M3648" s="91"/>
      <c r="N3648" s="90"/>
    </row>
    <row r="3649" spans="10:14">
      <c r="J3649" s="89"/>
      <c r="K3649" s="89"/>
      <c r="L3649" s="89"/>
      <c r="M3649" s="91"/>
      <c r="N3649" s="90"/>
    </row>
    <row r="3650" spans="10:14">
      <c r="J3650" s="89"/>
      <c r="K3650" s="89"/>
      <c r="L3650" s="89"/>
      <c r="M3650" s="91"/>
      <c r="N3650" s="90"/>
    </row>
    <row r="3651" spans="10:14">
      <c r="J3651" s="89"/>
      <c r="K3651" s="89"/>
      <c r="L3651" s="89"/>
      <c r="M3651" s="91"/>
      <c r="N3651" s="90"/>
    </row>
    <row r="3652" spans="10:14">
      <c r="J3652" s="89"/>
      <c r="K3652" s="89"/>
      <c r="L3652" s="89"/>
      <c r="M3652" s="91"/>
      <c r="N3652" s="90"/>
    </row>
    <row r="3653" spans="10:14">
      <c r="J3653" s="89"/>
      <c r="K3653" s="89"/>
      <c r="L3653" s="89"/>
      <c r="M3653" s="91"/>
      <c r="N3653" s="90"/>
    </row>
    <row r="3654" spans="10:14">
      <c r="J3654" s="89"/>
      <c r="K3654" s="89"/>
      <c r="L3654" s="89"/>
      <c r="M3654" s="91"/>
      <c r="N3654" s="90"/>
    </row>
    <row r="3655" spans="10:14">
      <c r="J3655" s="89"/>
      <c r="K3655" s="89"/>
      <c r="L3655" s="89"/>
      <c r="M3655" s="91"/>
      <c r="N3655" s="90"/>
    </row>
    <row r="3656" spans="10:14">
      <c r="J3656" s="89"/>
      <c r="K3656" s="89"/>
      <c r="L3656" s="89"/>
      <c r="M3656" s="91"/>
      <c r="N3656" s="90"/>
    </row>
    <row r="3657" spans="10:14">
      <c r="J3657" s="89"/>
      <c r="K3657" s="89"/>
      <c r="L3657" s="89"/>
      <c r="M3657" s="91"/>
      <c r="N3657" s="90"/>
    </row>
    <row r="3658" spans="10:14">
      <c r="J3658" s="89"/>
      <c r="K3658" s="89"/>
      <c r="L3658" s="89"/>
      <c r="M3658" s="91"/>
      <c r="N3658" s="90"/>
    </row>
    <row r="3659" spans="10:14">
      <c r="J3659" s="89"/>
      <c r="K3659" s="89"/>
      <c r="L3659" s="89"/>
      <c r="M3659" s="91"/>
      <c r="N3659" s="90"/>
    </row>
    <row r="3660" spans="10:14">
      <c r="J3660" s="89"/>
      <c r="K3660" s="89"/>
      <c r="L3660" s="89"/>
      <c r="M3660" s="91"/>
      <c r="N3660" s="90"/>
    </row>
    <row r="3661" spans="10:14">
      <c r="J3661" s="89"/>
      <c r="K3661" s="89"/>
      <c r="L3661" s="89"/>
      <c r="M3661" s="91"/>
      <c r="N3661" s="90"/>
    </row>
    <row r="3662" spans="10:14">
      <c r="J3662" s="89"/>
      <c r="K3662" s="89"/>
      <c r="L3662" s="89"/>
      <c r="M3662" s="91"/>
      <c r="N3662" s="90"/>
    </row>
    <row r="3663" spans="10:14">
      <c r="J3663" s="89"/>
      <c r="K3663" s="89"/>
      <c r="L3663" s="89"/>
      <c r="M3663" s="91"/>
      <c r="N3663" s="90"/>
    </row>
    <row r="3664" spans="10:14">
      <c r="J3664" s="89"/>
      <c r="K3664" s="89"/>
      <c r="L3664" s="89"/>
      <c r="M3664" s="91"/>
      <c r="N3664" s="90"/>
    </row>
    <row r="3665" spans="10:14">
      <c r="J3665" s="89"/>
      <c r="K3665" s="89"/>
      <c r="L3665" s="89"/>
      <c r="M3665" s="91"/>
      <c r="N3665" s="90"/>
    </row>
    <row r="3666" spans="10:14">
      <c r="J3666" s="89"/>
      <c r="K3666" s="89"/>
      <c r="L3666" s="89"/>
      <c r="M3666" s="91"/>
      <c r="N3666" s="90"/>
    </row>
    <row r="3667" spans="10:14">
      <c r="J3667" s="89"/>
      <c r="K3667" s="89"/>
      <c r="L3667" s="89"/>
      <c r="M3667" s="91"/>
      <c r="N3667" s="90"/>
    </row>
    <row r="3668" spans="10:14">
      <c r="J3668" s="89"/>
      <c r="K3668" s="89"/>
      <c r="L3668" s="89"/>
      <c r="M3668" s="91"/>
      <c r="N3668" s="90"/>
    </row>
    <row r="3669" spans="10:14">
      <c r="J3669" s="89"/>
      <c r="K3669" s="89"/>
      <c r="L3669" s="89"/>
      <c r="M3669" s="91"/>
      <c r="N3669" s="90"/>
    </row>
    <row r="3670" spans="10:14">
      <c r="J3670" s="89"/>
      <c r="K3670" s="89"/>
      <c r="L3670" s="89"/>
      <c r="M3670" s="91"/>
      <c r="N3670" s="90"/>
    </row>
    <row r="3671" spans="10:14">
      <c r="J3671" s="89"/>
      <c r="K3671" s="89"/>
      <c r="L3671" s="89"/>
      <c r="M3671" s="91"/>
      <c r="N3671" s="90"/>
    </row>
    <row r="3672" spans="10:14">
      <c r="J3672" s="89"/>
      <c r="K3672" s="89"/>
      <c r="L3672" s="89"/>
      <c r="M3672" s="91"/>
      <c r="N3672" s="90"/>
    </row>
    <row r="3673" spans="10:14">
      <c r="J3673" s="89"/>
      <c r="K3673" s="89"/>
      <c r="L3673" s="89"/>
      <c r="M3673" s="91"/>
      <c r="N3673" s="90"/>
    </row>
    <row r="3674" spans="10:14">
      <c r="J3674" s="89"/>
      <c r="K3674" s="89"/>
      <c r="L3674" s="89"/>
      <c r="M3674" s="91"/>
      <c r="N3674" s="90"/>
    </row>
    <row r="3675" spans="10:14">
      <c r="J3675" s="89"/>
      <c r="K3675" s="89"/>
      <c r="L3675" s="89"/>
      <c r="M3675" s="91"/>
      <c r="N3675" s="90"/>
    </row>
    <row r="3676" spans="10:14">
      <c r="J3676" s="89"/>
      <c r="K3676" s="89"/>
      <c r="L3676" s="89"/>
      <c r="M3676" s="91"/>
      <c r="N3676" s="90"/>
    </row>
    <row r="3677" spans="10:14">
      <c r="J3677" s="89"/>
      <c r="K3677" s="89"/>
      <c r="L3677" s="89"/>
      <c r="M3677" s="91"/>
      <c r="N3677" s="90"/>
    </row>
    <row r="3678" spans="10:14">
      <c r="J3678" s="89"/>
      <c r="K3678" s="89"/>
      <c r="L3678" s="89"/>
      <c r="M3678" s="91"/>
      <c r="N3678" s="90"/>
    </row>
    <row r="3679" spans="10:14">
      <c r="J3679" s="89"/>
      <c r="K3679" s="89"/>
      <c r="L3679" s="89"/>
      <c r="M3679" s="91"/>
      <c r="N3679" s="90"/>
    </row>
    <row r="3680" spans="10:14">
      <c r="J3680" s="89"/>
      <c r="K3680" s="89"/>
      <c r="L3680" s="89"/>
      <c r="M3680" s="91"/>
      <c r="N3680" s="90"/>
    </row>
    <row r="3681" spans="10:14">
      <c r="J3681" s="89"/>
      <c r="K3681" s="89"/>
      <c r="L3681" s="89"/>
      <c r="M3681" s="91"/>
      <c r="N3681" s="90"/>
    </row>
    <row r="3682" spans="10:14">
      <c r="J3682" s="89"/>
      <c r="K3682" s="89"/>
      <c r="L3682" s="89"/>
      <c r="M3682" s="91"/>
      <c r="N3682" s="90"/>
    </row>
    <row r="3683" spans="10:14">
      <c r="J3683" s="89"/>
      <c r="K3683" s="89"/>
      <c r="L3683" s="89"/>
      <c r="M3683" s="91"/>
      <c r="N3683" s="90"/>
    </row>
    <row r="3684" spans="10:14">
      <c r="J3684" s="89"/>
      <c r="K3684" s="89"/>
      <c r="L3684" s="89"/>
      <c r="M3684" s="91"/>
      <c r="N3684" s="90"/>
    </row>
    <row r="3685" spans="10:14">
      <c r="J3685" s="89"/>
      <c r="K3685" s="89"/>
      <c r="L3685" s="89"/>
      <c r="M3685" s="91"/>
      <c r="N3685" s="90"/>
    </row>
    <row r="3686" spans="10:14">
      <c r="J3686" s="89"/>
      <c r="K3686" s="89"/>
      <c r="L3686" s="89"/>
      <c r="M3686" s="91"/>
      <c r="N3686" s="90"/>
    </row>
    <row r="3687" spans="10:14">
      <c r="J3687" s="89"/>
      <c r="K3687" s="89"/>
      <c r="L3687" s="89"/>
      <c r="M3687" s="91"/>
      <c r="N3687" s="90"/>
    </row>
    <row r="3688" spans="10:14">
      <c r="J3688" s="89"/>
      <c r="K3688" s="89"/>
      <c r="L3688" s="89"/>
      <c r="M3688" s="91"/>
      <c r="N3688" s="90"/>
    </row>
    <row r="3689" spans="10:14">
      <c r="J3689" s="89"/>
      <c r="K3689" s="89"/>
      <c r="L3689" s="89"/>
      <c r="M3689" s="91"/>
      <c r="N3689" s="90"/>
    </row>
    <row r="3690" spans="10:14">
      <c r="J3690" s="89"/>
      <c r="K3690" s="89"/>
      <c r="L3690" s="89"/>
      <c r="M3690" s="91"/>
      <c r="N3690" s="90"/>
    </row>
    <row r="3691" spans="10:14">
      <c r="J3691" s="89"/>
      <c r="K3691" s="89"/>
      <c r="L3691" s="89"/>
      <c r="M3691" s="91"/>
      <c r="N3691" s="90"/>
    </row>
    <row r="3692" spans="10:14">
      <c r="J3692" s="89"/>
      <c r="K3692" s="89"/>
      <c r="L3692" s="89"/>
      <c r="M3692" s="91"/>
      <c r="N3692" s="90"/>
    </row>
    <row r="3693" spans="10:14">
      <c r="J3693" s="89"/>
      <c r="K3693" s="89"/>
      <c r="L3693" s="89"/>
      <c r="M3693" s="91"/>
      <c r="N3693" s="90"/>
    </row>
    <row r="3694" spans="10:14">
      <c r="J3694" s="89"/>
      <c r="K3694" s="89"/>
      <c r="L3694" s="89"/>
      <c r="M3694" s="91"/>
      <c r="N3694" s="90"/>
    </row>
    <row r="3695" spans="10:14">
      <c r="J3695" s="89"/>
      <c r="K3695" s="89"/>
      <c r="L3695" s="89"/>
      <c r="M3695" s="91"/>
      <c r="N3695" s="90"/>
    </row>
    <row r="3696" spans="10:14">
      <c r="J3696" s="89"/>
      <c r="K3696" s="89"/>
      <c r="L3696" s="89"/>
      <c r="M3696" s="91"/>
      <c r="N3696" s="90"/>
    </row>
    <row r="3697" spans="10:14">
      <c r="J3697" s="89"/>
      <c r="K3697" s="89"/>
      <c r="L3697" s="89"/>
      <c r="M3697" s="91"/>
      <c r="N3697" s="90"/>
    </row>
    <row r="3698" spans="10:14">
      <c r="J3698" s="89"/>
      <c r="K3698" s="89"/>
      <c r="L3698" s="89"/>
      <c r="M3698" s="91"/>
      <c r="N3698" s="90"/>
    </row>
    <row r="3699" spans="10:14">
      <c r="J3699" s="89"/>
      <c r="K3699" s="89"/>
      <c r="L3699" s="89"/>
      <c r="M3699" s="91"/>
      <c r="N3699" s="90"/>
    </row>
    <row r="3700" spans="10:14">
      <c r="J3700" s="89"/>
      <c r="K3700" s="89"/>
      <c r="L3700" s="89"/>
      <c r="M3700" s="91"/>
      <c r="N3700" s="90"/>
    </row>
    <row r="3701" spans="10:14">
      <c r="J3701" s="89"/>
      <c r="K3701" s="89"/>
      <c r="L3701" s="89"/>
      <c r="M3701" s="91"/>
      <c r="N3701" s="90"/>
    </row>
    <row r="3702" spans="10:14">
      <c r="J3702" s="89"/>
      <c r="K3702" s="89"/>
      <c r="L3702" s="89"/>
      <c r="M3702" s="91"/>
      <c r="N3702" s="90"/>
    </row>
    <row r="3703" spans="10:14">
      <c r="J3703" s="89"/>
      <c r="K3703" s="89"/>
      <c r="L3703" s="89"/>
      <c r="M3703" s="91"/>
      <c r="N3703" s="90"/>
    </row>
    <row r="3704" spans="10:14">
      <c r="J3704" s="89"/>
      <c r="K3704" s="89"/>
      <c r="L3704" s="89"/>
      <c r="M3704" s="91"/>
      <c r="N3704" s="90"/>
    </row>
    <row r="3705" spans="10:14">
      <c r="J3705" s="89"/>
      <c r="K3705" s="89"/>
      <c r="L3705" s="89"/>
      <c r="M3705" s="91"/>
      <c r="N3705" s="90"/>
    </row>
    <row r="3706" spans="10:14">
      <c r="J3706" s="89"/>
      <c r="K3706" s="89"/>
      <c r="L3706" s="89"/>
      <c r="M3706" s="91"/>
      <c r="N3706" s="90"/>
    </row>
    <row r="3707" spans="10:14">
      <c r="J3707" s="89"/>
      <c r="K3707" s="89"/>
      <c r="L3707" s="89"/>
      <c r="M3707" s="91"/>
      <c r="N3707" s="90"/>
    </row>
    <row r="3708" spans="10:14">
      <c r="J3708" s="89"/>
      <c r="K3708" s="89"/>
      <c r="L3708" s="89"/>
      <c r="M3708" s="91"/>
      <c r="N3708" s="90"/>
    </row>
    <row r="3709" spans="10:14">
      <c r="J3709" s="89"/>
      <c r="K3709" s="89"/>
      <c r="L3709" s="89"/>
      <c r="M3709" s="91"/>
      <c r="N3709" s="90"/>
    </row>
    <row r="3710" spans="10:14">
      <c r="J3710" s="89"/>
      <c r="K3710" s="89"/>
      <c r="L3710" s="89"/>
      <c r="M3710" s="91"/>
      <c r="N3710" s="90"/>
    </row>
    <row r="3711" spans="10:14">
      <c r="J3711" s="89"/>
      <c r="K3711" s="89"/>
      <c r="L3711" s="89"/>
      <c r="M3711" s="91"/>
      <c r="N3711" s="90"/>
    </row>
    <row r="3712" spans="10:14">
      <c r="J3712" s="89"/>
      <c r="K3712" s="89"/>
      <c r="L3712" s="89"/>
      <c r="M3712" s="91"/>
      <c r="N3712" s="90"/>
    </row>
    <row r="3713" spans="10:14">
      <c r="J3713" s="89"/>
      <c r="K3713" s="89"/>
      <c r="L3713" s="89"/>
      <c r="M3713" s="91"/>
      <c r="N3713" s="90"/>
    </row>
    <row r="3714" spans="10:14">
      <c r="J3714" s="89"/>
      <c r="K3714" s="89"/>
      <c r="L3714" s="89"/>
      <c r="M3714" s="91"/>
      <c r="N3714" s="90"/>
    </row>
    <row r="3715" spans="10:14">
      <c r="J3715" s="89"/>
      <c r="K3715" s="89"/>
      <c r="L3715" s="89"/>
      <c r="M3715" s="91"/>
      <c r="N3715" s="90"/>
    </row>
    <row r="3716" spans="10:14">
      <c r="J3716" s="89"/>
      <c r="K3716" s="89"/>
      <c r="L3716" s="89"/>
      <c r="M3716" s="91"/>
      <c r="N3716" s="90"/>
    </row>
    <row r="3717" spans="10:14">
      <c r="J3717" s="89"/>
      <c r="K3717" s="89"/>
      <c r="L3717" s="89"/>
      <c r="M3717" s="91"/>
      <c r="N3717" s="90"/>
    </row>
    <row r="3718" spans="10:14">
      <c r="J3718" s="89"/>
      <c r="K3718" s="89"/>
      <c r="L3718" s="89"/>
      <c r="M3718" s="91"/>
      <c r="N3718" s="90"/>
    </row>
    <row r="3719" spans="10:14">
      <c r="J3719" s="89"/>
      <c r="K3719" s="89"/>
      <c r="L3719" s="89"/>
      <c r="M3719" s="91"/>
      <c r="N3719" s="90"/>
    </row>
    <row r="3720" spans="10:14">
      <c r="J3720" s="89"/>
      <c r="K3720" s="89"/>
      <c r="L3720" s="89"/>
      <c r="M3720" s="91"/>
      <c r="N3720" s="90"/>
    </row>
    <row r="3721" spans="10:14">
      <c r="J3721" s="89"/>
      <c r="K3721" s="89"/>
      <c r="L3721" s="89"/>
      <c r="M3721" s="91"/>
      <c r="N3721" s="90"/>
    </row>
    <row r="3722" spans="10:14">
      <c r="J3722" s="89"/>
      <c r="K3722" s="89"/>
      <c r="L3722" s="89"/>
      <c r="M3722" s="91"/>
      <c r="N3722" s="90"/>
    </row>
    <row r="3723" spans="10:14">
      <c r="J3723" s="89"/>
      <c r="K3723" s="89"/>
      <c r="L3723" s="89"/>
      <c r="M3723" s="91"/>
      <c r="N3723" s="90"/>
    </row>
    <row r="3724" spans="10:14">
      <c r="J3724" s="89"/>
      <c r="K3724" s="89"/>
      <c r="L3724" s="89"/>
      <c r="M3724" s="91"/>
      <c r="N3724" s="90"/>
    </row>
    <row r="3725" spans="10:14">
      <c r="J3725" s="89"/>
      <c r="K3725" s="89"/>
      <c r="L3725" s="89"/>
      <c r="M3725" s="91"/>
      <c r="N3725" s="90"/>
    </row>
    <row r="3726" spans="10:14">
      <c r="J3726" s="89"/>
      <c r="K3726" s="89"/>
      <c r="L3726" s="89"/>
      <c r="M3726" s="91"/>
      <c r="N3726" s="90"/>
    </row>
    <row r="3727" spans="10:14">
      <c r="J3727" s="89"/>
      <c r="K3727" s="89"/>
      <c r="L3727" s="89"/>
      <c r="M3727" s="91"/>
      <c r="N3727" s="90"/>
    </row>
    <row r="3728" spans="10:14">
      <c r="J3728" s="89"/>
      <c r="K3728" s="89"/>
      <c r="L3728" s="89"/>
      <c r="M3728" s="91"/>
      <c r="N3728" s="90"/>
    </row>
    <row r="3729" spans="10:14">
      <c r="J3729" s="89"/>
      <c r="K3729" s="89"/>
      <c r="L3729" s="89"/>
      <c r="M3729" s="91"/>
      <c r="N3729" s="90"/>
    </row>
    <row r="3730" spans="10:14">
      <c r="J3730" s="89"/>
      <c r="K3730" s="89"/>
      <c r="L3730" s="89"/>
      <c r="M3730" s="91"/>
      <c r="N3730" s="90"/>
    </row>
    <row r="3731" spans="10:14">
      <c r="J3731" s="89"/>
      <c r="K3731" s="89"/>
      <c r="L3731" s="89"/>
      <c r="M3731" s="91"/>
      <c r="N3731" s="90"/>
    </row>
    <row r="3732" spans="10:14">
      <c r="J3732" s="89"/>
      <c r="K3732" s="89"/>
      <c r="L3732" s="89"/>
      <c r="M3732" s="91"/>
      <c r="N3732" s="90"/>
    </row>
    <row r="3733" spans="10:14">
      <c r="J3733" s="89"/>
      <c r="K3733" s="89"/>
      <c r="L3733" s="89"/>
      <c r="M3733" s="91"/>
      <c r="N3733" s="90"/>
    </row>
    <row r="3734" spans="10:14">
      <c r="J3734" s="89"/>
      <c r="K3734" s="89"/>
      <c r="L3734" s="89"/>
      <c r="M3734" s="91"/>
      <c r="N3734" s="90"/>
    </row>
    <row r="3735" spans="10:14">
      <c r="J3735" s="89"/>
      <c r="K3735" s="89"/>
      <c r="L3735" s="89"/>
      <c r="M3735" s="91"/>
      <c r="N3735" s="90"/>
    </row>
    <row r="3736" spans="10:14">
      <c r="J3736" s="89"/>
      <c r="K3736" s="89"/>
      <c r="L3736" s="89"/>
      <c r="M3736" s="91"/>
      <c r="N3736" s="90"/>
    </row>
    <row r="3737" spans="10:14">
      <c r="J3737" s="89"/>
      <c r="K3737" s="89"/>
      <c r="L3737" s="89"/>
      <c r="M3737" s="91"/>
      <c r="N3737" s="90"/>
    </row>
    <row r="3738" spans="10:14">
      <c r="J3738" s="89"/>
      <c r="K3738" s="89"/>
      <c r="L3738" s="89"/>
      <c r="M3738" s="91"/>
      <c r="N3738" s="90"/>
    </row>
    <row r="3739" spans="10:14">
      <c r="J3739" s="89"/>
      <c r="K3739" s="89"/>
      <c r="L3739" s="89"/>
      <c r="M3739" s="91"/>
      <c r="N3739" s="90"/>
    </row>
    <row r="3740" spans="10:14">
      <c r="J3740" s="89"/>
      <c r="K3740" s="89"/>
      <c r="L3740" s="89"/>
      <c r="M3740" s="91"/>
      <c r="N3740" s="90"/>
    </row>
    <row r="3741" spans="10:14">
      <c r="J3741" s="89"/>
      <c r="K3741" s="89"/>
      <c r="L3741" s="89"/>
      <c r="M3741" s="91"/>
      <c r="N3741" s="90"/>
    </row>
    <row r="3742" spans="10:14">
      <c r="J3742" s="89"/>
      <c r="K3742" s="89"/>
      <c r="L3742" s="89"/>
      <c r="M3742" s="91"/>
      <c r="N3742" s="90"/>
    </row>
    <row r="3743" spans="10:14">
      <c r="J3743" s="89"/>
      <c r="K3743" s="89"/>
      <c r="L3743" s="89"/>
      <c r="M3743" s="91"/>
      <c r="N3743" s="90"/>
    </row>
    <row r="3744" spans="10:14">
      <c r="J3744" s="89"/>
      <c r="K3744" s="89"/>
      <c r="L3744" s="89"/>
      <c r="M3744" s="91"/>
      <c r="N3744" s="90"/>
    </row>
    <row r="3745" spans="10:14">
      <c r="J3745" s="89"/>
      <c r="K3745" s="89"/>
      <c r="L3745" s="89"/>
      <c r="M3745" s="91"/>
      <c r="N3745" s="90"/>
    </row>
    <row r="3746" spans="10:14">
      <c r="J3746" s="89"/>
      <c r="K3746" s="89"/>
      <c r="L3746" s="89"/>
      <c r="M3746" s="91"/>
      <c r="N3746" s="90"/>
    </row>
    <row r="3747" spans="10:14">
      <c r="J3747" s="89"/>
      <c r="K3747" s="89"/>
      <c r="L3747" s="89"/>
      <c r="M3747" s="91"/>
      <c r="N3747" s="90"/>
    </row>
    <row r="3748" spans="10:14">
      <c r="J3748" s="89"/>
      <c r="K3748" s="89"/>
      <c r="L3748" s="89"/>
      <c r="M3748" s="91"/>
      <c r="N3748" s="90"/>
    </row>
    <row r="3749" spans="10:14">
      <c r="J3749" s="89"/>
      <c r="K3749" s="89"/>
      <c r="L3749" s="89"/>
      <c r="M3749" s="91"/>
      <c r="N3749" s="90"/>
    </row>
    <row r="3750" spans="10:14">
      <c r="J3750" s="89"/>
      <c r="K3750" s="89"/>
      <c r="L3750" s="89"/>
      <c r="M3750" s="91"/>
      <c r="N3750" s="90"/>
    </row>
    <row r="3751" spans="10:14">
      <c r="J3751" s="89"/>
      <c r="K3751" s="89"/>
      <c r="L3751" s="89"/>
      <c r="M3751" s="91"/>
      <c r="N3751" s="90"/>
    </row>
    <row r="3752" spans="10:14">
      <c r="J3752" s="89"/>
      <c r="K3752" s="89"/>
      <c r="L3752" s="89"/>
      <c r="M3752" s="91"/>
      <c r="N3752" s="90"/>
    </row>
    <row r="3753" spans="10:14">
      <c r="J3753" s="89"/>
      <c r="K3753" s="89"/>
      <c r="L3753" s="89"/>
      <c r="M3753" s="91"/>
      <c r="N3753" s="90"/>
    </row>
    <row r="3754" spans="10:14">
      <c r="J3754" s="89"/>
      <c r="K3754" s="89"/>
      <c r="L3754" s="89"/>
      <c r="M3754" s="91"/>
      <c r="N3754" s="90"/>
    </row>
    <row r="3755" spans="10:14">
      <c r="J3755" s="89"/>
      <c r="K3755" s="89"/>
      <c r="L3755" s="89"/>
      <c r="M3755" s="91"/>
      <c r="N3755" s="90"/>
    </row>
    <row r="3756" spans="10:14">
      <c r="J3756" s="89"/>
      <c r="K3756" s="89"/>
      <c r="L3756" s="89"/>
      <c r="M3756" s="91"/>
      <c r="N3756" s="90"/>
    </row>
    <row r="3757" spans="10:14">
      <c r="J3757" s="89"/>
      <c r="K3757" s="89"/>
      <c r="L3757" s="89"/>
      <c r="M3757" s="91"/>
      <c r="N3757" s="90"/>
    </row>
    <row r="3758" spans="10:14">
      <c r="J3758" s="89"/>
      <c r="K3758" s="89"/>
      <c r="L3758" s="89"/>
      <c r="M3758" s="91"/>
      <c r="N3758" s="90"/>
    </row>
    <row r="3759" spans="10:14">
      <c r="J3759" s="89"/>
      <c r="K3759" s="89"/>
      <c r="L3759" s="89"/>
      <c r="M3759" s="91"/>
      <c r="N3759" s="90"/>
    </row>
    <row r="3760" spans="10:14">
      <c r="J3760" s="89"/>
      <c r="K3760" s="89"/>
      <c r="L3760" s="89"/>
      <c r="M3760" s="91"/>
      <c r="N3760" s="90"/>
    </row>
    <row r="3761" spans="10:14">
      <c r="J3761" s="89"/>
      <c r="K3761" s="89"/>
      <c r="L3761" s="89"/>
      <c r="M3761" s="91"/>
      <c r="N3761" s="90"/>
    </row>
    <row r="3762" spans="10:14">
      <c r="J3762" s="89"/>
      <c r="K3762" s="89"/>
      <c r="L3762" s="89"/>
      <c r="M3762" s="91"/>
      <c r="N3762" s="90"/>
    </row>
    <row r="3763" spans="10:14">
      <c r="J3763" s="89"/>
      <c r="K3763" s="89"/>
      <c r="L3763" s="89"/>
      <c r="M3763" s="91"/>
      <c r="N3763" s="90"/>
    </row>
    <row r="3764" spans="10:14">
      <c r="J3764" s="89"/>
      <c r="K3764" s="89"/>
      <c r="L3764" s="89"/>
      <c r="M3764" s="91"/>
      <c r="N3764" s="90"/>
    </row>
    <row r="3765" spans="10:14">
      <c r="J3765" s="89"/>
      <c r="K3765" s="89"/>
      <c r="L3765" s="89"/>
      <c r="M3765" s="91"/>
      <c r="N3765" s="90"/>
    </row>
    <row r="3766" spans="10:14">
      <c r="J3766" s="89"/>
      <c r="K3766" s="89"/>
      <c r="L3766" s="89"/>
      <c r="M3766" s="91"/>
      <c r="N3766" s="90"/>
    </row>
    <row r="3767" spans="10:14">
      <c r="J3767" s="89"/>
      <c r="K3767" s="89"/>
      <c r="L3767" s="89"/>
      <c r="M3767" s="91"/>
      <c r="N3767" s="90"/>
    </row>
    <row r="3768" spans="10:14">
      <c r="J3768" s="89"/>
      <c r="K3768" s="89"/>
      <c r="L3768" s="89"/>
      <c r="M3768" s="91"/>
      <c r="N3768" s="90"/>
    </row>
    <row r="3769" spans="10:14">
      <c r="J3769" s="89"/>
      <c r="K3769" s="89"/>
      <c r="L3769" s="89"/>
      <c r="M3769" s="91"/>
      <c r="N3769" s="90"/>
    </row>
    <row r="3770" spans="10:14">
      <c r="J3770" s="89"/>
      <c r="K3770" s="89"/>
      <c r="L3770" s="89"/>
      <c r="M3770" s="91"/>
      <c r="N3770" s="90"/>
    </row>
    <row r="3771" spans="10:14">
      <c r="J3771" s="89"/>
      <c r="K3771" s="89"/>
      <c r="L3771" s="89"/>
      <c r="M3771" s="91"/>
      <c r="N3771" s="90"/>
    </row>
    <row r="3772" spans="10:14">
      <c r="J3772" s="89"/>
      <c r="K3772" s="89"/>
      <c r="L3772" s="89"/>
      <c r="M3772" s="91"/>
      <c r="N3772" s="90"/>
    </row>
    <row r="3773" spans="10:14">
      <c r="J3773" s="89"/>
      <c r="K3773" s="89"/>
      <c r="L3773" s="89"/>
      <c r="M3773" s="91"/>
      <c r="N3773" s="90"/>
    </row>
    <row r="3774" spans="10:14">
      <c r="J3774" s="89"/>
      <c r="K3774" s="89"/>
      <c r="L3774" s="89"/>
      <c r="M3774" s="91"/>
      <c r="N3774" s="90"/>
    </row>
    <row r="3775" spans="10:14">
      <c r="J3775" s="89"/>
      <c r="K3775" s="89"/>
      <c r="L3775" s="89"/>
      <c r="M3775" s="91"/>
      <c r="N3775" s="90"/>
    </row>
    <row r="3776" spans="10:14">
      <c r="J3776" s="89"/>
      <c r="K3776" s="89"/>
      <c r="L3776" s="89"/>
      <c r="M3776" s="91"/>
      <c r="N3776" s="90"/>
    </row>
    <row r="3777" spans="10:14">
      <c r="J3777" s="89"/>
      <c r="K3777" s="89"/>
      <c r="L3777" s="89"/>
      <c r="M3777" s="91"/>
      <c r="N3777" s="90"/>
    </row>
    <row r="3778" spans="10:14">
      <c r="J3778" s="89"/>
      <c r="K3778" s="89"/>
      <c r="L3778" s="89"/>
      <c r="M3778" s="91"/>
      <c r="N3778" s="90"/>
    </row>
    <row r="3779" spans="10:14">
      <c r="J3779" s="89"/>
      <c r="K3779" s="89"/>
      <c r="L3779" s="89"/>
      <c r="M3779" s="91"/>
      <c r="N3779" s="90"/>
    </row>
    <row r="3780" spans="10:14">
      <c r="J3780" s="89"/>
      <c r="K3780" s="89"/>
      <c r="L3780" s="89"/>
      <c r="M3780" s="91"/>
      <c r="N3780" s="90"/>
    </row>
    <row r="3781" spans="10:14">
      <c r="J3781" s="89"/>
      <c r="K3781" s="89"/>
      <c r="L3781" s="89"/>
      <c r="M3781" s="91"/>
      <c r="N3781" s="90"/>
    </row>
    <row r="3782" spans="10:14">
      <c r="J3782" s="89"/>
      <c r="K3782" s="89"/>
      <c r="L3782" s="89"/>
      <c r="M3782" s="91"/>
      <c r="N3782" s="90"/>
    </row>
    <row r="3783" spans="10:14">
      <c r="J3783" s="89"/>
      <c r="K3783" s="89"/>
      <c r="L3783" s="89"/>
      <c r="M3783" s="91"/>
      <c r="N3783" s="90"/>
    </row>
    <row r="3784" spans="10:14">
      <c r="J3784" s="89"/>
      <c r="K3784" s="89"/>
      <c r="L3784" s="89"/>
      <c r="M3784" s="91"/>
      <c r="N3784" s="90"/>
    </row>
    <row r="3785" spans="10:14">
      <c r="J3785" s="89"/>
      <c r="K3785" s="89"/>
      <c r="L3785" s="89"/>
      <c r="M3785" s="91"/>
      <c r="N3785" s="90"/>
    </row>
    <row r="3786" spans="10:14">
      <c r="J3786" s="89"/>
      <c r="K3786" s="89"/>
      <c r="L3786" s="89"/>
      <c r="M3786" s="91"/>
      <c r="N3786" s="90"/>
    </row>
    <row r="3787" spans="10:14">
      <c r="J3787" s="89"/>
      <c r="K3787" s="89"/>
      <c r="L3787" s="89"/>
      <c r="M3787" s="91"/>
      <c r="N3787" s="90"/>
    </row>
    <row r="3788" spans="10:14">
      <c r="J3788" s="89"/>
      <c r="K3788" s="89"/>
      <c r="L3788" s="89"/>
      <c r="M3788" s="91"/>
      <c r="N3788" s="90"/>
    </row>
    <row r="3789" spans="10:14">
      <c r="J3789" s="89"/>
      <c r="K3789" s="89"/>
      <c r="L3789" s="89"/>
      <c r="M3789" s="91"/>
      <c r="N3789" s="90"/>
    </row>
    <row r="3790" spans="10:14">
      <c r="J3790" s="89"/>
      <c r="K3790" s="89"/>
      <c r="L3790" s="89"/>
      <c r="M3790" s="91"/>
      <c r="N3790" s="90"/>
    </row>
    <row r="3791" spans="10:14">
      <c r="J3791" s="89"/>
      <c r="K3791" s="89"/>
      <c r="L3791" s="89"/>
      <c r="M3791" s="91"/>
      <c r="N3791" s="90"/>
    </row>
    <row r="3792" spans="10:14">
      <c r="J3792" s="89"/>
      <c r="K3792" s="89"/>
      <c r="L3792" s="89"/>
      <c r="M3792" s="91"/>
      <c r="N3792" s="90"/>
    </row>
    <row r="3793" spans="10:14">
      <c r="J3793" s="89"/>
      <c r="K3793" s="89"/>
      <c r="L3793" s="89"/>
      <c r="M3793" s="91"/>
      <c r="N3793" s="90"/>
    </row>
    <row r="3794" spans="10:14">
      <c r="J3794" s="89"/>
      <c r="K3794" s="89"/>
      <c r="L3794" s="89"/>
      <c r="M3794" s="91"/>
      <c r="N3794" s="90"/>
    </row>
    <row r="3795" spans="10:14">
      <c r="J3795" s="89"/>
      <c r="K3795" s="89"/>
      <c r="L3795" s="89"/>
      <c r="M3795" s="91"/>
      <c r="N3795" s="90"/>
    </row>
    <row r="3796" spans="10:14">
      <c r="J3796" s="89"/>
      <c r="K3796" s="89"/>
      <c r="L3796" s="89"/>
      <c r="M3796" s="91"/>
      <c r="N3796" s="90"/>
    </row>
    <row r="3797" spans="10:14">
      <c r="J3797" s="89"/>
      <c r="K3797" s="89"/>
      <c r="L3797" s="89"/>
      <c r="M3797" s="91"/>
      <c r="N3797" s="90"/>
    </row>
    <row r="3798" spans="10:14">
      <c r="J3798" s="89"/>
      <c r="K3798" s="89"/>
      <c r="L3798" s="89"/>
      <c r="M3798" s="91"/>
      <c r="N3798" s="90"/>
    </row>
    <row r="3799" spans="10:14">
      <c r="J3799" s="89"/>
      <c r="K3799" s="89"/>
      <c r="L3799" s="89"/>
      <c r="M3799" s="91"/>
      <c r="N3799" s="90"/>
    </row>
    <row r="3800" spans="10:14">
      <c r="J3800" s="89"/>
      <c r="K3800" s="89"/>
      <c r="L3800" s="89"/>
      <c r="M3800" s="91"/>
      <c r="N3800" s="90"/>
    </row>
    <row r="3801" spans="10:14">
      <c r="J3801" s="89"/>
      <c r="K3801" s="89"/>
      <c r="L3801" s="89"/>
      <c r="M3801" s="91"/>
      <c r="N3801" s="90"/>
    </row>
    <row r="3802" spans="10:14">
      <c r="J3802" s="89"/>
      <c r="K3802" s="89"/>
      <c r="L3802" s="89"/>
      <c r="M3802" s="91"/>
      <c r="N3802" s="90"/>
    </row>
    <row r="3803" spans="10:14">
      <c r="J3803" s="89"/>
      <c r="K3803" s="89"/>
      <c r="L3803" s="89"/>
      <c r="M3803" s="91"/>
      <c r="N3803" s="90"/>
    </row>
    <row r="3804" spans="10:14">
      <c r="J3804" s="89"/>
      <c r="K3804" s="89"/>
      <c r="L3804" s="89"/>
      <c r="M3804" s="91"/>
      <c r="N3804" s="90"/>
    </row>
    <row r="3805" spans="10:14">
      <c r="J3805" s="89"/>
      <c r="K3805" s="89"/>
      <c r="L3805" s="89"/>
      <c r="M3805" s="91"/>
      <c r="N3805" s="90"/>
    </row>
    <row r="3806" spans="10:14">
      <c r="J3806" s="89"/>
      <c r="K3806" s="89"/>
      <c r="L3806" s="89"/>
      <c r="M3806" s="91"/>
      <c r="N3806" s="90"/>
    </row>
    <row r="3807" spans="10:14">
      <c r="J3807" s="89"/>
      <c r="K3807" s="89"/>
      <c r="L3807" s="89"/>
      <c r="M3807" s="91"/>
      <c r="N3807" s="90"/>
    </row>
    <row r="3808" spans="10:14">
      <c r="J3808" s="89"/>
      <c r="K3808" s="89"/>
      <c r="L3808" s="89"/>
      <c r="M3808" s="91"/>
      <c r="N3808" s="90"/>
    </row>
    <row r="3809" spans="10:14">
      <c r="J3809" s="89"/>
      <c r="K3809" s="89"/>
      <c r="L3809" s="89"/>
      <c r="M3809" s="91"/>
      <c r="N3809" s="90"/>
    </row>
    <row r="3810" spans="10:14">
      <c r="J3810" s="89"/>
      <c r="K3810" s="89"/>
      <c r="L3810" s="89"/>
      <c r="M3810" s="91"/>
      <c r="N3810" s="90"/>
    </row>
    <row r="3811" spans="10:14">
      <c r="J3811" s="89"/>
      <c r="K3811" s="89"/>
      <c r="L3811" s="89"/>
      <c r="M3811" s="91"/>
      <c r="N3811" s="90"/>
    </row>
    <row r="3812" spans="10:14">
      <c r="J3812" s="89"/>
      <c r="K3812" s="89"/>
      <c r="L3812" s="89"/>
      <c r="M3812" s="91"/>
      <c r="N3812" s="90"/>
    </row>
    <row r="3813" spans="10:14">
      <c r="J3813" s="89"/>
      <c r="K3813" s="89"/>
      <c r="L3813" s="89"/>
      <c r="M3813" s="91"/>
      <c r="N3813" s="90"/>
    </row>
    <row r="3814" spans="10:14">
      <c r="J3814" s="89"/>
      <c r="K3814" s="89"/>
      <c r="L3814" s="89"/>
      <c r="M3814" s="91"/>
      <c r="N3814" s="90"/>
    </row>
    <row r="3815" spans="10:14">
      <c r="J3815" s="89"/>
      <c r="K3815" s="89"/>
      <c r="L3815" s="89"/>
      <c r="M3815" s="91"/>
      <c r="N3815" s="90"/>
    </row>
    <row r="3816" spans="10:14">
      <c r="J3816" s="89"/>
      <c r="K3816" s="89"/>
      <c r="L3816" s="89"/>
      <c r="M3816" s="91"/>
      <c r="N3816" s="90"/>
    </row>
    <row r="3817" spans="10:14">
      <c r="J3817" s="89"/>
      <c r="K3817" s="89"/>
      <c r="L3817" s="89"/>
      <c r="M3817" s="91"/>
      <c r="N3817" s="90"/>
    </row>
    <row r="3818" spans="10:14">
      <c r="J3818" s="89"/>
      <c r="K3818" s="89"/>
      <c r="L3818" s="89"/>
      <c r="M3818" s="91"/>
      <c r="N3818" s="90"/>
    </row>
    <row r="3819" spans="10:14">
      <c r="J3819" s="89"/>
      <c r="K3819" s="89"/>
      <c r="L3819" s="89"/>
      <c r="M3819" s="91"/>
      <c r="N3819" s="90"/>
    </row>
    <row r="3820" spans="10:14">
      <c r="J3820" s="89"/>
      <c r="K3820" s="89"/>
      <c r="L3820" s="89"/>
      <c r="M3820" s="91"/>
      <c r="N3820" s="90"/>
    </row>
    <row r="3821" spans="10:14">
      <c r="J3821" s="89"/>
      <c r="K3821" s="89"/>
      <c r="L3821" s="89"/>
      <c r="M3821" s="91"/>
      <c r="N3821" s="90"/>
    </row>
    <row r="3822" spans="10:14">
      <c r="J3822" s="89"/>
      <c r="K3822" s="89"/>
      <c r="L3822" s="89"/>
      <c r="M3822" s="91"/>
      <c r="N3822" s="90"/>
    </row>
    <row r="3823" spans="10:14">
      <c r="J3823" s="89"/>
      <c r="K3823" s="89"/>
      <c r="L3823" s="89"/>
      <c r="M3823" s="91"/>
      <c r="N3823" s="90"/>
    </row>
    <row r="3824" spans="10:14">
      <c r="J3824" s="89"/>
      <c r="K3824" s="89"/>
      <c r="L3824" s="89"/>
      <c r="M3824" s="91"/>
      <c r="N3824" s="90"/>
    </row>
    <row r="3825" spans="10:14">
      <c r="J3825" s="89"/>
      <c r="K3825" s="89"/>
      <c r="L3825" s="89"/>
      <c r="M3825" s="91"/>
      <c r="N3825" s="90"/>
    </row>
    <row r="3826" spans="10:14">
      <c r="J3826" s="89"/>
      <c r="K3826" s="89"/>
      <c r="L3826" s="89"/>
      <c r="M3826" s="91"/>
      <c r="N3826" s="90"/>
    </row>
    <row r="3827" spans="10:14">
      <c r="J3827" s="89"/>
      <c r="K3827" s="89"/>
      <c r="L3827" s="89"/>
      <c r="M3827" s="91"/>
      <c r="N3827" s="90"/>
    </row>
    <row r="3828" spans="10:14">
      <c r="J3828" s="89"/>
      <c r="K3828" s="89"/>
      <c r="L3828" s="89"/>
      <c r="M3828" s="91"/>
      <c r="N3828" s="90"/>
    </row>
    <row r="3829" spans="10:14">
      <c r="J3829" s="89"/>
      <c r="K3829" s="89"/>
      <c r="L3829" s="89"/>
      <c r="M3829" s="91"/>
      <c r="N3829" s="90"/>
    </row>
    <row r="3830" spans="10:14">
      <c r="J3830" s="89"/>
      <c r="K3830" s="89"/>
      <c r="L3830" s="89"/>
      <c r="M3830" s="91"/>
      <c r="N3830" s="90"/>
    </row>
    <row r="3831" spans="10:14">
      <c r="J3831" s="89"/>
      <c r="K3831" s="89"/>
      <c r="L3831" s="89"/>
      <c r="M3831" s="91"/>
      <c r="N3831" s="90"/>
    </row>
    <row r="3832" spans="10:14">
      <c r="J3832" s="89"/>
      <c r="K3832" s="89"/>
      <c r="L3832" s="89"/>
      <c r="M3832" s="91"/>
      <c r="N3832" s="90"/>
    </row>
    <row r="3833" spans="10:14">
      <c r="J3833" s="89"/>
      <c r="K3833" s="89"/>
      <c r="L3833" s="89"/>
      <c r="M3833" s="91"/>
      <c r="N3833" s="90"/>
    </row>
    <row r="3834" spans="10:14">
      <c r="J3834" s="89"/>
      <c r="K3834" s="89"/>
      <c r="L3834" s="89"/>
      <c r="M3834" s="91"/>
      <c r="N3834" s="90"/>
    </row>
    <row r="3835" spans="10:14">
      <c r="J3835" s="89"/>
      <c r="K3835" s="89"/>
      <c r="L3835" s="89"/>
      <c r="M3835" s="91"/>
      <c r="N3835" s="90"/>
    </row>
    <row r="3836" spans="10:14">
      <c r="J3836" s="89"/>
      <c r="K3836" s="89"/>
      <c r="L3836" s="89"/>
      <c r="M3836" s="91"/>
      <c r="N3836" s="90"/>
    </row>
    <row r="3837" spans="10:14">
      <c r="J3837" s="89"/>
      <c r="K3837" s="89"/>
      <c r="L3837" s="89"/>
      <c r="M3837" s="91"/>
      <c r="N3837" s="90"/>
    </row>
    <row r="3838" spans="10:14">
      <c r="J3838" s="89"/>
      <c r="K3838" s="89"/>
      <c r="L3838" s="89"/>
      <c r="M3838" s="91"/>
      <c r="N3838" s="90"/>
    </row>
    <row r="3839" spans="10:14">
      <c r="J3839" s="89"/>
      <c r="K3839" s="89"/>
      <c r="L3839" s="89"/>
      <c r="M3839" s="91"/>
      <c r="N3839" s="90"/>
    </row>
    <row r="3840" spans="10:14">
      <c r="J3840" s="89"/>
      <c r="K3840" s="89"/>
      <c r="L3840" s="89"/>
      <c r="M3840" s="91"/>
      <c r="N3840" s="90"/>
    </row>
    <row r="3841" spans="10:14">
      <c r="J3841" s="89"/>
      <c r="K3841" s="89"/>
      <c r="L3841" s="89"/>
      <c r="M3841" s="91"/>
      <c r="N3841" s="90"/>
    </row>
    <row r="3842" spans="10:14">
      <c r="J3842" s="89"/>
      <c r="K3842" s="89"/>
      <c r="L3842" s="89"/>
      <c r="M3842" s="91"/>
      <c r="N3842" s="90"/>
    </row>
    <row r="3843" spans="10:14">
      <c r="J3843" s="89"/>
      <c r="K3843" s="89"/>
      <c r="L3843" s="89"/>
      <c r="M3843" s="91"/>
      <c r="N3843" s="90"/>
    </row>
    <row r="3844" spans="10:14">
      <c r="J3844" s="89"/>
      <c r="K3844" s="89"/>
      <c r="L3844" s="89"/>
      <c r="M3844" s="91"/>
      <c r="N3844" s="90"/>
    </row>
    <row r="3845" spans="10:14">
      <c r="J3845" s="89"/>
      <c r="K3845" s="89"/>
      <c r="L3845" s="89"/>
      <c r="M3845" s="91"/>
      <c r="N3845" s="90"/>
    </row>
    <row r="3846" spans="10:14">
      <c r="J3846" s="89"/>
      <c r="K3846" s="89"/>
      <c r="L3846" s="89"/>
      <c r="M3846" s="91"/>
      <c r="N3846" s="90"/>
    </row>
    <row r="3847" spans="10:14">
      <c r="J3847" s="89"/>
      <c r="K3847" s="89"/>
      <c r="L3847" s="89"/>
      <c r="M3847" s="91"/>
      <c r="N3847" s="90"/>
    </row>
    <row r="3848" spans="10:14">
      <c r="J3848" s="89"/>
      <c r="K3848" s="89"/>
      <c r="L3848" s="89"/>
      <c r="M3848" s="91"/>
      <c r="N3848" s="90"/>
    </row>
    <row r="3849" spans="10:14">
      <c r="J3849" s="89"/>
      <c r="K3849" s="89"/>
      <c r="L3849" s="89"/>
      <c r="M3849" s="91"/>
      <c r="N3849" s="90"/>
    </row>
    <row r="3850" spans="10:14">
      <c r="J3850" s="89"/>
      <c r="K3850" s="89"/>
      <c r="L3850" s="89"/>
      <c r="M3850" s="91"/>
      <c r="N3850" s="90"/>
    </row>
    <row r="3851" spans="10:14">
      <c r="J3851" s="89"/>
      <c r="K3851" s="89"/>
      <c r="L3851" s="89"/>
      <c r="M3851" s="91"/>
      <c r="N3851" s="90"/>
    </row>
    <row r="3852" spans="10:14">
      <c r="J3852" s="89"/>
      <c r="K3852" s="89"/>
      <c r="L3852" s="89"/>
      <c r="M3852" s="91"/>
      <c r="N3852" s="90"/>
    </row>
    <row r="3853" spans="10:14">
      <c r="J3853" s="89"/>
      <c r="K3853" s="89"/>
      <c r="L3853" s="89"/>
      <c r="M3853" s="91"/>
      <c r="N3853" s="90"/>
    </row>
    <row r="3854" spans="10:14">
      <c r="J3854" s="89"/>
      <c r="K3854" s="89"/>
      <c r="L3854" s="89"/>
      <c r="M3854" s="91"/>
      <c r="N3854" s="90"/>
    </row>
    <row r="3855" spans="10:14">
      <c r="J3855" s="89"/>
      <c r="K3855" s="89"/>
      <c r="L3855" s="89"/>
      <c r="M3855" s="91"/>
      <c r="N3855" s="90"/>
    </row>
    <row r="3856" spans="10:14">
      <c r="J3856" s="89"/>
      <c r="K3856" s="89"/>
      <c r="L3856" s="89"/>
      <c r="M3856" s="91"/>
      <c r="N3856" s="90"/>
    </row>
    <row r="3857" spans="10:14">
      <c r="J3857" s="89"/>
      <c r="K3857" s="89"/>
      <c r="L3857" s="89"/>
      <c r="M3857" s="91"/>
      <c r="N3857" s="90"/>
    </row>
    <row r="3858" spans="10:14">
      <c r="J3858" s="89"/>
      <c r="K3858" s="89"/>
      <c r="L3858" s="89"/>
      <c r="M3858" s="91"/>
      <c r="N3858" s="90"/>
    </row>
    <row r="3859" spans="10:14">
      <c r="J3859" s="89"/>
      <c r="K3859" s="89"/>
      <c r="L3859" s="89"/>
      <c r="M3859" s="91"/>
      <c r="N3859" s="90"/>
    </row>
    <row r="3860" spans="10:14">
      <c r="J3860" s="89"/>
      <c r="K3860" s="89"/>
      <c r="L3860" s="89"/>
      <c r="M3860" s="91"/>
      <c r="N3860" s="90"/>
    </row>
    <row r="3861" spans="10:14">
      <c r="J3861" s="89"/>
      <c r="K3861" s="89"/>
      <c r="L3861" s="89"/>
      <c r="M3861" s="91"/>
      <c r="N3861" s="90"/>
    </row>
    <row r="3862" spans="10:14">
      <c r="J3862" s="89"/>
      <c r="K3862" s="89"/>
      <c r="L3862" s="89"/>
      <c r="M3862" s="91"/>
      <c r="N3862" s="90"/>
    </row>
    <row r="3863" spans="10:14">
      <c r="J3863" s="89"/>
      <c r="K3863" s="89"/>
      <c r="L3863" s="89"/>
      <c r="M3863" s="91"/>
      <c r="N3863" s="90"/>
    </row>
    <row r="3864" spans="10:14">
      <c r="J3864" s="89"/>
      <c r="K3864" s="89"/>
      <c r="L3864" s="89"/>
      <c r="M3864" s="91"/>
      <c r="N3864" s="90"/>
    </row>
    <row r="3865" spans="10:14">
      <c r="J3865" s="89"/>
      <c r="K3865" s="89"/>
      <c r="L3865" s="89"/>
      <c r="M3865" s="91"/>
      <c r="N3865" s="90"/>
    </row>
    <row r="3866" spans="10:14">
      <c r="J3866" s="89"/>
      <c r="K3866" s="89"/>
      <c r="L3866" s="89"/>
      <c r="M3866" s="91"/>
      <c r="N3866" s="90"/>
    </row>
    <row r="3867" spans="10:14">
      <c r="J3867" s="89"/>
      <c r="K3867" s="89"/>
      <c r="L3867" s="89"/>
      <c r="M3867" s="91"/>
      <c r="N3867" s="90"/>
    </row>
    <row r="3868" spans="10:14">
      <c r="J3868" s="89"/>
      <c r="K3868" s="89"/>
      <c r="L3868" s="89"/>
      <c r="M3868" s="91"/>
      <c r="N3868" s="90"/>
    </row>
    <row r="3869" spans="10:14">
      <c r="J3869" s="89"/>
      <c r="K3869" s="89"/>
      <c r="L3869" s="89"/>
      <c r="M3869" s="91"/>
      <c r="N3869" s="90"/>
    </row>
    <row r="3870" spans="10:14">
      <c r="J3870" s="89"/>
      <c r="K3870" s="89"/>
      <c r="L3870" s="89"/>
      <c r="M3870" s="91"/>
      <c r="N3870" s="90"/>
    </row>
    <row r="3871" spans="10:14">
      <c r="J3871" s="89"/>
      <c r="K3871" s="89"/>
      <c r="L3871" s="89"/>
      <c r="M3871" s="91"/>
      <c r="N3871" s="90"/>
    </row>
    <row r="3872" spans="10:14">
      <c r="J3872" s="89"/>
      <c r="K3872" s="89"/>
      <c r="L3872" s="89"/>
      <c r="M3872" s="91"/>
      <c r="N3872" s="90"/>
    </row>
    <row r="3873" spans="10:14">
      <c r="J3873" s="89"/>
      <c r="K3873" s="89"/>
      <c r="L3873" s="89"/>
      <c r="M3873" s="91"/>
      <c r="N3873" s="90"/>
    </row>
    <row r="3874" spans="10:14">
      <c r="J3874" s="89"/>
      <c r="K3874" s="89"/>
      <c r="L3874" s="89"/>
      <c r="M3874" s="91"/>
      <c r="N3874" s="90"/>
    </row>
    <row r="3875" spans="10:14">
      <c r="J3875" s="89"/>
      <c r="K3875" s="89"/>
      <c r="L3875" s="89"/>
      <c r="M3875" s="91"/>
      <c r="N3875" s="90"/>
    </row>
    <row r="3876" spans="10:14">
      <c r="J3876" s="89"/>
      <c r="K3876" s="89"/>
      <c r="L3876" s="89"/>
      <c r="M3876" s="91"/>
      <c r="N3876" s="90"/>
    </row>
    <row r="3877" spans="10:14">
      <c r="J3877" s="89"/>
      <c r="K3877" s="89"/>
      <c r="L3877" s="89"/>
      <c r="M3877" s="91"/>
      <c r="N3877" s="90"/>
    </row>
    <row r="3878" spans="10:14">
      <c r="J3878" s="89"/>
      <c r="K3878" s="89"/>
      <c r="L3878" s="89"/>
      <c r="M3878" s="91"/>
      <c r="N3878" s="90"/>
    </row>
    <row r="3879" spans="10:14">
      <c r="J3879" s="89"/>
      <c r="K3879" s="89"/>
      <c r="L3879" s="89"/>
      <c r="M3879" s="91"/>
      <c r="N3879" s="90"/>
    </row>
    <row r="3880" spans="10:14">
      <c r="J3880" s="89"/>
      <c r="K3880" s="89"/>
      <c r="L3880" s="89"/>
      <c r="M3880" s="91"/>
      <c r="N3880" s="90"/>
    </row>
    <row r="3881" spans="10:14">
      <c r="J3881" s="89"/>
      <c r="K3881" s="89"/>
      <c r="L3881" s="89"/>
      <c r="M3881" s="91"/>
      <c r="N3881" s="90"/>
    </row>
    <row r="3882" spans="10:14">
      <c r="J3882" s="89"/>
      <c r="K3882" s="89"/>
      <c r="L3882" s="89"/>
      <c r="M3882" s="91"/>
      <c r="N3882" s="90"/>
    </row>
    <row r="3883" spans="10:14">
      <c r="J3883" s="89"/>
      <c r="K3883" s="89"/>
      <c r="L3883" s="89"/>
      <c r="M3883" s="91"/>
      <c r="N3883" s="90"/>
    </row>
    <row r="3884" spans="10:14">
      <c r="J3884" s="89"/>
      <c r="K3884" s="89"/>
      <c r="L3884" s="89"/>
      <c r="M3884" s="91"/>
      <c r="N3884" s="90"/>
    </row>
    <row r="3885" spans="10:14">
      <c r="J3885" s="89"/>
      <c r="K3885" s="89"/>
      <c r="L3885" s="89"/>
      <c r="M3885" s="91"/>
      <c r="N3885" s="90"/>
    </row>
    <row r="3886" spans="10:14">
      <c r="J3886" s="89"/>
      <c r="K3886" s="89"/>
      <c r="L3886" s="89"/>
      <c r="M3886" s="91"/>
      <c r="N3886" s="90"/>
    </row>
    <row r="3887" spans="10:14">
      <c r="J3887" s="89"/>
      <c r="K3887" s="89"/>
      <c r="L3887" s="89"/>
      <c r="M3887" s="91"/>
      <c r="N3887" s="90"/>
    </row>
    <row r="3888" spans="10:14">
      <c r="J3888" s="89"/>
      <c r="K3888" s="89"/>
      <c r="L3888" s="89"/>
      <c r="M3888" s="91"/>
      <c r="N3888" s="90"/>
    </row>
    <row r="3889" spans="10:14">
      <c r="J3889" s="89"/>
      <c r="K3889" s="89"/>
      <c r="L3889" s="89"/>
      <c r="M3889" s="91"/>
      <c r="N3889" s="90"/>
    </row>
    <row r="3890" spans="10:14">
      <c r="J3890" s="89"/>
      <c r="K3890" s="89"/>
      <c r="L3890" s="89"/>
      <c r="M3890" s="91"/>
      <c r="N3890" s="90"/>
    </row>
    <row r="3891" spans="10:14">
      <c r="J3891" s="89"/>
      <c r="K3891" s="89"/>
      <c r="L3891" s="89"/>
      <c r="M3891" s="91"/>
      <c r="N3891" s="90"/>
    </row>
    <row r="3892" spans="10:14">
      <c r="J3892" s="89"/>
      <c r="K3892" s="89"/>
      <c r="L3892" s="89"/>
      <c r="M3892" s="91"/>
      <c r="N3892" s="90"/>
    </row>
    <row r="3893" spans="10:14">
      <c r="J3893" s="89"/>
      <c r="K3893" s="89"/>
      <c r="L3893" s="89"/>
      <c r="M3893" s="91"/>
      <c r="N3893" s="90"/>
    </row>
    <row r="3894" spans="10:14">
      <c r="J3894" s="89"/>
      <c r="K3894" s="89"/>
      <c r="L3894" s="89"/>
      <c r="M3894" s="91"/>
      <c r="N3894" s="90"/>
    </row>
    <row r="3895" spans="10:14">
      <c r="J3895" s="89"/>
      <c r="K3895" s="89"/>
      <c r="L3895" s="89"/>
      <c r="M3895" s="91"/>
      <c r="N3895" s="90"/>
    </row>
    <row r="3896" spans="10:14">
      <c r="J3896" s="89"/>
      <c r="K3896" s="89"/>
      <c r="L3896" s="89"/>
      <c r="M3896" s="91"/>
      <c r="N3896" s="90"/>
    </row>
    <row r="3897" spans="10:14">
      <c r="J3897" s="89"/>
      <c r="K3897" s="89"/>
      <c r="L3897" s="89"/>
      <c r="M3897" s="91"/>
      <c r="N3897" s="90"/>
    </row>
    <row r="3898" spans="10:14">
      <c r="J3898" s="89"/>
      <c r="K3898" s="89"/>
      <c r="L3898" s="89"/>
      <c r="M3898" s="91"/>
      <c r="N3898" s="90"/>
    </row>
    <row r="3899" spans="10:14">
      <c r="J3899" s="89"/>
      <c r="K3899" s="89"/>
      <c r="L3899" s="89"/>
      <c r="M3899" s="91"/>
      <c r="N3899" s="90"/>
    </row>
    <row r="3900" spans="10:14">
      <c r="J3900" s="89"/>
      <c r="K3900" s="89"/>
      <c r="L3900" s="89"/>
      <c r="M3900" s="91"/>
      <c r="N3900" s="90"/>
    </row>
    <row r="3901" spans="10:14">
      <c r="J3901" s="89"/>
      <c r="K3901" s="89"/>
      <c r="L3901" s="89"/>
      <c r="M3901" s="91"/>
      <c r="N3901" s="90"/>
    </row>
    <row r="3902" spans="10:14">
      <c r="J3902" s="89"/>
      <c r="K3902" s="89"/>
      <c r="L3902" s="89"/>
      <c r="M3902" s="91"/>
      <c r="N3902" s="90"/>
    </row>
    <row r="3903" spans="10:14">
      <c r="J3903" s="89"/>
      <c r="K3903" s="89"/>
      <c r="L3903" s="89"/>
      <c r="M3903" s="91"/>
      <c r="N3903" s="90"/>
    </row>
    <row r="3904" spans="10:14">
      <c r="J3904" s="89"/>
      <c r="K3904" s="89"/>
      <c r="L3904" s="89"/>
      <c r="M3904" s="91"/>
      <c r="N3904" s="90"/>
    </row>
    <row r="3905" spans="10:14">
      <c r="J3905" s="89"/>
      <c r="K3905" s="89"/>
      <c r="L3905" s="89"/>
      <c r="M3905" s="91"/>
      <c r="N3905" s="90"/>
    </row>
    <row r="3906" spans="10:14">
      <c r="J3906" s="89"/>
      <c r="K3906" s="89"/>
      <c r="L3906" s="89"/>
      <c r="M3906" s="91"/>
      <c r="N3906" s="90"/>
    </row>
    <row r="3907" spans="10:14">
      <c r="J3907" s="89"/>
      <c r="K3907" s="89"/>
      <c r="L3907" s="89"/>
      <c r="M3907" s="91"/>
      <c r="N3907" s="90"/>
    </row>
    <row r="3908" spans="10:14">
      <c r="J3908" s="89"/>
      <c r="K3908" s="89"/>
      <c r="L3908" s="89"/>
      <c r="M3908" s="91"/>
      <c r="N3908" s="90"/>
    </row>
    <row r="3909" spans="10:14">
      <c r="J3909" s="89"/>
      <c r="K3909" s="89"/>
      <c r="L3909" s="89"/>
      <c r="M3909" s="91"/>
      <c r="N3909" s="90"/>
    </row>
    <row r="3910" spans="10:14">
      <c r="J3910" s="89"/>
      <c r="K3910" s="89"/>
      <c r="L3910" s="89"/>
      <c r="M3910" s="91"/>
      <c r="N3910" s="90"/>
    </row>
    <row r="3911" spans="10:14">
      <c r="J3911" s="89"/>
      <c r="K3911" s="89"/>
      <c r="L3911" s="89"/>
      <c r="M3911" s="91"/>
      <c r="N3911" s="90"/>
    </row>
    <row r="3912" spans="10:14">
      <c r="J3912" s="89"/>
      <c r="K3912" s="89"/>
      <c r="L3912" s="89"/>
      <c r="M3912" s="91"/>
      <c r="N3912" s="90"/>
    </row>
    <row r="3913" spans="10:14">
      <c r="J3913" s="89"/>
      <c r="K3913" s="89"/>
      <c r="L3913" s="89"/>
      <c r="M3913" s="91"/>
      <c r="N3913" s="90"/>
    </row>
    <row r="3914" spans="10:14">
      <c r="J3914" s="89"/>
      <c r="K3914" s="89"/>
      <c r="L3914" s="89"/>
      <c r="M3914" s="91"/>
      <c r="N3914" s="90"/>
    </row>
    <row r="3915" spans="10:14">
      <c r="J3915" s="89"/>
      <c r="K3915" s="89"/>
      <c r="L3915" s="89"/>
      <c r="M3915" s="91"/>
      <c r="N3915" s="90"/>
    </row>
    <row r="3916" spans="10:14">
      <c r="J3916" s="89"/>
      <c r="K3916" s="89"/>
      <c r="L3916" s="89"/>
      <c r="M3916" s="91"/>
      <c r="N3916" s="90"/>
    </row>
    <row r="3917" spans="10:14">
      <c r="J3917" s="89"/>
      <c r="K3917" s="89"/>
      <c r="L3917" s="89"/>
      <c r="M3917" s="91"/>
      <c r="N3917" s="90"/>
    </row>
    <row r="3918" spans="10:14">
      <c r="J3918" s="89"/>
      <c r="K3918" s="89"/>
      <c r="L3918" s="89"/>
      <c r="M3918" s="91"/>
      <c r="N3918" s="90"/>
    </row>
    <row r="3919" spans="10:14">
      <c r="J3919" s="89"/>
      <c r="K3919" s="89"/>
      <c r="L3919" s="89"/>
      <c r="M3919" s="91"/>
      <c r="N3919" s="90"/>
    </row>
    <row r="3920" spans="10:14">
      <c r="J3920" s="89"/>
      <c r="K3920" s="89"/>
      <c r="L3920" s="89"/>
      <c r="M3920" s="91"/>
      <c r="N3920" s="90"/>
    </row>
    <row r="3921" spans="10:14">
      <c r="J3921" s="89"/>
      <c r="K3921" s="89"/>
      <c r="L3921" s="89"/>
      <c r="M3921" s="91"/>
      <c r="N3921" s="90"/>
    </row>
    <row r="3922" spans="10:14">
      <c r="J3922" s="89"/>
      <c r="K3922" s="89"/>
      <c r="L3922" s="89"/>
      <c r="M3922" s="91"/>
      <c r="N3922" s="90"/>
    </row>
    <row r="3923" spans="10:14">
      <c r="J3923" s="89"/>
      <c r="K3923" s="89"/>
      <c r="L3923" s="89"/>
      <c r="M3923" s="91"/>
      <c r="N3923" s="90"/>
    </row>
    <row r="3924" spans="10:14">
      <c r="J3924" s="89"/>
      <c r="K3924" s="89"/>
      <c r="L3924" s="89"/>
      <c r="M3924" s="91"/>
      <c r="N3924" s="90"/>
    </row>
    <row r="3925" spans="10:14">
      <c r="J3925" s="89"/>
      <c r="K3925" s="89"/>
      <c r="L3925" s="89"/>
      <c r="M3925" s="91"/>
      <c r="N3925" s="90"/>
    </row>
    <row r="3926" spans="10:14">
      <c r="J3926" s="89"/>
      <c r="K3926" s="89"/>
      <c r="L3926" s="89"/>
      <c r="M3926" s="91"/>
      <c r="N3926" s="90"/>
    </row>
    <row r="3927" spans="10:14">
      <c r="J3927" s="89"/>
      <c r="K3927" s="89"/>
      <c r="L3927" s="89"/>
      <c r="M3927" s="91"/>
      <c r="N3927" s="90"/>
    </row>
    <row r="3928" spans="10:14">
      <c r="J3928" s="89"/>
      <c r="K3928" s="89"/>
      <c r="L3928" s="89"/>
      <c r="M3928" s="91"/>
      <c r="N3928" s="90"/>
    </row>
    <row r="3929" spans="10:14">
      <c r="J3929" s="89"/>
      <c r="K3929" s="89"/>
      <c r="L3929" s="89"/>
      <c r="M3929" s="91"/>
      <c r="N3929" s="90"/>
    </row>
    <row r="3930" spans="10:14">
      <c r="J3930" s="89"/>
      <c r="K3930" s="89"/>
      <c r="L3930" s="89"/>
      <c r="M3930" s="91"/>
      <c r="N3930" s="90"/>
    </row>
    <row r="3931" spans="10:14">
      <c r="J3931" s="89"/>
      <c r="K3931" s="89"/>
      <c r="L3931" s="89"/>
      <c r="M3931" s="91"/>
      <c r="N3931" s="90"/>
    </row>
    <row r="3932" spans="10:14">
      <c r="J3932" s="89"/>
      <c r="K3932" s="89"/>
      <c r="L3932" s="89"/>
      <c r="M3932" s="91"/>
      <c r="N3932" s="90"/>
    </row>
    <row r="3933" spans="10:14">
      <c r="J3933" s="89"/>
      <c r="K3933" s="89"/>
      <c r="L3933" s="89"/>
      <c r="M3933" s="91"/>
      <c r="N3933" s="90"/>
    </row>
    <row r="3934" spans="10:14">
      <c r="J3934" s="89"/>
      <c r="K3934" s="89"/>
      <c r="L3934" s="89"/>
      <c r="M3934" s="91"/>
      <c r="N3934" s="90"/>
    </row>
    <row r="3935" spans="10:14">
      <c r="J3935" s="89"/>
      <c r="K3935" s="89"/>
      <c r="L3935" s="89"/>
      <c r="M3935" s="91"/>
      <c r="N3935" s="90"/>
    </row>
    <row r="3936" spans="10:14">
      <c r="J3936" s="89"/>
      <c r="K3936" s="89"/>
      <c r="L3936" s="89"/>
      <c r="M3936" s="91"/>
      <c r="N3936" s="90"/>
    </row>
    <row r="3937" spans="10:14">
      <c r="J3937" s="89"/>
      <c r="K3937" s="89"/>
      <c r="L3937" s="89"/>
      <c r="M3937" s="91"/>
      <c r="N3937" s="90"/>
    </row>
    <row r="3938" spans="10:14">
      <c r="J3938" s="89"/>
      <c r="K3938" s="89"/>
      <c r="L3938" s="89"/>
      <c r="M3938" s="91"/>
      <c r="N3938" s="90"/>
    </row>
    <row r="3939" spans="10:14">
      <c r="J3939" s="89"/>
      <c r="K3939" s="89"/>
      <c r="L3939" s="89"/>
      <c r="M3939" s="91"/>
      <c r="N3939" s="90"/>
    </row>
    <row r="3940" spans="10:14">
      <c r="J3940" s="89"/>
      <c r="K3940" s="89"/>
      <c r="L3940" s="89"/>
      <c r="M3940" s="91"/>
      <c r="N3940" s="90"/>
    </row>
    <row r="3941" spans="10:14">
      <c r="J3941" s="89"/>
      <c r="K3941" s="89"/>
      <c r="L3941" s="89"/>
      <c r="M3941" s="91"/>
      <c r="N3941" s="90"/>
    </row>
    <row r="3942" spans="10:14">
      <c r="J3942" s="89"/>
      <c r="K3942" s="89"/>
      <c r="L3942" s="89"/>
      <c r="M3942" s="91"/>
      <c r="N3942" s="90"/>
    </row>
    <row r="3943" spans="10:14">
      <c r="J3943" s="89"/>
      <c r="K3943" s="89"/>
      <c r="L3943" s="89"/>
      <c r="M3943" s="91"/>
      <c r="N3943" s="90"/>
    </row>
    <row r="3944" spans="10:14">
      <c r="J3944" s="89"/>
      <c r="K3944" s="89"/>
      <c r="L3944" s="89"/>
      <c r="M3944" s="91"/>
      <c r="N3944" s="90"/>
    </row>
    <row r="3945" spans="10:14">
      <c r="J3945" s="89"/>
      <c r="K3945" s="89"/>
      <c r="L3945" s="89"/>
      <c r="M3945" s="91"/>
      <c r="N3945" s="90"/>
    </row>
    <row r="3946" spans="10:14">
      <c r="J3946" s="89"/>
      <c r="K3946" s="89"/>
      <c r="L3946" s="89"/>
      <c r="M3946" s="91"/>
      <c r="N3946" s="90"/>
    </row>
    <row r="3947" spans="10:14">
      <c r="J3947" s="89"/>
      <c r="K3947" s="89"/>
      <c r="L3947" s="89"/>
      <c r="M3947" s="91"/>
      <c r="N3947" s="90"/>
    </row>
    <row r="3948" spans="10:14">
      <c r="J3948" s="89"/>
      <c r="K3948" s="89"/>
      <c r="L3948" s="89"/>
      <c r="M3948" s="91"/>
      <c r="N3948" s="90"/>
    </row>
    <row r="3949" spans="10:14">
      <c r="J3949" s="89"/>
      <c r="K3949" s="89"/>
      <c r="L3949" s="89"/>
      <c r="M3949" s="91"/>
      <c r="N3949" s="90"/>
    </row>
    <row r="3950" spans="10:14">
      <c r="J3950" s="89"/>
      <c r="K3950" s="89"/>
      <c r="L3950" s="89"/>
      <c r="M3950" s="91"/>
      <c r="N3950" s="90"/>
    </row>
    <row r="3951" spans="10:14">
      <c r="J3951" s="89"/>
      <c r="K3951" s="89"/>
      <c r="L3951" s="89"/>
      <c r="M3951" s="91"/>
      <c r="N3951" s="90"/>
    </row>
    <row r="3952" spans="10:14">
      <c r="J3952" s="89"/>
      <c r="K3952" s="89"/>
      <c r="L3952" s="89"/>
      <c r="M3952" s="91"/>
      <c r="N3952" s="90"/>
    </row>
    <row r="3953" spans="10:14">
      <c r="J3953" s="89"/>
      <c r="K3953" s="89"/>
      <c r="L3953" s="89"/>
      <c r="M3953" s="91"/>
      <c r="N3953" s="90"/>
    </row>
    <row r="3954" spans="10:14">
      <c r="J3954" s="89"/>
      <c r="K3954" s="89"/>
      <c r="L3954" s="89"/>
      <c r="M3954" s="91"/>
      <c r="N3954" s="90"/>
    </row>
    <row r="3955" spans="10:14">
      <c r="J3955" s="89"/>
      <c r="K3955" s="89"/>
      <c r="L3955" s="89"/>
      <c r="M3955" s="91"/>
      <c r="N3955" s="90"/>
    </row>
    <row r="3956" spans="10:14">
      <c r="J3956" s="89"/>
      <c r="K3956" s="89"/>
      <c r="L3956" s="89"/>
      <c r="M3956" s="91"/>
      <c r="N3956" s="90"/>
    </row>
    <row r="3957" spans="10:14">
      <c r="J3957" s="89"/>
      <c r="K3957" s="89"/>
      <c r="L3957" s="89"/>
      <c r="M3957" s="91"/>
      <c r="N3957" s="90"/>
    </row>
    <row r="3958" spans="10:14">
      <c r="J3958" s="89"/>
      <c r="K3958" s="89"/>
      <c r="L3958" s="89"/>
      <c r="M3958" s="91"/>
      <c r="N3958" s="90"/>
    </row>
    <row r="3959" spans="10:14">
      <c r="J3959" s="89"/>
      <c r="K3959" s="89"/>
      <c r="L3959" s="89"/>
      <c r="M3959" s="91"/>
      <c r="N3959" s="90"/>
    </row>
    <row r="3960" spans="10:14">
      <c r="J3960" s="89"/>
      <c r="K3960" s="89"/>
      <c r="L3960" s="89"/>
      <c r="M3960" s="91"/>
      <c r="N3960" s="90"/>
    </row>
    <row r="3961" spans="10:14">
      <c r="J3961" s="89"/>
      <c r="K3961" s="89"/>
      <c r="L3961" s="89"/>
      <c r="M3961" s="91"/>
      <c r="N3961" s="90"/>
    </row>
    <row r="3962" spans="10:14">
      <c r="J3962" s="89"/>
      <c r="K3962" s="89"/>
      <c r="L3962" s="89"/>
      <c r="M3962" s="91"/>
      <c r="N3962" s="90"/>
    </row>
    <row r="3963" spans="10:14">
      <c r="J3963" s="89"/>
      <c r="K3963" s="89"/>
      <c r="L3963" s="89"/>
      <c r="M3963" s="91"/>
      <c r="N3963" s="90"/>
    </row>
    <row r="3964" spans="10:14">
      <c r="J3964" s="89"/>
      <c r="K3964" s="89"/>
      <c r="L3964" s="89"/>
      <c r="M3964" s="91"/>
      <c r="N3964" s="90"/>
    </row>
    <row r="3965" spans="10:14">
      <c r="J3965" s="89"/>
      <c r="K3965" s="89"/>
      <c r="L3965" s="89"/>
      <c r="M3965" s="91"/>
      <c r="N3965" s="90"/>
    </row>
    <row r="3966" spans="10:14">
      <c r="J3966" s="89"/>
      <c r="K3966" s="89"/>
      <c r="L3966" s="89"/>
      <c r="M3966" s="91"/>
      <c r="N3966" s="90"/>
    </row>
    <row r="3967" spans="10:14">
      <c r="J3967" s="89"/>
      <c r="K3967" s="89"/>
      <c r="L3967" s="89"/>
      <c r="M3967" s="91"/>
      <c r="N3967" s="90"/>
    </row>
    <row r="3968" spans="10:14">
      <c r="J3968" s="89"/>
      <c r="K3968" s="89"/>
      <c r="L3968" s="89"/>
      <c r="M3968" s="91"/>
      <c r="N3968" s="90"/>
    </row>
    <row r="3969" spans="10:14">
      <c r="J3969" s="89"/>
      <c r="K3969" s="89"/>
      <c r="L3969" s="89"/>
      <c r="M3969" s="91"/>
      <c r="N3969" s="90"/>
    </row>
    <row r="3970" spans="10:14">
      <c r="J3970" s="89"/>
      <c r="K3970" s="89"/>
      <c r="L3970" s="89"/>
      <c r="M3970" s="91"/>
      <c r="N3970" s="90"/>
    </row>
    <row r="3971" spans="10:14">
      <c r="J3971" s="89"/>
      <c r="K3971" s="89"/>
      <c r="L3971" s="89"/>
      <c r="M3971" s="91"/>
      <c r="N3971" s="90"/>
    </row>
    <row r="3972" spans="10:14">
      <c r="J3972" s="89"/>
      <c r="K3972" s="89"/>
      <c r="L3972" s="89"/>
      <c r="M3972" s="91"/>
      <c r="N3972" s="90"/>
    </row>
    <row r="3973" spans="10:14">
      <c r="J3973" s="89"/>
      <c r="K3973" s="89"/>
      <c r="L3973" s="89"/>
      <c r="M3973" s="91"/>
      <c r="N3973" s="90"/>
    </row>
    <row r="3974" spans="10:14">
      <c r="J3974" s="89"/>
      <c r="K3974" s="89"/>
      <c r="L3974" s="89"/>
      <c r="M3974" s="91"/>
      <c r="N3974" s="90"/>
    </row>
    <row r="3975" spans="10:14">
      <c r="J3975" s="89"/>
      <c r="K3975" s="89"/>
      <c r="L3975" s="89"/>
      <c r="M3975" s="91"/>
      <c r="N3975" s="90"/>
    </row>
    <row r="3976" spans="10:14">
      <c r="J3976" s="89"/>
      <c r="K3976" s="89"/>
      <c r="L3976" s="89"/>
      <c r="M3976" s="91"/>
      <c r="N3976" s="90"/>
    </row>
    <row r="3977" spans="10:14">
      <c r="J3977" s="89"/>
      <c r="K3977" s="89"/>
      <c r="L3977" s="89"/>
      <c r="M3977" s="91"/>
      <c r="N3977" s="90"/>
    </row>
    <row r="3978" spans="10:14">
      <c r="J3978" s="89"/>
      <c r="K3978" s="89"/>
      <c r="L3978" s="89"/>
      <c r="M3978" s="91"/>
      <c r="N3978" s="90"/>
    </row>
    <row r="3979" spans="10:14">
      <c r="J3979" s="89"/>
      <c r="K3979" s="89"/>
      <c r="L3979" s="89"/>
      <c r="M3979" s="91"/>
      <c r="N3979" s="90"/>
    </row>
    <row r="3980" spans="10:14">
      <c r="J3980" s="89"/>
      <c r="K3980" s="89"/>
      <c r="L3980" s="89"/>
      <c r="M3980" s="91"/>
      <c r="N3980" s="90"/>
    </row>
    <row r="3981" spans="10:14">
      <c r="J3981" s="89"/>
      <c r="K3981" s="89"/>
      <c r="L3981" s="89"/>
      <c r="M3981" s="91"/>
      <c r="N3981" s="90"/>
    </row>
    <row r="3982" spans="10:14">
      <c r="J3982" s="89"/>
      <c r="K3982" s="89"/>
      <c r="L3982" s="89"/>
      <c r="M3982" s="91"/>
      <c r="N3982" s="90"/>
    </row>
    <row r="3983" spans="10:14">
      <c r="J3983" s="89"/>
      <c r="K3983" s="89"/>
      <c r="L3983" s="89"/>
      <c r="M3983" s="91"/>
      <c r="N3983" s="90"/>
    </row>
    <row r="3984" spans="10:14">
      <c r="J3984" s="89"/>
      <c r="K3984" s="89"/>
      <c r="L3984" s="89"/>
      <c r="M3984" s="91"/>
      <c r="N3984" s="90"/>
    </row>
    <row r="3985" spans="10:14">
      <c r="J3985" s="89"/>
      <c r="K3985" s="89"/>
      <c r="L3985" s="89"/>
      <c r="M3985" s="91"/>
      <c r="N3985" s="90"/>
    </row>
    <row r="3986" spans="10:14">
      <c r="J3986" s="89"/>
      <c r="K3986" s="89"/>
      <c r="L3986" s="89"/>
      <c r="M3986" s="91"/>
      <c r="N3986" s="90"/>
    </row>
    <row r="3987" spans="10:14">
      <c r="J3987" s="89"/>
      <c r="K3987" s="89"/>
      <c r="L3987" s="89"/>
      <c r="M3987" s="91"/>
      <c r="N3987" s="90"/>
    </row>
    <row r="3988" spans="10:14">
      <c r="J3988" s="89"/>
      <c r="K3988" s="89"/>
      <c r="L3988" s="89"/>
      <c r="M3988" s="91"/>
      <c r="N3988" s="90"/>
    </row>
    <row r="3989" spans="10:14">
      <c r="J3989" s="89"/>
      <c r="K3989" s="89"/>
      <c r="L3989" s="89"/>
      <c r="M3989" s="91"/>
      <c r="N3989" s="90"/>
    </row>
    <row r="3990" spans="10:14">
      <c r="J3990" s="89"/>
      <c r="K3990" s="89"/>
      <c r="L3990" s="89"/>
      <c r="M3990" s="91"/>
      <c r="N3990" s="90"/>
    </row>
    <row r="3991" spans="10:14">
      <c r="J3991" s="89"/>
      <c r="K3991" s="89"/>
      <c r="L3991" s="89"/>
      <c r="M3991" s="91"/>
      <c r="N3991" s="90"/>
    </row>
    <row r="3992" spans="10:14">
      <c r="J3992" s="89"/>
      <c r="K3992" s="89"/>
      <c r="L3992" s="89"/>
      <c r="M3992" s="91"/>
      <c r="N3992" s="90"/>
    </row>
    <row r="3993" spans="10:14">
      <c r="J3993" s="89"/>
      <c r="K3993" s="89"/>
      <c r="L3993" s="89"/>
      <c r="M3993" s="91"/>
      <c r="N3993" s="90"/>
    </row>
    <row r="3994" spans="10:14">
      <c r="J3994" s="89"/>
      <c r="K3994" s="89"/>
      <c r="L3994" s="89"/>
      <c r="M3994" s="91"/>
      <c r="N3994" s="90"/>
    </row>
    <row r="3995" spans="10:14">
      <c r="J3995" s="89"/>
      <c r="K3995" s="89"/>
      <c r="L3995" s="89"/>
      <c r="M3995" s="91"/>
      <c r="N3995" s="90"/>
    </row>
    <row r="3996" spans="10:14">
      <c r="J3996" s="89"/>
      <c r="K3996" s="89"/>
      <c r="L3996" s="89"/>
      <c r="M3996" s="91"/>
      <c r="N3996" s="90"/>
    </row>
    <row r="3997" spans="10:14">
      <c r="J3997" s="89"/>
      <c r="K3997" s="89"/>
      <c r="L3997" s="89"/>
      <c r="M3997" s="91"/>
      <c r="N3997" s="90"/>
    </row>
    <row r="3998" spans="10:14">
      <c r="J3998" s="89"/>
      <c r="K3998" s="89"/>
      <c r="L3998" s="89"/>
      <c r="M3998" s="91"/>
      <c r="N3998" s="90"/>
    </row>
    <row r="3999" spans="10:14">
      <c r="J3999" s="89"/>
      <c r="K3999" s="89"/>
      <c r="L3999" s="89"/>
      <c r="M3999" s="91"/>
      <c r="N3999" s="90"/>
    </row>
    <row r="4000" spans="10:14">
      <c r="J4000" s="89"/>
      <c r="K4000" s="89"/>
      <c r="L4000" s="89"/>
      <c r="M4000" s="91"/>
      <c r="N4000" s="90"/>
    </row>
    <row r="4001" spans="10:14">
      <c r="J4001" s="89"/>
      <c r="K4001" s="89"/>
      <c r="L4001" s="89"/>
      <c r="M4001" s="91"/>
      <c r="N4001" s="90"/>
    </row>
    <row r="4002" spans="10:14">
      <c r="J4002" s="89"/>
      <c r="K4002" s="89"/>
      <c r="L4002" s="89"/>
      <c r="M4002" s="91"/>
      <c r="N4002" s="90"/>
    </row>
    <row r="4003" spans="10:14">
      <c r="J4003" s="89"/>
      <c r="K4003" s="89"/>
      <c r="L4003" s="89"/>
      <c r="M4003" s="91"/>
      <c r="N4003" s="90"/>
    </row>
    <row r="4004" spans="10:14">
      <c r="J4004" s="89"/>
      <c r="K4004" s="89"/>
      <c r="L4004" s="89"/>
      <c r="M4004" s="91"/>
      <c r="N4004" s="90"/>
    </row>
    <row r="4005" spans="10:14">
      <c r="J4005" s="89"/>
      <c r="K4005" s="89"/>
      <c r="L4005" s="89"/>
      <c r="M4005" s="91"/>
      <c r="N4005" s="90"/>
    </row>
    <row r="4006" spans="10:14">
      <c r="J4006" s="89"/>
      <c r="K4006" s="89"/>
      <c r="L4006" s="89"/>
      <c r="M4006" s="91"/>
      <c r="N4006" s="90"/>
    </row>
    <row r="4007" spans="10:14">
      <c r="J4007" s="89"/>
      <c r="K4007" s="89"/>
      <c r="L4007" s="89"/>
      <c r="M4007" s="91"/>
      <c r="N4007" s="90"/>
    </row>
    <row r="4008" spans="10:14">
      <c r="J4008" s="89"/>
      <c r="K4008" s="89"/>
      <c r="L4008" s="89"/>
      <c r="M4008" s="91"/>
      <c r="N4008" s="90"/>
    </row>
    <row r="4009" spans="10:14">
      <c r="J4009" s="89"/>
      <c r="K4009" s="89"/>
      <c r="L4009" s="89"/>
      <c r="M4009" s="91"/>
      <c r="N4009" s="90"/>
    </row>
    <row r="4010" spans="10:14">
      <c r="J4010" s="89"/>
      <c r="K4010" s="89"/>
      <c r="L4010" s="89"/>
      <c r="M4010" s="91"/>
      <c r="N4010" s="90"/>
    </row>
    <row r="4011" spans="10:14">
      <c r="J4011" s="89"/>
      <c r="K4011" s="89"/>
      <c r="L4011" s="89"/>
      <c r="M4011" s="91"/>
      <c r="N4011" s="90"/>
    </row>
    <row r="4012" spans="10:14">
      <c r="J4012" s="89"/>
      <c r="K4012" s="89"/>
      <c r="L4012" s="89"/>
      <c r="M4012" s="91"/>
      <c r="N4012" s="90"/>
    </row>
    <row r="4013" spans="10:14">
      <c r="J4013" s="89"/>
      <c r="K4013" s="89"/>
      <c r="L4013" s="89"/>
      <c r="M4013" s="91"/>
      <c r="N4013" s="90"/>
    </row>
    <row r="4014" spans="10:14">
      <c r="J4014" s="89"/>
      <c r="K4014" s="89"/>
      <c r="L4014" s="89"/>
      <c r="M4014" s="91"/>
      <c r="N4014" s="90"/>
    </row>
    <row r="4015" spans="10:14">
      <c r="J4015" s="89"/>
      <c r="K4015" s="89"/>
      <c r="L4015" s="89"/>
      <c r="M4015" s="91"/>
      <c r="N4015" s="90"/>
    </row>
    <row r="4016" spans="10:14">
      <c r="J4016" s="89"/>
      <c r="K4016" s="89"/>
      <c r="L4016" s="89"/>
      <c r="M4016" s="91"/>
      <c r="N4016" s="90"/>
    </row>
    <row r="4017" spans="10:14">
      <c r="J4017" s="89"/>
      <c r="K4017" s="89"/>
      <c r="L4017" s="89"/>
      <c r="M4017" s="91"/>
      <c r="N4017" s="90"/>
    </row>
    <row r="4018" spans="10:14">
      <c r="J4018" s="89"/>
      <c r="K4018" s="89"/>
      <c r="L4018" s="89"/>
      <c r="M4018" s="91"/>
      <c r="N4018" s="90"/>
    </row>
    <row r="4019" spans="10:14">
      <c r="J4019" s="89"/>
      <c r="K4019" s="89"/>
      <c r="L4019" s="89"/>
      <c r="M4019" s="91"/>
      <c r="N4019" s="90"/>
    </row>
    <row r="4020" spans="10:14">
      <c r="J4020" s="89"/>
      <c r="K4020" s="89"/>
      <c r="L4020" s="89"/>
      <c r="M4020" s="91"/>
      <c r="N4020" s="90"/>
    </row>
    <row r="4021" spans="10:14">
      <c r="J4021" s="89"/>
      <c r="K4021" s="89"/>
      <c r="L4021" s="89"/>
      <c r="M4021" s="91"/>
      <c r="N4021" s="90"/>
    </row>
    <row r="4022" spans="10:14">
      <c r="J4022" s="89"/>
      <c r="K4022" s="89"/>
      <c r="L4022" s="89"/>
      <c r="M4022" s="91"/>
      <c r="N4022" s="90"/>
    </row>
    <row r="4023" spans="10:14">
      <c r="J4023" s="89"/>
      <c r="K4023" s="89"/>
      <c r="L4023" s="89"/>
      <c r="M4023" s="91"/>
      <c r="N4023" s="90"/>
    </row>
    <row r="4024" spans="10:14">
      <c r="J4024" s="89"/>
      <c r="K4024" s="89"/>
      <c r="L4024" s="89"/>
      <c r="M4024" s="91"/>
      <c r="N4024" s="90"/>
    </row>
    <row r="4025" spans="10:14">
      <c r="J4025" s="89"/>
      <c r="K4025" s="89"/>
      <c r="L4025" s="89"/>
      <c r="M4025" s="91"/>
      <c r="N4025" s="90"/>
    </row>
    <row r="4026" spans="10:14">
      <c r="J4026" s="89"/>
      <c r="K4026" s="89"/>
      <c r="L4026" s="89"/>
      <c r="M4026" s="91"/>
      <c r="N4026" s="90"/>
    </row>
    <row r="4027" spans="10:14">
      <c r="J4027" s="89"/>
      <c r="K4027" s="89"/>
      <c r="L4027" s="89"/>
      <c r="M4027" s="91"/>
      <c r="N4027" s="90"/>
    </row>
    <row r="4028" spans="10:14">
      <c r="J4028" s="89"/>
      <c r="K4028" s="89"/>
      <c r="L4028" s="89"/>
      <c r="M4028" s="91"/>
      <c r="N4028" s="90"/>
    </row>
    <row r="4029" spans="10:14">
      <c r="J4029" s="89"/>
      <c r="K4029" s="89"/>
      <c r="L4029" s="89"/>
      <c r="M4029" s="91"/>
      <c r="N4029" s="90"/>
    </row>
    <row r="4030" spans="10:14">
      <c r="J4030" s="89"/>
      <c r="K4030" s="89"/>
      <c r="L4030" s="89"/>
      <c r="M4030" s="91"/>
      <c r="N4030" s="90"/>
    </row>
    <row r="4031" spans="10:14">
      <c r="J4031" s="89"/>
      <c r="K4031" s="89"/>
      <c r="L4031" s="89"/>
      <c r="M4031" s="91"/>
      <c r="N4031" s="90"/>
    </row>
    <row r="4032" spans="10:14">
      <c r="J4032" s="89"/>
      <c r="K4032" s="89"/>
      <c r="L4032" s="89"/>
      <c r="M4032" s="91"/>
      <c r="N4032" s="90"/>
    </row>
    <row r="4033" spans="10:14">
      <c r="J4033" s="89"/>
      <c r="K4033" s="89"/>
      <c r="L4033" s="89"/>
      <c r="M4033" s="91"/>
      <c r="N4033" s="90"/>
    </row>
    <row r="4034" spans="10:14">
      <c r="J4034" s="89"/>
      <c r="K4034" s="89"/>
      <c r="L4034" s="89"/>
      <c r="M4034" s="91"/>
      <c r="N4034" s="90"/>
    </row>
    <row r="4035" spans="10:14">
      <c r="J4035" s="89"/>
      <c r="K4035" s="89"/>
      <c r="L4035" s="89"/>
      <c r="M4035" s="91"/>
      <c r="N4035" s="90"/>
    </row>
    <row r="4036" spans="10:14">
      <c r="J4036" s="89"/>
      <c r="K4036" s="89"/>
      <c r="L4036" s="89"/>
      <c r="M4036" s="91"/>
      <c r="N4036" s="90"/>
    </row>
    <row r="4037" spans="10:14">
      <c r="J4037" s="89"/>
      <c r="K4037" s="89"/>
      <c r="L4037" s="89"/>
      <c r="M4037" s="91"/>
      <c r="N4037" s="90"/>
    </row>
    <row r="4038" spans="10:14">
      <c r="J4038" s="89"/>
      <c r="K4038" s="89"/>
      <c r="L4038" s="89"/>
      <c r="M4038" s="91"/>
      <c r="N4038" s="90"/>
    </row>
    <row r="4039" spans="10:14">
      <c r="J4039" s="89"/>
      <c r="K4039" s="89"/>
      <c r="L4039" s="89"/>
      <c r="M4039" s="91"/>
      <c r="N4039" s="90"/>
    </row>
    <row r="4040" spans="10:14">
      <c r="J4040" s="89"/>
      <c r="K4040" s="89"/>
      <c r="L4040" s="89"/>
      <c r="M4040" s="91"/>
      <c r="N4040" s="90"/>
    </row>
    <row r="4041" spans="10:14">
      <c r="J4041" s="89"/>
      <c r="K4041" s="89"/>
      <c r="L4041" s="89"/>
      <c r="M4041" s="91"/>
      <c r="N4041" s="90"/>
    </row>
    <row r="4042" spans="10:14">
      <c r="J4042" s="89"/>
      <c r="K4042" s="89"/>
      <c r="L4042" s="89"/>
      <c r="M4042" s="91"/>
      <c r="N4042" s="90"/>
    </row>
    <row r="4043" spans="10:14">
      <c r="J4043" s="89"/>
      <c r="K4043" s="89"/>
      <c r="L4043" s="89"/>
      <c r="M4043" s="91"/>
      <c r="N4043" s="90"/>
    </row>
    <row r="4044" spans="10:14">
      <c r="J4044" s="89"/>
      <c r="K4044" s="89"/>
      <c r="L4044" s="89"/>
      <c r="M4044" s="91"/>
      <c r="N4044" s="90"/>
    </row>
    <row r="4045" spans="10:14">
      <c r="J4045" s="89"/>
      <c r="K4045" s="89"/>
      <c r="L4045" s="89"/>
      <c r="M4045" s="91"/>
      <c r="N4045" s="90"/>
    </row>
    <row r="4046" spans="10:14">
      <c r="J4046" s="89"/>
      <c r="K4046" s="89"/>
      <c r="L4046" s="89"/>
      <c r="M4046" s="91"/>
      <c r="N4046" s="90"/>
    </row>
    <row r="4047" spans="10:14">
      <c r="J4047" s="89"/>
      <c r="K4047" s="89"/>
      <c r="L4047" s="89"/>
      <c r="M4047" s="91"/>
      <c r="N4047" s="90"/>
    </row>
    <row r="4048" spans="10:14">
      <c r="J4048" s="89"/>
      <c r="K4048" s="89"/>
      <c r="L4048" s="89"/>
      <c r="M4048" s="91"/>
      <c r="N4048" s="90"/>
    </row>
    <row r="4049" spans="10:14">
      <c r="J4049" s="89"/>
      <c r="K4049" s="89"/>
      <c r="L4049" s="89"/>
      <c r="M4049" s="91"/>
      <c r="N4049" s="90"/>
    </row>
    <row r="4050" spans="10:14">
      <c r="J4050" s="89"/>
      <c r="K4050" s="89"/>
      <c r="L4050" s="89"/>
      <c r="M4050" s="91"/>
      <c r="N4050" s="90"/>
    </row>
    <row r="4051" spans="10:14">
      <c r="J4051" s="89"/>
      <c r="K4051" s="89"/>
      <c r="L4051" s="89"/>
      <c r="M4051" s="91"/>
      <c r="N4051" s="90"/>
    </row>
    <row r="4052" spans="10:14">
      <c r="J4052" s="89"/>
      <c r="K4052" s="89"/>
      <c r="L4052" s="89"/>
      <c r="M4052" s="91"/>
      <c r="N4052" s="90"/>
    </row>
    <row r="4053" spans="10:14">
      <c r="J4053" s="89"/>
      <c r="K4053" s="89"/>
      <c r="L4053" s="89"/>
      <c r="M4053" s="91"/>
      <c r="N4053" s="90"/>
    </row>
    <row r="4054" spans="10:14">
      <c r="J4054" s="89"/>
      <c r="K4054" s="89"/>
      <c r="L4054" s="89"/>
      <c r="M4054" s="91"/>
      <c r="N4054" s="90"/>
    </row>
    <row r="4055" spans="10:14">
      <c r="J4055" s="89"/>
      <c r="K4055" s="89"/>
      <c r="L4055" s="89"/>
      <c r="M4055" s="91"/>
      <c r="N4055" s="90"/>
    </row>
    <row r="4056" spans="10:14">
      <c r="J4056" s="89"/>
      <c r="K4056" s="89"/>
      <c r="L4056" s="89"/>
      <c r="M4056" s="91"/>
      <c r="N4056" s="90"/>
    </row>
    <row r="4057" spans="10:14">
      <c r="J4057" s="89"/>
      <c r="K4057" s="89"/>
      <c r="L4057" s="89"/>
      <c r="M4057" s="91"/>
      <c r="N4057" s="90"/>
    </row>
    <row r="4058" spans="10:14">
      <c r="J4058" s="89"/>
      <c r="K4058" s="89"/>
      <c r="L4058" s="89"/>
      <c r="M4058" s="91"/>
      <c r="N4058" s="90"/>
    </row>
    <row r="4059" spans="10:14">
      <c r="J4059" s="89"/>
      <c r="K4059" s="89"/>
      <c r="L4059" s="89"/>
      <c r="M4059" s="91"/>
      <c r="N4059" s="90"/>
    </row>
    <row r="4060" spans="10:14">
      <c r="J4060" s="89"/>
      <c r="K4060" s="89"/>
      <c r="L4060" s="89"/>
      <c r="M4060" s="91"/>
      <c r="N4060" s="90"/>
    </row>
    <row r="4061" spans="10:14">
      <c r="J4061" s="89"/>
      <c r="K4061" s="89"/>
      <c r="L4061" s="89"/>
      <c r="M4061" s="91"/>
      <c r="N4061" s="90"/>
    </row>
    <row r="4062" spans="10:14">
      <c r="J4062" s="89"/>
      <c r="K4062" s="89"/>
      <c r="L4062" s="89"/>
      <c r="M4062" s="91"/>
      <c r="N4062" s="90"/>
    </row>
    <row r="4063" spans="10:14">
      <c r="J4063" s="89"/>
      <c r="K4063" s="89"/>
      <c r="L4063" s="89"/>
      <c r="M4063" s="91"/>
      <c r="N4063" s="90"/>
    </row>
    <row r="4064" spans="10:14">
      <c r="J4064" s="89"/>
      <c r="K4064" s="89"/>
      <c r="L4064" s="89"/>
      <c r="M4064" s="91"/>
      <c r="N4064" s="90"/>
    </row>
    <row r="4065" spans="10:14">
      <c r="J4065" s="89"/>
      <c r="K4065" s="89"/>
      <c r="L4065" s="89"/>
      <c r="M4065" s="91"/>
      <c r="N4065" s="90"/>
    </row>
    <row r="4066" spans="10:14">
      <c r="J4066" s="89"/>
      <c r="K4066" s="89"/>
      <c r="L4066" s="89"/>
      <c r="M4066" s="91"/>
      <c r="N4066" s="90"/>
    </row>
    <row r="4067" spans="10:14">
      <c r="J4067" s="89"/>
      <c r="K4067" s="89"/>
      <c r="L4067" s="89"/>
      <c r="M4067" s="91"/>
      <c r="N4067" s="90"/>
    </row>
    <row r="4068" spans="10:14">
      <c r="J4068" s="89"/>
      <c r="K4068" s="89"/>
      <c r="L4068" s="89"/>
      <c r="M4068" s="91"/>
      <c r="N4068" s="90"/>
    </row>
    <row r="4069" spans="10:14">
      <c r="J4069" s="89"/>
      <c r="K4069" s="89"/>
      <c r="L4069" s="89"/>
      <c r="M4069" s="91"/>
      <c r="N4069" s="90"/>
    </row>
    <row r="4070" spans="10:14">
      <c r="J4070" s="89"/>
      <c r="K4070" s="89"/>
      <c r="L4070" s="89"/>
      <c r="M4070" s="91"/>
      <c r="N4070" s="90"/>
    </row>
    <row r="4071" spans="10:14">
      <c r="J4071" s="89"/>
      <c r="K4071" s="89"/>
      <c r="L4071" s="89"/>
      <c r="M4071" s="91"/>
      <c r="N4071" s="90"/>
    </row>
    <row r="4072" spans="10:14">
      <c r="J4072" s="89"/>
      <c r="K4072" s="89"/>
      <c r="L4072" s="89"/>
      <c r="M4072" s="91"/>
      <c r="N4072" s="90"/>
    </row>
    <row r="4073" spans="10:14">
      <c r="J4073" s="89"/>
      <c r="K4073" s="89"/>
      <c r="L4073" s="89"/>
      <c r="M4073" s="91"/>
      <c r="N4073" s="90"/>
    </row>
    <row r="4074" spans="10:14">
      <c r="J4074" s="89"/>
      <c r="K4074" s="89"/>
      <c r="L4074" s="89"/>
      <c r="M4074" s="91"/>
      <c r="N4074" s="90"/>
    </row>
    <row r="4075" spans="10:14">
      <c r="J4075" s="89"/>
      <c r="K4075" s="89"/>
      <c r="L4075" s="89"/>
      <c r="M4075" s="91"/>
      <c r="N4075" s="90"/>
    </row>
    <row r="4076" spans="10:14">
      <c r="J4076" s="89"/>
      <c r="K4076" s="89"/>
      <c r="L4076" s="89"/>
      <c r="M4076" s="91"/>
      <c r="N4076" s="90"/>
    </row>
    <row r="4077" spans="10:14">
      <c r="J4077" s="89"/>
      <c r="K4077" s="89"/>
      <c r="L4077" s="89"/>
      <c r="M4077" s="91"/>
      <c r="N4077" s="90"/>
    </row>
    <row r="4078" spans="10:14">
      <c r="J4078" s="89"/>
      <c r="K4078" s="89"/>
      <c r="L4078" s="89"/>
      <c r="M4078" s="91"/>
      <c r="N4078" s="90"/>
    </row>
    <row r="4079" spans="10:14">
      <c r="J4079" s="89"/>
      <c r="K4079" s="89"/>
      <c r="L4079" s="89"/>
      <c r="M4079" s="91"/>
      <c r="N4079" s="90"/>
    </row>
    <row r="4080" spans="10:14">
      <c r="J4080" s="89"/>
      <c r="K4080" s="89"/>
      <c r="L4080" s="89"/>
      <c r="M4080" s="91"/>
      <c r="N4080" s="90"/>
    </row>
    <row r="4081" spans="10:14">
      <c r="J4081" s="89"/>
      <c r="K4081" s="89"/>
      <c r="L4081" s="89"/>
      <c r="M4081" s="91"/>
      <c r="N4081" s="90"/>
    </row>
    <row r="4082" spans="10:14">
      <c r="J4082" s="89"/>
      <c r="K4082" s="89"/>
      <c r="L4082" s="89"/>
      <c r="M4082" s="91"/>
      <c r="N4082" s="90"/>
    </row>
    <row r="4083" spans="10:14">
      <c r="J4083" s="89"/>
      <c r="K4083" s="89"/>
      <c r="L4083" s="89"/>
      <c r="M4083" s="91"/>
      <c r="N4083" s="90"/>
    </row>
    <row r="4084" spans="10:14">
      <c r="J4084" s="89"/>
      <c r="K4084" s="89"/>
      <c r="L4084" s="89"/>
      <c r="M4084" s="91"/>
      <c r="N4084" s="90"/>
    </row>
    <row r="4085" spans="10:14">
      <c r="J4085" s="89"/>
      <c r="K4085" s="89"/>
      <c r="L4085" s="89"/>
      <c r="M4085" s="91"/>
      <c r="N4085" s="90"/>
    </row>
    <row r="4086" spans="10:14">
      <c r="J4086" s="89"/>
      <c r="K4086" s="89"/>
      <c r="L4086" s="89"/>
      <c r="M4086" s="91"/>
      <c r="N4086" s="90"/>
    </row>
    <row r="4087" spans="10:14">
      <c r="J4087" s="89"/>
      <c r="K4087" s="89"/>
      <c r="L4087" s="89"/>
      <c r="M4087" s="91"/>
      <c r="N4087" s="90"/>
    </row>
    <row r="4088" spans="10:14">
      <c r="J4088" s="89"/>
      <c r="K4088" s="89"/>
      <c r="L4088" s="89"/>
      <c r="M4088" s="91"/>
      <c r="N4088" s="90"/>
    </row>
    <row r="4089" spans="10:14">
      <c r="J4089" s="89"/>
      <c r="K4089" s="89"/>
      <c r="L4089" s="89"/>
      <c r="M4089" s="91"/>
      <c r="N4089" s="90"/>
    </row>
    <row r="4090" spans="10:14">
      <c r="J4090" s="89"/>
      <c r="K4090" s="89"/>
      <c r="L4090" s="89"/>
      <c r="M4090" s="91"/>
      <c r="N4090" s="90"/>
    </row>
    <row r="4091" spans="10:14">
      <c r="J4091" s="89"/>
      <c r="K4091" s="89"/>
      <c r="L4091" s="89"/>
      <c r="M4091" s="91"/>
      <c r="N4091" s="90"/>
    </row>
    <row r="4092" spans="10:14">
      <c r="J4092" s="89"/>
      <c r="K4092" s="89"/>
      <c r="L4092" s="89"/>
      <c r="M4092" s="91"/>
      <c r="N4092" s="90"/>
    </row>
    <row r="4093" spans="10:14">
      <c r="J4093" s="89"/>
      <c r="K4093" s="89"/>
      <c r="L4093" s="89"/>
      <c r="M4093" s="91"/>
      <c r="N4093" s="90"/>
    </row>
    <row r="4094" spans="10:14">
      <c r="J4094" s="89"/>
      <c r="K4094" s="89"/>
      <c r="L4094" s="89"/>
      <c r="M4094" s="91"/>
      <c r="N4094" s="90"/>
    </row>
    <row r="4095" spans="10:14">
      <c r="J4095" s="89"/>
      <c r="K4095" s="89"/>
      <c r="L4095" s="89"/>
      <c r="M4095" s="91"/>
      <c r="N4095" s="90"/>
    </row>
    <row r="4096" spans="10:14">
      <c r="J4096" s="89"/>
      <c r="K4096" s="89"/>
      <c r="L4096" s="89"/>
      <c r="M4096" s="91"/>
      <c r="N4096" s="90"/>
    </row>
    <row r="4097" spans="10:14">
      <c r="J4097" s="89"/>
      <c r="K4097" s="89"/>
      <c r="L4097" s="89"/>
      <c r="M4097" s="91"/>
      <c r="N4097" s="90"/>
    </row>
    <row r="4098" spans="10:14">
      <c r="J4098" s="89"/>
      <c r="K4098" s="89"/>
      <c r="L4098" s="89"/>
      <c r="M4098" s="91"/>
      <c r="N4098" s="90"/>
    </row>
    <row r="4099" spans="10:14">
      <c r="J4099" s="89"/>
      <c r="K4099" s="89"/>
      <c r="L4099" s="89"/>
      <c r="M4099" s="91"/>
      <c r="N4099" s="90"/>
    </row>
    <row r="4100" spans="10:14">
      <c r="J4100" s="89"/>
      <c r="K4100" s="89"/>
      <c r="L4100" s="89"/>
      <c r="M4100" s="91"/>
      <c r="N4100" s="90"/>
    </row>
    <row r="4101" spans="10:14">
      <c r="J4101" s="89"/>
      <c r="K4101" s="89"/>
      <c r="L4101" s="89"/>
      <c r="M4101" s="91"/>
      <c r="N4101" s="90"/>
    </row>
    <row r="4102" spans="10:14">
      <c r="J4102" s="89"/>
      <c r="K4102" s="89"/>
      <c r="L4102" s="89"/>
      <c r="M4102" s="91"/>
      <c r="N4102" s="90"/>
    </row>
    <row r="4103" spans="10:14">
      <c r="J4103" s="89"/>
      <c r="K4103" s="89"/>
      <c r="L4103" s="89"/>
      <c r="M4103" s="91"/>
      <c r="N4103" s="90"/>
    </row>
    <row r="4104" spans="10:14">
      <c r="J4104" s="89"/>
      <c r="K4104" s="89"/>
      <c r="L4104" s="89"/>
      <c r="M4104" s="91"/>
      <c r="N4104" s="90"/>
    </row>
    <row r="4105" spans="10:14">
      <c r="J4105" s="89"/>
      <c r="K4105" s="89"/>
      <c r="L4105" s="89"/>
      <c r="M4105" s="91"/>
      <c r="N4105" s="90"/>
    </row>
    <row r="4106" spans="10:14">
      <c r="J4106" s="89"/>
      <c r="K4106" s="89"/>
      <c r="L4106" s="89"/>
      <c r="M4106" s="91"/>
      <c r="N4106" s="90"/>
    </row>
    <row r="4107" spans="10:14">
      <c r="J4107" s="89"/>
      <c r="K4107" s="89"/>
      <c r="L4107" s="89"/>
      <c r="M4107" s="91"/>
      <c r="N4107" s="90"/>
    </row>
    <row r="4108" spans="10:14">
      <c r="J4108" s="89"/>
      <c r="K4108" s="89"/>
      <c r="L4108" s="89"/>
      <c r="M4108" s="91"/>
      <c r="N4108" s="90"/>
    </row>
    <row r="4109" spans="10:14">
      <c r="J4109" s="89"/>
      <c r="K4109" s="89"/>
      <c r="L4109" s="89"/>
      <c r="M4109" s="91"/>
      <c r="N4109" s="90"/>
    </row>
    <row r="4110" spans="10:14">
      <c r="J4110" s="89"/>
      <c r="K4110" s="89"/>
      <c r="L4110" s="89"/>
      <c r="M4110" s="91"/>
      <c r="N4110" s="90"/>
    </row>
    <row r="4111" spans="10:14">
      <c r="J4111" s="89"/>
      <c r="K4111" s="89"/>
      <c r="L4111" s="89"/>
      <c r="M4111" s="91"/>
      <c r="N4111" s="90"/>
    </row>
    <row r="4112" spans="10:14">
      <c r="J4112" s="89"/>
      <c r="K4112" s="89"/>
      <c r="L4112" s="89"/>
      <c r="M4112" s="91"/>
      <c r="N4112" s="90"/>
    </row>
    <row r="4113" spans="10:14">
      <c r="J4113" s="89"/>
      <c r="K4113" s="89"/>
      <c r="L4113" s="89"/>
      <c r="M4113" s="91"/>
      <c r="N4113" s="90"/>
    </row>
    <row r="4114" spans="10:14">
      <c r="J4114" s="89"/>
      <c r="K4114" s="89"/>
      <c r="L4114" s="89"/>
      <c r="M4114" s="91"/>
      <c r="N4114" s="90"/>
    </row>
    <row r="4115" spans="10:14">
      <c r="J4115" s="89"/>
      <c r="K4115" s="89"/>
      <c r="L4115" s="89"/>
      <c r="M4115" s="91"/>
      <c r="N4115" s="90"/>
    </row>
    <row r="4116" spans="10:14">
      <c r="J4116" s="89"/>
      <c r="K4116" s="89"/>
      <c r="L4116" s="89"/>
      <c r="M4116" s="91"/>
      <c r="N4116" s="90"/>
    </row>
    <row r="4117" spans="10:14">
      <c r="J4117" s="89"/>
      <c r="K4117" s="89"/>
      <c r="L4117" s="89"/>
      <c r="M4117" s="91"/>
      <c r="N4117" s="90"/>
    </row>
    <row r="4118" spans="10:14">
      <c r="J4118" s="89"/>
      <c r="K4118" s="89"/>
      <c r="L4118" s="89"/>
      <c r="M4118" s="91"/>
      <c r="N4118" s="90"/>
    </row>
    <row r="4119" spans="10:14">
      <c r="J4119" s="89"/>
      <c r="K4119" s="89"/>
      <c r="L4119" s="89"/>
      <c r="M4119" s="91"/>
      <c r="N4119" s="90"/>
    </row>
    <row r="4120" spans="10:14">
      <c r="J4120" s="89"/>
      <c r="K4120" s="89"/>
      <c r="L4120" s="89"/>
      <c r="M4120" s="91"/>
      <c r="N4120" s="90"/>
    </row>
    <row r="4121" spans="10:14">
      <c r="J4121" s="89"/>
      <c r="K4121" s="89"/>
      <c r="L4121" s="89"/>
      <c r="M4121" s="91"/>
      <c r="N4121" s="90"/>
    </row>
    <row r="4122" spans="10:14">
      <c r="J4122" s="89"/>
      <c r="K4122" s="89"/>
      <c r="L4122" s="89"/>
      <c r="M4122" s="91"/>
      <c r="N4122" s="90"/>
    </row>
    <row r="4123" spans="10:14">
      <c r="J4123" s="89"/>
      <c r="K4123" s="89"/>
      <c r="L4123" s="89"/>
      <c r="M4123" s="91"/>
      <c r="N4123" s="90"/>
    </row>
    <row r="4124" spans="10:14">
      <c r="J4124" s="89"/>
      <c r="K4124" s="89"/>
      <c r="L4124" s="89"/>
      <c r="M4124" s="91"/>
      <c r="N4124" s="90"/>
    </row>
    <row r="4125" spans="10:14">
      <c r="J4125" s="89"/>
      <c r="K4125" s="89"/>
      <c r="L4125" s="89"/>
      <c r="M4125" s="91"/>
      <c r="N4125" s="90"/>
    </row>
    <row r="4126" spans="10:14">
      <c r="J4126" s="89"/>
      <c r="K4126" s="89"/>
      <c r="L4126" s="89"/>
      <c r="M4126" s="91"/>
      <c r="N4126" s="90"/>
    </row>
    <row r="4127" spans="10:14">
      <c r="J4127" s="89"/>
      <c r="K4127" s="89"/>
      <c r="L4127" s="89"/>
      <c r="M4127" s="91"/>
      <c r="N4127" s="90"/>
    </row>
    <row r="4128" spans="10:14">
      <c r="J4128" s="89"/>
      <c r="K4128" s="89"/>
      <c r="L4128" s="89"/>
      <c r="M4128" s="91"/>
      <c r="N4128" s="90"/>
    </row>
    <row r="4129" spans="10:14">
      <c r="J4129" s="89"/>
      <c r="K4129" s="89"/>
      <c r="L4129" s="89"/>
      <c r="M4129" s="91"/>
      <c r="N4129" s="90"/>
    </row>
    <row r="4130" spans="10:14">
      <c r="J4130" s="89"/>
      <c r="K4130" s="89"/>
      <c r="L4130" s="89"/>
      <c r="M4130" s="91"/>
      <c r="N4130" s="90"/>
    </row>
    <row r="4131" spans="10:14">
      <c r="J4131" s="89"/>
      <c r="K4131" s="89"/>
      <c r="L4131" s="89"/>
      <c r="M4131" s="91"/>
      <c r="N4131" s="90"/>
    </row>
    <row r="4132" spans="10:14">
      <c r="J4132" s="89"/>
      <c r="K4132" s="89"/>
      <c r="L4132" s="89"/>
      <c r="M4132" s="91"/>
      <c r="N4132" s="90"/>
    </row>
    <row r="4133" spans="10:14">
      <c r="J4133" s="89"/>
      <c r="K4133" s="89"/>
      <c r="L4133" s="89"/>
      <c r="M4133" s="91"/>
      <c r="N4133" s="90"/>
    </row>
    <row r="4134" spans="10:14">
      <c r="J4134" s="89"/>
      <c r="K4134" s="89"/>
      <c r="L4134" s="89"/>
      <c r="M4134" s="91"/>
      <c r="N4134" s="90"/>
    </row>
    <row r="4135" spans="10:14">
      <c r="J4135" s="89"/>
      <c r="K4135" s="89"/>
      <c r="L4135" s="89"/>
      <c r="M4135" s="91"/>
      <c r="N4135" s="90"/>
    </row>
    <row r="4136" spans="10:14">
      <c r="J4136" s="89"/>
      <c r="K4136" s="89"/>
      <c r="L4136" s="89"/>
      <c r="M4136" s="91"/>
      <c r="N4136" s="90"/>
    </row>
    <row r="4137" spans="10:14">
      <c r="J4137" s="89"/>
      <c r="K4137" s="89"/>
      <c r="L4137" s="89"/>
      <c r="M4137" s="91"/>
      <c r="N4137" s="90"/>
    </row>
    <row r="4138" spans="10:14">
      <c r="J4138" s="89"/>
      <c r="K4138" s="89"/>
      <c r="L4138" s="89"/>
      <c r="M4138" s="91"/>
      <c r="N4138" s="90"/>
    </row>
    <row r="4139" spans="10:14">
      <c r="J4139" s="89"/>
      <c r="K4139" s="89"/>
      <c r="L4139" s="89"/>
      <c r="M4139" s="91"/>
      <c r="N4139" s="90"/>
    </row>
    <row r="4140" spans="10:14">
      <c r="J4140" s="89"/>
      <c r="K4140" s="89"/>
      <c r="L4140" s="89"/>
      <c r="M4140" s="91"/>
      <c r="N4140" s="90"/>
    </row>
    <row r="4141" spans="10:14">
      <c r="J4141" s="89"/>
      <c r="K4141" s="89"/>
      <c r="L4141" s="89"/>
      <c r="M4141" s="91"/>
      <c r="N4141" s="90"/>
    </row>
    <row r="4142" spans="10:14">
      <c r="J4142" s="89"/>
      <c r="K4142" s="89"/>
      <c r="L4142" s="89"/>
      <c r="M4142" s="91"/>
      <c r="N4142" s="90"/>
    </row>
    <row r="4143" spans="10:14">
      <c r="J4143" s="89"/>
      <c r="K4143" s="89"/>
      <c r="L4143" s="89"/>
      <c r="M4143" s="91"/>
      <c r="N4143" s="90"/>
    </row>
    <row r="4144" spans="10:14">
      <c r="J4144" s="89"/>
      <c r="K4144" s="89"/>
      <c r="L4144" s="89"/>
      <c r="M4144" s="91"/>
      <c r="N4144" s="90"/>
    </row>
    <row r="4145" spans="10:14">
      <c r="J4145" s="89"/>
      <c r="K4145" s="89"/>
      <c r="L4145" s="89"/>
      <c r="M4145" s="91"/>
      <c r="N4145" s="90"/>
    </row>
    <row r="4146" spans="10:14">
      <c r="J4146" s="89"/>
      <c r="K4146" s="89"/>
      <c r="L4146" s="89"/>
      <c r="M4146" s="91"/>
      <c r="N4146" s="90"/>
    </row>
    <row r="4147" spans="10:14">
      <c r="J4147" s="89"/>
      <c r="K4147" s="89"/>
      <c r="L4147" s="89"/>
      <c r="M4147" s="91"/>
      <c r="N4147" s="90"/>
    </row>
    <row r="4148" spans="10:14">
      <c r="J4148" s="89"/>
      <c r="K4148" s="89"/>
      <c r="L4148" s="89"/>
      <c r="M4148" s="91"/>
      <c r="N4148" s="90"/>
    </row>
    <row r="4149" spans="10:14">
      <c r="J4149" s="89"/>
      <c r="K4149" s="89"/>
      <c r="L4149" s="89"/>
      <c r="M4149" s="91"/>
      <c r="N4149" s="90"/>
    </row>
    <row r="4150" spans="10:14">
      <c r="J4150" s="89"/>
      <c r="K4150" s="89"/>
      <c r="L4150" s="89"/>
      <c r="M4150" s="91"/>
      <c r="N4150" s="90"/>
    </row>
    <row r="4151" spans="10:14">
      <c r="J4151" s="89"/>
      <c r="K4151" s="89"/>
      <c r="L4151" s="89"/>
      <c r="M4151" s="91"/>
      <c r="N4151" s="90"/>
    </row>
    <row r="4152" spans="10:14">
      <c r="J4152" s="89"/>
      <c r="K4152" s="89"/>
      <c r="L4152" s="89"/>
      <c r="M4152" s="91"/>
      <c r="N4152" s="90"/>
    </row>
    <row r="4153" spans="10:14">
      <c r="J4153" s="89"/>
      <c r="K4153" s="89"/>
      <c r="L4153" s="89"/>
      <c r="M4153" s="91"/>
      <c r="N4153" s="90"/>
    </row>
    <row r="4154" spans="10:14">
      <c r="J4154" s="89"/>
      <c r="K4154" s="89"/>
      <c r="L4154" s="89"/>
      <c r="M4154" s="91"/>
      <c r="N4154" s="90"/>
    </row>
    <row r="4155" spans="10:14">
      <c r="J4155" s="89"/>
      <c r="K4155" s="89"/>
      <c r="L4155" s="89"/>
      <c r="M4155" s="91"/>
      <c r="N4155" s="90"/>
    </row>
    <row r="4156" spans="10:14">
      <c r="J4156" s="89"/>
      <c r="K4156" s="89"/>
      <c r="L4156" s="89"/>
      <c r="M4156" s="91"/>
      <c r="N4156" s="90"/>
    </row>
    <row r="4157" spans="10:14">
      <c r="J4157" s="89"/>
      <c r="K4157" s="89"/>
      <c r="L4157" s="89"/>
      <c r="M4157" s="91"/>
      <c r="N4157" s="90"/>
    </row>
    <row r="4158" spans="10:14">
      <c r="J4158" s="89"/>
      <c r="K4158" s="89"/>
      <c r="L4158" s="89"/>
      <c r="M4158" s="91"/>
      <c r="N4158" s="90"/>
    </row>
    <row r="4159" spans="10:14">
      <c r="J4159" s="89"/>
      <c r="K4159" s="89"/>
      <c r="L4159" s="89"/>
      <c r="M4159" s="91"/>
      <c r="N4159" s="90"/>
    </row>
    <row r="4160" spans="10:14">
      <c r="J4160" s="89"/>
      <c r="K4160" s="89"/>
      <c r="L4160" s="89"/>
      <c r="M4160" s="91"/>
      <c r="N4160" s="90"/>
    </row>
    <row r="4161" spans="10:14">
      <c r="J4161" s="89"/>
      <c r="K4161" s="89"/>
      <c r="L4161" s="89"/>
      <c r="M4161" s="91"/>
      <c r="N4161" s="90"/>
    </row>
    <row r="4162" spans="10:14">
      <c r="J4162" s="89"/>
      <c r="K4162" s="89"/>
      <c r="L4162" s="89"/>
      <c r="M4162" s="91"/>
      <c r="N4162" s="90"/>
    </row>
    <row r="4163" spans="10:14">
      <c r="J4163" s="89"/>
      <c r="K4163" s="89"/>
      <c r="L4163" s="89"/>
      <c r="M4163" s="91"/>
      <c r="N4163" s="90"/>
    </row>
    <row r="4164" spans="10:14">
      <c r="J4164" s="89"/>
      <c r="K4164" s="89"/>
      <c r="L4164" s="89"/>
      <c r="M4164" s="91"/>
      <c r="N4164" s="90"/>
    </row>
    <row r="4165" spans="10:14">
      <c r="J4165" s="89"/>
      <c r="K4165" s="89"/>
      <c r="L4165" s="89"/>
      <c r="M4165" s="91"/>
      <c r="N4165" s="90"/>
    </row>
    <row r="4166" spans="10:14">
      <c r="J4166" s="89"/>
      <c r="K4166" s="89"/>
      <c r="L4166" s="89"/>
      <c r="M4166" s="91"/>
      <c r="N4166" s="90"/>
    </row>
    <row r="4167" spans="10:14">
      <c r="J4167" s="89"/>
      <c r="K4167" s="89"/>
      <c r="L4167" s="89"/>
      <c r="M4167" s="91"/>
      <c r="N4167" s="90"/>
    </row>
    <row r="4168" spans="10:14">
      <c r="J4168" s="89"/>
      <c r="K4168" s="89"/>
      <c r="L4168" s="89"/>
      <c r="M4168" s="91"/>
      <c r="N4168" s="90"/>
    </row>
    <row r="4169" spans="10:14">
      <c r="J4169" s="89"/>
      <c r="K4169" s="89"/>
      <c r="L4169" s="89"/>
      <c r="M4169" s="91"/>
      <c r="N4169" s="90"/>
    </row>
    <row r="4170" spans="10:14">
      <c r="J4170" s="89"/>
      <c r="K4170" s="89"/>
      <c r="L4170" s="89"/>
      <c r="M4170" s="91"/>
      <c r="N4170" s="90"/>
    </row>
    <row r="4171" spans="10:14">
      <c r="J4171" s="89"/>
      <c r="K4171" s="89"/>
      <c r="L4171" s="89"/>
      <c r="M4171" s="91"/>
      <c r="N4171" s="90"/>
    </row>
    <row r="4172" spans="10:14">
      <c r="J4172" s="89"/>
      <c r="K4172" s="89"/>
      <c r="L4172" s="89"/>
      <c r="M4172" s="91"/>
      <c r="N4172" s="90"/>
    </row>
    <row r="4173" spans="10:14">
      <c r="J4173" s="89"/>
      <c r="K4173" s="89"/>
      <c r="L4173" s="89"/>
      <c r="M4173" s="91"/>
      <c r="N4173" s="90"/>
    </row>
    <row r="4174" spans="10:14">
      <c r="J4174" s="89"/>
      <c r="K4174" s="89"/>
      <c r="L4174" s="89"/>
      <c r="M4174" s="91"/>
      <c r="N4174" s="90"/>
    </row>
    <row r="4175" spans="10:14">
      <c r="J4175" s="89"/>
      <c r="K4175" s="89"/>
      <c r="L4175" s="89"/>
      <c r="M4175" s="91"/>
      <c r="N4175" s="90"/>
    </row>
    <row r="4176" spans="10:14">
      <c r="J4176" s="89"/>
      <c r="K4176" s="89"/>
      <c r="L4176" s="89"/>
      <c r="M4176" s="91"/>
      <c r="N4176" s="90"/>
    </row>
    <row r="4177" spans="10:14">
      <c r="J4177" s="89"/>
      <c r="K4177" s="89"/>
      <c r="L4177" s="89"/>
      <c r="M4177" s="91"/>
      <c r="N4177" s="90"/>
    </row>
    <row r="4178" spans="10:14">
      <c r="J4178" s="89"/>
      <c r="K4178" s="89"/>
      <c r="L4178" s="89"/>
      <c r="M4178" s="91"/>
      <c r="N4178" s="90"/>
    </row>
    <row r="4179" spans="10:14">
      <c r="J4179" s="89"/>
      <c r="K4179" s="89"/>
      <c r="L4179" s="89"/>
      <c r="M4179" s="91"/>
      <c r="N4179" s="90"/>
    </row>
    <row r="4180" spans="10:14">
      <c r="J4180" s="89"/>
      <c r="K4180" s="89"/>
      <c r="L4180" s="89"/>
      <c r="M4180" s="91"/>
      <c r="N4180" s="90"/>
    </row>
    <row r="4181" spans="10:14">
      <c r="J4181" s="89"/>
      <c r="K4181" s="89"/>
      <c r="L4181" s="89"/>
      <c r="M4181" s="91"/>
      <c r="N4181" s="90"/>
    </row>
    <row r="4182" spans="10:14">
      <c r="J4182" s="89"/>
      <c r="K4182" s="89"/>
      <c r="L4182" s="89"/>
      <c r="M4182" s="91"/>
      <c r="N4182" s="90"/>
    </row>
    <row r="4183" spans="10:14">
      <c r="J4183" s="89"/>
      <c r="K4183" s="89"/>
      <c r="L4183" s="89"/>
      <c r="M4183" s="91"/>
      <c r="N4183" s="90"/>
    </row>
    <row r="4184" spans="10:14">
      <c r="J4184" s="89"/>
      <c r="K4184" s="89"/>
      <c r="L4184" s="89"/>
      <c r="M4184" s="91"/>
      <c r="N4184" s="90"/>
    </row>
    <row r="4185" spans="10:14">
      <c r="J4185" s="89"/>
      <c r="K4185" s="89"/>
      <c r="L4185" s="89"/>
      <c r="M4185" s="91"/>
      <c r="N4185" s="90"/>
    </row>
    <row r="4186" spans="10:14">
      <c r="J4186" s="89"/>
      <c r="K4186" s="89"/>
      <c r="L4186" s="89"/>
      <c r="M4186" s="91"/>
      <c r="N4186" s="90"/>
    </row>
    <row r="4187" spans="10:14">
      <c r="J4187" s="89"/>
      <c r="K4187" s="89"/>
      <c r="L4187" s="89"/>
      <c r="M4187" s="91"/>
      <c r="N4187" s="90"/>
    </row>
    <row r="4188" spans="10:14">
      <c r="J4188" s="89"/>
      <c r="K4188" s="89"/>
      <c r="L4188" s="89"/>
      <c r="M4188" s="91"/>
      <c r="N4188" s="90"/>
    </row>
    <row r="4189" spans="10:14">
      <c r="J4189" s="89"/>
      <c r="K4189" s="89"/>
      <c r="L4189" s="89"/>
      <c r="M4189" s="91"/>
      <c r="N4189" s="90"/>
    </row>
    <row r="4190" spans="10:14">
      <c r="J4190" s="89"/>
      <c r="K4190" s="89"/>
      <c r="L4190" s="89"/>
      <c r="M4190" s="91"/>
      <c r="N4190" s="90"/>
    </row>
    <row r="4191" spans="10:14">
      <c r="J4191" s="89"/>
      <c r="K4191" s="89"/>
      <c r="L4191" s="89"/>
      <c r="M4191" s="91"/>
      <c r="N4191" s="90"/>
    </row>
    <row r="4192" spans="10:14">
      <c r="J4192" s="89"/>
      <c r="K4192" s="89"/>
      <c r="L4192" s="89"/>
      <c r="M4192" s="91"/>
      <c r="N4192" s="90"/>
    </row>
    <row r="4193" spans="10:14">
      <c r="J4193" s="89"/>
      <c r="K4193" s="89"/>
      <c r="L4193" s="89"/>
      <c r="M4193" s="91"/>
      <c r="N4193" s="90"/>
    </row>
    <row r="4194" spans="10:14">
      <c r="J4194" s="89"/>
      <c r="K4194" s="89"/>
      <c r="L4194" s="89"/>
      <c r="M4194" s="91"/>
      <c r="N4194" s="90"/>
    </row>
    <row r="4195" spans="10:14">
      <c r="J4195" s="89"/>
      <c r="K4195" s="89"/>
      <c r="L4195" s="89"/>
      <c r="M4195" s="91"/>
      <c r="N4195" s="90"/>
    </row>
    <row r="4196" spans="10:14">
      <c r="J4196" s="89"/>
      <c r="K4196" s="89"/>
      <c r="L4196" s="89"/>
      <c r="M4196" s="91"/>
      <c r="N4196" s="90"/>
    </row>
    <row r="4197" spans="10:14">
      <c r="J4197" s="89"/>
      <c r="K4197" s="89"/>
      <c r="L4197" s="89"/>
      <c r="M4197" s="91"/>
      <c r="N4197" s="90"/>
    </row>
    <row r="4198" spans="10:14">
      <c r="J4198" s="89"/>
      <c r="K4198" s="89"/>
      <c r="L4198" s="89"/>
      <c r="M4198" s="91"/>
      <c r="N4198" s="90"/>
    </row>
    <row r="4199" spans="10:14">
      <c r="J4199" s="89"/>
      <c r="K4199" s="89"/>
      <c r="L4199" s="89"/>
      <c r="M4199" s="91"/>
      <c r="N4199" s="90"/>
    </row>
    <row r="4200" spans="10:14">
      <c r="J4200" s="89"/>
      <c r="K4200" s="89"/>
      <c r="L4200" s="89"/>
      <c r="M4200" s="91"/>
      <c r="N4200" s="90"/>
    </row>
    <row r="4201" spans="10:14">
      <c r="J4201" s="89"/>
      <c r="K4201" s="89"/>
      <c r="L4201" s="89"/>
      <c r="M4201" s="91"/>
      <c r="N4201" s="90"/>
    </row>
    <row r="4202" spans="10:14">
      <c r="J4202" s="89"/>
      <c r="K4202" s="89"/>
      <c r="L4202" s="89"/>
      <c r="M4202" s="91"/>
      <c r="N4202" s="90"/>
    </row>
    <row r="4203" spans="10:14">
      <c r="J4203" s="89"/>
      <c r="K4203" s="89"/>
      <c r="L4203" s="89"/>
      <c r="M4203" s="91"/>
      <c r="N4203" s="90"/>
    </row>
    <row r="4204" spans="10:14">
      <c r="J4204" s="89"/>
      <c r="K4204" s="89"/>
      <c r="L4204" s="89"/>
      <c r="M4204" s="91"/>
      <c r="N4204" s="90"/>
    </row>
    <row r="4205" spans="10:14">
      <c r="J4205" s="89"/>
      <c r="K4205" s="89"/>
      <c r="L4205" s="89"/>
      <c r="M4205" s="91"/>
      <c r="N4205" s="90"/>
    </row>
    <row r="4206" spans="10:14">
      <c r="J4206" s="89"/>
      <c r="K4206" s="89"/>
      <c r="L4206" s="89"/>
      <c r="M4206" s="91"/>
      <c r="N4206" s="90"/>
    </row>
    <row r="4207" spans="10:14">
      <c r="J4207" s="89"/>
      <c r="K4207" s="89"/>
      <c r="L4207" s="89"/>
      <c r="M4207" s="91"/>
      <c r="N4207" s="90"/>
    </row>
    <row r="4208" spans="10:14">
      <c r="J4208" s="89"/>
      <c r="K4208" s="89"/>
      <c r="L4208" s="89"/>
      <c r="M4208" s="91"/>
      <c r="N4208" s="90"/>
    </row>
    <row r="4209" spans="10:14">
      <c r="J4209" s="89"/>
      <c r="K4209" s="89"/>
      <c r="L4209" s="89"/>
      <c r="M4209" s="91"/>
      <c r="N4209" s="90"/>
    </row>
    <row r="4210" spans="10:14">
      <c r="J4210" s="89"/>
      <c r="K4210" s="89"/>
      <c r="L4210" s="89"/>
      <c r="M4210" s="91"/>
      <c r="N4210" s="90"/>
    </row>
    <row r="4211" spans="10:14">
      <c r="J4211" s="89"/>
      <c r="K4211" s="89"/>
      <c r="L4211" s="89"/>
      <c r="M4211" s="91"/>
      <c r="N4211" s="90"/>
    </row>
    <row r="4212" spans="10:14">
      <c r="J4212" s="89"/>
      <c r="K4212" s="89"/>
      <c r="L4212" s="89"/>
      <c r="M4212" s="91"/>
      <c r="N4212" s="90"/>
    </row>
    <row r="4213" spans="10:14">
      <c r="J4213" s="89"/>
      <c r="K4213" s="89"/>
      <c r="L4213" s="89"/>
      <c r="M4213" s="91"/>
      <c r="N4213" s="90"/>
    </row>
    <row r="4214" spans="10:14">
      <c r="J4214" s="89"/>
      <c r="K4214" s="89"/>
      <c r="L4214" s="89"/>
      <c r="M4214" s="91"/>
      <c r="N4214" s="90"/>
    </row>
    <row r="4215" spans="10:14">
      <c r="J4215" s="89"/>
      <c r="K4215" s="89"/>
      <c r="L4215" s="89"/>
      <c r="M4215" s="91"/>
      <c r="N4215" s="90"/>
    </row>
    <row r="4216" spans="10:14">
      <c r="J4216" s="89"/>
      <c r="K4216" s="89"/>
      <c r="L4216" s="89"/>
      <c r="M4216" s="91"/>
      <c r="N4216" s="90"/>
    </row>
    <row r="4217" spans="10:14">
      <c r="J4217" s="89"/>
      <c r="K4217" s="89"/>
      <c r="L4217" s="89"/>
      <c r="M4217" s="91"/>
      <c r="N4217" s="90"/>
    </row>
    <row r="4218" spans="10:14">
      <c r="J4218" s="89"/>
      <c r="K4218" s="89"/>
      <c r="L4218" s="89"/>
      <c r="M4218" s="91"/>
      <c r="N4218" s="90"/>
    </row>
    <row r="4219" spans="10:14">
      <c r="J4219" s="89"/>
      <c r="K4219" s="89"/>
      <c r="L4219" s="89"/>
      <c r="M4219" s="91"/>
      <c r="N4219" s="90"/>
    </row>
    <row r="4220" spans="10:14">
      <c r="J4220" s="89"/>
      <c r="K4220" s="89"/>
      <c r="L4220" s="89"/>
      <c r="M4220" s="91"/>
      <c r="N4220" s="90"/>
    </row>
    <row r="4221" spans="10:14">
      <c r="J4221" s="89"/>
      <c r="K4221" s="89"/>
      <c r="L4221" s="89"/>
      <c r="M4221" s="91"/>
      <c r="N4221" s="90"/>
    </row>
    <row r="4222" spans="10:14">
      <c r="J4222" s="89"/>
      <c r="K4222" s="89"/>
      <c r="L4222" s="89"/>
      <c r="M4222" s="91"/>
      <c r="N4222" s="90"/>
    </row>
    <row r="4223" spans="10:14">
      <c r="J4223" s="89"/>
      <c r="K4223" s="89"/>
      <c r="L4223" s="89"/>
      <c r="M4223" s="91"/>
      <c r="N4223" s="90"/>
    </row>
    <row r="4224" spans="10:14">
      <c r="J4224" s="89"/>
      <c r="K4224" s="89"/>
      <c r="L4224" s="89"/>
      <c r="M4224" s="91"/>
      <c r="N4224" s="90"/>
    </row>
    <row r="4225" spans="10:14">
      <c r="J4225" s="89"/>
      <c r="K4225" s="89"/>
      <c r="L4225" s="89"/>
      <c r="M4225" s="91"/>
      <c r="N4225" s="90"/>
    </row>
    <row r="4226" spans="10:14">
      <c r="J4226" s="89"/>
      <c r="K4226" s="89"/>
      <c r="L4226" s="89"/>
      <c r="M4226" s="91"/>
      <c r="N4226" s="90"/>
    </row>
    <row r="4227" spans="10:14">
      <c r="J4227" s="89"/>
      <c r="K4227" s="89"/>
      <c r="L4227" s="89"/>
      <c r="M4227" s="91"/>
      <c r="N4227" s="90"/>
    </row>
    <row r="4228" spans="10:14">
      <c r="J4228" s="89"/>
      <c r="K4228" s="89"/>
      <c r="L4228" s="89"/>
      <c r="M4228" s="91"/>
      <c r="N4228" s="90"/>
    </row>
    <row r="4229" spans="10:14">
      <c r="J4229" s="89"/>
      <c r="K4229" s="89"/>
      <c r="L4229" s="89"/>
      <c r="M4229" s="91"/>
      <c r="N4229" s="90"/>
    </row>
    <row r="4230" spans="10:14">
      <c r="J4230" s="89"/>
      <c r="K4230" s="89"/>
      <c r="L4230" s="89"/>
      <c r="M4230" s="91"/>
      <c r="N4230" s="90"/>
    </row>
    <row r="4231" spans="10:14">
      <c r="J4231" s="89"/>
      <c r="K4231" s="89"/>
      <c r="L4231" s="89"/>
      <c r="M4231" s="91"/>
      <c r="N4231" s="90"/>
    </row>
    <row r="4232" spans="10:14">
      <c r="J4232" s="89"/>
      <c r="K4232" s="89"/>
      <c r="L4232" s="89"/>
      <c r="M4232" s="91"/>
      <c r="N4232" s="90"/>
    </row>
    <row r="4233" spans="10:14">
      <c r="J4233" s="89"/>
      <c r="K4233" s="89"/>
      <c r="L4233" s="89"/>
      <c r="M4233" s="91"/>
      <c r="N4233" s="90"/>
    </row>
    <row r="4234" spans="10:14">
      <c r="J4234" s="89"/>
      <c r="K4234" s="89"/>
      <c r="L4234" s="89"/>
      <c r="M4234" s="91"/>
      <c r="N4234" s="90"/>
    </row>
    <row r="4235" spans="10:14">
      <c r="J4235" s="89"/>
      <c r="K4235" s="89"/>
      <c r="L4235" s="89"/>
      <c r="M4235" s="91"/>
      <c r="N4235" s="90"/>
    </row>
    <row r="4236" spans="10:14">
      <c r="J4236" s="89"/>
      <c r="K4236" s="89"/>
      <c r="L4236" s="89"/>
      <c r="M4236" s="91"/>
      <c r="N4236" s="90"/>
    </row>
    <row r="4237" spans="10:14">
      <c r="J4237" s="89"/>
      <c r="K4237" s="89"/>
      <c r="L4237" s="89"/>
      <c r="M4237" s="91"/>
      <c r="N4237" s="90"/>
    </row>
    <row r="4238" spans="10:14">
      <c r="J4238" s="89"/>
      <c r="K4238" s="89"/>
      <c r="L4238" s="89"/>
      <c r="M4238" s="91"/>
      <c r="N4238" s="90"/>
    </row>
    <row r="4239" spans="10:14">
      <c r="J4239" s="89"/>
      <c r="K4239" s="89"/>
      <c r="L4239" s="89"/>
      <c r="M4239" s="91"/>
      <c r="N4239" s="90"/>
    </row>
    <row r="4240" spans="10:14">
      <c r="J4240" s="89"/>
      <c r="K4240" s="89"/>
      <c r="L4240" s="89"/>
      <c r="M4240" s="91"/>
      <c r="N4240" s="90"/>
    </row>
    <row r="4241" spans="10:14">
      <c r="J4241" s="89"/>
      <c r="K4241" s="89"/>
      <c r="L4241" s="89"/>
      <c r="M4241" s="91"/>
      <c r="N4241" s="90"/>
    </row>
    <row r="4242" spans="10:14">
      <c r="J4242" s="89"/>
      <c r="K4242" s="89"/>
      <c r="L4242" s="89"/>
      <c r="M4242" s="91"/>
      <c r="N4242" s="90"/>
    </row>
    <row r="4243" spans="10:14">
      <c r="J4243" s="89"/>
      <c r="K4243" s="89"/>
      <c r="L4243" s="89"/>
      <c r="M4243" s="91"/>
      <c r="N4243" s="90"/>
    </row>
    <row r="4244" spans="10:14">
      <c r="J4244" s="89"/>
      <c r="K4244" s="89"/>
      <c r="L4244" s="89"/>
      <c r="M4244" s="91"/>
      <c r="N4244" s="90"/>
    </row>
    <row r="4245" spans="10:14">
      <c r="J4245" s="89"/>
      <c r="K4245" s="89"/>
      <c r="L4245" s="89"/>
      <c r="M4245" s="91"/>
      <c r="N4245" s="90"/>
    </row>
    <row r="4246" spans="10:14">
      <c r="J4246" s="89"/>
      <c r="K4246" s="89"/>
      <c r="L4246" s="89"/>
      <c r="M4246" s="91"/>
      <c r="N4246" s="90"/>
    </row>
    <row r="4247" spans="10:14">
      <c r="J4247" s="89"/>
      <c r="K4247" s="89"/>
      <c r="L4247" s="89"/>
      <c r="M4247" s="91"/>
      <c r="N4247" s="90"/>
    </row>
    <row r="4248" spans="10:14">
      <c r="J4248" s="89"/>
      <c r="K4248" s="89"/>
      <c r="L4248" s="89"/>
      <c r="M4248" s="91"/>
      <c r="N4248" s="90"/>
    </row>
    <row r="4249" spans="10:14">
      <c r="J4249" s="89"/>
      <c r="K4249" s="89"/>
      <c r="L4249" s="89"/>
      <c r="M4249" s="91"/>
      <c r="N4249" s="90"/>
    </row>
    <row r="4250" spans="10:14">
      <c r="J4250" s="89"/>
      <c r="K4250" s="89"/>
      <c r="L4250" s="89"/>
      <c r="M4250" s="91"/>
      <c r="N4250" s="90"/>
    </row>
    <row r="4251" spans="10:14">
      <c r="J4251" s="89"/>
      <c r="K4251" s="89"/>
      <c r="L4251" s="89"/>
      <c r="M4251" s="91"/>
      <c r="N4251" s="90"/>
    </row>
    <row r="4252" spans="10:14">
      <c r="J4252" s="89"/>
      <c r="K4252" s="89"/>
      <c r="L4252" s="89"/>
      <c r="M4252" s="91"/>
      <c r="N4252" s="90"/>
    </row>
    <row r="4253" spans="10:14">
      <c r="J4253" s="89"/>
      <c r="K4253" s="89"/>
      <c r="L4253" s="89"/>
      <c r="M4253" s="91"/>
      <c r="N4253" s="90"/>
    </row>
    <row r="4254" spans="10:14">
      <c r="J4254" s="89"/>
      <c r="K4254" s="89"/>
      <c r="L4254" s="89"/>
      <c r="M4254" s="91"/>
      <c r="N4254" s="90"/>
    </row>
    <row r="4255" spans="10:14">
      <c r="J4255" s="89"/>
      <c r="K4255" s="89"/>
      <c r="L4255" s="89"/>
      <c r="M4255" s="91"/>
      <c r="N4255" s="90"/>
    </row>
    <row r="4256" spans="10:14">
      <c r="J4256" s="89"/>
      <c r="K4256" s="89"/>
      <c r="L4256" s="89"/>
      <c r="M4256" s="91"/>
      <c r="N4256" s="90"/>
    </row>
    <row r="4257" spans="10:14">
      <c r="J4257" s="89"/>
      <c r="K4257" s="89"/>
      <c r="L4257" s="89"/>
      <c r="M4257" s="91"/>
      <c r="N4257" s="90"/>
    </row>
    <row r="4258" spans="10:14">
      <c r="J4258" s="89"/>
      <c r="K4258" s="89"/>
      <c r="L4258" s="89"/>
      <c r="M4258" s="91"/>
      <c r="N4258" s="90"/>
    </row>
    <row r="4259" spans="10:14">
      <c r="J4259" s="89"/>
      <c r="K4259" s="89"/>
      <c r="L4259" s="89"/>
      <c r="M4259" s="91"/>
      <c r="N4259" s="90"/>
    </row>
    <row r="4260" spans="10:14">
      <c r="J4260" s="89"/>
      <c r="K4260" s="89"/>
      <c r="L4260" s="89"/>
      <c r="M4260" s="91"/>
      <c r="N4260" s="90"/>
    </row>
    <row r="4261" spans="10:14">
      <c r="J4261" s="89"/>
      <c r="K4261" s="89"/>
      <c r="L4261" s="89"/>
      <c r="M4261" s="91"/>
      <c r="N4261" s="90"/>
    </row>
    <row r="4262" spans="10:14">
      <c r="J4262" s="89"/>
      <c r="K4262" s="89"/>
      <c r="L4262" s="89"/>
      <c r="M4262" s="91"/>
      <c r="N4262" s="90"/>
    </row>
    <row r="4263" spans="10:14">
      <c r="J4263" s="89"/>
      <c r="K4263" s="89"/>
      <c r="L4263" s="89"/>
      <c r="M4263" s="91"/>
      <c r="N4263" s="90"/>
    </row>
    <row r="4264" spans="10:14">
      <c r="J4264" s="89"/>
      <c r="K4264" s="89"/>
      <c r="L4264" s="89"/>
      <c r="M4264" s="91"/>
      <c r="N4264" s="90"/>
    </row>
    <row r="4265" spans="10:14">
      <c r="J4265" s="89"/>
      <c r="K4265" s="89"/>
      <c r="L4265" s="89"/>
      <c r="M4265" s="91"/>
      <c r="N4265" s="90"/>
    </row>
    <row r="4266" spans="10:14">
      <c r="J4266" s="89"/>
      <c r="K4266" s="89"/>
      <c r="L4266" s="89"/>
      <c r="M4266" s="91"/>
      <c r="N4266" s="90"/>
    </row>
    <row r="4267" spans="10:14">
      <c r="J4267" s="89"/>
      <c r="K4267" s="89"/>
      <c r="L4267" s="89"/>
      <c r="M4267" s="91"/>
      <c r="N4267" s="90"/>
    </row>
    <row r="4268" spans="10:14">
      <c r="J4268" s="89"/>
      <c r="K4268" s="89"/>
      <c r="L4268" s="89"/>
      <c r="M4268" s="91"/>
      <c r="N4268" s="90"/>
    </row>
    <row r="4269" spans="10:14">
      <c r="J4269" s="89"/>
      <c r="K4269" s="89"/>
      <c r="L4269" s="89"/>
      <c r="M4269" s="91"/>
      <c r="N4269" s="90"/>
    </row>
    <row r="4270" spans="10:14">
      <c r="J4270" s="89"/>
      <c r="K4270" s="89"/>
      <c r="L4270" s="89"/>
      <c r="M4270" s="91"/>
      <c r="N4270" s="90"/>
    </row>
    <row r="4271" spans="10:14">
      <c r="J4271" s="89"/>
      <c r="K4271" s="89"/>
      <c r="L4271" s="89"/>
      <c r="M4271" s="91"/>
      <c r="N4271" s="90"/>
    </row>
    <row r="4272" spans="10:14">
      <c r="J4272" s="89"/>
      <c r="K4272" s="89"/>
      <c r="L4272" s="89"/>
      <c r="M4272" s="91"/>
      <c r="N4272" s="90"/>
    </row>
    <row r="4273" spans="10:14">
      <c r="J4273" s="89"/>
      <c r="K4273" s="89"/>
      <c r="L4273" s="89"/>
      <c r="M4273" s="91"/>
      <c r="N4273" s="90"/>
    </row>
    <row r="4274" spans="10:14">
      <c r="J4274" s="89"/>
      <c r="K4274" s="89"/>
      <c r="L4274" s="89"/>
      <c r="M4274" s="91"/>
      <c r="N4274" s="90"/>
    </row>
    <row r="4275" spans="10:14">
      <c r="J4275" s="89"/>
      <c r="K4275" s="89"/>
      <c r="L4275" s="89"/>
      <c r="M4275" s="91"/>
      <c r="N4275" s="90"/>
    </row>
    <row r="4276" spans="10:14">
      <c r="J4276" s="89"/>
      <c r="K4276" s="89"/>
      <c r="L4276" s="89"/>
      <c r="M4276" s="91"/>
      <c r="N4276" s="90"/>
    </row>
    <row r="4277" spans="10:14">
      <c r="J4277" s="89"/>
      <c r="K4277" s="89"/>
      <c r="L4277" s="89"/>
      <c r="M4277" s="91"/>
      <c r="N4277" s="90"/>
    </row>
    <row r="4278" spans="10:14">
      <c r="J4278" s="89"/>
      <c r="K4278" s="89"/>
      <c r="L4278" s="89"/>
      <c r="M4278" s="91"/>
      <c r="N4278" s="90"/>
    </row>
    <row r="4279" spans="10:14">
      <c r="J4279" s="89"/>
      <c r="K4279" s="89"/>
      <c r="L4279" s="89"/>
      <c r="M4279" s="91"/>
      <c r="N4279" s="90"/>
    </row>
    <row r="4280" spans="10:14">
      <c r="J4280" s="89"/>
      <c r="K4280" s="89"/>
      <c r="L4280" s="89"/>
      <c r="M4280" s="91"/>
      <c r="N4280" s="90"/>
    </row>
    <row r="4281" spans="10:14">
      <c r="J4281" s="89"/>
      <c r="K4281" s="89"/>
      <c r="L4281" s="89"/>
      <c r="M4281" s="91"/>
      <c r="N4281" s="90"/>
    </row>
    <row r="4282" spans="10:14">
      <c r="J4282" s="89"/>
      <c r="K4282" s="89"/>
      <c r="L4282" s="89"/>
      <c r="M4282" s="91"/>
      <c r="N4282" s="90"/>
    </row>
    <row r="4283" spans="10:14">
      <c r="J4283" s="89"/>
      <c r="K4283" s="89"/>
      <c r="L4283" s="89"/>
      <c r="M4283" s="91"/>
      <c r="N4283" s="90"/>
    </row>
    <row r="4284" spans="10:14">
      <c r="J4284" s="89"/>
      <c r="K4284" s="89"/>
      <c r="L4284" s="89"/>
      <c r="M4284" s="91"/>
      <c r="N4284" s="90"/>
    </row>
    <row r="4285" spans="10:14">
      <c r="J4285" s="89"/>
      <c r="K4285" s="89"/>
      <c r="L4285" s="89"/>
      <c r="M4285" s="91"/>
      <c r="N4285" s="90"/>
    </row>
    <row r="4286" spans="10:14">
      <c r="J4286" s="89"/>
      <c r="K4286" s="89"/>
      <c r="L4286" s="89"/>
      <c r="M4286" s="91"/>
      <c r="N4286" s="90"/>
    </row>
    <row r="4287" spans="10:14">
      <c r="J4287" s="89"/>
      <c r="K4287" s="89"/>
      <c r="L4287" s="89"/>
      <c r="M4287" s="91"/>
      <c r="N4287" s="90"/>
    </row>
    <row r="4288" spans="10:14">
      <c r="J4288" s="89"/>
      <c r="K4288" s="89"/>
      <c r="L4288" s="89"/>
      <c r="M4288" s="91"/>
      <c r="N4288" s="90"/>
    </row>
    <row r="4289" spans="10:14">
      <c r="J4289" s="89"/>
      <c r="K4289" s="89"/>
      <c r="L4289" s="89"/>
      <c r="M4289" s="91"/>
      <c r="N4289" s="90"/>
    </row>
    <row r="4290" spans="10:14">
      <c r="J4290" s="89"/>
      <c r="K4290" s="89"/>
      <c r="L4290" s="89"/>
      <c r="M4290" s="91"/>
      <c r="N4290" s="90"/>
    </row>
    <row r="4291" spans="10:14">
      <c r="J4291" s="89"/>
      <c r="K4291" s="89"/>
      <c r="L4291" s="89"/>
      <c r="M4291" s="91"/>
      <c r="N4291" s="90"/>
    </row>
    <row r="4292" spans="10:14">
      <c r="J4292" s="89"/>
      <c r="K4292" s="89"/>
      <c r="L4292" s="89"/>
      <c r="M4292" s="91"/>
      <c r="N4292" s="90"/>
    </row>
    <row r="4293" spans="10:14">
      <c r="J4293" s="89"/>
      <c r="K4293" s="89"/>
      <c r="L4293" s="89"/>
      <c r="M4293" s="91"/>
      <c r="N4293" s="90"/>
    </row>
    <row r="4294" spans="10:14">
      <c r="J4294" s="89"/>
      <c r="K4294" s="89"/>
      <c r="L4294" s="89"/>
      <c r="M4294" s="91"/>
      <c r="N4294" s="90"/>
    </row>
    <row r="4295" spans="10:14">
      <c r="J4295" s="89"/>
      <c r="K4295" s="89"/>
      <c r="L4295" s="89"/>
      <c r="M4295" s="91"/>
      <c r="N4295" s="90"/>
    </row>
    <row r="4296" spans="10:14">
      <c r="J4296" s="89"/>
      <c r="K4296" s="89"/>
      <c r="L4296" s="89"/>
      <c r="M4296" s="91"/>
      <c r="N4296" s="90"/>
    </row>
    <row r="4297" spans="10:14">
      <c r="J4297" s="89"/>
      <c r="K4297" s="89"/>
      <c r="L4297" s="89"/>
      <c r="M4297" s="91"/>
      <c r="N4297" s="90"/>
    </row>
    <row r="4298" spans="10:14">
      <c r="J4298" s="89"/>
      <c r="K4298" s="89"/>
      <c r="L4298" s="89"/>
      <c r="M4298" s="91"/>
      <c r="N4298" s="90"/>
    </row>
    <row r="4299" spans="10:14">
      <c r="J4299" s="89"/>
      <c r="K4299" s="89"/>
      <c r="L4299" s="89"/>
      <c r="M4299" s="91"/>
      <c r="N4299" s="90"/>
    </row>
    <row r="4300" spans="10:14">
      <c r="J4300" s="89"/>
      <c r="K4300" s="89"/>
      <c r="L4300" s="89"/>
      <c r="M4300" s="91"/>
      <c r="N4300" s="90"/>
    </row>
    <row r="4301" spans="10:14">
      <c r="J4301" s="89"/>
      <c r="K4301" s="89"/>
      <c r="L4301" s="89"/>
      <c r="M4301" s="91"/>
      <c r="N4301" s="90"/>
    </row>
    <row r="4302" spans="10:14">
      <c r="J4302" s="89"/>
      <c r="K4302" s="89"/>
      <c r="L4302" s="89"/>
      <c r="M4302" s="91"/>
      <c r="N4302" s="90"/>
    </row>
    <row r="4303" spans="10:14">
      <c r="J4303" s="89"/>
      <c r="K4303" s="89"/>
      <c r="L4303" s="89"/>
      <c r="M4303" s="91"/>
      <c r="N4303" s="90"/>
    </row>
    <row r="4304" spans="10:14">
      <c r="J4304" s="89"/>
      <c r="K4304" s="89"/>
      <c r="L4304" s="89"/>
      <c r="M4304" s="91"/>
      <c r="N4304" s="90"/>
    </row>
    <row r="4305" spans="10:14">
      <c r="J4305" s="89"/>
      <c r="K4305" s="89"/>
      <c r="L4305" s="89"/>
      <c r="M4305" s="91"/>
      <c r="N4305" s="90"/>
    </row>
    <row r="4306" spans="10:14">
      <c r="J4306" s="89"/>
      <c r="K4306" s="89"/>
      <c r="L4306" s="89"/>
      <c r="M4306" s="91"/>
      <c r="N4306" s="90"/>
    </row>
    <row r="4307" spans="10:14">
      <c r="J4307" s="89"/>
      <c r="K4307" s="89"/>
      <c r="L4307" s="89"/>
      <c r="M4307" s="91"/>
      <c r="N4307" s="90"/>
    </row>
    <row r="4308" spans="10:14">
      <c r="J4308" s="89"/>
      <c r="K4308" s="89"/>
      <c r="L4308" s="89"/>
      <c r="M4308" s="91"/>
      <c r="N4308" s="90"/>
    </row>
    <row r="4309" spans="10:14">
      <c r="J4309" s="89"/>
      <c r="K4309" s="89"/>
      <c r="L4309" s="89"/>
      <c r="M4309" s="91"/>
      <c r="N4309" s="90"/>
    </row>
    <row r="4310" spans="10:14">
      <c r="J4310" s="89"/>
      <c r="K4310" s="89"/>
      <c r="L4310" s="89"/>
      <c r="M4310" s="91"/>
      <c r="N4310" s="90"/>
    </row>
    <row r="4311" spans="10:14">
      <c r="J4311" s="89"/>
      <c r="K4311" s="89"/>
      <c r="L4311" s="89"/>
      <c r="M4311" s="91"/>
      <c r="N4311" s="90"/>
    </row>
    <row r="4312" spans="10:14">
      <c r="J4312" s="89"/>
      <c r="K4312" s="89"/>
      <c r="L4312" s="89"/>
      <c r="M4312" s="91"/>
      <c r="N4312" s="90"/>
    </row>
    <row r="4313" spans="10:14">
      <c r="J4313" s="89"/>
      <c r="K4313" s="89"/>
      <c r="L4313" s="89"/>
      <c r="M4313" s="91"/>
      <c r="N4313" s="90"/>
    </row>
    <row r="4314" spans="10:14">
      <c r="J4314" s="89"/>
      <c r="K4314" s="89"/>
      <c r="L4314" s="89"/>
      <c r="M4314" s="91"/>
      <c r="N4314" s="90"/>
    </row>
    <row r="4315" spans="10:14">
      <c r="J4315" s="89"/>
      <c r="K4315" s="89"/>
      <c r="L4315" s="89"/>
      <c r="M4315" s="91"/>
      <c r="N4315" s="90"/>
    </row>
    <row r="4316" spans="10:14">
      <c r="J4316" s="89"/>
      <c r="K4316" s="89"/>
      <c r="L4316" s="89"/>
      <c r="M4316" s="91"/>
      <c r="N4316" s="90"/>
    </row>
    <row r="4317" spans="10:14">
      <c r="J4317" s="89"/>
      <c r="K4317" s="89"/>
      <c r="L4317" s="89"/>
      <c r="M4317" s="91"/>
      <c r="N4317" s="90"/>
    </row>
    <row r="4318" spans="10:14">
      <c r="J4318" s="89"/>
      <c r="K4318" s="89"/>
      <c r="L4318" s="89"/>
      <c r="M4318" s="91"/>
      <c r="N4318" s="90"/>
    </row>
    <row r="4319" spans="10:14">
      <c r="J4319" s="89"/>
      <c r="K4319" s="89"/>
      <c r="L4319" s="89"/>
      <c r="M4319" s="91"/>
      <c r="N4319" s="90"/>
    </row>
    <row r="4320" spans="10:14">
      <c r="J4320" s="89"/>
      <c r="K4320" s="89"/>
      <c r="L4320" s="89"/>
      <c r="M4320" s="91"/>
      <c r="N4320" s="90"/>
    </row>
    <row r="4321" spans="10:14">
      <c r="J4321" s="89"/>
      <c r="K4321" s="89"/>
      <c r="L4321" s="89"/>
      <c r="M4321" s="91"/>
      <c r="N4321" s="90"/>
    </row>
    <row r="4322" spans="10:14">
      <c r="J4322" s="89"/>
      <c r="K4322" s="89"/>
      <c r="L4322" s="89"/>
      <c r="M4322" s="91"/>
      <c r="N4322" s="90"/>
    </row>
    <row r="4323" spans="10:14">
      <c r="J4323" s="89"/>
      <c r="K4323" s="89"/>
      <c r="L4323" s="89"/>
      <c r="M4323" s="91"/>
      <c r="N4323" s="90"/>
    </row>
    <row r="4324" spans="10:14">
      <c r="J4324" s="89"/>
      <c r="K4324" s="89"/>
      <c r="L4324" s="89"/>
      <c r="M4324" s="91"/>
      <c r="N4324" s="90"/>
    </row>
    <row r="4325" spans="10:14">
      <c r="J4325" s="89"/>
      <c r="K4325" s="89"/>
      <c r="L4325" s="89"/>
      <c r="M4325" s="91"/>
      <c r="N4325" s="90"/>
    </row>
    <row r="4326" spans="10:14">
      <c r="J4326" s="89"/>
      <c r="K4326" s="89"/>
      <c r="L4326" s="89"/>
      <c r="M4326" s="91"/>
      <c r="N4326" s="90"/>
    </row>
    <row r="4327" spans="10:14">
      <c r="J4327" s="89"/>
      <c r="K4327" s="89"/>
      <c r="L4327" s="89"/>
      <c r="M4327" s="91"/>
      <c r="N4327" s="90"/>
    </row>
    <row r="4328" spans="10:14">
      <c r="J4328" s="89"/>
      <c r="K4328" s="89"/>
      <c r="L4328" s="89"/>
      <c r="M4328" s="91"/>
      <c r="N4328" s="90"/>
    </row>
    <row r="4329" spans="10:14">
      <c r="J4329" s="89"/>
      <c r="K4329" s="89"/>
      <c r="L4329" s="89"/>
      <c r="M4329" s="91"/>
      <c r="N4329" s="90"/>
    </row>
    <row r="4330" spans="10:14">
      <c r="J4330" s="89"/>
      <c r="K4330" s="89"/>
      <c r="L4330" s="89"/>
      <c r="M4330" s="91"/>
      <c r="N4330" s="90"/>
    </row>
    <row r="4331" spans="10:14">
      <c r="J4331" s="89"/>
      <c r="K4331" s="89"/>
      <c r="L4331" s="89"/>
      <c r="M4331" s="91"/>
      <c r="N4331" s="90"/>
    </row>
    <row r="4332" spans="10:14">
      <c r="J4332" s="89"/>
      <c r="K4332" s="89"/>
      <c r="L4332" s="89"/>
      <c r="M4332" s="91"/>
      <c r="N4332" s="90"/>
    </row>
    <row r="4333" spans="10:14">
      <c r="J4333" s="89"/>
      <c r="K4333" s="89"/>
      <c r="L4333" s="89"/>
      <c r="M4333" s="91"/>
      <c r="N4333" s="90"/>
    </row>
    <row r="4334" spans="10:14">
      <c r="J4334" s="89"/>
      <c r="K4334" s="89"/>
      <c r="L4334" s="89"/>
      <c r="M4334" s="91"/>
      <c r="N4334" s="90"/>
    </row>
    <row r="4335" spans="10:14">
      <c r="J4335" s="89"/>
      <c r="K4335" s="89"/>
      <c r="L4335" s="89"/>
      <c r="M4335" s="91"/>
      <c r="N4335" s="90"/>
    </row>
    <row r="4336" spans="10:14">
      <c r="J4336" s="89"/>
      <c r="K4336" s="89"/>
      <c r="L4336" s="89"/>
      <c r="M4336" s="91"/>
      <c r="N4336" s="90"/>
    </row>
    <row r="4337" spans="10:14">
      <c r="J4337" s="89"/>
      <c r="K4337" s="89"/>
      <c r="L4337" s="89"/>
      <c r="M4337" s="91"/>
      <c r="N4337" s="90"/>
    </row>
    <row r="4338" spans="10:14">
      <c r="J4338" s="89"/>
      <c r="K4338" s="89"/>
      <c r="L4338" s="89"/>
      <c r="M4338" s="91"/>
      <c r="N4338" s="90"/>
    </row>
    <row r="4339" spans="10:14">
      <c r="J4339" s="89"/>
      <c r="K4339" s="89"/>
      <c r="L4339" s="89"/>
      <c r="M4339" s="91"/>
      <c r="N4339" s="90"/>
    </row>
    <row r="4340" spans="10:14">
      <c r="J4340" s="89"/>
      <c r="K4340" s="89"/>
      <c r="L4340" s="89"/>
      <c r="M4340" s="91"/>
      <c r="N4340" s="90"/>
    </row>
    <row r="4341" spans="10:14">
      <c r="J4341" s="89"/>
      <c r="K4341" s="89"/>
      <c r="L4341" s="89"/>
      <c r="M4341" s="91"/>
      <c r="N4341" s="90"/>
    </row>
    <row r="4342" spans="10:14">
      <c r="J4342" s="89"/>
      <c r="K4342" s="89"/>
      <c r="L4342" s="89"/>
      <c r="M4342" s="91"/>
      <c r="N4342" s="90"/>
    </row>
    <row r="4343" spans="10:14">
      <c r="J4343" s="89"/>
      <c r="K4343" s="89"/>
      <c r="L4343" s="89"/>
      <c r="M4343" s="91"/>
      <c r="N4343" s="90"/>
    </row>
    <row r="4344" spans="10:14">
      <c r="J4344" s="89"/>
      <c r="K4344" s="89"/>
      <c r="L4344" s="89"/>
      <c r="M4344" s="91"/>
      <c r="N4344" s="90"/>
    </row>
    <row r="4345" spans="10:14">
      <c r="J4345" s="89"/>
      <c r="K4345" s="89"/>
      <c r="L4345" s="89"/>
      <c r="M4345" s="91"/>
      <c r="N4345" s="90"/>
    </row>
    <row r="4346" spans="10:14">
      <c r="J4346" s="89"/>
      <c r="K4346" s="89"/>
      <c r="L4346" s="89"/>
      <c r="M4346" s="91"/>
      <c r="N4346" s="90"/>
    </row>
    <row r="4347" spans="10:14">
      <c r="J4347" s="89"/>
      <c r="K4347" s="89"/>
      <c r="L4347" s="89"/>
      <c r="M4347" s="91"/>
      <c r="N4347" s="90"/>
    </row>
    <row r="4348" spans="10:14">
      <c r="J4348" s="89"/>
      <c r="K4348" s="89"/>
      <c r="L4348" s="89"/>
      <c r="M4348" s="91"/>
      <c r="N4348" s="90"/>
    </row>
    <row r="4349" spans="10:14">
      <c r="J4349" s="89"/>
      <c r="K4349" s="89"/>
      <c r="L4349" s="89"/>
      <c r="M4349" s="91"/>
      <c r="N4349" s="90"/>
    </row>
    <row r="4350" spans="10:14">
      <c r="J4350" s="89"/>
      <c r="K4350" s="89"/>
      <c r="L4350" s="89"/>
      <c r="M4350" s="91"/>
      <c r="N4350" s="90"/>
    </row>
    <row r="4351" spans="10:14">
      <c r="J4351" s="89"/>
      <c r="K4351" s="89"/>
      <c r="L4351" s="89"/>
      <c r="M4351" s="91"/>
      <c r="N4351" s="90"/>
    </row>
    <row r="4352" spans="10:14">
      <c r="J4352" s="89"/>
      <c r="K4352" s="89"/>
      <c r="L4352" s="89"/>
      <c r="M4352" s="91"/>
      <c r="N4352" s="90"/>
    </row>
    <row r="4353" spans="10:14">
      <c r="J4353" s="89"/>
      <c r="K4353" s="89"/>
      <c r="L4353" s="89"/>
      <c r="M4353" s="91"/>
      <c r="N4353" s="90"/>
    </row>
    <row r="4354" spans="10:14">
      <c r="J4354" s="89"/>
      <c r="K4354" s="89"/>
      <c r="L4354" s="89"/>
      <c r="M4354" s="91"/>
      <c r="N4354" s="90"/>
    </row>
    <row r="4355" spans="10:14">
      <c r="J4355" s="89"/>
      <c r="K4355" s="89"/>
      <c r="L4355" s="89"/>
      <c r="M4355" s="91"/>
      <c r="N4355" s="90"/>
    </row>
    <row r="4356" spans="10:14">
      <c r="J4356" s="89"/>
      <c r="K4356" s="89"/>
      <c r="L4356" s="89"/>
      <c r="M4356" s="91"/>
      <c r="N4356" s="90"/>
    </row>
    <row r="4357" spans="10:14">
      <c r="J4357" s="89"/>
      <c r="K4357" s="89"/>
      <c r="L4357" s="89"/>
      <c r="M4357" s="91"/>
      <c r="N4357" s="90"/>
    </row>
    <row r="4358" spans="10:14">
      <c r="J4358" s="89"/>
      <c r="K4358" s="89"/>
      <c r="L4358" s="89"/>
      <c r="M4358" s="91"/>
      <c r="N4358" s="90"/>
    </row>
    <row r="4359" spans="10:14">
      <c r="J4359" s="89"/>
      <c r="K4359" s="89"/>
      <c r="L4359" s="89"/>
      <c r="M4359" s="91"/>
      <c r="N4359" s="90"/>
    </row>
    <row r="4360" spans="10:14">
      <c r="J4360" s="89"/>
      <c r="K4360" s="89"/>
      <c r="L4360" s="89"/>
      <c r="M4360" s="91"/>
      <c r="N4360" s="90"/>
    </row>
    <row r="4361" spans="10:14">
      <c r="J4361" s="89"/>
      <c r="K4361" s="89"/>
      <c r="L4361" s="89"/>
      <c r="M4361" s="91"/>
      <c r="N4361" s="90"/>
    </row>
    <row r="4362" spans="10:14">
      <c r="J4362" s="89"/>
      <c r="K4362" s="89"/>
      <c r="L4362" s="89"/>
      <c r="M4362" s="91"/>
      <c r="N4362" s="90"/>
    </row>
    <row r="4363" spans="10:14">
      <c r="J4363" s="89"/>
      <c r="K4363" s="89"/>
      <c r="L4363" s="89"/>
      <c r="M4363" s="91"/>
      <c r="N4363" s="90"/>
    </row>
    <row r="4364" spans="10:14">
      <c r="J4364" s="89"/>
      <c r="K4364" s="89"/>
      <c r="L4364" s="89"/>
      <c r="M4364" s="91"/>
      <c r="N4364" s="90"/>
    </row>
    <row r="4365" spans="10:14">
      <c r="J4365" s="89"/>
      <c r="K4365" s="89"/>
      <c r="L4365" s="89"/>
      <c r="M4365" s="91"/>
      <c r="N4365" s="90"/>
    </row>
    <row r="4366" spans="10:14">
      <c r="J4366" s="89"/>
      <c r="K4366" s="89"/>
      <c r="L4366" s="89"/>
      <c r="M4366" s="91"/>
      <c r="N4366" s="90"/>
    </row>
    <row r="4367" spans="10:14">
      <c r="J4367" s="89"/>
      <c r="K4367" s="89"/>
      <c r="L4367" s="89"/>
      <c r="M4367" s="91"/>
      <c r="N4367" s="90"/>
    </row>
    <row r="4368" spans="10:14">
      <c r="J4368" s="89"/>
      <c r="K4368" s="89"/>
      <c r="L4368" s="89"/>
      <c r="M4368" s="91"/>
      <c r="N4368" s="90"/>
    </row>
    <row r="4369" spans="10:14">
      <c r="J4369" s="89"/>
      <c r="K4369" s="89"/>
      <c r="L4369" s="89"/>
      <c r="M4369" s="91"/>
      <c r="N4369" s="90"/>
    </row>
    <row r="4370" spans="10:14">
      <c r="J4370" s="89"/>
      <c r="K4370" s="89"/>
      <c r="L4370" s="89"/>
      <c r="M4370" s="91"/>
      <c r="N4370" s="90"/>
    </row>
    <row r="4371" spans="10:14">
      <c r="J4371" s="89"/>
      <c r="K4371" s="89"/>
      <c r="L4371" s="89"/>
      <c r="M4371" s="91"/>
      <c r="N4371" s="90"/>
    </row>
    <row r="4372" spans="10:14">
      <c r="J4372" s="89"/>
      <c r="K4372" s="89"/>
      <c r="L4372" s="89"/>
      <c r="M4372" s="91"/>
      <c r="N4372" s="90"/>
    </row>
    <row r="4373" spans="10:14">
      <c r="J4373" s="89"/>
      <c r="K4373" s="89"/>
      <c r="L4373" s="89"/>
      <c r="M4373" s="91"/>
      <c r="N4373" s="90"/>
    </row>
    <row r="4374" spans="10:14">
      <c r="J4374" s="89"/>
      <c r="K4374" s="89"/>
      <c r="L4374" s="89"/>
      <c r="M4374" s="91"/>
      <c r="N4374" s="90"/>
    </row>
    <row r="4375" spans="10:14">
      <c r="J4375" s="89"/>
      <c r="K4375" s="89"/>
      <c r="L4375" s="89"/>
      <c r="M4375" s="91"/>
      <c r="N4375" s="90"/>
    </row>
    <row r="4376" spans="10:14">
      <c r="J4376" s="89"/>
      <c r="K4376" s="89"/>
      <c r="L4376" s="89"/>
      <c r="M4376" s="91"/>
      <c r="N4376" s="90"/>
    </row>
    <row r="4377" spans="10:14">
      <c r="J4377" s="89"/>
      <c r="K4377" s="89"/>
      <c r="L4377" s="89"/>
      <c r="M4377" s="91"/>
      <c r="N4377" s="90"/>
    </row>
    <row r="4378" spans="10:14">
      <c r="J4378" s="89"/>
      <c r="K4378" s="89"/>
      <c r="L4378" s="89"/>
      <c r="M4378" s="91"/>
      <c r="N4378" s="90"/>
    </row>
    <row r="4379" spans="10:14">
      <c r="J4379" s="89"/>
      <c r="K4379" s="89"/>
      <c r="L4379" s="89"/>
      <c r="M4379" s="91"/>
      <c r="N4379" s="90"/>
    </row>
    <row r="4380" spans="10:14">
      <c r="J4380" s="89"/>
      <c r="K4380" s="89"/>
      <c r="L4380" s="89"/>
      <c r="M4380" s="91"/>
      <c r="N4380" s="90"/>
    </row>
    <row r="4381" spans="10:14">
      <c r="J4381" s="89"/>
      <c r="K4381" s="89"/>
      <c r="L4381" s="89"/>
      <c r="M4381" s="91"/>
      <c r="N4381" s="90"/>
    </row>
    <row r="4382" spans="10:14">
      <c r="J4382" s="89"/>
      <c r="K4382" s="89"/>
      <c r="L4382" s="89"/>
      <c r="M4382" s="91"/>
      <c r="N4382" s="90"/>
    </row>
    <row r="4383" spans="10:14">
      <c r="J4383" s="89"/>
      <c r="K4383" s="89"/>
      <c r="L4383" s="89"/>
      <c r="M4383" s="91"/>
      <c r="N4383" s="90"/>
    </row>
    <row r="4384" spans="10:14">
      <c r="J4384" s="89"/>
      <c r="K4384" s="89"/>
      <c r="L4384" s="89"/>
      <c r="M4384" s="91"/>
      <c r="N4384" s="90"/>
    </row>
    <row r="4385" spans="10:14">
      <c r="J4385" s="89"/>
      <c r="K4385" s="89"/>
      <c r="L4385" s="89"/>
      <c r="M4385" s="91"/>
      <c r="N4385" s="90"/>
    </row>
    <row r="4386" spans="10:14">
      <c r="J4386" s="89"/>
      <c r="K4386" s="89"/>
      <c r="L4386" s="89"/>
      <c r="M4386" s="91"/>
      <c r="N4386" s="90"/>
    </row>
    <row r="4387" spans="10:14">
      <c r="J4387" s="89"/>
      <c r="K4387" s="89"/>
      <c r="L4387" s="89"/>
      <c r="M4387" s="91"/>
      <c r="N4387" s="90"/>
    </row>
    <row r="4388" spans="10:14">
      <c r="J4388" s="89"/>
      <c r="K4388" s="89"/>
      <c r="L4388" s="89"/>
      <c r="M4388" s="91"/>
      <c r="N4388" s="90"/>
    </row>
    <row r="4389" spans="10:14">
      <c r="J4389" s="89"/>
      <c r="K4389" s="89"/>
      <c r="L4389" s="89"/>
      <c r="M4389" s="91"/>
      <c r="N4389" s="90"/>
    </row>
    <row r="4390" spans="10:14">
      <c r="J4390" s="89"/>
      <c r="K4390" s="89"/>
      <c r="L4390" s="89"/>
      <c r="M4390" s="91"/>
      <c r="N4390" s="90"/>
    </row>
    <row r="4391" spans="10:14">
      <c r="J4391" s="89"/>
      <c r="K4391" s="89"/>
      <c r="L4391" s="89"/>
      <c r="M4391" s="91"/>
      <c r="N4391" s="90"/>
    </row>
    <row r="4392" spans="10:14">
      <c r="J4392" s="89"/>
      <c r="K4392" s="89"/>
      <c r="L4392" s="89"/>
      <c r="M4392" s="91"/>
      <c r="N4392" s="90"/>
    </row>
    <row r="4393" spans="10:14">
      <c r="J4393" s="89"/>
      <c r="K4393" s="89"/>
      <c r="L4393" s="89"/>
      <c r="M4393" s="91"/>
      <c r="N4393" s="90"/>
    </row>
    <row r="4394" spans="10:14">
      <c r="J4394" s="89"/>
      <c r="K4394" s="89"/>
      <c r="L4394" s="89"/>
      <c r="M4394" s="91"/>
      <c r="N4394" s="90"/>
    </row>
    <row r="4395" spans="10:14">
      <c r="J4395" s="89"/>
      <c r="K4395" s="89"/>
      <c r="L4395" s="89"/>
      <c r="M4395" s="91"/>
      <c r="N4395" s="90"/>
    </row>
    <row r="4396" spans="10:14">
      <c r="J4396" s="89"/>
      <c r="K4396" s="89"/>
      <c r="L4396" s="89"/>
      <c r="M4396" s="91"/>
      <c r="N4396" s="90"/>
    </row>
    <row r="4397" spans="10:14">
      <c r="J4397" s="89"/>
      <c r="K4397" s="89"/>
      <c r="L4397" s="89"/>
      <c r="M4397" s="91"/>
      <c r="N4397" s="90"/>
    </row>
    <row r="4398" spans="10:14">
      <c r="J4398" s="89"/>
      <c r="K4398" s="89"/>
      <c r="L4398" s="89"/>
      <c r="M4398" s="91"/>
      <c r="N4398" s="90"/>
    </row>
    <row r="4399" spans="10:14">
      <c r="J4399" s="89"/>
      <c r="K4399" s="89"/>
      <c r="L4399" s="89"/>
      <c r="M4399" s="91"/>
      <c r="N4399" s="90"/>
    </row>
    <row r="4400" spans="10:14">
      <c r="J4400" s="89"/>
      <c r="K4400" s="89"/>
      <c r="L4400" s="89"/>
      <c r="M4400" s="91"/>
      <c r="N4400" s="90"/>
    </row>
    <row r="4401" spans="10:14">
      <c r="J4401" s="89"/>
      <c r="K4401" s="89"/>
      <c r="L4401" s="89"/>
      <c r="M4401" s="91"/>
      <c r="N4401" s="90"/>
    </row>
    <row r="4402" spans="10:14">
      <c r="J4402" s="89"/>
      <c r="K4402" s="89"/>
      <c r="L4402" s="89"/>
      <c r="M4402" s="91"/>
      <c r="N4402" s="90"/>
    </row>
    <row r="4403" spans="10:14">
      <c r="J4403" s="89"/>
      <c r="K4403" s="89"/>
      <c r="L4403" s="89"/>
      <c r="M4403" s="91"/>
      <c r="N4403" s="90"/>
    </row>
    <row r="4404" spans="10:14">
      <c r="J4404" s="89"/>
      <c r="K4404" s="89"/>
      <c r="L4404" s="89"/>
      <c r="M4404" s="91"/>
      <c r="N4404" s="90"/>
    </row>
    <row r="4405" spans="10:14">
      <c r="J4405" s="89"/>
      <c r="K4405" s="89"/>
      <c r="L4405" s="89"/>
      <c r="M4405" s="91"/>
      <c r="N4405" s="90"/>
    </row>
    <row r="4406" spans="10:14">
      <c r="J4406" s="89"/>
      <c r="K4406" s="89"/>
      <c r="L4406" s="89"/>
      <c r="M4406" s="91"/>
      <c r="N4406" s="90"/>
    </row>
    <row r="4407" spans="10:14">
      <c r="J4407" s="89"/>
      <c r="K4407" s="89"/>
      <c r="L4407" s="89"/>
      <c r="M4407" s="91"/>
      <c r="N4407" s="90"/>
    </row>
    <row r="4408" spans="10:14">
      <c r="J4408" s="89"/>
      <c r="K4408" s="89"/>
      <c r="L4408" s="89"/>
      <c r="M4408" s="91"/>
      <c r="N4408" s="90"/>
    </row>
    <row r="4409" spans="10:14">
      <c r="J4409" s="89"/>
      <c r="K4409" s="89"/>
      <c r="L4409" s="89"/>
      <c r="M4409" s="91"/>
      <c r="N4409" s="90"/>
    </row>
    <row r="4410" spans="10:14">
      <c r="J4410" s="89"/>
      <c r="K4410" s="89"/>
      <c r="L4410" s="89"/>
      <c r="M4410" s="91"/>
      <c r="N4410" s="90"/>
    </row>
    <row r="4411" spans="10:14">
      <c r="J4411" s="89"/>
      <c r="K4411" s="89"/>
      <c r="L4411" s="89"/>
      <c r="M4411" s="91"/>
      <c r="N4411" s="90"/>
    </row>
    <row r="4412" spans="10:14">
      <c r="J4412" s="89"/>
      <c r="K4412" s="89"/>
      <c r="L4412" s="89"/>
      <c r="M4412" s="91"/>
      <c r="N4412" s="90"/>
    </row>
    <row r="4413" spans="10:14">
      <c r="J4413" s="89"/>
      <c r="K4413" s="89"/>
      <c r="L4413" s="89"/>
      <c r="M4413" s="91"/>
      <c r="N4413" s="90"/>
    </row>
    <row r="4414" spans="10:14">
      <c r="J4414" s="89"/>
      <c r="K4414" s="89"/>
      <c r="L4414" s="89"/>
      <c r="M4414" s="91"/>
      <c r="N4414" s="90"/>
    </row>
    <row r="4415" spans="10:14">
      <c r="J4415" s="89"/>
      <c r="K4415" s="89"/>
      <c r="L4415" s="89"/>
      <c r="M4415" s="91"/>
      <c r="N4415" s="90"/>
    </row>
    <row r="4416" spans="10:14">
      <c r="J4416" s="89"/>
      <c r="K4416" s="89"/>
      <c r="L4416" s="89"/>
      <c r="M4416" s="91"/>
      <c r="N4416" s="90"/>
    </row>
    <row r="4417" spans="10:14">
      <c r="J4417" s="89"/>
      <c r="K4417" s="89"/>
      <c r="L4417" s="89"/>
      <c r="M4417" s="91"/>
      <c r="N4417" s="90"/>
    </row>
    <row r="4418" spans="10:14">
      <c r="J4418" s="89"/>
      <c r="K4418" s="89"/>
      <c r="L4418" s="89"/>
      <c r="M4418" s="91"/>
      <c r="N4418" s="90"/>
    </row>
    <row r="4419" spans="10:14">
      <c r="J4419" s="89"/>
      <c r="K4419" s="89"/>
      <c r="L4419" s="89"/>
      <c r="M4419" s="91"/>
      <c r="N4419" s="90"/>
    </row>
    <row r="4420" spans="10:14">
      <c r="J4420" s="89"/>
      <c r="K4420" s="89"/>
      <c r="L4420" s="89"/>
      <c r="M4420" s="91"/>
      <c r="N4420" s="90"/>
    </row>
    <row r="4421" spans="10:14">
      <c r="J4421" s="89"/>
      <c r="K4421" s="89"/>
      <c r="L4421" s="89"/>
      <c r="M4421" s="91"/>
      <c r="N4421" s="90"/>
    </row>
    <row r="4422" spans="10:14">
      <c r="J4422" s="89"/>
      <c r="K4422" s="89"/>
      <c r="L4422" s="89"/>
      <c r="M4422" s="91"/>
      <c r="N4422" s="90"/>
    </row>
    <row r="4423" spans="10:14">
      <c r="J4423" s="89"/>
      <c r="K4423" s="89"/>
      <c r="L4423" s="89"/>
      <c r="M4423" s="91"/>
      <c r="N4423" s="90"/>
    </row>
    <row r="4424" spans="10:14">
      <c r="J4424" s="89"/>
      <c r="K4424" s="89"/>
      <c r="L4424" s="89"/>
      <c r="M4424" s="91"/>
      <c r="N4424" s="90"/>
    </row>
    <row r="4425" spans="10:14">
      <c r="J4425" s="89"/>
      <c r="K4425" s="89"/>
      <c r="L4425" s="89"/>
      <c r="M4425" s="91"/>
      <c r="N4425" s="90"/>
    </row>
    <row r="4426" spans="10:14">
      <c r="J4426" s="89"/>
      <c r="K4426" s="89"/>
      <c r="L4426" s="89"/>
      <c r="M4426" s="91"/>
      <c r="N4426" s="90"/>
    </row>
    <row r="4427" spans="10:14">
      <c r="J4427" s="89"/>
      <c r="K4427" s="89"/>
      <c r="L4427" s="89"/>
      <c r="M4427" s="91"/>
      <c r="N4427" s="90"/>
    </row>
    <row r="4428" spans="10:14">
      <c r="J4428" s="89"/>
      <c r="K4428" s="89"/>
      <c r="L4428" s="89"/>
      <c r="M4428" s="91"/>
      <c r="N4428" s="90"/>
    </row>
    <row r="4429" spans="10:14">
      <c r="J4429" s="89"/>
      <c r="K4429" s="89"/>
      <c r="L4429" s="89"/>
      <c r="M4429" s="91"/>
      <c r="N4429" s="90"/>
    </row>
    <row r="4430" spans="10:14">
      <c r="J4430" s="89"/>
      <c r="K4430" s="89"/>
      <c r="L4430" s="89"/>
      <c r="M4430" s="91"/>
      <c r="N4430" s="90"/>
    </row>
    <row r="4431" spans="10:14">
      <c r="J4431" s="89"/>
      <c r="K4431" s="89"/>
      <c r="L4431" s="89"/>
      <c r="M4431" s="91"/>
      <c r="N4431" s="90"/>
    </row>
    <row r="4432" spans="10:14">
      <c r="J4432" s="89"/>
      <c r="K4432" s="89"/>
      <c r="L4432" s="89"/>
      <c r="M4432" s="91"/>
      <c r="N4432" s="90"/>
    </row>
    <row r="4433" spans="10:14">
      <c r="J4433" s="89"/>
      <c r="K4433" s="89"/>
      <c r="L4433" s="89"/>
      <c r="M4433" s="91"/>
      <c r="N4433" s="90"/>
    </row>
    <row r="4434" spans="10:14">
      <c r="J4434" s="89"/>
      <c r="K4434" s="89"/>
      <c r="L4434" s="89"/>
      <c r="M4434" s="91"/>
      <c r="N4434" s="90"/>
    </row>
    <row r="4435" spans="10:14">
      <c r="J4435" s="89"/>
      <c r="K4435" s="89"/>
      <c r="L4435" s="89"/>
      <c r="M4435" s="91"/>
      <c r="N4435" s="90"/>
    </row>
    <row r="4436" spans="10:14">
      <c r="J4436" s="89"/>
      <c r="K4436" s="89"/>
      <c r="L4436" s="89"/>
      <c r="M4436" s="91"/>
      <c r="N4436" s="90"/>
    </row>
    <row r="4437" spans="10:14">
      <c r="J4437" s="89"/>
      <c r="K4437" s="89"/>
      <c r="L4437" s="89"/>
      <c r="M4437" s="91"/>
      <c r="N4437" s="90"/>
    </row>
    <row r="4438" spans="10:14">
      <c r="J4438" s="89"/>
      <c r="K4438" s="89"/>
      <c r="L4438" s="89"/>
      <c r="M4438" s="91"/>
      <c r="N4438" s="90"/>
    </row>
    <row r="4439" spans="10:14">
      <c r="J4439" s="89"/>
      <c r="K4439" s="89"/>
      <c r="L4439" s="89"/>
      <c r="M4439" s="91"/>
      <c r="N4439" s="90"/>
    </row>
    <row r="4440" spans="10:14">
      <c r="J4440" s="89"/>
      <c r="K4440" s="89"/>
      <c r="L4440" s="89"/>
      <c r="M4440" s="91"/>
      <c r="N4440" s="90"/>
    </row>
    <row r="4441" spans="10:14">
      <c r="J4441" s="89"/>
      <c r="K4441" s="89"/>
      <c r="L4441" s="89"/>
      <c r="M4441" s="91"/>
      <c r="N4441" s="90"/>
    </row>
    <row r="4442" spans="10:14">
      <c r="J4442" s="89"/>
      <c r="K4442" s="89"/>
      <c r="L4442" s="89"/>
      <c r="M4442" s="91"/>
      <c r="N4442" s="90"/>
    </row>
    <row r="4443" spans="10:14">
      <c r="J4443" s="89"/>
      <c r="K4443" s="89"/>
      <c r="L4443" s="89"/>
      <c r="M4443" s="91"/>
      <c r="N4443" s="90"/>
    </row>
    <row r="4444" spans="10:14">
      <c r="J4444" s="89"/>
      <c r="K4444" s="89"/>
      <c r="L4444" s="89"/>
      <c r="M4444" s="91"/>
      <c r="N4444" s="90"/>
    </row>
    <row r="4445" spans="10:14">
      <c r="J4445" s="89"/>
      <c r="K4445" s="89"/>
      <c r="L4445" s="89"/>
      <c r="M4445" s="91"/>
      <c r="N4445" s="90"/>
    </row>
    <row r="4446" spans="10:14">
      <c r="J4446" s="89"/>
      <c r="K4446" s="89"/>
      <c r="L4446" s="89"/>
      <c r="M4446" s="91"/>
      <c r="N4446" s="90"/>
    </row>
    <row r="4447" spans="10:14">
      <c r="J4447" s="89"/>
      <c r="K4447" s="89"/>
      <c r="L4447" s="89"/>
      <c r="M4447" s="91"/>
      <c r="N4447" s="90"/>
    </row>
    <row r="4448" spans="10:14">
      <c r="J4448" s="89"/>
      <c r="K4448" s="89"/>
      <c r="L4448" s="89"/>
      <c r="M4448" s="91"/>
      <c r="N4448" s="90"/>
    </row>
    <row r="4449" spans="10:14">
      <c r="J4449" s="89"/>
      <c r="K4449" s="89"/>
      <c r="L4449" s="89"/>
      <c r="M4449" s="91"/>
      <c r="N4449" s="90"/>
    </row>
    <row r="4450" spans="10:14">
      <c r="J4450" s="89"/>
      <c r="K4450" s="89"/>
      <c r="L4450" s="89"/>
      <c r="M4450" s="91"/>
      <c r="N4450" s="90"/>
    </row>
    <row r="4451" spans="10:14">
      <c r="J4451" s="89"/>
      <c r="K4451" s="89"/>
      <c r="L4451" s="89"/>
      <c r="M4451" s="91"/>
      <c r="N4451" s="90"/>
    </row>
    <row r="4452" spans="10:14">
      <c r="J4452" s="89"/>
      <c r="K4452" s="89"/>
      <c r="L4452" s="89"/>
      <c r="M4452" s="91"/>
      <c r="N4452" s="90"/>
    </row>
    <row r="4453" spans="10:14">
      <c r="J4453" s="89"/>
      <c r="K4453" s="89"/>
      <c r="L4453" s="89"/>
      <c r="M4453" s="91"/>
      <c r="N4453" s="90"/>
    </row>
    <row r="4454" spans="10:14">
      <c r="J4454" s="89"/>
      <c r="K4454" s="89"/>
      <c r="L4454" s="89"/>
      <c r="M4454" s="91"/>
      <c r="N4454" s="90"/>
    </row>
    <row r="4455" spans="10:14">
      <c r="J4455" s="89"/>
      <c r="K4455" s="89"/>
      <c r="L4455" s="89"/>
      <c r="M4455" s="91"/>
      <c r="N4455" s="90"/>
    </row>
    <row r="4456" spans="10:14">
      <c r="J4456" s="89"/>
      <c r="K4456" s="89"/>
      <c r="L4456" s="89"/>
      <c r="M4456" s="91"/>
      <c r="N4456" s="90"/>
    </row>
    <row r="4457" spans="10:14">
      <c r="J4457" s="89"/>
      <c r="K4457" s="89"/>
      <c r="L4457" s="89"/>
      <c r="M4457" s="91"/>
      <c r="N4457" s="90"/>
    </row>
    <row r="4458" spans="10:14">
      <c r="J4458" s="89"/>
      <c r="K4458" s="89"/>
      <c r="L4458" s="89"/>
      <c r="M4458" s="91"/>
      <c r="N4458" s="90"/>
    </row>
    <row r="4459" spans="10:14">
      <c r="J4459" s="89"/>
      <c r="K4459" s="89"/>
      <c r="L4459" s="89"/>
      <c r="M4459" s="91"/>
      <c r="N4459" s="90"/>
    </row>
    <row r="4460" spans="10:14">
      <c r="J4460" s="89"/>
      <c r="K4460" s="89"/>
      <c r="L4460" s="89"/>
      <c r="M4460" s="91"/>
      <c r="N4460" s="90"/>
    </row>
    <row r="4461" spans="10:14">
      <c r="J4461" s="89"/>
      <c r="K4461" s="89"/>
      <c r="L4461" s="89"/>
      <c r="M4461" s="91"/>
      <c r="N4461" s="90"/>
    </row>
    <row r="4462" spans="10:14">
      <c r="J4462" s="89"/>
      <c r="K4462" s="89"/>
      <c r="L4462" s="89"/>
      <c r="M4462" s="91"/>
      <c r="N4462" s="90"/>
    </row>
    <row r="4463" spans="10:14">
      <c r="J4463" s="89"/>
      <c r="K4463" s="89"/>
      <c r="L4463" s="89"/>
      <c r="M4463" s="91"/>
      <c r="N4463" s="90"/>
    </row>
    <row r="4464" spans="10:14">
      <c r="J4464" s="89"/>
      <c r="K4464" s="89"/>
      <c r="L4464" s="89"/>
      <c r="M4464" s="91"/>
      <c r="N4464" s="90"/>
    </row>
    <row r="4465" spans="10:14">
      <c r="J4465" s="89"/>
      <c r="K4465" s="89"/>
      <c r="L4465" s="89"/>
      <c r="M4465" s="91"/>
      <c r="N4465" s="90"/>
    </row>
    <row r="4466" spans="10:14">
      <c r="J4466" s="89"/>
      <c r="K4466" s="89"/>
      <c r="L4466" s="89"/>
      <c r="M4466" s="91"/>
      <c r="N4466" s="90"/>
    </row>
    <row r="4467" spans="10:14">
      <c r="J4467" s="89"/>
      <c r="K4467" s="89"/>
      <c r="L4467" s="89"/>
      <c r="M4467" s="91"/>
      <c r="N4467" s="90"/>
    </row>
    <row r="4468" spans="10:14">
      <c r="J4468" s="89"/>
      <c r="K4468" s="89"/>
      <c r="L4468" s="89"/>
      <c r="M4468" s="91"/>
      <c r="N4468" s="90"/>
    </row>
    <row r="4469" spans="10:14">
      <c r="J4469" s="89"/>
      <c r="K4469" s="89"/>
      <c r="L4469" s="89"/>
      <c r="M4469" s="91"/>
      <c r="N4469" s="90"/>
    </row>
    <row r="4470" spans="10:14">
      <c r="J4470" s="89"/>
      <c r="K4470" s="89"/>
      <c r="L4470" s="89"/>
      <c r="M4470" s="91"/>
      <c r="N4470" s="90"/>
    </row>
    <row r="4471" spans="10:14">
      <c r="J4471" s="89"/>
      <c r="K4471" s="89"/>
      <c r="L4471" s="89"/>
      <c r="M4471" s="91"/>
      <c r="N4471" s="90"/>
    </row>
    <row r="4472" spans="10:14">
      <c r="J4472" s="89"/>
      <c r="K4472" s="89"/>
      <c r="L4472" s="89"/>
      <c r="M4472" s="91"/>
      <c r="N4472" s="90"/>
    </row>
    <row r="4473" spans="10:14">
      <c r="J4473" s="89"/>
      <c r="K4473" s="89"/>
      <c r="L4473" s="89"/>
      <c r="M4473" s="91"/>
      <c r="N4473" s="90"/>
    </row>
    <row r="4474" spans="10:14">
      <c r="J4474" s="89"/>
      <c r="K4474" s="89"/>
      <c r="L4474" s="89"/>
      <c r="M4474" s="91"/>
      <c r="N4474" s="90"/>
    </row>
    <row r="4475" spans="10:14">
      <c r="J4475" s="89"/>
      <c r="K4475" s="89"/>
      <c r="L4475" s="89"/>
      <c r="M4475" s="91"/>
      <c r="N4475" s="90"/>
    </row>
    <row r="4476" spans="10:14">
      <c r="J4476" s="89"/>
      <c r="K4476" s="89"/>
      <c r="L4476" s="89"/>
      <c r="M4476" s="91"/>
      <c r="N4476" s="90"/>
    </row>
    <row r="4477" spans="10:14">
      <c r="J4477" s="89"/>
      <c r="K4477" s="89"/>
      <c r="L4477" s="89"/>
      <c r="M4477" s="91"/>
      <c r="N4477" s="90"/>
    </row>
    <row r="4478" spans="10:14">
      <c r="J4478" s="89"/>
      <c r="K4478" s="89"/>
      <c r="L4478" s="89"/>
      <c r="M4478" s="91"/>
      <c r="N4478" s="90"/>
    </row>
    <row r="4479" spans="10:14">
      <c r="J4479" s="89"/>
      <c r="K4479" s="89"/>
      <c r="L4479" s="89"/>
      <c r="M4479" s="91"/>
      <c r="N4479" s="90"/>
    </row>
    <row r="4480" spans="10:14">
      <c r="J4480" s="89"/>
      <c r="K4480" s="89"/>
      <c r="L4480" s="89"/>
      <c r="M4480" s="91"/>
      <c r="N4480" s="90"/>
    </row>
    <row r="4481" spans="10:14">
      <c r="J4481" s="89"/>
      <c r="K4481" s="89"/>
      <c r="L4481" s="89"/>
      <c r="M4481" s="91"/>
      <c r="N4481" s="90"/>
    </row>
    <row r="4482" spans="10:14">
      <c r="J4482" s="89"/>
      <c r="K4482" s="89"/>
      <c r="L4482" s="89"/>
      <c r="M4482" s="91"/>
      <c r="N4482" s="90"/>
    </row>
    <row r="4483" spans="10:14">
      <c r="J4483" s="89"/>
      <c r="K4483" s="89"/>
      <c r="L4483" s="89"/>
      <c r="M4483" s="91"/>
      <c r="N4483" s="90"/>
    </row>
    <row r="4484" spans="10:14">
      <c r="J4484" s="89"/>
      <c r="K4484" s="89"/>
      <c r="L4484" s="89"/>
      <c r="M4484" s="91"/>
      <c r="N4484" s="90"/>
    </row>
    <row r="4485" spans="10:14">
      <c r="J4485" s="89"/>
      <c r="K4485" s="89"/>
      <c r="L4485" s="89"/>
      <c r="M4485" s="91"/>
      <c r="N4485" s="90"/>
    </row>
    <row r="4486" spans="10:14">
      <c r="J4486" s="89"/>
      <c r="K4486" s="89"/>
      <c r="L4486" s="89"/>
      <c r="M4486" s="91"/>
      <c r="N4486" s="90"/>
    </row>
    <row r="4487" spans="10:14">
      <c r="J4487" s="89"/>
      <c r="K4487" s="89"/>
      <c r="L4487" s="89"/>
      <c r="M4487" s="91"/>
      <c r="N4487" s="90"/>
    </row>
    <row r="4488" spans="10:14">
      <c r="J4488" s="89"/>
      <c r="K4488" s="89"/>
      <c r="L4488" s="89"/>
      <c r="M4488" s="91"/>
      <c r="N4488" s="90"/>
    </row>
    <row r="4489" spans="10:14">
      <c r="J4489" s="89"/>
      <c r="K4489" s="89"/>
      <c r="L4489" s="89"/>
      <c r="M4489" s="91"/>
      <c r="N4489" s="90"/>
    </row>
    <row r="4490" spans="10:14">
      <c r="J4490" s="89"/>
      <c r="K4490" s="89"/>
      <c r="L4490" s="89"/>
      <c r="M4490" s="91"/>
      <c r="N4490" s="90"/>
    </row>
    <row r="4491" spans="10:14">
      <c r="J4491" s="89"/>
      <c r="K4491" s="89"/>
      <c r="L4491" s="89"/>
      <c r="M4491" s="91"/>
      <c r="N4491" s="90"/>
    </row>
    <row r="4492" spans="10:14">
      <c r="J4492" s="89"/>
      <c r="K4492" s="89"/>
      <c r="L4492" s="89"/>
      <c r="M4492" s="91"/>
      <c r="N4492" s="90"/>
    </row>
    <row r="4493" spans="10:14">
      <c r="J4493" s="89"/>
      <c r="K4493" s="89"/>
      <c r="L4493" s="89"/>
      <c r="M4493" s="91"/>
      <c r="N4493" s="90"/>
    </row>
    <row r="4494" spans="10:14">
      <c r="J4494" s="89"/>
      <c r="K4494" s="89"/>
      <c r="L4494" s="89"/>
      <c r="M4494" s="91"/>
      <c r="N4494" s="90"/>
    </row>
    <row r="4495" spans="10:14">
      <c r="J4495" s="89"/>
      <c r="K4495" s="89"/>
      <c r="L4495" s="89"/>
      <c r="M4495" s="91"/>
      <c r="N4495" s="90"/>
    </row>
    <row r="4496" spans="10:14">
      <c r="J4496" s="89"/>
      <c r="K4496" s="89"/>
      <c r="L4496" s="89"/>
      <c r="M4496" s="91"/>
      <c r="N4496" s="90"/>
    </row>
    <row r="4497" spans="10:14">
      <c r="J4497" s="89"/>
      <c r="K4497" s="89"/>
      <c r="L4497" s="89"/>
      <c r="M4497" s="91"/>
      <c r="N4497" s="90"/>
    </row>
    <row r="4498" spans="10:14">
      <c r="J4498" s="89"/>
      <c r="K4498" s="89"/>
      <c r="L4498" s="89"/>
      <c r="M4498" s="91"/>
      <c r="N4498" s="90"/>
    </row>
    <row r="4499" spans="10:14">
      <c r="J4499" s="89"/>
      <c r="K4499" s="89"/>
      <c r="L4499" s="89"/>
      <c r="M4499" s="91"/>
      <c r="N4499" s="90"/>
    </row>
    <row r="4500" spans="10:14">
      <c r="J4500" s="89"/>
      <c r="K4500" s="89"/>
      <c r="L4500" s="89"/>
      <c r="M4500" s="91"/>
      <c r="N4500" s="90"/>
    </row>
    <row r="4501" spans="10:14">
      <c r="J4501" s="89"/>
      <c r="K4501" s="89"/>
      <c r="L4501" s="89"/>
      <c r="M4501" s="91"/>
      <c r="N4501" s="90"/>
    </row>
    <row r="4502" spans="10:14">
      <c r="J4502" s="89"/>
      <c r="K4502" s="89"/>
      <c r="L4502" s="89"/>
      <c r="M4502" s="91"/>
      <c r="N4502" s="90"/>
    </row>
    <row r="4503" spans="10:14">
      <c r="J4503" s="89"/>
      <c r="K4503" s="89"/>
      <c r="L4503" s="89"/>
      <c r="M4503" s="91"/>
      <c r="N4503" s="90"/>
    </row>
    <row r="4504" spans="10:14">
      <c r="J4504" s="89"/>
      <c r="K4504" s="89"/>
      <c r="L4504" s="89"/>
      <c r="M4504" s="91"/>
      <c r="N4504" s="90"/>
    </row>
    <row r="4505" spans="10:14">
      <c r="J4505" s="89"/>
      <c r="K4505" s="89"/>
      <c r="L4505" s="89"/>
      <c r="M4505" s="91"/>
      <c r="N4505" s="90"/>
    </row>
    <row r="4506" spans="10:14">
      <c r="J4506" s="89"/>
      <c r="K4506" s="89"/>
      <c r="L4506" s="89"/>
      <c r="M4506" s="91"/>
      <c r="N4506" s="90"/>
    </row>
    <row r="4507" spans="10:14">
      <c r="J4507" s="89"/>
      <c r="K4507" s="89"/>
      <c r="L4507" s="89"/>
      <c r="M4507" s="91"/>
      <c r="N4507" s="90"/>
    </row>
    <row r="4508" spans="10:14">
      <c r="J4508" s="89"/>
      <c r="K4508" s="89"/>
      <c r="L4508" s="89"/>
      <c r="M4508" s="91"/>
      <c r="N4508" s="90"/>
    </row>
    <row r="4509" spans="10:14">
      <c r="J4509" s="89"/>
      <c r="K4509" s="89"/>
      <c r="L4509" s="89"/>
      <c r="M4509" s="91"/>
      <c r="N4509" s="90"/>
    </row>
    <row r="4510" spans="10:14">
      <c r="J4510" s="89"/>
      <c r="K4510" s="89"/>
      <c r="L4510" s="89"/>
      <c r="M4510" s="91"/>
      <c r="N4510" s="90"/>
    </row>
    <row r="4511" spans="10:14">
      <c r="J4511" s="89"/>
      <c r="K4511" s="89"/>
      <c r="L4511" s="89"/>
      <c r="M4511" s="91"/>
      <c r="N4511" s="90"/>
    </row>
    <row r="4512" spans="10:14">
      <c r="J4512" s="89"/>
      <c r="K4512" s="89"/>
      <c r="L4512" s="89"/>
      <c r="M4512" s="91"/>
      <c r="N4512" s="90"/>
    </row>
    <row r="4513" spans="10:14">
      <c r="J4513" s="89"/>
      <c r="K4513" s="89"/>
      <c r="L4513" s="89"/>
      <c r="M4513" s="91"/>
      <c r="N4513" s="90"/>
    </row>
    <row r="4514" spans="10:14">
      <c r="J4514" s="89"/>
      <c r="K4514" s="89"/>
      <c r="L4514" s="89"/>
      <c r="M4514" s="91"/>
      <c r="N4514" s="90"/>
    </row>
    <row r="4515" spans="10:14">
      <c r="J4515" s="89"/>
      <c r="K4515" s="89"/>
      <c r="L4515" s="89"/>
      <c r="M4515" s="91"/>
      <c r="N4515" s="90"/>
    </row>
    <row r="4516" spans="10:14">
      <c r="J4516" s="89"/>
      <c r="K4516" s="89"/>
      <c r="L4516" s="89"/>
      <c r="M4516" s="91"/>
      <c r="N4516" s="90"/>
    </row>
    <row r="4517" spans="10:14">
      <c r="J4517" s="89"/>
      <c r="K4517" s="89"/>
      <c r="L4517" s="89"/>
      <c r="M4517" s="91"/>
      <c r="N4517" s="90"/>
    </row>
    <row r="4518" spans="10:14">
      <c r="J4518" s="89"/>
      <c r="K4518" s="89"/>
      <c r="L4518" s="89"/>
      <c r="M4518" s="91"/>
      <c r="N4518" s="90"/>
    </row>
    <row r="4519" spans="10:14">
      <c r="J4519" s="89"/>
      <c r="K4519" s="89"/>
      <c r="L4519" s="89"/>
      <c r="M4519" s="91"/>
      <c r="N4519" s="90"/>
    </row>
    <row r="4520" spans="10:14">
      <c r="J4520" s="89"/>
      <c r="K4520" s="89"/>
      <c r="L4520" s="89"/>
      <c r="M4520" s="91"/>
      <c r="N4520" s="90"/>
    </row>
    <row r="4521" spans="10:14">
      <c r="J4521" s="89"/>
      <c r="K4521" s="89"/>
      <c r="L4521" s="89"/>
      <c r="M4521" s="91"/>
      <c r="N4521" s="90"/>
    </row>
    <row r="4522" spans="10:14">
      <c r="J4522" s="89"/>
      <c r="K4522" s="89"/>
      <c r="L4522" s="89"/>
      <c r="M4522" s="91"/>
      <c r="N4522" s="90"/>
    </row>
    <row r="4523" spans="10:14">
      <c r="J4523" s="89"/>
      <c r="K4523" s="89"/>
      <c r="L4523" s="89"/>
      <c r="M4523" s="91"/>
      <c r="N4523" s="90"/>
    </row>
    <row r="4524" spans="10:14">
      <c r="J4524" s="89"/>
      <c r="K4524" s="89"/>
      <c r="L4524" s="89"/>
      <c r="M4524" s="91"/>
      <c r="N4524" s="90"/>
    </row>
    <row r="4525" spans="10:14">
      <c r="J4525" s="89"/>
      <c r="K4525" s="89"/>
      <c r="L4525" s="89"/>
      <c r="M4525" s="91"/>
      <c r="N4525" s="90"/>
    </row>
    <row r="4526" spans="10:14">
      <c r="J4526" s="89"/>
      <c r="K4526" s="89"/>
      <c r="L4526" s="89"/>
      <c r="M4526" s="91"/>
      <c r="N4526" s="90"/>
    </row>
    <row r="4527" spans="10:14">
      <c r="J4527" s="89"/>
      <c r="K4527" s="89"/>
      <c r="L4527" s="89"/>
      <c r="M4527" s="91"/>
      <c r="N4527" s="90"/>
    </row>
    <row r="4528" spans="10:14">
      <c r="J4528" s="89"/>
      <c r="K4528" s="89"/>
      <c r="L4528" s="89"/>
      <c r="M4528" s="91"/>
      <c r="N4528" s="90"/>
    </row>
    <row r="4529" spans="10:14">
      <c r="J4529" s="89"/>
      <c r="K4529" s="89"/>
      <c r="L4529" s="89"/>
      <c r="M4529" s="91"/>
      <c r="N4529" s="90"/>
    </row>
    <row r="4530" spans="10:14">
      <c r="J4530" s="89"/>
      <c r="K4530" s="89"/>
      <c r="L4530" s="89"/>
      <c r="M4530" s="91"/>
      <c r="N4530" s="90"/>
    </row>
    <row r="4531" spans="10:14">
      <c r="J4531" s="89"/>
      <c r="K4531" s="89"/>
      <c r="L4531" s="89"/>
      <c r="M4531" s="91"/>
      <c r="N4531" s="90"/>
    </row>
    <row r="4532" spans="10:14">
      <c r="J4532" s="89"/>
      <c r="K4532" s="89"/>
      <c r="L4532" s="89"/>
      <c r="M4532" s="91"/>
      <c r="N4532" s="90"/>
    </row>
    <row r="4533" spans="10:14">
      <c r="J4533" s="89"/>
      <c r="K4533" s="89"/>
      <c r="L4533" s="89"/>
      <c r="M4533" s="91"/>
      <c r="N4533" s="90"/>
    </row>
    <row r="4534" spans="10:14">
      <c r="J4534" s="89"/>
      <c r="K4534" s="89"/>
      <c r="L4534" s="89"/>
      <c r="M4534" s="91"/>
      <c r="N4534" s="90"/>
    </row>
    <row r="4535" spans="10:14">
      <c r="J4535" s="89"/>
      <c r="K4535" s="89"/>
      <c r="L4535" s="89"/>
      <c r="M4535" s="91"/>
      <c r="N4535" s="90"/>
    </row>
    <row r="4536" spans="10:14">
      <c r="J4536" s="89"/>
      <c r="K4536" s="89"/>
      <c r="L4536" s="89"/>
      <c r="M4536" s="91"/>
      <c r="N4536" s="90"/>
    </row>
    <row r="4537" spans="10:14">
      <c r="J4537" s="89"/>
      <c r="K4537" s="89"/>
      <c r="L4537" s="89"/>
      <c r="M4537" s="91"/>
      <c r="N4537" s="90"/>
    </row>
    <row r="4538" spans="10:14">
      <c r="J4538" s="89"/>
      <c r="K4538" s="89"/>
      <c r="L4538" s="89"/>
      <c r="M4538" s="91"/>
      <c r="N4538" s="90"/>
    </row>
    <row r="4539" spans="10:14">
      <c r="J4539" s="89"/>
      <c r="K4539" s="89"/>
      <c r="L4539" s="89"/>
      <c r="M4539" s="91"/>
      <c r="N4539" s="90"/>
    </row>
    <row r="4540" spans="10:14">
      <c r="J4540" s="89"/>
      <c r="K4540" s="89"/>
      <c r="L4540" s="89"/>
      <c r="M4540" s="91"/>
      <c r="N4540" s="90"/>
    </row>
    <row r="4541" spans="10:14">
      <c r="J4541" s="89"/>
      <c r="K4541" s="89"/>
      <c r="L4541" s="89"/>
      <c r="M4541" s="91"/>
      <c r="N4541" s="90"/>
    </row>
    <row r="4542" spans="10:14">
      <c r="J4542" s="89"/>
      <c r="K4542" s="89"/>
      <c r="L4542" s="89"/>
      <c r="M4542" s="91"/>
      <c r="N4542" s="90"/>
    </row>
    <row r="4543" spans="10:14">
      <c r="J4543" s="89"/>
      <c r="K4543" s="89"/>
      <c r="L4543" s="89"/>
      <c r="M4543" s="91"/>
      <c r="N4543" s="90"/>
    </row>
    <row r="4544" spans="10:14">
      <c r="J4544" s="89"/>
      <c r="K4544" s="89"/>
      <c r="L4544" s="89"/>
      <c r="M4544" s="91"/>
      <c r="N4544" s="90"/>
    </row>
    <row r="4545" spans="10:14">
      <c r="J4545" s="89"/>
      <c r="K4545" s="89"/>
      <c r="L4545" s="89"/>
      <c r="M4545" s="91"/>
      <c r="N4545" s="90"/>
    </row>
    <row r="4546" spans="10:14">
      <c r="J4546" s="89"/>
      <c r="K4546" s="89"/>
      <c r="L4546" s="89"/>
      <c r="M4546" s="91"/>
      <c r="N4546" s="90"/>
    </row>
    <row r="4547" spans="10:14">
      <c r="J4547" s="89"/>
      <c r="K4547" s="89"/>
      <c r="L4547" s="89"/>
      <c r="M4547" s="91"/>
      <c r="N4547" s="90"/>
    </row>
    <row r="4548" spans="10:14">
      <c r="J4548" s="89"/>
      <c r="K4548" s="89"/>
      <c r="L4548" s="89"/>
      <c r="M4548" s="91"/>
      <c r="N4548" s="90"/>
    </row>
    <row r="4549" spans="10:14">
      <c r="J4549" s="89"/>
      <c r="K4549" s="89"/>
      <c r="L4549" s="89"/>
      <c r="M4549" s="91"/>
      <c r="N4549" s="90"/>
    </row>
    <row r="4550" spans="10:14">
      <c r="J4550" s="89"/>
      <c r="K4550" s="89"/>
      <c r="L4550" s="89"/>
      <c r="M4550" s="91"/>
      <c r="N4550" s="90"/>
    </row>
    <row r="4551" spans="10:14">
      <c r="J4551" s="89"/>
      <c r="K4551" s="89"/>
      <c r="L4551" s="89"/>
      <c r="M4551" s="91"/>
      <c r="N4551" s="90"/>
    </row>
    <row r="4552" spans="10:14">
      <c r="J4552" s="89"/>
      <c r="K4552" s="89"/>
      <c r="L4552" s="89"/>
      <c r="M4552" s="91"/>
      <c r="N4552" s="90"/>
    </row>
    <row r="4553" spans="10:14">
      <c r="J4553" s="89"/>
      <c r="K4553" s="89"/>
      <c r="L4553" s="89"/>
      <c r="M4553" s="91"/>
      <c r="N4553" s="90"/>
    </row>
    <row r="4554" spans="10:14">
      <c r="J4554" s="89"/>
      <c r="K4554" s="89"/>
      <c r="L4554" s="89"/>
      <c r="M4554" s="91"/>
      <c r="N4554" s="90"/>
    </row>
    <row r="4555" spans="10:14">
      <c r="J4555" s="89"/>
      <c r="K4555" s="89"/>
      <c r="L4555" s="89"/>
      <c r="M4555" s="91"/>
      <c r="N4555" s="90"/>
    </row>
    <row r="4556" spans="10:14">
      <c r="J4556" s="89"/>
      <c r="K4556" s="89"/>
      <c r="L4556" s="89"/>
      <c r="M4556" s="91"/>
      <c r="N4556" s="90"/>
    </row>
    <row r="4557" spans="10:14">
      <c r="J4557" s="89"/>
      <c r="K4557" s="89"/>
      <c r="L4557" s="89"/>
      <c r="M4557" s="91"/>
      <c r="N4557" s="90"/>
    </row>
    <row r="4558" spans="10:14">
      <c r="J4558" s="89"/>
      <c r="K4558" s="89"/>
      <c r="L4558" s="89"/>
      <c r="M4558" s="91"/>
      <c r="N4558" s="90"/>
    </row>
    <row r="4559" spans="10:14">
      <c r="J4559" s="89"/>
      <c r="K4559" s="89"/>
      <c r="L4559" s="89"/>
      <c r="M4559" s="91"/>
      <c r="N4559" s="90"/>
    </row>
    <row r="4560" spans="10:14">
      <c r="J4560" s="89"/>
      <c r="K4560" s="89"/>
      <c r="L4560" s="89"/>
      <c r="M4560" s="91"/>
      <c r="N4560" s="90"/>
    </row>
    <row r="4561" spans="10:14">
      <c r="J4561" s="89"/>
      <c r="K4561" s="89"/>
      <c r="L4561" s="89"/>
      <c r="M4561" s="91"/>
      <c r="N4561" s="90"/>
    </row>
    <row r="4562" spans="10:14">
      <c r="J4562" s="89"/>
      <c r="K4562" s="89"/>
      <c r="L4562" s="89"/>
      <c r="M4562" s="91"/>
      <c r="N4562" s="90"/>
    </row>
    <row r="4563" spans="10:14">
      <c r="J4563" s="89"/>
      <c r="K4563" s="89"/>
      <c r="L4563" s="89"/>
      <c r="M4563" s="91"/>
      <c r="N4563" s="90"/>
    </row>
    <row r="4564" spans="10:14">
      <c r="J4564" s="89"/>
      <c r="K4564" s="89"/>
      <c r="L4564" s="89"/>
      <c r="M4564" s="91"/>
      <c r="N4564" s="90"/>
    </row>
    <row r="4565" spans="10:14">
      <c r="J4565" s="89"/>
      <c r="K4565" s="89"/>
      <c r="L4565" s="89"/>
      <c r="M4565" s="91"/>
      <c r="N4565" s="90"/>
    </row>
    <row r="4566" spans="10:14">
      <c r="J4566" s="89"/>
      <c r="K4566" s="89"/>
      <c r="L4566" s="89"/>
      <c r="M4566" s="91"/>
      <c r="N4566" s="90"/>
    </row>
    <row r="4567" spans="10:14">
      <c r="J4567" s="89"/>
      <c r="K4567" s="89"/>
      <c r="L4567" s="89"/>
      <c r="M4567" s="91"/>
      <c r="N4567" s="90"/>
    </row>
    <row r="4568" spans="10:14">
      <c r="J4568" s="89"/>
      <c r="K4568" s="89"/>
      <c r="L4568" s="89"/>
      <c r="M4568" s="91"/>
      <c r="N4568" s="90"/>
    </row>
    <row r="4569" spans="10:14">
      <c r="J4569" s="89"/>
      <c r="K4569" s="89"/>
      <c r="L4569" s="89"/>
      <c r="M4569" s="91"/>
      <c r="N4569" s="90"/>
    </row>
    <row r="4570" spans="10:14">
      <c r="J4570" s="89"/>
      <c r="K4570" s="89"/>
      <c r="L4570" s="89"/>
      <c r="M4570" s="91"/>
      <c r="N4570" s="90"/>
    </row>
    <row r="4571" spans="10:14">
      <c r="J4571" s="89"/>
      <c r="K4571" s="89"/>
      <c r="L4571" s="89"/>
      <c r="M4571" s="91"/>
      <c r="N4571" s="90"/>
    </row>
    <row r="4572" spans="10:14">
      <c r="J4572" s="89"/>
      <c r="K4572" s="89"/>
      <c r="L4572" s="89"/>
      <c r="M4572" s="91"/>
      <c r="N4572" s="90"/>
    </row>
    <row r="4573" spans="10:14">
      <c r="J4573" s="89"/>
      <c r="K4573" s="89"/>
      <c r="L4573" s="89"/>
      <c r="M4573" s="91"/>
      <c r="N4573" s="90"/>
    </row>
    <row r="4574" spans="10:14">
      <c r="J4574" s="89"/>
      <c r="K4574" s="89"/>
      <c r="L4574" s="89"/>
      <c r="M4574" s="91"/>
      <c r="N4574" s="90"/>
    </row>
    <row r="4575" spans="10:14">
      <c r="J4575" s="89"/>
      <c r="K4575" s="89"/>
      <c r="L4575" s="89"/>
      <c r="M4575" s="91"/>
      <c r="N4575" s="90"/>
    </row>
    <row r="4576" spans="10:14">
      <c r="J4576" s="89"/>
      <c r="K4576" s="89"/>
      <c r="L4576" s="89"/>
      <c r="M4576" s="91"/>
      <c r="N4576" s="90"/>
    </row>
    <row r="4577" spans="10:14">
      <c r="J4577" s="89"/>
      <c r="K4577" s="89"/>
      <c r="L4577" s="89"/>
      <c r="M4577" s="91"/>
      <c r="N4577" s="90"/>
    </row>
    <row r="4578" spans="10:14">
      <c r="J4578" s="89"/>
      <c r="K4578" s="89"/>
      <c r="L4578" s="89"/>
      <c r="M4578" s="91"/>
      <c r="N4578" s="90"/>
    </row>
    <row r="4579" spans="10:14">
      <c r="J4579" s="89"/>
      <c r="K4579" s="89"/>
      <c r="L4579" s="89"/>
      <c r="M4579" s="91"/>
      <c r="N4579" s="90"/>
    </row>
    <row r="4580" spans="10:14">
      <c r="J4580" s="89"/>
      <c r="K4580" s="89"/>
      <c r="L4580" s="89"/>
      <c r="M4580" s="91"/>
      <c r="N4580" s="90"/>
    </row>
    <row r="4581" spans="10:14">
      <c r="J4581" s="89"/>
      <c r="K4581" s="89"/>
      <c r="L4581" s="89"/>
      <c r="M4581" s="91"/>
      <c r="N4581" s="90"/>
    </row>
    <row r="4582" spans="10:14">
      <c r="J4582" s="89"/>
      <c r="K4582" s="89"/>
      <c r="L4582" s="89"/>
      <c r="M4582" s="91"/>
      <c r="N4582" s="90"/>
    </row>
    <row r="4583" spans="10:14">
      <c r="J4583" s="89"/>
      <c r="K4583" s="89"/>
      <c r="L4583" s="89"/>
      <c r="M4583" s="91"/>
      <c r="N4583" s="90"/>
    </row>
    <row r="4584" spans="10:14">
      <c r="J4584" s="89"/>
      <c r="K4584" s="89"/>
      <c r="L4584" s="89"/>
      <c r="M4584" s="91"/>
      <c r="N4584" s="90"/>
    </row>
    <row r="4585" spans="10:14">
      <c r="J4585" s="89"/>
      <c r="K4585" s="89"/>
      <c r="L4585" s="89"/>
      <c r="M4585" s="91"/>
      <c r="N4585" s="90"/>
    </row>
    <row r="4586" spans="10:14">
      <c r="J4586" s="89"/>
      <c r="K4586" s="89"/>
      <c r="L4586" s="89"/>
      <c r="M4586" s="91"/>
      <c r="N4586" s="90"/>
    </row>
    <row r="4587" spans="10:14">
      <c r="J4587" s="89"/>
      <c r="K4587" s="89"/>
      <c r="L4587" s="89"/>
      <c r="M4587" s="91"/>
      <c r="N4587" s="90"/>
    </row>
    <row r="4588" spans="10:14">
      <c r="J4588" s="89"/>
      <c r="K4588" s="89"/>
      <c r="L4588" s="89"/>
      <c r="M4588" s="91"/>
      <c r="N4588" s="90"/>
    </row>
    <row r="4589" spans="10:14">
      <c r="J4589" s="89"/>
      <c r="K4589" s="89"/>
      <c r="L4589" s="89"/>
      <c r="M4589" s="91"/>
      <c r="N4589" s="90"/>
    </row>
    <row r="4590" spans="10:14">
      <c r="J4590" s="89"/>
      <c r="K4590" s="89"/>
      <c r="L4590" s="89"/>
      <c r="M4590" s="91"/>
      <c r="N4590" s="90"/>
    </row>
    <row r="4591" spans="10:14">
      <c r="J4591" s="89"/>
      <c r="K4591" s="89"/>
      <c r="L4591" s="89"/>
      <c r="M4591" s="91"/>
      <c r="N4591" s="90"/>
    </row>
    <row r="4592" spans="10:14">
      <c r="J4592" s="89"/>
      <c r="K4592" s="89"/>
      <c r="L4592" s="89"/>
      <c r="M4592" s="91"/>
      <c r="N4592" s="90"/>
    </row>
    <row r="4593" spans="10:14">
      <c r="J4593" s="89"/>
      <c r="K4593" s="89"/>
      <c r="L4593" s="89"/>
      <c r="M4593" s="91"/>
      <c r="N4593" s="90"/>
    </row>
    <row r="4594" spans="10:14">
      <c r="J4594" s="89"/>
      <c r="K4594" s="89"/>
      <c r="L4594" s="89"/>
      <c r="M4594" s="91"/>
      <c r="N4594" s="90"/>
    </row>
    <row r="4595" spans="10:14">
      <c r="J4595" s="89"/>
      <c r="K4595" s="89"/>
      <c r="L4595" s="89"/>
      <c r="M4595" s="91"/>
      <c r="N4595" s="90"/>
    </row>
    <row r="4596" spans="10:14">
      <c r="J4596" s="89"/>
      <c r="K4596" s="89"/>
      <c r="L4596" s="89"/>
      <c r="M4596" s="91"/>
      <c r="N4596" s="90"/>
    </row>
    <row r="4597" spans="10:14">
      <c r="J4597" s="89"/>
      <c r="K4597" s="89"/>
      <c r="L4597" s="89"/>
      <c r="M4597" s="91"/>
      <c r="N4597" s="90"/>
    </row>
    <row r="4598" spans="10:14">
      <c r="J4598" s="89"/>
      <c r="K4598" s="89"/>
      <c r="L4598" s="89"/>
      <c r="M4598" s="91"/>
      <c r="N4598" s="90"/>
    </row>
    <row r="4599" spans="10:14">
      <c r="J4599" s="89"/>
      <c r="K4599" s="89"/>
      <c r="L4599" s="89"/>
      <c r="M4599" s="91"/>
      <c r="N4599" s="90"/>
    </row>
    <row r="4600" spans="10:14">
      <c r="J4600" s="89"/>
      <c r="K4600" s="89"/>
      <c r="L4600" s="89"/>
      <c r="M4600" s="91"/>
      <c r="N4600" s="90"/>
    </row>
    <row r="4601" spans="10:14">
      <c r="J4601" s="89"/>
      <c r="K4601" s="89"/>
      <c r="L4601" s="89"/>
      <c r="M4601" s="91"/>
      <c r="N4601" s="90"/>
    </row>
    <row r="4602" spans="10:14">
      <c r="J4602" s="89"/>
      <c r="K4602" s="89"/>
      <c r="L4602" s="89"/>
      <c r="M4602" s="91"/>
      <c r="N4602" s="90"/>
    </row>
    <row r="4603" spans="10:14">
      <c r="J4603" s="89"/>
      <c r="K4603" s="89"/>
      <c r="L4603" s="89"/>
      <c r="M4603" s="91"/>
      <c r="N4603" s="90"/>
    </row>
    <row r="4604" spans="10:14">
      <c r="J4604" s="89"/>
      <c r="K4604" s="89"/>
      <c r="L4604" s="89"/>
      <c r="M4604" s="91"/>
      <c r="N4604" s="90"/>
    </row>
    <row r="4605" spans="10:14">
      <c r="J4605" s="89"/>
      <c r="K4605" s="89"/>
      <c r="L4605" s="89"/>
      <c r="M4605" s="91"/>
      <c r="N4605" s="90"/>
    </row>
    <row r="4606" spans="10:14">
      <c r="J4606" s="89"/>
      <c r="K4606" s="89"/>
      <c r="L4606" s="89"/>
      <c r="M4606" s="91"/>
      <c r="N4606" s="90"/>
    </row>
    <row r="4607" spans="10:14">
      <c r="J4607" s="89"/>
      <c r="K4607" s="89"/>
      <c r="L4607" s="89"/>
      <c r="M4607" s="91"/>
      <c r="N4607" s="90"/>
    </row>
    <row r="4608" spans="10:14">
      <c r="J4608" s="89"/>
      <c r="K4608" s="89"/>
      <c r="L4608" s="89"/>
      <c r="M4608" s="91"/>
      <c r="N4608" s="90"/>
    </row>
    <row r="4609" spans="10:14">
      <c r="J4609" s="89"/>
      <c r="K4609" s="89"/>
      <c r="L4609" s="89"/>
      <c r="M4609" s="91"/>
      <c r="N4609" s="90"/>
    </row>
    <row r="4610" spans="10:14">
      <c r="J4610" s="89"/>
      <c r="K4610" s="89"/>
      <c r="L4610" s="89"/>
      <c r="M4610" s="91"/>
      <c r="N4610" s="90"/>
    </row>
    <row r="4611" spans="10:14">
      <c r="J4611" s="89"/>
      <c r="K4611" s="89"/>
      <c r="L4611" s="89"/>
      <c r="M4611" s="91"/>
      <c r="N4611" s="90"/>
    </row>
    <row r="4612" spans="10:14">
      <c r="J4612" s="89"/>
      <c r="K4612" s="89"/>
      <c r="L4612" s="89"/>
      <c r="M4612" s="91"/>
      <c r="N4612" s="90"/>
    </row>
    <row r="4613" spans="10:14">
      <c r="J4613" s="89"/>
      <c r="K4613" s="89"/>
      <c r="L4613" s="89"/>
      <c r="M4613" s="91"/>
      <c r="N4613" s="90"/>
    </row>
    <row r="4614" spans="10:14">
      <c r="J4614" s="89"/>
      <c r="K4614" s="89"/>
      <c r="L4614" s="89"/>
      <c r="M4614" s="91"/>
      <c r="N4614" s="90"/>
    </row>
    <row r="4615" spans="10:14">
      <c r="J4615" s="89"/>
      <c r="K4615" s="89"/>
      <c r="L4615" s="89"/>
      <c r="M4615" s="91"/>
      <c r="N4615" s="90"/>
    </row>
    <row r="4616" spans="10:14">
      <c r="J4616" s="89"/>
      <c r="K4616" s="89"/>
      <c r="L4616" s="89"/>
      <c r="M4616" s="91"/>
      <c r="N4616" s="90"/>
    </row>
    <row r="4617" spans="10:14">
      <c r="J4617" s="89"/>
      <c r="K4617" s="89"/>
      <c r="L4617" s="89"/>
      <c r="M4617" s="91"/>
      <c r="N4617" s="90"/>
    </row>
    <row r="4618" spans="10:14">
      <c r="J4618" s="89"/>
      <c r="K4618" s="89"/>
      <c r="L4618" s="89"/>
      <c r="M4618" s="91"/>
      <c r="N4618" s="90"/>
    </row>
    <row r="4619" spans="10:14">
      <c r="J4619" s="89"/>
      <c r="K4619" s="89"/>
      <c r="L4619" s="89"/>
      <c r="M4619" s="91"/>
      <c r="N4619" s="90"/>
    </row>
    <row r="4620" spans="10:14">
      <c r="J4620" s="89"/>
      <c r="K4620" s="89"/>
      <c r="L4620" s="89"/>
      <c r="M4620" s="91"/>
      <c r="N4620" s="90"/>
    </row>
    <row r="4621" spans="10:14">
      <c r="J4621" s="89"/>
      <c r="K4621" s="89"/>
      <c r="L4621" s="89"/>
      <c r="M4621" s="91"/>
      <c r="N4621" s="90"/>
    </row>
    <row r="4622" spans="10:14">
      <c r="J4622" s="89"/>
      <c r="K4622" s="89"/>
      <c r="L4622" s="89"/>
      <c r="M4622" s="91"/>
      <c r="N4622" s="90"/>
    </row>
    <row r="4623" spans="10:14">
      <c r="J4623" s="89"/>
      <c r="K4623" s="89"/>
      <c r="L4623" s="89"/>
      <c r="M4623" s="91"/>
      <c r="N4623" s="90"/>
    </row>
    <row r="4624" spans="10:14">
      <c r="J4624" s="89"/>
      <c r="K4624" s="89"/>
      <c r="L4624" s="89"/>
      <c r="M4624" s="91"/>
      <c r="N4624" s="90"/>
    </row>
    <row r="4625" spans="10:14">
      <c r="J4625" s="89"/>
      <c r="K4625" s="89"/>
      <c r="L4625" s="89"/>
      <c r="M4625" s="91"/>
      <c r="N4625" s="90"/>
    </row>
    <row r="4626" spans="10:14">
      <c r="J4626" s="89"/>
      <c r="K4626" s="89"/>
      <c r="L4626" s="89"/>
      <c r="M4626" s="91"/>
      <c r="N4626" s="90"/>
    </row>
    <row r="4627" spans="10:14">
      <c r="J4627" s="89"/>
      <c r="K4627" s="89"/>
      <c r="L4627" s="89"/>
      <c r="M4627" s="91"/>
      <c r="N4627" s="90"/>
    </row>
    <row r="4628" spans="10:14">
      <c r="J4628" s="89"/>
      <c r="K4628" s="89"/>
      <c r="L4628" s="89"/>
      <c r="M4628" s="91"/>
      <c r="N4628" s="90"/>
    </row>
    <row r="4629" spans="10:14">
      <c r="J4629" s="89"/>
      <c r="K4629" s="89"/>
      <c r="L4629" s="89"/>
      <c r="M4629" s="91"/>
      <c r="N4629" s="90"/>
    </row>
    <row r="4630" spans="10:14">
      <c r="J4630" s="89"/>
      <c r="K4630" s="89"/>
      <c r="L4630" s="89"/>
      <c r="M4630" s="91"/>
      <c r="N4630" s="90"/>
    </row>
    <row r="4631" spans="10:14">
      <c r="J4631" s="89"/>
      <c r="K4631" s="89"/>
      <c r="L4631" s="89"/>
      <c r="M4631" s="91"/>
      <c r="N4631" s="90"/>
    </row>
    <row r="4632" spans="10:14">
      <c r="J4632" s="89"/>
      <c r="K4632" s="89"/>
      <c r="L4632" s="89"/>
      <c r="M4632" s="91"/>
      <c r="N4632" s="90"/>
    </row>
    <row r="4633" spans="10:14">
      <c r="J4633" s="89"/>
      <c r="K4633" s="89"/>
      <c r="L4633" s="89"/>
      <c r="M4633" s="91"/>
      <c r="N4633" s="90"/>
    </row>
    <row r="4634" spans="10:14">
      <c r="J4634" s="89"/>
      <c r="K4634" s="89"/>
      <c r="L4634" s="89"/>
      <c r="M4634" s="91"/>
      <c r="N4634" s="90"/>
    </row>
    <row r="4635" spans="10:14">
      <c r="J4635" s="89"/>
      <c r="K4635" s="89"/>
      <c r="L4635" s="89"/>
      <c r="M4635" s="91"/>
      <c r="N4635" s="90"/>
    </row>
    <row r="4636" spans="10:14">
      <c r="J4636" s="89"/>
      <c r="K4636" s="89"/>
      <c r="L4636" s="89"/>
      <c r="M4636" s="91"/>
      <c r="N4636" s="90"/>
    </row>
    <row r="4637" spans="10:14">
      <c r="J4637" s="89"/>
      <c r="K4637" s="89"/>
      <c r="L4637" s="89"/>
      <c r="M4637" s="91"/>
      <c r="N4637" s="90"/>
    </row>
    <row r="4638" spans="10:14">
      <c r="J4638" s="89"/>
      <c r="K4638" s="89"/>
      <c r="L4638" s="89"/>
      <c r="M4638" s="91"/>
      <c r="N4638" s="90"/>
    </row>
    <row r="4639" spans="10:14">
      <c r="J4639" s="89"/>
      <c r="K4639" s="89"/>
      <c r="L4639" s="89"/>
      <c r="M4639" s="91"/>
      <c r="N4639" s="90"/>
    </row>
    <row r="4640" spans="10:14">
      <c r="J4640" s="89"/>
      <c r="K4640" s="89"/>
      <c r="L4640" s="89"/>
      <c r="M4640" s="91"/>
      <c r="N4640" s="90"/>
    </row>
    <row r="4641" spans="10:14">
      <c r="J4641" s="89"/>
      <c r="K4641" s="89"/>
      <c r="L4641" s="89"/>
      <c r="M4641" s="91"/>
      <c r="N4641" s="90"/>
    </row>
    <row r="4642" spans="10:14">
      <c r="J4642" s="89"/>
      <c r="K4642" s="89"/>
      <c r="L4642" s="89"/>
      <c r="M4642" s="91"/>
      <c r="N4642" s="90"/>
    </row>
    <row r="4643" spans="10:14">
      <c r="J4643" s="89"/>
      <c r="K4643" s="89"/>
      <c r="L4643" s="89"/>
      <c r="M4643" s="91"/>
      <c r="N4643" s="90"/>
    </row>
    <row r="4644" spans="10:14">
      <c r="J4644" s="89"/>
      <c r="K4644" s="89"/>
      <c r="L4644" s="89"/>
      <c r="M4644" s="91"/>
      <c r="N4644" s="90"/>
    </row>
    <row r="4645" spans="10:14">
      <c r="J4645" s="89"/>
      <c r="K4645" s="89"/>
      <c r="L4645" s="89"/>
      <c r="M4645" s="91"/>
      <c r="N4645" s="90"/>
    </row>
    <row r="4646" spans="10:14">
      <c r="J4646" s="89"/>
      <c r="K4646" s="89"/>
      <c r="L4646" s="89"/>
      <c r="M4646" s="91"/>
      <c r="N4646" s="90"/>
    </row>
    <row r="4647" spans="10:14">
      <c r="J4647" s="89"/>
      <c r="K4647" s="89"/>
      <c r="L4647" s="89"/>
      <c r="M4647" s="91"/>
      <c r="N4647" s="90"/>
    </row>
    <row r="4648" spans="10:14">
      <c r="J4648" s="89"/>
      <c r="K4648" s="89"/>
      <c r="L4648" s="89"/>
      <c r="M4648" s="91"/>
      <c r="N4648" s="90"/>
    </row>
    <row r="4649" spans="10:14">
      <c r="J4649" s="89"/>
      <c r="K4649" s="89"/>
      <c r="L4649" s="89"/>
      <c r="M4649" s="91"/>
      <c r="N4649" s="90"/>
    </row>
    <row r="4650" spans="10:14">
      <c r="J4650" s="89"/>
      <c r="K4650" s="89"/>
      <c r="L4650" s="89"/>
      <c r="M4650" s="91"/>
      <c r="N4650" s="90"/>
    </row>
    <row r="4651" spans="10:14">
      <c r="J4651" s="89"/>
      <c r="K4651" s="89"/>
      <c r="L4651" s="89"/>
      <c r="M4651" s="91"/>
      <c r="N4651" s="90"/>
    </row>
    <row r="4652" spans="10:14">
      <c r="J4652" s="89"/>
      <c r="K4652" s="89"/>
      <c r="L4652" s="89"/>
      <c r="M4652" s="91"/>
      <c r="N4652" s="90"/>
    </row>
    <row r="4653" spans="10:14">
      <c r="J4653" s="89"/>
      <c r="K4653" s="89"/>
      <c r="L4653" s="89"/>
      <c r="M4653" s="91"/>
      <c r="N4653" s="90"/>
    </row>
    <row r="4654" spans="10:14">
      <c r="J4654" s="89"/>
      <c r="K4654" s="89"/>
      <c r="L4654" s="89"/>
      <c r="M4654" s="91"/>
      <c r="N4654" s="90"/>
    </row>
    <row r="4655" spans="10:14">
      <c r="J4655" s="89"/>
      <c r="K4655" s="89"/>
      <c r="L4655" s="89"/>
      <c r="M4655" s="91"/>
      <c r="N4655" s="90"/>
    </row>
    <row r="4656" spans="10:14">
      <c r="J4656" s="89"/>
      <c r="K4656" s="89"/>
      <c r="L4656" s="89"/>
      <c r="M4656" s="91"/>
      <c r="N4656" s="90"/>
    </row>
    <row r="4657" spans="10:14">
      <c r="J4657" s="89"/>
      <c r="K4657" s="89"/>
      <c r="L4657" s="89"/>
      <c r="M4657" s="91"/>
      <c r="N4657" s="90"/>
    </row>
    <row r="4658" spans="10:14">
      <c r="J4658" s="89"/>
      <c r="K4658" s="89"/>
      <c r="L4658" s="89"/>
      <c r="M4658" s="91"/>
      <c r="N4658" s="90"/>
    </row>
    <row r="4659" spans="10:14">
      <c r="J4659" s="89"/>
      <c r="K4659" s="89"/>
      <c r="L4659" s="89"/>
      <c r="M4659" s="91"/>
      <c r="N4659" s="90"/>
    </row>
    <row r="4660" spans="10:14">
      <c r="J4660" s="89"/>
      <c r="K4660" s="89"/>
      <c r="L4660" s="89"/>
      <c r="M4660" s="91"/>
      <c r="N4660" s="90"/>
    </row>
    <row r="4661" spans="10:14">
      <c r="J4661" s="89"/>
      <c r="K4661" s="89"/>
      <c r="L4661" s="89"/>
      <c r="M4661" s="91"/>
      <c r="N4661" s="90"/>
    </row>
    <row r="4662" spans="10:14">
      <c r="J4662" s="89"/>
      <c r="K4662" s="89"/>
      <c r="L4662" s="89"/>
      <c r="M4662" s="91"/>
      <c r="N4662" s="90"/>
    </row>
    <row r="4663" spans="10:14">
      <c r="J4663" s="89"/>
      <c r="K4663" s="89"/>
      <c r="L4663" s="89"/>
      <c r="M4663" s="91"/>
      <c r="N4663" s="90"/>
    </row>
    <row r="4664" spans="10:14">
      <c r="J4664" s="89"/>
      <c r="K4664" s="89"/>
      <c r="L4664" s="89"/>
      <c r="M4664" s="91"/>
      <c r="N4664" s="90"/>
    </row>
    <row r="4665" spans="10:14">
      <c r="J4665" s="89"/>
      <c r="K4665" s="89"/>
      <c r="L4665" s="89"/>
      <c r="M4665" s="91"/>
      <c r="N4665" s="90"/>
    </row>
    <row r="4666" spans="10:14">
      <c r="J4666" s="89"/>
      <c r="K4666" s="89"/>
      <c r="L4666" s="89"/>
      <c r="M4666" s="91"/>
      <c r="N4666" s="90"/>
    </row>
    <row r="4667" spans="10:14">
      <c r="J4667" s="89"/>
      <c r="K4667" s="89"/>
      <c r="L4667" s="89"/>
      <c r="M4667" s="91"/>
      <c r="N4667" s="90"/>
    </row>
    <row r="4668" spans="10:14">
      <c r="J4668" s="89"/>
      <c r="K4668" s="89"/>
      <c r="L4668" s="89"/>
      <c r="M4668" s="91"/>
      <c r="N4668" s="90"/>
    </row>
    <row r="4669" spans="10:14">
      <c r="J4669" s="89"/>
      <c r="K4669" s="89"/>
      <c r="L4669" s="89"/>
      <c r="M4669" s="91"/>
      <c r="N4669" s="90"/>
    </row>
    <row r="4670" spans="10:14">
      <c r="J4670" s="89"/>
      <c r="K4670" s="89"/>
      <c r="L4670" s="89"/>
      <c r="M4670" s="91"/>
      <c r="N4670" s="90"/>
    </row>
    <row r="4671" spans="10:14">
      <c r="J4671" s="89"/>
      <c r="K4671" s="89"/>
      <c r="L4671" s="89"/>
      <c r="M4671" s="91"/>
      <c r="N4671" s="90"/>
    </row>
    <row r="4672" spans="10:14">
      <c r="J4672" s="89"/>
      <c r="K4672" s="89"/>
      <c r="L4672" s="89"/>
      <c r="M4672" s="91"/>
      <c r="N4672" s="90"/>
    </row>
    <row r="4673" spans="10:14">
      <c r="J4673" s="89"/>
      <c r="K4673" s="89"/>
      <c r="L4673" s="89"/>
      <c r="M4673" s="91"/>
      <c r="N4673" s="90"/>
    </row>
    <row r="4674" spans="10:14">
      <c r="J4674" s="89"/>
      <c r="K4674" s="89"/>
      <c r="L4674" s="89"/>
      <c r="M4674" s="91"/>
      <c r="N4674" s="90"/>
    </row>
    <row r="4675" spans="10:14">
      <c r="J4675" s="89"/>
      <c r="K4675" s="89"/>
      <c r="L4675" s="89"/>
      <c r="M4675" s="91"/>
      <c r="N4675" s="90"/>
    </row>
    <row r="4676" spans="10:14">
      <c r="J4676" s="89"/>
      <c r="K4676" s="89"/>
      <c r="L4676" s="89"/>
      <c r="M4676" s="91"/>
      <c r="N4676" s="90"/>
    </row>
    <row r="4677" spans="10:14">
      <c r="J4677" s="89"/>
      <c r="K4677" s="89"/>
      <c r="L4677" s="89"/>
      <c r="M4677" s="91"/>
      <c r="N4677" s="90"/>
    </row>
    <row r="4678" spans="10:14">
      <c r="J4678" s="89"/>
      <c r="K4678" s="89"/>
      <c r="L4678" s="89"/>
      <c r="M4678" s="91"/>
      <c r="N4678" s="90"/>
    </row>
    <row r="4679" spans="10:14">
      <c r="J4679" s="89"/>
      <c r="K4679" s="89"/>
      <c r="L4679" s="89"/>
      <c r="M4679" s="91"/>
      <c r="N4679" s="90"/>
    </row>
    <row r="4680" spans="10:14">
      <c r="J4680" s="89"/>
      <c r="K4680" s="89"/>
      <c r="L4680" s="89"/>
      <c r="M4680" s="91"/>
      <c r="N4680" s="90"/>
    </row>
    <row r="4681" spans="10:14">
      <c r="J4681" s="89"/>
      <c r="K4681" s="89"/>
      <c r="L4681" s="89"/>
      <c r="M4681" s="91"/>
      <c r="N4681" s="90"/>
    </row>
    <row r="4682" spans="10:14">
      <c r="J4682" s="89"/>
      <c r="K4682" s="89"/>
      <c r="L4682" s="89"/>
      <c r="M4682" s="91"/>
      <c r="N4682" s="90"/>
    </row>
    <row r="4683" spans="10:14">
      <c r="J4683" s="89"/>
      <c r="K4683" s="89"/>
      <c r="L4683" s="89"/>
      <c r="M4683" s="91"/>
      <c r="N4683" s="90"/>
    </row>
    <row r="4684" spans="10:14">
      <c r="J4684" s="89"/>
      <c r="K4684" s="89"/>
      <c r="L4684" s="89"/>
      <c r="M4684" s="91"/>
      <c r="N4684" s="90"/>
    </row>
    <row r="4685" spans="10:14">
      <c r="J4685" s="89"/>
      <c r="K4685" s="89"/>
      <c r="L4685" s="89"/>
      <c r="M4685" s="91"/>
      <c r="N4685" s="90"/>
    </row>
    <row r="4686" spans="10:14">
      <c r="J4686" s="89"/>
      <c r="K4686" s="89"/>
      <c r="L4686" s="89"/>
      <c r="M4686" s="91"/>
      <c r="N4686" s="90"/>
    </row>
    <row r="4687" spans="10:14">
      <c r="J4687" s="89"/>
      <c r="K4687" s="89"/>
      <c r="L4687" s="89"/>
      <c r="M4687" s="91"/>
      <c r="N4687" s="90"/>
    </row>
    <row r="4688" spans="10:14">
      <c r="J4688" s="89"/>
      <c r="K4688" s="89"/>
      <c r="L4688" s="89"/>
      <c r="M4688" s="91"/>
      <c r="N4688" s="90"/>
    </row>
    <row r="4689" spans="10:14">
      <c r="J4689" s="89"/>
      <c r="K4689" s="89"/>
      <c r="L4689" s="89"/>
      <c r="M4689" s="91"/>
      <c r="N4689" s="90"/>
    </row>
    <row r="4690" spans="10:14">
      <c r="J4690" s="89"/>
      <c r="K4690" s="89"/>
      <c r="L4690" s="89"/>
      <c r="M4690" s="91"/>
      <c r="N4690" s="90"/>
    </row>
    <row r="4691" spans="10:14">
      <c r="J4691" s="89"/>
      <c r="K4691" s="89"/>
      <c r="L4691" s="89"/>
      <c r="M4691" s="91"/>
      <c r="N4691" s="90"/>
    </row>
    <row r="4692" spans="10:14">
      <c r="J4692" s="89"/>
      <c r="K4692" s="89"/>
      <c r="L4692" s="89"/>
      <c r="M4692" s="91"/>
      <c r="N4692" s="90"/>
    </row>
    <row r="4693" spans="10:14">
      <c r="J4693" s="89"/>
      <c r="K4693" s="89"/>
      <c r="L4693" s="89"/>
      <c r="M4693" s="91"/>
      <c r="N4693" s="90"/>
    </row>
    <row r="4694" spans="10:14">
      <c r="J4694" s="89"/>
      <c r="K4694" s="89"/>
      <c r="L4694" s="89"/>
      <c r="M4694" s="91"/>
      <c r="N4694" s="90"/>
    </row>
    <row r="4695" spans="10:14">
      <c r="J4695" s="89"/>
      <c r="K4695" s="89"/>
      <c r="L4695" s="89"/>
      <c r="M4695" s="91"/>
      <c r="N4695" s="90"/>
    </row>
    <row r="4696" spans="10:14">
      <c r="J4696" s="89"/>
      <c r="K4696" s="89"/>
      <c r="L4696" s="89"/>
      <c r="M4696" s="91"/>
      <c r="N4696" s="90"/>
    </row>
    <row r="4697" spans="10:14">
      <c r="J4697" s="89"/>
      <c r="K4697" s="89"/>
      <c r="L4697" s="89"/>
      <c r="M4697" s="91"/>
      <c r="N4697" s="90"/>
    </row>
    <row r="4698" spans="10:14">
      <c r="J4698" s="89"/>
      <c r="K4698" s="89"/>
      <c r="L4698" s="89"/>
      <c r="M4698" s="91"/>
      <c r="N4698" s="90"/>
    </row>
    <row r="4699" spans="10:14">
      <c r="J4699" s="89"/>
      <c r="K4699" s="89"/>
      <c r="L4699" s="89"/>
      <c r="M4699" s="91"/>
      <c r="N4699" s="90"/>
    </row>
    <row r="4700" spans="10:14">
      <c r="J4700" s="89"/>
      <c r="K4700" s="89"/>
      <c r="L4700" s="89"/>
      <c r="M4700" s="91"/>
      <c r="N4700" s="90"/>
    </row>
    <row r="4701" spans="10:14">
      <c r="J4701" s="89"/>
      <c r="K4701" s="89"/>
      <c r="L4701" s="89"/>
      <c r="M4701" s="91"/>
      <c r="N4701" s="90"/>
    </row>
    <row r="4702" spans="10:14">
      <c r="J4702" s="89"/>
      <c r="K4702" s="89"/>
      <c r="L4702" s="89"/>
      <c r="M4702" s="91"/>
      <c r="N4702" s="90"/>
    </row>
    <row r="4703" spans="10:14">
      <c r="J4703" s="89"/>
      <c r="K4703" s="89"/>
      <c r="L4703" s="89"/>
      <c r="M4703" s="91"/>
      <c r="N4703" s="90"/>
    </row>
    <row r="4704" spans="10:14">
      <c r="J4704" s="89"/>
      <c r="K4704" s="89"/>
      <c r="L4704" s="89"/>
      <c r="M4704" s="91"/>
      <c r="N4704" s="90"/>
    </row>
    <row r="4705" spans="10:14">
      <c r="J4705" s="89"/>
      <c r="K4705" s="89"/>
      <c r="L4705" s="89"/>
      <c r="M4705" s="91"/>
      <c r="N4705" s="90"/>
    </row>
    <row r="4706" spans="10:14">
      <c r="J4706" s="89"/>
      <c r="K4706" s="89"/>
      <c r="L4706" s="89"/>
      <c r="M4706" s="91"/>
      <c r="N4706" s="90"/>
    </row>
    <row r="4707" spans="10:14">
      <c r="J4707" s="89"/>
      <c r="K4707" s="89"/>
      <c r="L4707" s="89"/>
      <c r="M4707" s="91"/>
      <c r="N4707" s="90"/>
    </row>
    <row r="4708" spans="10:14">
      <c r="J4708" s="89"/>
      <c r="K4708" s="89"/>
      <c r="L4708" s="89"/>
      <c r="M4708" s="91"/>
      <c r="N4708" s="90"/>
    </row>
    <row r="4709" spans="10:14">
      <c r="J4709" s="89"/>
      <c r="K4709" s="89"/>
      <c r="L4709" s="89"/>
      <c r="M4709" s="91"/>
      <c r="N4709" s="90"/>
    </row>
    <row r="4710" spans="10:14">
      <c r="J4710" s="89"/>
      <c r="K4710" s="89"/>
      <c r="L4710" s="89"/>
      <c r="M4710" s="91"/>
      <c r="N4710" s="90"/>
    </row>
    <row r="4711" spans="10:14">
      <c r="J4711" s="89"/>
      <c r="K4711" s="89"/>
      <c r="L4711" s="89"/>
      <c r="M4711" s="91"/>
      <c r="N4711" s="90"/>
    </row>
    <row r="4712" spans="10:14">
      <c r="J4712" s="89"/>
      <c r="K4712" s="89"/>
      <c r="L4712" s="89"/>
      <c r="M4712" s="91"/>
      <c r="N4712" s="90"/>
    </row>
    <row r="4713" spans="10:14">
      <c r="J4713" s="89"/>
      <c r="K4713" s="89"/>
      <c r="L4713" s="89"/>
      <c r="M4713" s="91"/>
      <c r="N4713" s="90"/>
    </row>
    <row r="4714" spans="10:14">
      <c r="J4714" s="89"/>
      <c r="K4714" s="89"/>
      <c r="L4714" s="89"/>
      <c r="M4714" s="91"/>
      <c r="N4714" s="90"/>
    </row>
    <row r="4715" spans="10:14">
      <c r="J4715" s="89"/>
      <c r="K4715" s="89"/>
      <c r="L4715" s="89"/>
      <c r="M4715" s="91"/>
      <c r="N4715" s="90"/>
    </row>
    <row r="4716" spans="10:14">
      <c r="J4716" s="89"/>
      <c r="K4716" s="89"/>
      <c r="L4716" s="89"/>
      <c r="M4716" s="91"/>
      <c r="N4716" s="90"/>
    </row>
    <row r="4717" spans="10:14">
      <c r="J4717" s="89"/>
      <c r="K4717" s="89"/>
      <c r="L4717" s="89"/>
      <c r="M4717" s="91"/>
      <c r="N4717" s="90"/>
    </row>
    <row r="4718" spans="10:14">
      <c r="J4718" s="89"/>
      <c r="K4718" s="89"/>
      <c r="L4718" s="89"/>
      <c r="M4718" s="91"/>
      <c r="N4718" s="90"/>
    </row>
    <row r="4719" spans="10:14">
      <c r="J4719" s="89"/>
      <c r="K4719" s="89"/>
      <c r="L4719" s="89"/>
      <c r="M4719" s="91"/>
      <c r="N4719" s="90"/>
    </row>
    <row r="4720" spans="10:14">
      <c r="J4720" s="89"/>
      <c r="K4720" s="89"/>
      <c r="L4720" s="89"/>
      <c r="M4720" s="91"/>
      <c r="N4720" s="90"/>
    </row>
    <row r="4721" spans="10:14">
      <c r="J4721" s="89"/>
      <c r="K4721" s="89"/>
      <c r="L4721" s="89"/>
      <c r="M4721" s="91"/>
      <c r="N4721" s="90"/>
    </row>
    <row r="4722" spans="10:14">
      <c r="J4722" s="89"/>
      <c r="K4722" s="89"/>
      <c r="L4722" s="89"/>
      <c r="M4722" s="91"/>
      <c r="N4722" s="90"/>
    </row>
    <row r="4723" spans="10:14">
      <c r="J4723" s="89"/>
      <c r="K4723" s="89"/>
      <c r="L4723" s="89"/>
      <c r="M4723" s="91"/>
      <c r="N4723" s="90"/>
    </row>
    <row r="4724" spans="10:14">
      <c r="J4724" s="89"/>
      <c r="K4724" s="89"/>
      <c r="L4724" s="89"/>
      <c r="M4724" s="91"/>
      <c r="N4724" s="90"/>
    </row>
    <row r="4725" spans="10:14">
      <c r="J4725" s="89"/>
      <c r="K4725" s="89"/>
      <c r="L4725" s="89"/>
      <c r="M4725" s="91"/>
      <c r="N4725" s="90"/>
    </row>
    <row r="4726" spans="10:14">
      <c r="J4726" s="89"/>
      <c r="K4726" s="89"/>
      <c r="L4726" s="89"/>
      <c r="M4726" s="91"/>
      <c r="N4726" s="90"/>
    </row>
    <row r="4727" spans="10:14">
      <c r="J4727" s="89"/>
      <c r="K4727" s="89"/>
      <c r="L4727" s="89"/>
      <c r="M4727" s="91"/>
      <c r="N4727" s="90"/>
    </row>
    <row r="4728" spans="10:14">
      <c r="J4728" s="89"/>
      <c r="K4728" s="89"/>
      <c r="L4728" s="89"/>
      <c r="M4728" s="91"/>
      <c r="N4728" s="90"/>
    </row>
    <row r="4729" spans="10:14">
      <c r="J4729" s="89"/>
      <c r="K4729" s="89"/>
      <c r="L4729" s="89"/>
      <c r="M4729" s="91"/>
      <c r="N4729" s="90"/>
    </row>
    <row r="4730" spans="10:14">
      <c r="J4730" s="89"/>
      <c r="K4730" s="89"/>
      <c r="L4730" s="89"/>
      <c r="M4730" s="91"/>
      <c r="N4730" s="90"/>
    </row>
    <row r="4731" spans="10:14">
      <c r="J4731" s="89"/>
      <c r="K4731" s="89"/>
      <c r="L4731" s="89"/>
      <c r="M4731" s="91"/>
      <c r="N4731" s="90"/>
    </row>
    <row r="4732" spans="10:14">
      <c r="J4732" s="89"/>
      <c r="K4732" s="89"/>
      <c r="L4732" s="89"/>
      <c r="M4732" s="91"/>
      <c r="N4732" s="90"/>
    </row>
    <row r="4733" spans="10:14">
      <c r="J4733" s="89"/>
      <c r="K4733" s="89"/>
      <c r="L4733" s="89"/>
      <c r="M4733" s="91"/>
      <c r="N4733" s="90"/>
    </row>
    <row r="4734" spans="10:14">
      <c r="J4734" s="89"/>
      <c r="K4734" s="89"/>
      <c r="L4734" s="89"/>
      <c r="M4734" s="91"/>
      <c r="N4734" s="90"/>
    </row>
    <row r="4735" spans="10:14">
      <c r="J4735" s="89"/>
      <c r="K4735" s="89"/>
      <c r="L4735" s="89"/>
      <c r="M4735" s="91"/>
      <c r="N4735" s="90"/>
    </row>
    <row r="4736" spans="10:14">
      <c r="J4736" s="89"/>
      <c r="K4736" s="89"/>
      <c r="L4736" s="89"/>
      <c r="M4736" s="91"/>
      <c r="N4736" s="90"/>
    </row>
    <row r="4737" spans="10:14">
      <c r="J4737" s="89"/>
      <c r="K4737" s="89"/>
      <c r="L4737" s="89"/>
      <c r="M4737" s="91"/>
      <c r="N4737" s="90"/>
    </row>
    <row r="4738" spans="10:14">
      <c r="J4738" s="89"/>
      <c r="K4738" s="89"/>
      <c r="L4738" s="89"/>
      <c r="M4738" s="91"/>
      <c r="N4738" s="90"/>
    </row>
    <row r="4739" spans="10:14">
      <c r="J4739" s="89"/>
      <c r="K4739" s="89"/>
      <c r="L4739" s="89"/>
      <c r="M4739" s="91"/>
      <c r="N4739" s="90"/>
    </row>
    <row r="4740" spans="10:14">
      <c r="J4740" s="89"/>
      <c r="K4740" s="89"/>
      <c r="L4740" s="89"/>
      <c r="M4740" s="91"/>
      <c r="N4740" s="90"/>
    </row>
    <row r="4741" spans="10:14">
      <c r="J4741" s="89"/>
      <c r="K4741" s="89"/>
      <c r="L4741" s="89"/>
      <c r="M4741" s="91"/>
      <c r="N4741" s="90"/>
    </row>
    <row r="4742" spans="10:14">
      <c r="J4742" s="89"/>
      <c r="K4742" s="89"/>
      <c r="L4742" s="89"/>
      <c r="M4742" s="91"/>
      <c r="N4742" s="90"/>
    </row>
    <row r="4743" spans="10:14">
      <c r="J4743" s="89"/>
      <c r="K4743" s="89"/>
      <c r="L4743" s="89"/>
      <c r="M4743" s="91"/>
      <c r="N4743" s="90"/>
    </row>
    <row r="4744" spans="10:14">
      <c r="J4744" s="89"/>
      <c r="K4744" s="89"/>
      <c r="L4744" s="89"/>
      <c r="M4744" s="91"/>
      <c r="N4744" s="90"/>
    </row>
    <row r="4745" spans="10:14">
      <c r="J4745" s="89"/>
      <c r="K4745" s="89"/>
      <c r="L4745" s="89"/>
      <c r="M4745" s="91"/>
      <c r="N4745" s="90"/>
    </row>
    <row r="4746" spans="10:14">
      <c r="J4746" s="89"/>
      <c r="K4746" s="89"/>
      <c r="L4746" s="89"/>
      <c r="M4746" s="91"/>
      <c r="N4746" s="90"/>
    </row>
    <row r="4747" spans="10:14">
      <c r="J4747" s="89"/>
      <c r="K4747" s="89"/>
      <c r="L4747" s="89"/>
      <c r="M4747" s="91"/>
      <c r="N4747" s="90"/>
    </row>
    <row r="4748" spans="10:14">
      <c r="J4748" s="89"/>
      <c r="K4748" s="89"/>
      <c r="L4748" s="89"/>
      <c r="M4748" s="91"/>
      <c r="N4748" s="90"/>
    </row>
    <row r="4749" spans="10:14">
      <c r="J4749" s="89"/>
      <c r="K4749" s="89"/>
      <c r="L4749" s="89"/>
      <c r="M4749" s="91"/>
      <c r="N4749" s="90"/>
    </row>
    <row r="4750" spans="10:14">
      <c r="J4750" s="89"/>
      <c r="K4750" s="89"/>
      <c r="L4750" s="89"/>
      <c r="M4750" s="91"/>
      <c r="N4750" s="90"/>
    </row>
    <row r="4751" spans="10:14">
      <c r="J4751" s="89"/>
      <c r="K4751" s="89"/>
      <c r="L4751" s="89"/>
      <c r="M4751" s="91"/>
      <c r="N4751" s="90"/>
    </row>
    <row r="4752" spans="10:14">
      <c r="J4752" s="89"/>
      <c r="K4752" s="89"/>
      <c r="L4752" s="89"/>
      <c r="M4752" s="91"/>
      <c r="N4752" s="90"/>
    </row>
    <row r="4753" spans="10:14">
      <c r="J4753" s="89"/>
      <c r="K4753" s="89"/>
      <c r="L4753" s="89"/>
      <c r="M4753" s="91"/>
      <c r="N4753" s="90"/>
    </row>
    <row r="4754" spans="10:14">
      <c r="J4754" s="89"/>
      <c r="K4754" s="89"/>
      <c r="L4754" s="89"/>
      <c r="M4754" s="91"/>
      <c r="N4754" s="90"/>
    </row>
    <row r="4755" spans="10:14">
      <c r="J4755" s="89"/>
      <c r="K4755" s="89"/>
      <c r="L4755" s="89"/>
      <c r="M4755" s="91"/>
      <c r="N4755" s="90"/>
    </row>
    <row r="4756" spans="10:14">
      <c r="J4756" s="89"/>
      <c r="K4756" s="89"/>
      <c r="L4756" s="89"/>
      <c r="M4756" s="91"/>
      <c r="N4756" s="90"/>
    </row>
    <row r="4757" spans="10:14">
      <c r="J4757" s="89"/>
      <c r="K4757" s="89"/>
      <c r="L4757" s="89"/>
      <c r="M4757" s="91"/>
      <c r="N4757" s="90"/>
    </row>
    <row r="4758" spans="10:14">
      <c r="J4758" s="89"/>
      <c r="K4758" s="89"/>
      <c r="L4758" s="89"/>
      <c r="M4758" s="91"/>
      <c r="N4758" s="90"/>
    </row>
    <row r="4759" spans="10:14">
      <c r="J4759" s="89"/>
      <c r="K4759" s="89"/>
      <c r="L4759" s="89"/>
      <c r="M4759" s="91"/>
      <c r="N4759" s="90"/>
    </row>
    <row r="4760" spans="10:14">
      <c r="J4760" s="89"/>
      <c r="K4760" s="89"/>
      <c r="L4760" s="89"/>
      <c r="M4760" s="91"/>
      <c r="N4760" s="90"/>
    </row>
    <row r="4761" spans="10:14">
      <c r="J4761" s="89"/>
      <c r="K4761" s="89"/>
      <c r="L4761" s="89"/>
      <c r="M4761" s="91"/>
      <c r="N4761" s="90"/>
    </row>
    <row r="4762" spans="10:14">
      <c r="J4762" s="89"/>
      <c r="K4762" s="89"/>
      <c r="L4762" s="89"/>
      <c r="M4762" s="91"/>
      <c r="N4762" s="90"/>
    </row>
    <row r="4763" spans="10:14">
      <c r="J4763" s="89"/>
      <c r="K4763" s="89"/>
      <c r="L4763" s="89"/>
      <c r="M4763" s="91"/>
      <c r="N4763" s="90"/>
    </row>
    <row r="4764" spans="10:14">
      <c r="J4764" s="89"/>
      <c r="K4764" s="89"/>
      <c r="L4764" s="89"/>
      <c r="M4764" s="91"/>
      <c r="N4764" s="90"/>
    </row>
    <row r="4765" spans="10:14">
      <c r="J4765" s="89"/>
      <c r="K4765" s="89"/>
      <c r="L4765" s="89"/>
      <c r="M4765" s="91"/>
      <c r="N4765" s="90"/>
    </row>
    <row r="4766" spans="10:14">
      <c r="J4766" s="89"/>
      <c r="K4766" s="89"/>
      <c r="L4766" s="89"/>
      <c r="M4766" s="91"/>
      <c r="N4766" s="90"/>
    </row>
    <row r="4767" spans="10:14">
      <c r="J4767" s="89"/>
      <c r="K4767" s="89"/>
      <c r="L4767" s="89"/>
      <c r="M4767" s="91"/>
      <c r="N4767" s="90"/>
    </row>
    <row r="4768" spans="10:14">
      <c r="J4768" s="89"/>
      <c r="K4768" s="89"/>
      <c r="L4768" s="89"/>
      <c r="M4768" s="91"/>
      <c r="N4768" s="90"/>
    </row>
    <row r="4769" spans="10:14">
      <c r="J4769" s="89"/>
      <c r="K4769" s="89"/>
      <c r="L4769" s="89"/>
      <c r="M4769" s="91"/>
      <c r="N4769" s="90"/>
    </row>
    <row r="4770" spans="10:14">
      <c r="J4770" s="89"/>
      <c r="K4770" s="89"/>
      <c r="L4770" s="89"/>
      <c r="M4770" s="91"/>
      <c r="N4770" s="90"/>
    </row>
    <row r="4771" spans="10:14">
      <c r="J4771" s="89"/>
      <c r="K4771" s="89"/>
      <c r="L4771" s="89"/>
      <c r="M4771" s="91"/>
      <c r="N4771" s="90"/>
    </row>
    <row r="4772" spans="10:14">
      <c r="J4772" s="89"/>
      <c r="K4772" s="89"/>
      <c r="L4772" s="89"/>
      <c r="M4772" s="91"/>
      <c r="N4772" s="90"/>
    </row>
    <row r="4773" spans="10:14">
      <c r="J4773" s="89"/>
      <c r="K4773" s="89"/>
      <c r="L4773" s="89"/>
      <c r="M4773" s="91"/>
      <c r="N4773" s="90"/>
    </row>
    <row r="4774" spans="10:14">
      <c r="J4774" s="89"/>
      <c r="K4774" s="89"/>
      <c r="L4774" s="89"/>
      <c r="M4774" s="91"/>
      <c r="N4774" s="90"/>
    </row>
    <row r="4775" spans="10:14">
      <c r="J4775" s="89"/>
      <c r="K4775" s="89"/>
      <c r="L4775" s="89"/>
      <c r="M4775" s="91"/>
      <c r="N4775" s="90"/>
    </row>
    <row r="4776" spans="10:14">
      <c r="J4776" s="89"/>
      <c r="K4776" s="89"/>
      <c r="L4776" s="89"/>
      <c r="M4776" s="91"/>
      <c r="N4776" s="90"/>
    </row>
    <row r="4777" spans="10:14">
      <c r="J4777" s="89"/>
      <c r="K4777" s="89"/>
      <c r="L4777" s="89"/>
      <c r="M4777" s="91"/>
      <c r="N4777" s="90"/>
    </row>
    <row r="4778" spans="10:14">
      <c r="J4778" s="89"/>
      <c r="K4778" s="89"/>
      <c r="L4778" s="89"/>
      <c r="M4778" s="91"/>
      <c r="N4778" s="90"/>
    </row>
    <row r="4779" spans="10:14">
      <c r="J4779" s="89"/>
      <c r="K4779" s="89"/>
      <c r="L4779" s="89"/>
      <c r="M4779" s="91"/>
      <c r="N4779" s="90"/>
    </row>
    <row r="4780" spans="10:14">
      <c r="J4780" s="89"/>
      <c r="K4780" s="89"/>
      <c r="L4780" s="89"/>
      <c r="M4780" s="91"/>
      <c r="N4780" s="90"/>
    </row>
    <row r="4781" spans="10:14">
      <c r="J4781" s="89"/>
      <c r="K4781" s="89"/>
      <c r="L4781" s="89"/>
      <c r="M4781" s="91"/>
      <c r="N4781" s="90"/>
    </row>
    <row r="4782" spans="10:14">
      <c r="J4782" s="89"/>
      <c r="K4782" s="89"/>
      <c r="L4782" s="89"/>
      <c r="M4782" s="91"/>
      <c r="N4782" s="90"/>
    </row>
    <row r="4783" spans="10:14">
      <c r="J4783" s="89"/>
      <c r="K4783" s="89"/>
      <c r="L4783" s="89"/>
      <c r="M4783" s="91"/>
      <c r="N4783" s="90"/>
    </row>
    <row r="4784" spans="10:14">
      <c r="J4784" s="89"/>
      <c r="K4784" s="89"/>
      <c r="L4784" s="89"/>
      <c r="M4784" s="91"/>
      <c r="N4784" s="90"/>
    </row>
    <row r="4785" spans="10:14">
      <c r="J4785" s="89"/>
      <c r="K4785" s="89"/>
      <c r="L4785" s="89"/>
      <c r="M4785" s="91"/>
      <c r="N4785" s="90"/>
    </row>
    <row r="4786" spans="10:14">
      <c r="J4786" s="89"/>
      <c r="K4786" s="89"/>
      <c r="L4786" s="89"/>
      <c r="M4786" s="91"/>
      <c r="N4786" s="90"/>
    </row>
    <row r="4787" spans="10:14">
      <c r="J4787" s="89"/>
      <c r="K4787" s="89"/>
      <c r="L4787" s="89"/>
      <c r="M4787" s="91"/>
      <c r="N4787" s="90"/>
    </row>
    <row r="4788" spans="10:14">
      <c r="J4788" s="89"/>
      <c r="K4788" s="89"/>
      <c r="L4788" s="89"/>
      <c r="M4788" s="91"/>
      <c r="N4788" s="90"/>
    </row>
    <row r="4789" spans="10:14">
      <c r="J4789" s="89"/>
      <c r="K4789" s="89"/>
      <c r="L4789" s="89"/>
      <c r="M4789" s="91"/>
      <c r="N4789" s="90"/>
    </row>
    <row r="4790" spans="10:14">
      <c r="J4790" s="89"/>
      <c r="K4790" s="89"/>
      <c r="L4790" s="89"/>
      <c r="M4790" s="91"/>
      <c r="N4790" s="90"/>
    </row>
    <row r="4791" spans="10:14">
      <c r="J4791" s="89"/>
      <c r="K4791" s="89"/>
      <c r="L4791" s="89"/>
      <c r="M4791" s="91"/>
      <c r="N4791" s="90"/>
    </row>
    <row r="4792" spans="10:14">
      <c r="J4792" s="89"/>
      <c r="K4792" s="89"/>
      <c r="L4792" s="89"/>
      <c r="M4792" s="91"/>
      <c r="N4792" s="90"/>
    </row>
    <row r="4793" spans="10:14">
      <c r="J4793" s="89"/>
      <c r="K4793" s="89"/>
      <c r="L4793" s="89"/>
      <c r="M4793" s="91"/>
      <c r="N4793" s="90"/>
    </row>
    <row r="4794" spans="10:14">
      <c r="J4794" s="89"/>
      <c r="K4794" s="89"/>
      <c r="L4794" s="89"/>
      <c r="M4794" s="91"/>
      <c r="N4794" s="90"/>
    </row>
    <row r="4795" spans="10:14">
      <c r="J4795" s="89"/>
      <c r="K4795" s="89"/>
      <c r="L4795" s="89"/>
      <c r="M4795" s="91"/>
      <c r="N4795" s="90"/>
    </row>
    <row r="4796" spans="10:14">
      <c r="J4796" s="89"/>
      <c r="K4796" s="89"/>
      <c r="L4796" s="89"/>
      <c r="M4796" s="91"/>
      <c r="N4796" s="90"/>
    </row>
    <row r="4797" spans="10:14">
      <c r="J4797" s="89"/>
      <c r="K4797" s="89"/>
      <c r="L4797" s="89"/>
      <c r="M4797" s="91"/>
      <c r="N4797" s="90"/>
    </row>
    <row r="4798" spans="10:14">
      <c r="J4798" s="89"/>
      <c r="K4798" s="89"/>
      <c r="L4798" s="89"/>
      <c r="M4798" s="91"/>
      <c r="N4798" s="90"/>
    </row>
    <row r="4799" spans="10:14">
      <c r="J4799" s="89"/>
      <c r="K4799" s="89"/>
      <c r="L4799" s="89"/>
      <c r="M4799" s="91"/>
      <c r="N4799" s="90"/>
    </row>
    <row r="4800" spans="10:14">
      <c r="J4800" s="89"/>
      <c r="K4800" s="89"/>
      <c r="L4800" s="89"/>
      <c r="M4800" s="91"/>
      <c r="N4800" s="90"/>
    </row>
    <row r="4801" spans="10:14">
      <c r="J4801" s="89"/>
      <c r="K4801" s="89"/>
      <c r="L4801" s="89"/>
      <c r="M4801" s="91"/>
      <c r="N4801" s="90"/>
    </row>
    <row r="4802" spans="10:14">
      <c r="J4802" s="89"/>
      <c r="K4802" s="89"/>
      <c r="L4802" s="89"/>
      <c r="M4802" s="91"/>
      <c r="N4802" s="90"/>
    </row>
    <row r="4803" spans="10:14">
      <c r="J4803" s="89"/>
      <c r="K4803" s="89"/>
      <c r="L4803" s="89"/>
      <c r="M4803" s="91"/>
      <c r="N4803" s="90"/>
    </row>
    <row r="4804" spans="10:14">
      <c r="J4804" s="89"/>
      <c r="K4804" s="89"/>
      <c r="L4804" s="89"/>
      <c r="M4804" s="91"/>
      <c r="N4804" s="90"/>
    </row>
    <row r="4805" spans="10:14">
      <c r="J4805" s="89"/>
      <c r="K4805" s="89"/>
      <c r="L4805" s="89"/>
      <c r="M4805" s="91"/>
      <c r="N4805" s="90"/>
    </row>
    <row r="4806" spans="10:14">
      <c r="J4806" s="89"/>
      <c r="K4806" s="89"/>
      <c r="L4806" s="89"/>
      <c r="M4806" s="91"/>
      <c r="N4806" s="90"/>
    </row>
    <row r="4807" spans="10:14">
      <c r="J4807" s="89"/>
      <c r="K4807" s="89"/>
      <c r="L4807" s="89"/>
      <c r="M4807" s="91"/>
      <c r="N4807" s="90"/>
    </row>
    <row r="4808" spans="10:14">
      <c r="J4808" s="89"/>
      <c r="K4808" s="89"/>
      <c r="L4808" s="89"/>
      <c r="M4808" s="91"/>
      <c r="N4808" s="90"/>
    </row>
    <row r="4809" spans="10:14">
      <c r="J4809" s="89"/>
      <c r="K4809" s="89"/>
      <c r="L4809" s="89"/>
      <c r="M4809" s="91"/>
      <c r="N4809" s="90"/>
    </row>
    <row r="4810" spans="10:14">
      <c r="J4810" s="89"/>
      <c r="K4810" s="89"/>
      <c r="L4810" s="89"/>
      <c r="M4810" s="91"/>
      <c r="N4810" s="90"/>
    </row>
    <row r="4811" spans="10:14">
      <c r="J4811" s="89"/>
      <c r="K4811" s="89"/>
      <c r="L4811" s="89"/>
      <c r="M4811" s="91"/>
      <c r="N4811" s="90"/>
    </row>
    <row r="4812" spans="10:14">
      <c r="J4812" s="89"/>
      <c r="K4812" s="89"/>
      <c r="L4812" s="89"/>
      <c r="M4812" s="91"/>
      <c r="N4812" s="90"/>
    </row>
    <row r="4813" spans="10:14">
      <c r="J4813" s="89"/>
      <c r="K4813" s="89"/>
      <c r="L4813" s="89"/>
      <c r="M4813" s="91"/>
      <c r="N4813" s="90"/>
    </row>
    <row r="4814" spans="10:14">
      <c r="J4814" s="89"/>
      <c r="K4814" s="89"/>
      <c r="L4814" s="89"/>
      <c r="M4814" s="91"/>
      <c r="N4814" s="90"/>
    </row>
    <row r="4815" spans="10:14">
      <c r="J4815" s="89"/>
      <c r="K4815" s="89"/>
      <c r="L4815" s="89"/>
      <c r="M4815" s="91"/>
      <c r="N4815" s="90"/>
    </row>
    <row r="4816" spans="10:14">
      <c r="J4816" s="89"/>
      <c r="K4816" s="89"/>
      <c r="L4816" s="89"/>
      <c r="M4816" s="91"/>
      <c r="N4816" s="90"/>
    </row>
    <row r="4817" spans="10:14">
      <c r="J4817" s="89"/>
      <c r="K4817" s="89"/>
      <c r="L4817" s="89"/>
      <c r="M4817" s="91"/>
      <c r="N4817" s="90"/>
    </row>
    <row r="4818" spans="10:14">
      <c r="J4818" s="89"/>
      <c r="K4818" s="89"/>
      <c r="L4818" s="89"/>
      <c r="M4818" s="91"/>
      <c r="N4818" s="90"/>
    </row>
    <row r="4819" spans="10:14">
      <c r="J4819" s="89"/>
      <c r="K4819" s="89"/>
      <c r="L4819" s="89"/>
      <c r="M4819" s="91"/>
      <c r="N4819" s="90"/>
    </row>
    <row r="4820" spans="10:14">
      <c r="J4820" s="89"/>
      <c r="K4820" s="89"/>
      <c r="L4820" s="89"/>
      <c r="M4820" s="91"/>
      <c r="N4820" s="90"/>
    </row>
    <row r="4821" spans="10:14">
      <c r="J4821" s="89"/>
      <c r="K4821" s="89"/>
      <c r="L4821" s="89"/>
      <c r="M4821" s="91"/>
      <c r="N4821" s="90"/>
    </row>
    <row r="4822" spans="10:14">
      <c r="J4822" s="89"/>
      <c r="K4822" s="89"/>
      <c r="L4822" s="89"/>
      <c r="M4822" s="91"/>
      <c r="N4822" s="90"/>
    </row>
    <row r="4823" spans="10:14">
      <c r="J4823" s="89"/>
      <c r="K4823" s="89"/>
      <c r="L4823" s="89"/>
      <c r="M4823" s="91"/>
      <c r="N4823" s="90"/>
    </row>
    <row r="4824" spans="10:14">
      <c r="J4824" s="89"/>
      <c r="K4824" s="89"/>
      <c r="L4824" s="89"/>
      <c r="M4824" s="91"/>
      <c r="N4824" s="90"/>
    </row>
    <row r="4825" spans="10:14">
      <c r="J4825" s="89"/>
      <c r="K4825" s="89"/>
      <c r="L4825" s="89"/>
      <c r="M4825" s="91"/>
      <c r="N4825" s="90"/>
    </row>
    <row r="4826" spans="10:14">
      <c r="J4826" s="89"/>
      <c r="K4826" s="89"/>
      <c r="L4826" s="89"/>
      <c r="M4826" s="91"/>
      <c r="N4826" s="90"/>
    </row>
    <row r="4827" spans="10:14">
      <c r="J4827" s="89"/>
      <c r="K4827" s="89"/>
      <c r="L4827" s="89"/>
      <c r="M4827" s="91"/>
      <c r="N4827" s="90"/>
    </row>
    <row r="4828" spans="10:14">
      <c r="J4828" s="89"/>
      <c r="K4828" s="89"/>
      <c r="L4828" s="89"/>
      <c r="M4828" s="91"/>
      <c r="N4828" s="90"/>
    </row>
    <row r="4829" spans="10:14">
      <c r="J4829" s="89"/>
      <c r="K4829" s="89"/>
      <c r="L4829" s="89"/>
      <c r="M4829" s="91"/>
      <c r="N4829" s="90"/>
    </row>
    <row r="4830" spans="10:14">
      <c r="J4830" s="89"/>
      <c r="K4830" s="89"/>
      <c r="L4830" s="89"/>
      <c r="M4830" s="91"/>
      <c r="N4830" s="90"/>
    </row>
    <row r="4831" spans="10:14">
      <c r="J4831" s="89"/>
      <c r="K4831" s="89"/>
      <c r="L4831" s="89"/>
      <c r="M4831" s="91"/>
      <c r="N4831" s="90"/>
    </row>
    <row r="4832" spans="10:14">
      <c r="J4832" s="89"/>
      <c r="K4832" s="89"/>
      <c r="L4832" s="89"/>
      <c r="M4832" s="91"/>
      <c r="N4832" s="90"/>
    </row>
    <row r="4833" spans="10:14">
      <c r="J4833" s="89"/>
      <c r="K4833" s="89"/>
      <c r="L4833" s="89"/>
      <c r="M4833" s="91"/>
      <c r="N4833" s="90"/>
    </row>
    <row r="4834" spans="10:14">
      <c r="J4834" s="89"/>
      <c r="K4834" s="89"/>
      <c r="L4834" s="89"/>
      <c r="M4834" s="91"/>
      <c r="N4834" s="90"/>
    </row>
    <row r="4835" spans="10:14">
      <c r="J4835" s="89"/>
      <c r="K4835" s="89"/>
      <c r="L4835" s="89"/>
      <c r="M4835" s="91"/>
      <c r="N4835" s="90"/>
    </row>
    <row r="4836" spans="10:14">
      <c r="J4836" s="89"/>
      <c r="K4836" s="89"/>
      <c r="L4836" s="89"/>
      <c r="M4836" s="91"/>
      <c r="N4836" s="90"/>
    </row>
    <row r="4837" spans="10:14">
      <c r="J4837" s="89"/>
      <c r="K4837" s="89"/>
      <c r="L4837" s="89"/>
      <c r="M4837" s="91"/>
      <c r="N4837" s="90"/>
    </row>
    <row r="4838" spans="10:14">
      <c r="J4838" s="89"/>
      <c r="K4838" s="89"/>
      <c r="L4838" s="89"/>
      <c r="M4838" s="91"/>
      <c r="N4838" s="90"/>
    </row>
    <row r="4839" spans="10:14">
      <c r="J4839" s="89"/>
      <c r="K4839" s="89"/>
      <c r="L4839" s="89"/>
      <c r="M4839" s="91"/>
      <c r="N4839" s="90"/>
    </row>
    <row r="4840" spans="10:14">
      <c r="J4840" s="89"/>
      <c r="K4840" s="89"/>
      <c r="L4840" s="89"/>
      <c r="M4840" s="91"/>
      <c r="N4840" s="90"/>
    </row>
    <row r="4841" spans="10:14">
      <c r="J4841" s="89"/>
      <c r="K4841" s="89"/>
      <c r="L4841" s="89"/>
      <c r="M4841" s="91"/>
      <c r="N4841" s="90"/>
    </row>
    <row r="4842" spans="10:14">
      <c r="J4842" s="89"/>
      <c r="K4842" s="89"/>
      <c r="L4842" s="89"/>
      <c r="M4842" s="91"/>
      <c r="N4842" s="90"/>
    </row>
    <row r="4843" spans="10:14">
      <c r="J4843" s="89"/>
      <c r="K4843" s="89"/>
      <c r="L4843" s="89"/>
      <c r="M4843" s="91"/>
      <c r="N4843" s="90"/>
    </row>
    <row r="4844" spans="10:14">
      <c r="J4844" s="89"/>
      <c r="K4844" s="89"/>
      <c r="L4844" s="89"/>
      <c r="M4844" s="91"/>
      <c r="N4844" s="90"/>
    </row>
    <row r="4845" spans="10:14">
      <c r="J4845" s="89"/>
      <c r="K4845" s="89"/>
      <c r="L4845" s="89"/>
      <c r="M4845" s="91"/>
      <c r="N4845" s="90"/>
    </row>
    <row r="4846" spans="10:14">
      <c r="J4846" s="89"/>
      <c r="K4846" s="89"/>
      <c r="L4846" s="89"/>
      <c r="M4846" s="91"/>
      <c r="N4846" s="90"/>
    </row>
    <row r="4847" spans="10:14">
      <c r="J4847" s="89"/>
      <c r="K4847" s="89"/>
      <c r="L4847" s="89"/>
      <c r="M4847" s="91"/>
      <c r="N4847" s="90"/>
    </row>
    <row r="4848" spans="10:14">
      <c r="J4848" s="89"/>
      <c r="K4848" s="89"/>
      <c r="L4848" s="89"/>
      <c r="M4848" s="91"/>
      <c r="N4848" s="90"/>
    </row>
    <row r="4849" spans="10:14">
      <c r="J4849" s="89"/>
      <c r="K4849" s="89"/>
      <c r="L4849" s="89"/>
      <c r="M4849" s="91"/>
      <c r="N4849" s="90"/>
    </row>
    <row r="4850" spans="10:14">
      <c r="J4850" s="89"/>
      <c r="K4850" s="89"/>
      <c r="L4850" s="89"/>
      <c r="M4850" s="91"/>
      <c r="N4850" s="90"/>
    </row>
    <row r="4851" spans="10:14">
      <c r="J4851" s="89"/>
      <c r="K4851" s="89"/>
      <c r="L4851" s="89"/>
      <c r="M4851" s="91"/>
      <c r="N4851" s="90"/>
    </row>
    <row r="4852" spans="10:14">
      <c r="J4852" s="89"/>
      <c r="K4852" s="89"/>
      <c r="L4852" s="89"/>
      <c r="M4852" s="91"/>
      <c r="N4852" s="90"/>
    </row>
    <row r="4853" spans="10:14">
      <c r="J4853" s="89"/>
      <c r="K4853" s="89"/>
      <c r="L4853" s="89"/>
      <c r="M4853" s="91"/>
      <c r="N4853" s="90"/>
    </row>
    <row r="4854" spans="10:14">
      <c r="J4854" s="89"/>
      <c r="K4854" s="89"/>
      <c r="L4854" s="89"/>
      <c r="M4854" s="91"/>
      <c r="N4854" s="90"/>
    </row>
    <row r="4855" spans="10:14">
      <c r="J4855" s="89"/>
      <c r="K4855" s="89"/>
      <c r="L4855" s="89"/>
      <c r="M4855" s="91"/>
      <c r="N4855" s="90"/>
    </row>
    <row r="4856" spans="10:14">
      <c r="J4856" s="89"/>
      <c r="K4856" s="89"/>
      <c r="L4856" s="89"/>
      <c r="M4856" s="91"/>
      <c r="N4856" s="90"/>
    </row>
    <row r="4857" spans="10:14">
      <c r="J4857" s="89"/>
      <c r="K4857" s="89"/>
      <c r="L4857" s="89"/>
      <c r="M4857" s="91"/>
      <c r="N4857" s="90"/>
    </row>
    <row r="4858" spans="10:14">
      <c r="J4858" s="89"/>
      <c r="K4858" s="89"/>
      <c r="L4858" s="89"/>
      <c r="M4858" s="91"/>
      <c r="N4858" s="90"/>
    </row>
    <row r="4859" spans="10:14">
      <c r="J4859" s="89"/>
      <c r="K4859" s="89"/>
      <c r="L4859" s="89"/>
      <c r="M4859" s="91"/>
      <c r="N4859" s="90"/>
    </row>
    <row r="4860" spans="10:14">
      <c r="J4860" s="89"/>
      <c r="K4860" s="89"/>
      <c r="L4860" s="89"/>
      <c r="M4860" s="91"/>
      <c r="N4860" s="90"/>
    </row>
    <row r="4861" spans="10:14">
      <c r="J4861" s="89"/>
      <c r="K4861" s="89"/>
      <c r="L4861" s="89"/>
      <c r="M4861" s="91"/>
      <c r="N4861" s="90"/>
    </row>
    <row r="4862" spans="10:14">
      <c r="J4862" s="89"/>
      <c r="K4862" s="89"/>
      <c r="L4862" s="89"/>
      <c r="M4862" s="91"/>
      <c r="N4862" s="90"/>
    </row>
    <row r="4863" spans="10:14">
      <c r="J4863" s="89"/>
      <c r="K4863" s="89"/>
      <c r="L4863" s="89"/>
      <c r="M4863" s="91"/>
      <c r="N4863" s="90"/>
    </row>
    <row r="4864" spans="10:14">
      <c r="J4864" s="89"/>
      <c r="K4864" s="89"/>
      <c r="L4864" s="89"/>
      <c r="M4864" s="91"/>
      <c r="N4864" s="90"/>
    </row>
    <row r="4865" spans="10:14">
      <c r="J4865" s="89"/>
      <c r="K4865" s="89"/>
      <c r="L4865" s="89"/>
      <c r="M4865" s="91"/>
      <c r="N4865" s="90"/>
    </row>
    <row r="4866" spans="10:14">
      <c r="J4866" s="89"/>
      <c r="K4866" s="89"/>
      <c r="L4866" s="89"/>
      <c r="M4866" s="91"/>
      <c r="N4866" s="90"/>
    </row>
    <row r="4867" spans="10:14">
      <c r="J4867" s="89"/>
      <c r="K4867" s="89"/>
      <c r="L4867" s="89"/>
      <c r="M4867" s="91"/>
      <c r="N4867" s="90"/>
    </row>
    <row r="4868" spans="10:14">
      <c r="J4868" s="89"/>
      <c r="K4868" s="89"/>
      <c r="L4868" s="89"/>
      <c r="M4868" s="91"/>
      <c r="N4868" s="90"/>
    </row>
    <row r="4869" spans="10:14">
      <c r="J4869" s="89"/>
      <c r="K4869" s="89"/>
      <c r="L4869" s="89"/>
      <c r="M4869" s="91"/>
      <c r="N4869" s="90"/>
    </row>
    <row r="4870" spans="10:14">
      <c r="J4870" s="89"/>
      <c r="K4870" s="89"/>
      <c r="L4870" s="89"/>
      <c r="M4870" s="91"/>
      <c r="N4870" s="90"/>
    </row>
    <row r="4871" spans="10:14">
      <c r="J4871" s="89"/>
      <c r="K4871" s="89"/>
      <c r="L4871" s="89"/>
      <c r="M4871" s="91"/>
      <c r="N4871" s="90"/>
    </row>
    <row r="4872" spans="10:14">
      <c r="J4872" s="89"/>
      <c r="K4872" s="89"/>
      <c r="L4872" s="89"/>
      <c r="M4872" s="91"/>
      <c r="N4872" s="90"/>
    </row>
    <row r="4873" spans="10:14">
      <c r="J4873" s="89"/>
      <c r="K4873" s="89"/>
      <c r="L4873" s="89"/>
      <c r="M4873" s="91"/>
      <c r="N4873" s="90"/>
    </row>
    <row r="4874" spans="10:14">
      <c r="J4874" s="89"/>
      <c r="K4874" s="89"/>
      <c r="L4874" s="89"/>
      <c r="M4874" s="91"/>
      <c r="N4874" s="90"/>
    </row>
    <row r="4875" spans="10:14">
      <c r="J4875" s="89"/>
      <c r="K4875" s="89"/>
      <c r="L4875" s="89"/>
      <c r="M4875" s="91"/>
      <c r="N4875" s="90"/>
    </row>
    <row r="4876" spans="10:14">
      <c r="J4876" s="89"/>
      <c r="K4876" s="89"/>
      <c r="L4876" s="89"/>
      <c r="M4876" s="91"/>
      <c r="N4876" s="90"/>
    </row>
    <row r="4877" spans="10:14">
      <c r="J4877" s="89"/>
      <c r="K4877" s="89"/>
      <c r="L4877" s="89"/>
      <c r="M4877" s="91"/>
      <c r="N4877" s="90"/>
    </row>
    <row r="4878" spans="10:14">
      <c r="J4878" s="89"/>
      <c r="K4878" s="89"/>
      <c r="L4878" s="89"/>
      <c r="M4878" s="91"/>
      <c r="N4878" s="90"/>
    </row>
    <row r="4879" spans="10:14">
      <c r="J4879" s="89"/>
      <c r="K4879" s="89"/>
      <c r="L4879" s="89"/>
      <c r="M4879" s="91"/>
      <c r="N4879" s="90"/>
    </row>
    <row r="4880" spans="10:14">
      <c r="J4880" s="89"/>
      <c r="K4880" s="89"/>
      <c r="L4880" s="89"/>
      <c r="M4880" s="91"/>
      <c r="N4880" s="90"/>
    </row>
    <row r="4881" spans="10:14">
      <c r="J4881" s="89"/>
      <c r="K4881" s="89"/>
      <c r="L4881" s="89"/>
      <c r="M4881" s="91"/>
      <c r="N4881" s="90"/>
    </row>
    <row r="4882" spans="10:14">
      <c r="J4882" s="89"/>
      <c r="K4882" s="89"/>
      <c r="L4882" s="89"/>
      <c r="M4882" s="91"/>
      <c r="N4882" s="90"/>
    </row>
    <row r="4883" spans="10:14">
      <c r="J4883" s="89"/>
      <c r="K4883" s="89"/>
      <c r="L4883" s="89"/>
      <c r="M4883" s="91"/>
      <c r="N4883" s="90"/>
    </row>
    <row r="4884" spans="10:14">
      <c r="J4884" s="89"/>
      <c r="K4884" s="89"/>
      <c r="L4884" s="89"/>
      <c r="M4884" s="91"/>
      <c r="N4884" s="90"/>
    </row>
    <row r="4885" spans="10:14">
      <c r="J4885" s="89"/>
      <c r="K4885" s="89"/>
      <c r="L4885" s="89"/>
      <c r="M4885" s="91"/>
      <c r="N4885" s="90"/>
    </row>
    <row r="4886" spans="10:14">
      <c r="J4886" s="89"/>
      <c r="K4886" s="89"/>
      <c r="L4886" s="89"/>
      <c r="M4886" s="91"/>
      <c r="N4886" s="90"/>
    </row>
    <row r="4887" spans="10:14">
      <c r="J4887" s="89"/>
      <c r="K4887" s="89"/>
      <c r="L4887" s="89"/>
      <c r="M4887" s="91"/>
      <c r="N4887" s="90"/>
    </row>
    <row r="4888" spans="10:14">
      <c r="J4888" s="89"/>
      <c r="K4888" s="89"/>
      <c r="L4888" s="89"/>
      <c r="M4888" s="91"/>
      <c r="N4888" s="90"/>
    </row>
    <row r="4889" spans="10:14">
      <c r="J4889" s="89"/>
      <c r="K4889" s="89"/>
      <c r="L4889" s="89"/>
      <c r="M4889" s="91"/>
      <c r="N4889" s="90"/>
    </row>
    <row r="4890" spans="10:14">
      <c r="J4890" s="89"/>
      <c r="K4890" s="89"/>
      <c r="L4890" s="89"/>
      <c r="M4890" s="91"/>
      <c r="N4890" s="90"/>
    </row>
    <row r="4891" spans="10:14">
      <c r="J4891" s="89"/>
      <c r="K4891" s="89"/>
      <c r="L4891" s="89"/>
      <c r="M4891" s="91"/>
      <c r="N4891" s="90"/>
    </row>
    <row r="4892" spans="10:14">
      <c r="J4892" s="89"/>
      <c r="K4892" s="89"/>
      <c r="L4892" s="89"/>
      <c r="M4892" s="91"/>
      <c r="N4892" s="90"/>
    </row>
    <row r="4893" spans="10:14">
      <c r="J4893" s="89"/>
      <c r="K4893" s="89"/>
      <c r="L4893" s="89"/>
      <c r="M4893" s="91"/>
      <c r="N4893" s="90"/>
    </row>
    <row r="4894" spans="10:14">
      <c r="J4894" s="89"/>
      <c r="K4894" s="89"/>
      <c r="L4894" s="89"/>
      <c r="M4894" s="91"/>
      <c r="N4894" s="90"/>
    </row>
    <row r="4895" spans="10:14">
      <c r="J4895" s="89"/>
      <c r="K4895" s="89"/>
      <c r="L4895" s="89"/>
      <c r="M4895" s="91"/>
      <c r="N4895" s="90"/>
    </row>
    <row r="4896" spans="10:14">
      <c r="J4896" s="89"/>
      <c r="K4896" s="89"/>
      <c r="L4896" s="89"/>
      <c r="M4896" s="91"/>
      <c r="N4896" s="90"/>
    </row>
    <row r="4897" spans="10:14">
      <c r="J4897" s="89"/>
      <c r="K4897" s="89"/>
      <c r="L4897" s="89"/>
      <c r="M4897" s="91"/>
      <c r="N4897" s="90"/>
    </row>
    <row r="4898" spans="10:14">
      <c r="J4898" s="89"/>
      <c r="K4898" s="89"/>
      <c r="L4898" s="89"/>
      <c r="M4898" s="91"/>
      <c r="N4898" s="90"/>
    </row>
    <row r="4899" spans="10:14">
      <c r="J4899" s="89"/>
      <c r="K4899" s="89"/>
      <c r="L4899" s="89"/>
      <c r="M4899" s="91"/>
      <c r="N4899" s="90"/>
    </row>
    <row r="4900" spans="10:14">
      <c r="J4900" s="89"/>
      <c r="K4900" s="89"/>
      <c r="L4900" s="89"/>
      <c r="M4900" s="91"/>
      <c r="N4900" s="90"/>
    </row>
    <row r="4901" spans="10:14">
      <c r="J4901" s="89"/>
      <c r="K4901" s="89"/>
      <c r="L4901" s="89"/>
      <c r="M4901" s="91"/>
      <c r="N4901" s="90"/>
    </row>
    <row r="4902" spans="10:14">
      <c r="J4902" s="89"/>
      <c r="K4902" s="89"/>
      <c r="L4902" s="89"/>
      <c r="M4902" s="91"/>
      <c r="N4902" s="90"/>
    </row>
    <row r="4903" spans="10:14">
      <c r="J4903" s="89"/>
      <c r="K4903" s="89"/>
      <c r="L4903" s="89"/>
      <c r="M4903" s="91"/>
      <c r="N4903" s="90"/>
    </row>
    <row r="4904" spans="10:14">
      <c r="J4904" s="89"/>
      <c r="K4904" s="89"/>
      <c r="L4904" s="89"/>
      <c r="M4904" s="91"/>
      <c r="N4904" s="90"/>
    </row>
    <row r="4905" spans="10:14">
      <c r="J4905" s="89"/>
      <c r="K4905" s="89"/>
      <c r="L4905" s="89"/>
      <c r="M4905" s="91"/>
      <c r="N4905" s="90"/>
    </row>
    <row r="4906" spans="10:14">
      <c r="J4906" s="89"/>
      <c r="K4906" s="89"/>
      <c r="L4906" s="89"/>
      <c r="M4906" s="91"/>
      <c r="N4906" s="90"/>
    </row>
    <row r="4907" spans="10:14">
      <c r="J4907" s="89"/>
      <c r="K4907" s="89"/>
      <c r="L4907" s="89"/>
      <c r="M4907" s="91"/>
      <c r="N4907" s="90"/>
    </row>
    <row r="4908" spans="10:14">
      <c r="J4908" s="89"/>
      <c r="K4908" s="89"/>
      <c r="L4908" s="89"/>
      <c r="M4908" s="91"/>
      <c r="N4908" s="90"/>
    </row>
    <row r="4909" spans="10:14">
      <c r="J4909" s="89"/>
      <c r="K4909" s="89"/>
      <c r="L4909" s="89"/>
      <c r="M4909" s="91"/>
      <c r="N4909" s="90"/>
    </row>
    <row r="4910" spans="10:14">
      <c r="J4910" s="89"/>
      <c r="K4910" s="89"/>
      <c r="L4910" s="89"/>
      <c r="M4910" s="91"/>
      <c r="N4910" s="90"/>
    </row>
    <row r="4911" spans="10:14">
      <c r="J4911" s="89"/>
      <c r="K4911" s="89"/>
      <c r="L4911" s="89"/>
      <c r="M4911" s="91"/>
      <c r="N4911" s="90"/>
    </row>
    <row r="4912" spans="10:14">
      <c r="J4912" s="89"/>
      <c r="K4912" s="89"/>
      <c r="L4912" s="89"/>
      <c r="M4912" s="91"/>
      <c r="N4912" s="90"/>
    </row>
    <row r="4913" spans="10:14">
      <c r="J4913" s="89"/>
      <c r="K4913" s="89"/>
      <c r="L4913" s="89"/>
      <c r="M4913" s="91"/>
      <c r="N4913" s="90"/>
    </row>
    <row r="4914" spans="10:14">
      <c r="J4914" s="89"/>
      <c r="K4914" s="89"/>
      <c r="L4914" s="89"/>
      <c r="M4914" s="91"/>
      <c r="N4914" s="90"/>
    </row>
    <row r="4915" spans="10:14">
      <c r="J4915" s="89"/>
      <c r="K4915" s="89"/>
      <c r="L4915" s="89"/>
      <c r="M4915" s="91"/>
      <c r="N4915" s="90"/>
    </row>
    <row r="4916" spans="10:14">
      <c r="J4916" s="89"/>
      <c r="K4916" s="89"/>
      <c r="L4916" s="89"/>
      <c r="M4916" s="91"/>
      <c r="N4916" s="90"/>
    </row>
    <row r="4917" spans="10:14">
      <c r="J4917" s="89"/>
      <c r="K4917" s="89"/>
      <c r="L4917" s="89"/>
      <c r="M4917" s="91"/>
      <c r="N4917" s="90"/>
    </row>
    <row r="4918" spans="10:14">
      <c r="J4918" s="89"/>
      <c r="K4918" s="89"/>
      <c r="L4918" s="89"/>
      <c r="M4918" s="91"/>
      <c r="N4918" s="90"/>
    </row>
    <row r="4919" spans="10:14">
      <c r="J4919" s="89"/>
      <c r="K4919" s="89"/>
      <c r="L4919" s="89"/>
      <c r="M4919" s="91"/>
      <c r="N4919" s="90"/>
    </row>
    <row r="4920" spans="10:14">
      <c r="J4920" s="89"/>
      <c r="K4920" s="89"/>
      <c r="L4920" s="89"/>
      <c r="M4920" s="91"/>
      <c r="N4920" s="90"/>
    </row>
    <row r="4921" spans="10:14">
      <c r="J4921" s="89"/>
      <c r="K4921" s="89"/>
      <c r="L4921" s="89"/>
      <c r="M4921" s="91"/>
      <c r="N4921" s="90"/>
    </row>
    <row r="4922" spans="10:14">
      <c r="J4922" s="89"/>
      <c r="K4922" s="89"/>
      <c r="L4922" s="89"/>
      <c r="M4922" s="91"/>
      <c r="N4922" s="90"/>
    </row>
    <row r="4923" spans="10:14">
      <c r="J4923" s="89"/>
      <c r="K4923" s="89"/>
      <c r="L4923" s="89"/>
      <c r="M4923" s="91"/>
      <c r="N4923" s="90"/>
    </row>
    <row r="4924" spans="10:14">
      <c r="J4924" s="89"/>
      <c r="K4924" s="89"/>
      <c r="L4924" s="89"/>
      <c r="M4924" s="91"/>
      <c r="N4924" s="90"/>
    </row>
    <row r="4925" spans="10:14">
      <c r="J4925" s="89"/>
      <c r="K4925" s="89"/>
      <c r="L4925" s="89"/>
      <c r="M4925" s="91"/>
      <c r="N4925" s="90"/>
    </row>
    <row r="4926" spans="10:14">
      <c r="J4926" s="89"/>
      <c r="K4926" s="89"/>
      <c r="L4926" s="89"/>
      <c r="M4926" s="91"/>
      <c r="N4926" s="90"/>
    </row>
    <row r="4927" spans="10:14">
      <c r="J4927" s="89"/>
      <c r="K4927" s="89"/>
      <c r="L4927" s="89"/>
      <c r="M4927" s="91"/>
      <c r="N4927" s="90"/>
    </row>
    <row r="4928" spans="10:14">
      <c r="J4928" s="89"/>
      <c r="K4928" s="89"/>
      <c r="L4928" s="89"/>
      <c r="M4928" s="91"/>
      <c r="N4928" s="90"/>
    </row>
    <row r="4929" spans="10:14">
      <c r="J4929" s="89"/>
      <c r="K4929" s="89"/>
      <c r="L4929" s="89"/>
      <c r="M4929" s="91"/>
      <c r="N4929" s="90"/>
    </row>
    <row r="4930" spans="10:14">
      <c r="J4930" s="89"/>
      <c r="K4930" s="89"/>
      <c r="L4930" s="89"/>
      <c r="M4930" s="91"/>
      <c r="N4930" s="90"/>
    </row>
    <row r="4931" spans="10:14">
      <c r="J4931" s="89"/>
      <c r="K4931" s="89"/>
      <c r="L4931" s="89"/>
      <c r="M4931" s="91"/>
      <c r="N4931" s="90"/>
    </row>
    <row r="4932" spans="10:14">
      <c r="J4932" s="89"/>
      <c r="K4932" s="89"/>
      <c r="L4932" s="89"/>
      <c r="M4932" s="91"/>
      <c r="N4932" s="90"/>
    </row>
    <row r="4933" spans="10:14">
      <c r="J4933" s="89"/>
      <c r="K4933" s="89"/>
      <c r="L4933" s="89"/>
      <c r="M4933" s="91"/>
      <c r="N4933" s="90"/>
    </row>
    <row r="4934" spans="10:14">
      <c r="J4934" s="89"/>
      <c r="K4934" s="89"/>
      <c r="L4934" s="89"/>
      <c r="M4934" s="91"/>
      <c r="N4934" s="90"/>
    </row>
    <row r="4935" spans="10:14">
      <c r="J4935" s="89"/>
      <c r="K4935" s="89"/>
      <c r="L4935" s="89"/>
      <c r="M4935" s="91"/>
      <c r="N4935" s="90"/>
    </row>
    <row r="4936" spans="10:14">
      <c r="J4936" s="89"/>
      <c r="K4936" s="89"/>
      <c r="L4936" s="89"/>
      <c r="M4936" s="91"/>
      <c r="N4936" s="90"/>
    </row>
    <row r="4937" spans="10:14">
      <c r="J4937" s="89"/>
      <c r="K4937" s="89"/>
      <c r="L4937" s="89"/>
      <c r="M4937" s="91"/>
      <c r="N4937" s="90"/>
    </row>
    <row r="4938" spans="10:14">
      <c r="J4938" s="89"/>
      <c r="K4938" s="89"/>
      <c r="L4938" s="89"/>
      <c r="M4938" s="91"/>
      <c r="N4938" s="90"/>
    </row>
    <row r="4939" spans="10:14">
      <c r="J4939" s="89"/>
      <c r="K4939" s="89"/>
      <c r="L4939" s="89"/>
      <c r="M4939" s="91"/>
      <c r="N4939" s="90"/>
    </row>
    <row r="4940" spans="10:14">
      <c r="J4940" s="89"/>
      <c r="K4940" s="89"/>
      <c r="L4940" s="89"/>
      <c r="M4940" s="91"/>
      <c r="N4940" s="90"/>
    </row>
    <row r="4941" spans="10:14">
      <c r="J4941" s="89"/>
      <c r="K4941" s="89"/>
      <c r="L4941" s="89"/>
      <c r="M4941" s="91"/>
      <c r="N4941" s="90"/>
    </row>
    <row r="4942" spans="10:14">
      <c r="J4942" s="89"/>
      <c r="K4942" s="89"/>
      <c r="L4942" s="89"/>
      <c r="M4942" s="91"/>
      <c r="N4942" s="90"/>
    </row>
    <row r="4943" spans="10:14">
      <c r="J4943" s="89"/>
      <c r="K4943" s="89"/>
      <c r="L4943" s="89"/>
      <c r="M4943" s="91"/>
      <c r="N4943" s="90"/>
    </row>
    <row r="4944" spans="10:14">
      <c r="J4944" s="89"/>
      <c r="K4944" s="89"/>
      <c r="L4944" s="89"/>
      <c r="M4944" s="91"/>
      <c r="N4944" s="90"/>
    </row>
    <row r="4945" spans="10:14">
      <c r="J4945" s="89"/>
      <c r="K4945" s="89"/>
      <c r="L4945" s="89"/>
      <c r="M4945" s="91"/>
      <c r="N4945" s="90"/>
    </row>
    <row r="4946" spans="10:14">
      <c r="J4946" s="89"/>
      <c r="K4946" s="89"/>
      <c r="L4946" s="89"/>
      <c r="M4946" s="91"/>
      <c r="N4946" s="90"/>
    </row>
    <row r="4947" spans="10:14">
      <c r="J4947" s="89"/>
      <c r="K4947" s="89"/>
      <c r="L4947" s="89"/>
      <c r="M4947" s="91"/>
      <c r="N4947" s="90"/>
    </row>
    <row r="4948" spans="10:14">
      <c r="J4948" s="89"/>
      <c r="K4948" s="89"/>
      <c r="L4948" s="89"/>
      <c r="M4948" s="91"/>
      <c r="N4948" s="90"/>
    </row>
    <row r="4949" spans="10:14">
      <c r="J4949" s="89"/>
      <c r="K4949" s="89"/>
      <c r="L4949" s="89"/>
      <c r="M4949" s="91"/>
      <c r="N4949" s="90"/>
    </row>
    <row r="4950" spans="10:14">
      <c r="J4950" s="89"/>
      <c r="K4950" s="89"/>
      <c r="L4950" s="89"/>
      <c r="M4950" s="91"/>
      <c r="N4950" s="90"/>
    </row>
    <row r="4951" spans="10:14">
      <c r="J4951" s="89"/>
      <c r="K4951" s="89"/>
      <c r="L4951" s="89"/>
      <c r="M4951" s="91"/>
      <c r="N4951" s="90"/>
    </row>
    <row r="4952" spans="10:14">
      <c r="J4952" s="89"/>
      <c r="K4952" s="89"/>
      <c r="L4952" s="89"/>
      <c r="M4952" s="91"/>
      <c r="N4952" s="90"/>
    </row>
    <row r="4953" spans="10:14">
      <c r="J4953" s="89"/>
      <c r="K4953" s="89"/>
      <c r="L4953" s="89"/>
      <c r="M4953" s="91"/>
      <c r="N4953" s="90"/>
    </row>
    <row r="4954" spans="10:14">
      <c r="J4954" s="89"/>
      <c r="K4954" s="89"/>
      <c r="L4954" s="89"/>
      <c r="M4954" s="91"/>
      <c r="N4954" s="90"/>
    </row>
    <row r="4955" spans="10:14">
      <c r="J4955" s="89"/>
      <c r="K4955" s="89"/>
      <c r="L4955" s="89"/>
      <c r="M4955" s="91"/>
      <c r="N4955" s="90"/>
    </row>
    <row r="4956" spans="10:14">
      <c r="J4956" s="89"/>
      <c r="K4956" s="89"/>
      <c r="L4956" s="89"/>
      <c r="M4956" s="91"/>
      <c r="N4956" s="90"/>
    </row>
    <row r="4957" spans="10:14">
      <c r="J4957" s="89"/>
      <c r="K4957" s="89"/>
      <c r="L4957" s="89"/>
      <c r="M4957" s="91"/>
      <c r="N4957" s="90"/>
    </row>
    <row r="4958" spans="10:14">
      <c r="J4958" s="89"/>
      <c r="K4958" s="89"/>
      <c r="L4958" s="89"/>
      <c r="M4958" s="91"/>
      <c r="N4958" s="90"/>
    </row>
    <row r="4959" spans="10:14">
      <c r="J4959" s="89"/>
      <c r="K4959" s="89"/>
      <c r="L4959" s="89"/>
      <c r="M4959" s="91"/>
      <c r="N4959" s="90"/>
    </row>
    <row r="4960" spans="10:14">
      <c r="J4960" s="89"/>
      <c r="K4960" s="89"/>
      <c r="L4960" s="89"/>
      <c r="M4960" s="91"/>
      <c r="N4960" s="90"/>
    </row>
    <row r="4961" spans="10:14">
      <c r="J4961" s="89"/>
      <c r="K4961" s="89"/>
      <c r="L4961" s="89"/>
      <c r="M4961" s="91"/>
      <c r="N4961" s="90"/>
    </row>
    <row r="4962" spans="10:14">
      <c r="J4962" s="89"/>
      <c r="K4962" s="89"/>
      <c r="L4962" s="89"/>
      <c r="M4962" s="91"/>
      <c r="N4962" s="90"/>
    </row>
    <row r="4963" spans="10:14">
      <c r="J4963" s="89"/>
      <c r="K4963" s="89"/>
      <c r="L4963" s="89"/>
      <c r="M4963" s="91"/>
      <c r="N4963" s="90"/>
    </row>
    <row r="4964" spans="10:14">
      <c r="J4964" s="89"/>
      <c r="K4964" s="89"/>
      <c r="L4964" s="89"/>
      <c r="M4964" s="91"/>
      <c r="N4964" s="90"/>
    </row>
    <row r="4965" spans="10:14">
      <c r="J4965" s="89"/>
      <c r="K4965" s="89"/>
      <c r="L4965" s="89"/>
      <c r="M4965" s="91"/>
      <c r="N4965" s="90"/>
    </row>
    <row r="4966" spans="10:14">
      <c r="J4966" s="89"/>
      <c r="K4966" s="89"/>
      <c r="L4966" s="89"/>
      <c r="M4966" s="91"/>
      <c r="N4966" s="90"/>
    </row>
    <row r="4967" spans="10:14">
      <c r="J4967" s="89"/>
      <c r="K4967" s="89"/>
      <c r="L4967" s="89"/>
      <c r="M4967" s="91"/>
      <c r="N4967" s="90"/>
    </row>
    <row r="4968" spans="10:14">
      <c r="J4968" s="89"/>
      <c r="K4968" s="89"/>
      <c r="L4968" s="89"/>
      <c r="M4968" s="91"/>
      <c r="N4968" s="90"/>
    </row>
    <row r="4969" spans="10:14">
      <c r="J4969" s="89"/>
      <c r="K4969" s="89"/>
      <c r="L4969" s="89"/>
      <c r="M4969" s="91"/>
      <c r="N4969" s="90"/>
    </row>
    <row r="4970" spans="10:14">
      <c r="J4970" s="89"/>
      <c r="K4970" s="89"/>
      <c r="L4970" s="89"/>
      <c r="M4970" s="91"/>
      <c r="N4970" s="90"/>
    </row>
    <row r="4971" spans="10:14">
      <c r="J4971" s="89"/>
      <c r="K4971" s="89"/>
      <c r="L4971" s="89"/>
      <c r="M4971" s="91"/>
      <c r="N4971" s="90"/>
    </row>
    <row r="4972" spans="10:14">
      <c r="J4972" s="89"/>
      <c r="K4972" s="89"/>
      <c r="L4972" s="89"/>
      <c r="M4972" s="91"/>
      <c r="N4972" s="90"/>
    </row>
    <row r="4973" spans="10:14">
      <c r="J4973" s="89"/>
      <c r="K4973" s="89"/>
      <c r="L4973" s="89"/>
      <c r="M4973" s="91"/>
      <c r="N4973" s="90"/>
    </row>
    <row r="4974" spans="10:14">
      <c r="J4974" s="89"/>
      <c r="K4974" s="89"/>
      <c r="L4974" s="89"/>
      <c r="M4974" s="91"/>
      <c r="N4974" s="90"/>
    </row>
    <row r="4975" spans="10:14">
      <c r="J4975" s="89"/>
      <c r="K4975" s="89"/>
      <c r="L4975" s="89"/>
      <c r="M4975" s="91"/>
      <c r="N4975" s="90"/>
    </row>
    <row r="4976" spans="10:14">
      <c r="J4976" s="89"/>
      <c r="K4976" s="89"/>
      <c r="L4976" s="89"/>
      <c r="M4976" s="91"/>
      <c r="N4976" s="90"/>
    </row>
    <row r="4977" spans="10:14">
      <c r="J4977" s="89"/>
      <c r="K4977" s="89"/>
      <c r="L4977" s="89"/>
      <c r="M4977" s="91"/>
      <c r="N4977" s="90"/>
    </row>
    <row r="4978" spans="10:14">
      <c r="J4978" s="89"/>
      <c r="K4978" s="89"/>
      <c r="L4978" s="89"/>
      <c r="M4978" s="91"/>
      <c r="N4978" s="90"/>
    </row>
    <row r="4979" spans="10:14">
      <c r="J4979" s="89"/>
      <c r="K4979" s="89"/>
      <c r="L4979" s="89"/>
      <c r="M4979" s="91"/>
      <c r="N4979" s="90"/>
    </row>
    <row r="4980" spans="10:14">
      <c r="J4980" s="89"/>
      <c r="K4980" s="89"/>
      <c r="L4980" s="89"/>
      <c r="M4980" s="91"/>
      <c r="N4980" s="90"/>
    </row>
    <row r="4981" spans="10:14">
      <c r="J4981" s="89"/>
      <c r="K4981" s="89"/>
      <c r="L4981" s="89"/>
      <c r="M4981" s="91"/>
      <c r="N4981" s="90"/>
    </row>
    <row r="4982" spans="10:14">
      <c r="J4982" s="89"/>
      <c r="K4982" s="89"/>
      <c r="L4982" s="89"/>
      <c r="M4982" s="91"/>
      <c r="N4982" s="90"/>
    </row>
    <row r="4983" spans="10:14">
      <c r="J4983" s="89"/>
      <c r="K4983" s="89"/>
      <c r="L4983" s="89"/>
      <c r="M4983" s="91"/>
      <c r="N4983" s="90"/>
    </row>
    <row r="4984" spans="10:14">
      <c r="J4984" s="89"/>
      <c r="K4984" s="89"/>
      <c r="L4984" s="89"/>
      <c r="M4984" s="91"/>
      <c r="N4984" s="90"/>
    </row>
    <row r="4985" spans="10:14">
      <c r="J4985" s="89"/>
      <c r="K4985" s="89"/>
      <c r="L4985" s="89"/>
      <c r="M4985" s="91"/>
      <c r="N4985" s="90"/>
    </row>
    <row r="4986" spans="10:14">
      <c r="J4986" s="89"/>
      <c r="K4986" s="89"/>
      <c r="L4986" s="89"/>
      <c r="M4986" s="91"/>
      <c r="N4986" s="90"/>
    </row>
    <row r="4987" spans="10:14">
      <c r="J4987" s="89"/>
      <c r="K4987" s="89"/>
      <c r="L4987" s="89"/>
      <c r="M4987" s="91"/>
      <c r="N4987" s="90"/>
    </row>
    <row r="4988" spans="10:14">
      <c r="J4988" s="89"/>
      <c r="K4988" s="89"/>
      <c r="L4988" s="89"/>
      <c r="M4988" s="91"/>
      <c r="N4988" s="90"/>
    </row>
    <row r="4989" spans="10:14">
      <c r="J4989" s="89"/>
      <c r="K4989" s="89"/>
      <c r="L4989" s="89"/>
      <c r="M4989" s="91"/>
      <c r="N4989" s="90"/>
    </row>
    <row r="4990" spans="10:14">
      <c r="J4990" s="89"/>
      <c r="K4990" s="89"/>
      <c r="L4990" s="89"/>
      <c r="M4990" s="91"/>
      <c r="N4990" s="90"/>
    </row>
    <row r="4991" spans="10:14">
      <c r="J4991" s="89"/>
      <c r="K4991" s="89"/>
      <c r="L4991" s="89"/>
      <c r="M4991" s="91"/>
      <c r="N4991" s="90"/>
    </row>
    <row r="4992" spans="10:14">
      <c r="J4992" s="89"/>
      <c r="K4992" s="89"/>
      <c r="L4992" s="89"/>
      <c r="M4992" s="91"/>
      <c r="N4992" s="90"/>
    </row>
    <row r="4993" spans="10:14">
      <c r="J4993" s="89"/>
      <c r="K4993" s="89"/>
      <c r="L4993" s="89"/>
      <c r="M4993" s="91"/>
      <c r="N4993" s="90"/>
    </row>
    <row r="4994" spans="10:14">
      <c r="J4994" s="89"/>
      <c r="K4994" s="89"/>
      <c r="L4994" s="89"/>
      <c r="M4994" s="91"/>
      <c r="N4994" s="90"/>
    </row>
    <row r="4995" spans="10:14">
      <c r="J4995" s="89"/>
      <c r="K4995" s="89"/>
      <c r="L4995" s="89"/>
      <c r="M4995" s="91"/>
      <c r="N4995" s="90"/>
    </row>
    <row r="4996" spans="10:14">
      <c r="J4996" s="89"/>
      <c r="K4996" s="89"/>
      <c r="L4996" s="89"/>
      <c r="M4996" s="91"/>
      <c r="N4996" s="90"/>
    </row>
    <row r="4997" spans="10:14">
      <c r="J4997" s="89"/>
      <c r="K4997" s="89"/>
      <c r="L4997" s="89"/>
      <c r="M4997" s="91"/>
      <c r="N4997" s="90"/>
    </row>
    <row r="4998" spans="10:14">
      <c r="J4998" s="89"/>
      <c r="K4998" s="89"/>
      <c r="L4998" s="89"/>
      <c r="M4998" s="91"/>
      <c r="N4998" s="90"/>
    </row>
    <row r="4999" spans="10:14">
      <c r="J4999" s="89"/>
      <c r="K4999" s="89"/>
      <c r="L4999" s="89"/>
      <c r="M4999" s="91"/>
      <c r="N4999" s="90"/>
    </row>
    <row r="5000" spans="10:14">
      <c r="J5000" s="89"/>
      <c r="K5000" s="89"/>
      <c r="L5000" s="89"/>
      <c r="M5000" s="91"/>
      <c r="N5000" s="90"/>
    </row>
    <row r="5001" spans="10:14">
      <c r="J5001" s="89"/>
      <c r="K5001" s="89"/>
      <c r="L5001" s="89"/>
      <c r="M5001" s="91"/>
      <c r="N5001" s="90"/>
    </row>
    <row r="5002" spans="10:14">
      <c r="J5002" s="89"/>
      <c r="K5002" s="89"/>
      <c r="L5002" s="89"/>
      <c r="M5002" s="91"/>
      <c r="N5002" s="90"/>
    </row>
    <row r="5003" spans="10:14">
      <c r="J5003" s="89"/>
      <c r="K5003" s="89"/>
      <c r="L5003" s="89"/>
      <c r="M5003" s="91"/>
      <c r="N5003" s="90"/>
    </row>
    <row r="5004" spans="10:14">
      <c r="J5004" s="89"/>
      <c r="K5004" s="89"/>
      <c r="L5004" s="89"/>
      <c r="M5004" s="91"/>
      <c r="N5004" s="90"/>
    </row>
    <row r="5005" spans="10:14">
      <c r="J5005" s="89"/>
      <c r="K5005" s="89"/>
      <c r="L5005" s="89"/>
      <c r="M5005" s="91"/>
      <c r="N5005" s="90"/>
    </row>
    <row r="5006" spans="10:14">
      <c r="J5006" s="89"/>
      <c r="K5006" s="89"/>
      <c r="L5006" s="89"/>
      <c r="M5006" s="91"/>
      <c r="N5006" s="90"/>
    </row>
    <row r="5007" spans="10:14">
      <c r="J5007" s="89"/>
      <c r="K5007" s="89"/>
      <c r="L5007" s="89"/>
      <c r="M5007" s="91"/>
      <c r="N5007" s="90"/>
    </row>
    <row r="5008" spans="10:14">
      <c r="J5008" s="89"/>
      <c r="K5008" s="89"/>
      <c r="L5008" s="89"/>
      <c r="M5008" s="91"/>
      <c r="N5008" s="90"/>
    </row>
    <row r="5009" spans="10:14">
      <c r="J5009" s="89"/>
      <c r="K5009" s="89"/>
      <c r="L5009" s="89"/>
      <c r="M5009" s="91"/>
      <c r="N5009" s="90"/>
    </row>
    <row r="5010" spans="10:14">
      <c r="J5010" s="89"/>
      <c r="K5010" s="89"/>
      <c r="L5010" s="89"/>
      <c r="M5010" s="91"/>
      <c r="N5010" s="90"/>
    </row>
    <row r="5011" spans="10:14">
      <c r="J5011" s="89"/>
      <c r="K5011" s="89"/>
      <c r="L5011" s="89"/>
      <c r="M5011" s="91"/>
      <c r="N5011" s="90"/>
    </row>
    <row r="5012" spans="10:14">
      <c r="J5012" s="89"/>
      <c r="K5012" s="89"/>
      <c r="L5012" s="89"/>
      <c r="M5012" s="91"/>
      <c r="N5012" s="90"/>
    </row>
    <row r="5013" spans="10:14">
      <c r="J5013" s="89"/>
      <c r="K5013" s="89"/>
      <c r="L5013" s="89"/>
      <c r="M5013" s="91"/>
      <c r="N5013" s="90"/>
    </row>
    <row r="5014" spans="10:14">
      <c r="J5014" s="89"/>
      <c r="K5014" s="89"/>
      <c r="L5014" s="89"/>
      <c r="M5014" s="91"/>
      <c r="N5014" s="90"/>
    </row>
    <row r="5015" spans="10:14">
      <c r="J5015" s="89"/>
      <c r="K5015" s="89"/>
      <c r="L5015" s="89"/>
      <c r="M5015" s="91"/>
      <c r="N5015" s="90"/>
    </row>
    <row r="5016" spans="10:14">
      <c r="J5016" s="89"/>
      <c r="K5016" s="89"/>
      <c r="L5016" s="89"/>
      <c r="M5016" s="91"/>
      <c r="N5016" s="90"/>
    </row>
    <row r="5017" spans="10:14">
      <c r="J5017" s="89"/>
      <c r="K5017" s="89"/>
      <c r="L5017" s="89"/>
      <c r="M5017" s="91"/>
      <c r="N5017" s="90"/>
    </row>
    <row r="5018" spans="10:14">
      <c r="J5018" s="89"/>
      <c r="K5018" s="89"/>
      <c r="L5018" s="89"/>
      <c r="M5018" s="91"/>
      <c r="N5018" s="90"/>
    </row>
    <row r="5019" spans="10:14">
      <c r="J5019" s="89"/>
      <c r="K5019" s="89"/>
      <c r="L5019" s="89"/>
      <c r="M5019" s="91"/>
      <c r="N5019" s="90"/>
    </row>
    <row r="5020" spans="10:14">
      <c r="J5020" s="89"/>
      <c r="K5020" s="89"/>
      <c r="L5020" s="89"/>
      <c r="M5020" s="91"/>
      <c r="N5020" s="90"/>
    </row>
    <row r="5021" spans="10:14">
      <c r="J5021" s="89"/>
      <c r="K5021" s="89"/>
      <c r="L5021" s="89"/>
      <c r="M5021" s="91"/>
      <c r="N5021" s="90"/>
    </row>
    <row r="5022" spans="10:14">
      <c r="J5022" s="89"/>
      <c r="K5022" s="89"/>
      <c r="L5022" s="89"/>
      <c r="M5022" s="91"/>
      <c r="N5022" s="90"/>
    </row>
    <row r="5023" spans="10:14">
      <c r="J5023" s="89"/>
      <c r="K5023" s="89"/>
      <c r="L5023" s="89"/>
      <c r="M5023" s="91"/>
      <c r="N5023" s="90"/>
    </row>
    <row r="5024" spans="10:14">
      <c r="J5024" s="89"/>
      <c r="K5024" s="89"/>
      <c r="L5024" s="89"/>
      <c r="M5024" s="91"/>
      <c r="N5024" s="90"/>
    </row>
    <row r="5025" spans="10:14">
      <c r="J5025" s="89"/>
      <c r="K5025" s="89"/>
      <c r="L5025" s="89"/>
      <c r="M5025" s="91"/>
      <c r="N5025" s="90"/>
    </row>
    <row r="5026" spans="10:14">
      <c r="J5026" s="89"/>
      <c r="K5026" s="89"/>
      <c r="L5026" s="89"/>
      <c r="M5026" s="91"/>
      <c r="N5026" s="90"/>
    </row>
    <row r="5027" spans="10:14">
      <c r="J5027" s="89"/>
      <c r="K5027" s="89"/>
      <c r="L5027" s="89"/>
      <c r="M5027" s="91"/>
      <c r="N5027" s="90"/>
    </row>
    <row r="5028" spans="10:14">
      <c r="J5028" s="89"/>
      <c r="K5028" s="89"/>
      <c r="L5028" s="89"/>
      <c r="M5028" s="91"/>
      <c r="N5028" s="90"/>
    </row>
    <row r="5029" spans="10:14">
      <c r="J5029" s="89"/>
      <c r="K5029" s="89"/>
      <c r="L5029" s="89"/>
      <c r="M5029" s="91"/>
      <c r="N5029" s="90"/>
    </row>
    <row r="5030" spans="10:14">
      <c r="J5030" s="89"/>
      <c r="K5030" s="89"/>
      <c r="L5030" s="89"/>
      <c r="M5030" s="91"/>
      <c r="N5030" s="90"/>
    </row>
    <row r="5031" spans="10:14">
      <c r="J5031" s="89"/>
      <c r="K5031" s="89"/>
      <c r="L5031" s="89"/>
      <c r="M5031" s="91"/>
      <c r="N5031" s="90"/>
    </row>
    <row r="5032" spans="10:14">
      <c r="J5032" s="89"/>
      <c r="K5032" s="89"/>
      <c r="L5032" s="89"/>
      <c r="M5032" s="91"/>
      <c r="N5032" s="90"/>
    </row>
    <row r="5033" spans="10:14">
      <c r="J5033" s="89"/>
      <c r="K5033" s="89"/>
      <c r="L5033" s="89"/>
      <c r="M5033" s="91"/>
      <c r="N5033" s="90"/>
    </row>
    <row r="5034" spans="10:14">
      <c r="J5034" s="89"/>
      <c r="K5034" s="89"/>
      <c r="L5034" s="89"/>
      <c r="M5034" s="91"/>
      <c r="N5034" s="90"/>
    </row>
    <row r="5035" spans="10:14">
      <c r="J5035" s="89"/>
      <c r="K5035" s="89"/>
      <c r="L5035" s="89"/>
      <c r="M5035" s="91"/>
      <c r="N5035" s="90"/>
    </row>
    <row r="5036" spans="10:14">
      <c r="J5036" s="89"/>
      <c r="K5036" s="89"/>
      <c r="L5036" s="89"/>
      <c r="M5036" s="91"/>
      <c r="N5036" s="90"/>
    </row>
    <row r="5037" spans="10:14">
      <c r="J5037" s="89"/>
      <c r="K5037" s="89"/>
      <c r="L5037" s="89"/>
      <c r="M5037" s="91"/>
      <c r="N5037" s="90"/>
    </row>
    <row r="5038" spans="10:14">
      <c r="J5038" s="89"/>
      <c r="K5038" s="89"/>
      <c r="L5038" s="89"/>
      <c r="M5038" s="91"/>
      <c r="N5038" s="90"/>
    </row>
    <row r="5039" spans="10:14">
      <c r="J5039" s="89"/>
      <c r="K5039" s="89"/>
      <c r="L5039" s="89"/>
      <c r="M5039" s="91"/>
      <c r="N5039" s="90"/>
    </row>
    <row r="5040" spans="10:14">
      <c r="J5040" s="89"/>
      <c r="K5040" s="89"/>
      <c r="L5040" s="89"/>
      <c r="M5040" s="91"/>
      <c r="N5040" s="90"/>
    </row>
    <row r="5041" spans="10:14">
      <c r="J5041" s="89"/>
      <c r="K5041" s="89"/>
      <c r="L5041" s="89"/>
      <c r="M5041" s="91"/>
      <c r="N5041" s="90"/>
    </row>
    <row r="5042" spans="10:14">
      <c r="J5042" s="89"/>
      <c r="K5042" s="89"/>
      <c r="L5042" s="89"/>
      <c r="M5042" s="91"/>
      <c r="N5042" s="90"/>
    </row>
    <row r="5043" spans="10:14">
      <c r="J5043" s="89"/>
      <c r="K5043" s="89"/>
      <c r="L5043" s="89"/>
      <c r="M5043" s="91"/>
      <c r="N5043" s="90"/>
    </row>
    <row r="5044" spans="10:14">
      <c r="J5044" s="89"/>
      <c r="K5044" s="89"/>
      <c r="L5044" s="89"/>
      <c r="M5044" s="91"/>
      <c r="N5044" s="90"/>
    </row>
    <row r="5045" spans="10:14">
      <c r="J5045" s="89"/>
      <c r="K5045" s="89"/>
      <c r="L5045" s="89"/>
      <c r="M5045" s="91"/>
      <c r="N5045" s="90"/>
    </row>
    <row r="5046" spans="10:14">
      <c r="J5046" s="89"/>
      <c r="K5046" s="89"/>
      <c r="L5046" s="89"/>
      <c r="M5046" s="91"/>
      <c r="N5046" s="90"/>
    </row>
    <row r="5047" spans="10:14">
      <c r="J5047" s="89"/>
      <c r="K5047" s="89"/>
      <c r="L5047" s="89"/>
      <c r="M5047" s="91"/>
      <c r="N5047" s="90"/>
    </row>
    <row r="5048" spans="10:14">
      <c r="J5048" s="89"/>
      <c r="K5048" s="89"/>
      <c r="L5048" s="89"/>
      <c r="M5048" s="91"/>
      <c r="N5048" s="90"/>
    </row>
    <row r="5049" spans="10:14">
      <c r="J5049" s="89"/>
      <c r="K5049" s="89"/>
      <c r="L5049" s="89"/>
      <c r="M5049" s="91"/>
      <c r="N5049" s="90"/>
    </row>
    <row r="5050" spans="10:14">
      <c r="J5050" s="89"/>
      <c r="K5050" s="89"/>
      <c r="L5050" s="89"/>
      <c r="M5050" s="91"/>
      <c r="N5050" s="90"/>
    </row>
    <row r="5051" spans="10:14">
      <c r="J5051" s="89"/>
      <c r="K5051" s="89"/>
      <c r="L5051" s="89"/>
      <c r="M5051" s="91"/>
      <c r="N5051" s="90"/>
    </row>
    <row r="5052" spans="10:14">
      <c r="J5052" s="89"/>
      <c r="K5052" s="89"/>
      <c r="L5052" s="89"/>
      <c r="M5052" s="91"/>
      <c r="N5052" s="90"/>
    </row>
    <row r="5053" spans="10:14">
      <c r="J5053" s="89"/>
      <c r="K5053" s="89"/>
      <c r="L5053" s="89"/>
      <c r="M5053" s="91"/>
      <c r="N5053" s="90"/>
    </row>
    <row r="5054" spans="10:14">
      <c r="J5054" s="89"/>
      <c r="K5054" s="89"/>
      <c r="L5054" s="89"/>
      <c r="M5054" s="91"/>
      <c r="N5054" s="90"/>
    </row>
    <row r="5055" spans="10:14">
      <c r="J5055" s="89"/>
      <c r="K5055" s="89"/>
      <c r="L5055" s="89"/>
      <c r="M5055" s="91"/>
      <c r="N5055" s="90"/>
    </row>
    <row r="5056" spans="10:14">
      <c r="J5056" s="89"/>
      <c r="K5056" s="89"/>
      <c r="L5056" s="89"/>
      <c r="M5056" s="91"/>
      <c r="N5056" s="90"/>
    </row>
    <row r="5057" spans="10:14">
      <c r="J5057" s="89"/>
      <c r="K5057" s="89"/>
      <c r="L5057" s="89"/>
      <c r="M5057" s="91"/>
      <c r="N5057" s="90"/>
    </row>
    <row r="5058" spans="10:14">
      <c r="J5058" s="89"/>
      <c r="K5058" s="89"/>
      <c r="L5058" s="89"/>
      <c r="M5058" s="91"/>
      <c r="N5058" s="90"/>
    </row>
    <row r="5059" spans="10:14">
      <c r="J5059" s="89"/>
      <c r="K5059" s="89"/>
      <c r="L5059" s="89"/>
      <c r="M5059" s="91"/>
      <c r="N5059" s="90"/>
    </row>
    <row r="5060" spans="10:14">
      <c r="J5060" s="89"/>
      <c r="K5060" s="89"/>
      <c r="L5060" s="89"/>
      <c r="M5060" s="91"/>
      <c r="N5060" s="90"/>
    </row>
    <row r="5061" spans="10:14">
      <c r="J5061" s="89"/>
      <c r="K5061" s="89"/>
      <c r="L5061" s="89"/>
      <c r="M5061" s="91"/>
      <c r="N5061" s="90"/>
    </row>
    <row r="5062" spans="10:14">
      <c r="J5062" s="89"/>
      <c r="K5062" s="89"/>
      <c r="L5062" s="89"/>
      <c r="M5062" s="91"/>
      <c r="N5062" s="90"/>
    </row>
    <row r="5063" spans="10:14">
      <c r="J5063" s="89"/>
      <c r="K5063" s="89"/>
      <c r="L5063" s="89"/>
      <c r="M5063" s="91"/>
      <c r="N5063" s="90"/>
    </row>
    <row r="5064" spans="10:14">
      <c r="J5064" s="89"/>
      <c r="K5064" s="89"/>
      <c r="L5064" s="89"/>
      <c r="M5064" s="91"/>
      <c r="N5064" s="90"/>
    </row>
    <row r="5065" spans="10:14">
      <c r="J5065" s="89"/>
      <c r="K5065" s="89"/>
      <c r="L5065" s="89"/>
      <c r="M5065" s="91"/>
      <c r="N5065" s="90"/>
    </row>
    <row r="5066" spans="10:14">
      <c r="J5066" s="89"/>
      <c r="K5066" s="89"/>
      <c r="L5066" s="89"/>
      <c r="M5066" s="91"/>
      <c r="N5066" s="90"/>
    </row>
    <row r="5067" spans="10:14">
      <c r="J5067" s="89"/>
      <c r="K5067" s="89"/>
      <c r="L5067" s="89"/>
      <c r="M5067" s="91"/>
      <c r="N5067" s="90"/>
    </row>
    <row r="5068" spans="10:14">
      <c r="J5068" s="89"/>
      <c r="K5068" s="89"/>
      <c r="L5068" s="89"/>
      <c r="M5068" s="91"/>
      <c r="N5068" s="90"/>
    </row>
    <row r="5069" spans="10:14">
      <c r="J5069" s="89"/>
      <c r="K5069" s="89"/>
      <c r="L5069" s="89"/>
      <c r="M5069" s="91"/>
      <c r="N5069" s="90"/>
    </row>
    <row r="5070" spans="10:14">
      <c r="J5070" s="89"/>
      <c r="K5070" s="89"/>
      <c r="L5070" s="89"/>
      <c r="M5070" s="91"/>
      <c r="N5070" s="90"/>
    </row>
    <row r="5071" spans="10:14">
      <c r="J5071" s="89"/>
      <c r="K5071" s="89"/>
      <c r="L5071" s="89"/>
      <c r="M5071" s="91"/>
      <c r="N5071" s="90"/>
    </row>
    <row r="5072" spans="10:14">
      <c r="J5072" s="89"/>
      <c r="K5072" s="89"/>
      <c r="L5072" s="89"/>
      <c r="M5072" s="91"/>
      <c r="N5072" s="90"/>
    </row>
    <row r="5073" spans="10:14">
      <c r="J5073" s="89"/>
      <c r="K5073" s="89"/>
      <c r="L5073" s="89"/>
      <c r="M5073" s="91"/>
      <c r="N5073" s="90"/>
    </row>
    <row r="5074" spans="10:14">
      <c r="J5074" s="89"/>
      <c r="K5074" s="89"/>
      <c r="L5074" s="89"/>
      <c r="M5074" s="91"/>
      <c r="N5074" s="90"/>
    </row>
    <row r="5075" spans="10:14">
      <c r="J5075" s="89"/>
      <c r="K5075" s="89"/>
      <c r="L5075" s="89"/>
      <c r="M5075" s="91"/>
      <c r="N5075" s="90"/>
    </row>
    <row r="5076" spans="10:14">
      <c r="J5076" s="89"/>
      <c r="K5076" s="89"/>
      <c r="L5076" s="89"/>
      <c r="M5076" s="91"/>
      <c r="N5076" s="90"/>
    </row>
    <row r="5077" spans="10:14">
      <c r="J5077" s="89"/>
      <c r="K5077" s="89"/>
      <c r="L5077" s="89"/>
      <c r="M5077" s="91"/>
      <c r="N5077" s="90"/>
    </row>
    <row r="5078" spans="10:14">
      <c r="J5078" s="89"/>
      <c r="K5078" s="89"/>
      <c r="L5078" s="89"/>
      <c r="M5078" s="91"/>
      <c r="N5078" s="90"/>
    </row>
    <row r="5079" spans="10:14">
      <c r="J5079" s="89"/>
      <c r="K5079" s="89"/>
      <c r="L5079" s="89"/>
      <c r="M5079" s="91"/>
      <c r="N5079" s="90"/>
    </row>
    <row r="5080" spans="10:14">
      <c r="J5080" s="89"/>
      <c r="K5080" s="89"/>
      <c r="L5080" s="89"/>
      <c r="M5080" s="91"/>
      <c r="N5080" s="90"/>
    </row>
    <row r="5081" spans="10:14">
      <c r="J5081" s="89"/>
      <c r="K5081" s="89"/>
      <c r="L5081" s="89"/>
      <c r="M5081" s="91"/>
      <c r="N5081" s="90"/>
    </row>
    <row r="5082" spans="10:14">
      <c r="J5082" s="89"/>
      <c r="K5082" s="89"/>
      <c r="L5082" s="89"/>
      <c r="M5082" s="91"/>
      <c r="N5082" s="90"/>
    </row>
    <row r="5083" spans="10:14">
      <c r="J5083" s="89"/>
      <c r="K5083" s="89"/>
      <c r="L5083" s="89"/>
      <c r="M5083" s="91"/>
      <c r="N5083" s="90"/>
    </row>
    <row r="5084" spans="10:14">
      <c r="J5084" s="89"/>
      <c r="K5084" s="89"/>
      <c r="L5084" s="89"/>
      <c r="M5084" s="91"/>
      <c r="N5084" s="90"/>
    </row>
    <row r="5085" spans="10:14">
      <c r="J5085" s="89"/>
      <c r="K5085" s="89"/>
      <c r="L5085" s="89"/>
      <c r="M5085" s="91"/>
      <c r="N5085" s="90"/>
    </row>
    <row r="5086" spans="10:14">
      <c r="J5086" s="89"/>
      <c r="K5086" s="89"/>
      <c r="L5086" s="89"/>
      <c r="M5086" s="91"/>
      <c r="N5086" s="90"/>
    </row>
    <row r="5087" spans="10:14">
      <c r="J5087" s="89"/>
      <c r="K5087" s="89"/>
      <c r="L5087" s="89"/>
      <c r="M5087" s="91"/>
      <c r="N5087" s="90"/>
    </row>
    <row r="5088" spans="10:14">
      <c r="J5088" s="89"/>
      <c r="K5088" s="89"/>
      <c r="L5088" s="89"/>
      <c r="M5088" s="91"/>
      <c r="N5088" s="90"/>
    </row>
    <row r="5089" spans="10:14">
      <c r="J5089" s="89"/>
      <c r="K5089" s="89"/>
      <c r="L5089" s="89"/>
      <c r="M5089" s="91"/>
      <c r="N5089" s="90"/>
    </row>
    <row r="5090" spans="10:14">
      <c r="J5090" s="89"/>
      <c r="K5090" s="89"/>
      <c r="L5090" s="89"/>
      <c r="M5090" s="91"/>
      <c r="N5090" s="90"/>
    </row>
    <row r="5091" spans="10:14">
      <c r="J5091" s="89"/>
      <c r="K5091" s="89"/>
      <c r="L5091" s="89"/>
      <c r="M5091" s="91"/>
      <c r="N5091" s="90"/>
    </row>
    <row r="5092" spans="10:14">
      <c r="J5092" s="89"/>
      <c r="K5092" s="89"/>
      <c r="L5092" s="89"/>
      <c r="M5092" s="91"/>
      <c r="N5092" s="90"/>
    </row>
    <row r="5093" spans="10:14">
      <c r="J5093" s="89"/>
      <c r="K5093" s="89"/>
      <c r="L5093" s="89"/>
      <c r="M5093" s="91"/>
      <c r="N5093" s="90"/>
    </row>
    <row r="5094" spans="10:14">
      <c r="J5094" s="89"/>
      <c r="K5094" s="89"/>
      <c r="L5094" s="89"/>
      <c r="M5094" s="91"/>
      <c r="N5094" s="90"/>
    </row>
    <row r="5095" spans="10:14">
      <c r="J5095" s="89"/>
      <c r="K5095" s="89"/>
      <c r="L5095" s="89"/>
      <c r="M5095" s="91"/>
      <c r="N5095" s="90"/>
    </row>
    <row r="5096" spans="10:14">
      <c r="J5096" s="89"/>
      <c r="K5096" s="89"/>
      <c r="L5096" s="89"/>
      <c r="M5096" s="91"/>
      <c r="N5096" s="90"/>
    </row>
    <row r="5097" spans="10:14">
      <c r="J5097" s="89"/>
      <c r="K5097" s="89"/>
      <c r="L5097" s="89"/>
      <c r="M5097" s="91"/>
      <c r="N5097" s="90"/>
    </row>
    <row r="5098" spans="10:14">
      <c r="J5098" s="89"/>
      <c r="K5098" s="89"/>
      <c r="L5098" s="89"/>
      <c r="M5098" s="91"/>
      <c r="N5098" s="90"/>
    </row>
    <row r="5099" spans="10:14">
      <c r="J5099" s="89"/>
      <c r="K5099" s="89"/>
      <c r="L5099" s="89"/>
      <c r="M5099" s="91"/>
      <c r="N5099" s="90"/>
    </row>
    <row r="5100" spans="10:14">
      <c r="J5100" s="89"/>
      <c r="K5100" s="89"/>
      <c r="L5100" s="89"/>
      <c r="M5100" s="91"/>
      <c r="N5100" s="90"/>
    </row>
    <row r="5101" spans="10:14">
      <c r="J5101" s="89"/>
      <c r="K5101" s="89"/>
      <c r="L5101" s="89"/>
      <c r="M5101" s="91"/>
      <c r="N5101" s="90"/>
    </row>
    <row r="5102" spans="10:14">
      <c r="J5102" s="89"/>
      <c r="K5102" s="89"/>
      <c r="L5102" s="89"/>
      <c r="M5102" s="91"/>
      <c r="N5102" s="90"/>
    </row>
    <row r="5103" spans="10:14">
      <c r="J5103" s="89"/>
      <c r="K5103" s="89"/>
      <c r="L5103" s="89"/>
      <c r="M5103" s="91"/>
      <c r="N5103" s="90"/>
    </row>
    <row r="5104" spans="10:14">
      <c r="J5104" s="89"/>
      <c r="K5104" s="89"/>
      <c r="L5104" s="89"/>
      <c r="M5104" s="91"/>
      <c r="N5104" s="90"/>
    </row>
    <row r="5105" spans="10:14">
      <c r="J5105" s="89"/>
      <c r="K5105" s="89"/>
      <c r="L5105" s="89"/>
      <c r="M5105" s="91"/>
      <c r="N5105" s="90"/>
    </row>
    <row r="5106" spans="10:14">
      <c r="J5106" s="89"/>
      <c r="K5106" s="89"/>
      <c r="L5106" s="89"/>
      <c r="M5106" s="91"/>
      <c r="N5106" s="90"/>
    </row>
    <row r="5107" spans="10:14">
      <c r="J5107" s="89"/>
      <c r="K5107" s="89"/>
      <c r="L5107" s="89"/>
      <c r="M5107" s="91"/>
      <c r="N5107" s="90"/>
    </row>
    <row r="5108" spans="10:14">
      <c r="J5108" s="89"/>
      <c r="K5108" s="89"/>
      <c r="L5108" s="89"/>
      <c r="M5108" s="91"/>
      <c r="N5108" s="90"/>
    </row>
    <row r="5109" spans="10:14">
      <c r="J5109" s="89"/>
      <c r="K5109" s="89"/>
      <c r="L5109" s="89"/>
      <c r="M5109" s="91"/>
      <c r="N5109" s="90"/>
    </row>
    <row r="5110" spans="10:14">
      <c r="J5110" s="89"/>
      <c r="K5110" s="89"/>
      <c r="L5110" s="89"/>
      <c r="M5110" s="91"/>
      <c r="N5110" s="90"/>
    </row>
    <row r="5111" spans="10:14">
      <c r="J5111" s="89"/>
      <c r="K5111" s="89"/>
      <c r="L5111" s="89"/>
      <c r="M5111" s="91"/>
      <c r="N5111" s="90"/>
    </row>
    <row r="5112" spans="10:14">
      <c r="J5112" s="89"/>
      <c r="K5112" s="89"/>
      <c r="L5112" s="89"/>
      <c r="M5112" s="91"/>
      <c r="N5112" s="90"/>
    </row>
    <row r="5113" spans="10:14">
      <c r="J5113" s="89"/>
      <c r="K5113" s="89"/>
      <c r="L5113" s="89"/>
      <c r="M5113" s="91"/>
      <c r="N5113" s="90"/>
    </row>
    <row r="5114" spans="10:14">
      <c r="J5114" s="89"/>
      <c r="K5114" s="89"/>
      <c r="L5114" s="89"/>
      <c r="M5114" s="91"/>
      <c r="N5114" s="90"/>
    </row>
    <row r="5115" spans="10:14">
      <c r="J5115" s="89"/>
      <c r="K5115" s="89"/>
      <c r="L5115" s="89"/>
      <c r="M5115" s="91"/>
      <c r="N5115" s="90"/>
    </row>
    <row r="5116" spans="10:14">
      <c r="J5116" s="89"/>
      <c r="K5116" s="89"/>
      <c r="L5116" s="89"/>
      <c r="M5116" s="91"/>
      <c r="N5116" s="90"/>
    </row>
    <row r="5117" spans="10:14">
      <c r="J5117" s="89"/>
      <c r="K5117" s="89"/>
      <c r="L5117" s="89"/>
      <c r="M5117" s="91"/>
      <c r="N5117" s="90"/>
    </row>
    <row r="5118" spans="10:14">
      <c r="J5118" s="89"/>
      <c r="K5118" s="89"/>
      <c r="L5118" s="89"/>
      <c r="M5118" s="91"/>
      <c r="N5118" s="90"/>
    </row>
    <row r="5119" spans="10:14">
      <c r="J5119" s="89"/>
      <c r="K5119" s="89"/>
      <c r="L5119" s="89"/>
      <c r="M5119" s="91"/>
      <c r="N5119" s="90"/>
    </row>
    <row r="5120" spans="10:14">
      <c r="J5120" s="89"/>
      <c r="K5120" s="89"/>
      <c r="L5120" s="89"/>
      <c r="M5120" s="91"/>
      <c r="N5120" s="90"/>
    </row>
    <row r="5121" spans="10:14">
      <c r="J5121" s="89"/>
      <c r="K5121" s="89"/>
      <c r="L5121" s="89"/>
      <c r="M5121" s="91"/>
      <c r="N5121" s="90"/>
    </row>
    <row r="5122" spans="10:14">
      <c r="J5122" s="89"/>
      <c r="K5122" s="89"/>
      <c r="L5122" s="89"/>
      <c r="M5122" s="91"/>
      <c r="N5122" s="90"/>
    </row>
    <row r="5123" spans="10:14">
      <c r="J5123" s="89"/>
      <c r="K5123" s="89"/>
      <c r="L5123" s="89"/>
      <c r="M5123" s="91"/>
      <c r="N5123" s="90"/>
    </row>
    <row r="5124" spans="10:14">
      <c r="J5124" s="89"/>
      <c r="K5124" s="89"/>
      <c r="L5124" s="89"/>
      <c r="M5124" s="91"/>
      <c r="N5124" s="90"/>
    </row>
    <row r="5125" spans="10:14">
      <c r="J5125" s="89"/>
      <c r="K5125" s="89"/>
      <c r="L5125" s="89"/>
      <c r="M5125" s="91"/>
      <c r="N5125" s="90"/>
    </row>
    <row r="5126" spans="10:14">
      <c r="J5126" s="89"/>
      <c r="K5126" s="89"/>
      <c r="L5126" s="89"/>
      <c r="M5126" s="91"/>
      <c r="N5126" s="90"/>
    </row>
    <row r="5127" spans="10:14">
      <c r="J5127" s="89"/>
      <c r="K5127" s="89"/>
      <c r="L5127" s="89"/>
      <c r="M5127" s="91"/>
      <c r="N5127" s="90"/>
    </row>
    <row r="5128" spans="10:14">
      <c r="J5128" s="89"/>
      <c r="K5128" s="89"/>
      <c r="L5128" s="89"/>
      <c r="M5128" s="91"/>
      <c r="N5128" s="90"/>
    </row>
    <row r="5129" spans="10:14">
      <c r="J5129" s="89"/>
      <c r="K5129" s="89"/>
      <c r="L5129" s="89"/>
      <c r="M5129" s="91"/>
      <c r="N5129" s="90"/>
    </row>
    <row r="5130" spans="10:14">
      <c r="J5130" s="89"/>
      <c r="K5130" s="89"/>
      <c r="L5130" s="89"/>
      <c r="M5130" s="91"/>
      <c r="N5130" s="90"/>
    </row>
    <row r="5131" spans="10:14">
      <c r="J5131" s="89"/>
      <c r="K5131" s="89"/>
      <c r="L5131" s="89"/>
      <c r="M5131" s="91"/>
      <c r="N5131" s="90"/>
    </row>
    <row r="5132" spans="10:14">
      <c r="J5132" s="89"/>
      <c r="K5132" s="89"/>
      <c r="L5132" s="89"/>
      <c r="M5132" s="91"/>
      <c r="N5132" s="90"/>
    </row>
    <row r="5133" spans="10:14">
      <c r="J5133" s="89"/>
      <c r="K5133" s="89"/>
      <c r="L5133" s="89"/>
      <c r="M5133" s="91"/>
      <c r="N5133" s="90"/>
    </row>
    <row r="5134" spans="10:14">
      <c r="J5134" s="89"/>
      <c r="K5134" s="89"/>
      <c r="L5134" s="89"/>
      <c r="M5134" s="91"/>
      <c r="N5134" s="90"/>
    </row>
    <row r="5135" spans="10:14">
      <c r="J5135" s="89"/>
      <c r="K5135" s="89"/>
      <c r="L5135" s="89"/>
      <c r="M5135" s="91"/>
      <c r="N5135" s="90"/>
    </row>
    <row r="5136" spans="10:14">
      <c r="J5136" s="89"/>
      <c r="K5136" s="89"/>
      <c r="L5136" s="89"/>
      <c r="M5136" s="91"/>
      <c r="N5136" s="90"/>
    </row>
    <row r="5137" spans="10:14">
      <c r="J5137" s="89"/>
      <c r="K5137" s="89"/>
      <c r="L5137" s="89"/>
      <c r="M5137" s="91"/>
      <c r="N5137" s="90"/>
    </row>
    <row r="5138" spans="10:14">
      <c r="J5138" s="89"/>
      <c r="K5138" s="89"/>
      <c r="L5138" s="89"/>
      <c r="M5138" s="91"/>
      <c r="N5138" s="90"/>
    </row>
    <row r="5139" spans="10:14">
      <c r="J5139" s="89"/>
      <c r="K5139" s="89"/>
      <c r="L5139" s="89"/>
      <c r="M5139" s="91"/>
      <c r="N5139" s="90"/>
    </row>
    <row r="5140" spans="10:14">
      <c r="J5140" s="89"/>
      <c r="K5140" s="89"/>
      <c r="L5140" s="89"/>
      <c r="M5140" s="91"/>
      <c r="N5140" s="90"/>
    </row>
    <row r="5141" spans="10:14">
      <c r="J5141" s="89"/>
      <c r="K5141" s="89"/>
      <c r="L5141" s="89"/>
      <c r="M5141" s="91"/>
      <c r="N5141" s="90"/>
    </row>
    <row r="5142" spans="10:14">
      <c r="J5142" s="89"/>
      <c r="K5142" s="89"/>
      <c r="L5142" s="89"/>
      <c r="M5142" s="91"/>
      <c r="N5142" s="90"/>
    </row>
    <row r="5143" spans="10:14">
      <c r="J5143" s="89"/>
      <c r="K5143" s="89"/>
      <c r="L5143" s="89"/>
      <c r="M5143" s="91"/>
      <c r="N5143" s="90"/>
    </row>
    <row r="5144" spans="10:14">
      <c r="J5144" s="89"/>
      <c r="K5144" s="89"/>
      <c r="L5144" s="89"/>
      <c r="M5144" s="91"/>
      <c r="N5144" s="90"/>
    </row>
    <row r="5145" spans="10:14">
      <c r="J5145" s="89"/>
      <c r="K5145" s="89"/>
      <c r="L5145" s="89"/>
      <c r="M5145" s="91"/>
      <c r="N5145" s="90"/>
    </row>
    <row r="5146" spans="10:14">
      <c r="J5146" s="89"/>
      <c r="K5146" s="89"/>
      <c r="L5146" s="89"/>
      <c r="M5146" s="91"/>
      <c r="N5146" s="90"/>
    </row>
    <row r="5147" spans="10:14">
      <c r="J5147" s="89"/>
      <c r="K5147" s="89"/>
      <c r="L5147" s="89"/>
      <c r="M5147" s="91"/>
      <c r="N5147" s="90"/>
    </row>
    <row r="5148" spans="10:14">
      <c r="J5148" s="89"/>
      <c r="K5148" s="89"/>
      <c r="L5148" s="89"/>
      <c r="M5148" s="91"/>
      <c r="N5148" s="90"/>
    </row>
    <row r="5149" spans="10:14">
      <c r="J5149" s="89"/>
      <c r="K5149" s="89"/>
      <c r="L5149" s="89"/>
      <c r="M5149" s="91"/>
      <c r="N5149" s="90"/>
    </row>
    <row r="5150" spans="10:14">
      <c r="J5150" s="89"/>
      <c r="K5150" s="89"/>
      <c r="L5150" s="89"/>
      <c r="M5150" s="91"/>
      <c r="N5150" s="90"/>
    </row>
    <row r="5151" spans="10:14">
      <c r="J5151" s="89"/>
      <c r="K5151" s="89"/>
      <c r="L5151" s="89"/>
      <c r="M5151" s="91"/>
      <c r="N5151" s="90"/>
    </row>
    <row r="5152" spans="10:14">
      <c r="J5152" s="89"/>
      <c r="K5152" s="89"/>
      <c r="L5152" s="89"/>
      <c r="M5152" s="91"/>
      <c r="N5152" s="90"/>
    </row>
    <row r="5153" spans="10:14">
      <c r="J5153" s="89"/>
      <c r="K5153" s="89"/>
      <c r="L5153" s="89"/>
      <c r="M5153" s="91"/>
      <c r="N5153" s="90"/>
    </row>
    <row r="5154" spans="10:14">
      <c r="J5154" s="89"/>
      <c r="K5154" s="89"/>
      <c r="L5154" s="89"/>
      <c r="M5154" s="91"/>
      <c r="N5154" s="90"/>
    </row>
    <row r="5155" spans="10:14">
      <c r="J5155" s="89"/>
      <c r="K5155" s="89"/>
      <c r="L5155" s="89"/>
      <c r="M5155" s="91"/>
      <c r="N5155" s="90"/>
    </row>
    <row r="5156" spans="10:14">
      <c r="J5156" s="89"/>
      <c r="K5156" s="89"/>
      <c r="L5156" s="89"/>
      <c r="M5156" s="91"/>
      <c r="N5156" s="90"/>
    </row>
    <row r="5157" spans="10:14">
      <c r="J5157" s="89"/>
      <c r="K5157" s="89"/>
      <c r="L5157" s="89"/>
      <c r="M5157" s="91"/>
      <c r="N5157" s="90"/>
    </row>
    <row r="5158" spans="10:14">
      <c r="J5158" s="89"/>
      <c r="K5158" s="89"/>
      <c r="L5158" s="89"/>
      <c r="M5158" s="91"/>
      <c r="N5158" s="90"/>
    </row>
    <row r="5159" spans="10:14">
      <c r="J5159" s="89"/>
      <c r="K5159" s="89"/>
      <c r="L5159" s="89"/>
      <c r="M5159" s="91"/>
      <c r="N5159" s="90"/>
    </row>
    <row r="5160" spans="10:14">
      <c r="J5160" s="89"/>
      <c r="K5160" s="89"/>
      <c r="L5160" s="89"/>
      <c r="M5160" s="91"/>
      <c r="N5160" s="90"/>
    </row>
    <row r="5161" spans="10:14">
      <c r="J5161" s="89"/>
      <c r="K5161" s="89"/>
      <c r="L5161" s="89"/>
      <c r="M5161" s="91"/>
      <c r="N5161" s="90"/>
    </row>
    <row r="5162" spans="10:14">
      <c r="J5162" s="89"/>
      <c r="K5162" s="89"/>
      <c r="L5162" s="89"/>
      <c r="M5162" s="91"/>
      <c r="N5162" s="90"/>
    </row>
    <row r="5163" spans="10:14">
      <c r="J5163" s="89"/>
      <c r="K5163" s="89"/>
      <c r="L5163" s="89"/>
      <c r="M5163" s="91"/>
      <c r="N5163" s="90"/>
    </row>
    <row r="5164" spans="10:14">
      <c r="J5164" s="89"/>
      <c r="K5164" s="89"/>
      <c r="L5164" s="89"/>
      <c r="M5164" s="91"/>
      <c r="N5164" s="90"/>
    </row>
    <row r="5165" spans="10:14">
      <c r="J5165" s="89"/>
      <c r="K5165" s="89"/>
      <c r="L5165" s="89"/>
      <c r="M5165" s="91"/>
      <c r="N5165" s="90"/>
    </row>
    <row r="5166" spans="10:14">
      <c r="J5166" s="89"/>
      <c r="K5166" s="89"/>
      <c r="L5166" s="89"/>
      <c r="M5166" s="91"/>
      <c r="N5166" s="90"/>
    </row>
    <row r="5167" spans="10:14">
      <c r="J5167" s="89"/>
      <c r="K5167" s="89"/>
      <c r="L5167" s="89"/>
      <c r="M5167" s="91"/>
      <c r="N5167" s="90"/>
    </row>
    <row r="5168" spans="10:14">
      <c r="J5168" s="89"/>
      <c r="K5168" s="89"/>
      <c r="L5168" s="89"/>
      <c r="M5168" s="91"/>
      <c r="N5168" s="90"/>
    </row>
    <row r="5169" spans="10:14">
      <c r="J5169" s="89"/>
      <c r="K5169" s="89"/>
      <c r="L5169" s="89"/>
      <c r="M5169" s="91"/>
      <c r="N5169" s="90"/>
    </row>
    <row r="5170" spans="10:14">
      <c r="J5170" s="89"/>
      <c r="K5170" s="89"/>
      <c r="L5170" s="89"/>
      <c r="M5170" s="91"/>
      <c r="N5170" s="90"/>
    </row>
    <row r="5171" spans="10:14">
      <c r="J5171" s="89"/>
      <c r="K5171" s="89"/>
      <c r="L5171" s="89"/>
      <c r="M5171" s="91"/>
      <c r="N5171" s="90"/>
    </row>
    <row r="5172" spans="10:14">
      <c r="J5172" s="89"/>
      <c r="K5172" s="89"/>
      <c r="L5172" s="89"/>
      <c r="M5172" s="91"/>
      <c r="N5172" s="90"/>
    </row>
    <row r="5173" spans="10:14">
      <c r="J5173" s="89"/>
      <c r="K5173" s="89"/>
      <c r="L5173" s="89"/>
      <c r="M5173" s="91"/>
      <c r="N5173" s="90"/>
    </row>
    <row r="5174" spans="10:14">
      <c r="J5174" s="89"/>
      <c r="K5174" s="89"/>
      <c r="L5174" s="89"/>
      <c r="M5174" s="91"/>
      <c r="N5174" s="90"/>
    </row>
    <row r="5175" spans="10:14">
      <c r="J5175" s="89"/>
      <c r="K5175" s="89"/>
      <c r="L5175" s="89"/>
      <c r="M5175" s="91"/>
      <c r="N5175" s="90"/>
    </row>
    <row r="5176" spans="10:14">
      <c r="J5176" s="89"/>
      <c r="K5176" s="89"/>
      <c r="L5176" s="89"/>
      <c r="M5176" s="91"/>
      <c r="N5176" s="90"/>
    </row>
    <row r="5177" spans="10:14">
      <c r="J5177" s="89"/>
      <c r="K5177" s="89"/>
      <c r="L5177" s="89"/>
      <c r="M5177" s="91"/>
      <c r="N5177" s="90"/>
    </row>
    <row r="5178" spans="10:14">
      <c r="J5178" s="89"/>
      <c r="K5178" s="89"/>
      <c r="L5178" s="89"/>
      <c r="M5178" s="91"/>
      <c r="N5178" s="90"/>
    </row>
    <row r="5179" spans="10:14">
      <c r="J5179" s="89"/>
      <c r="K5179" s="89"/>
      <c r="L5179" s="89"/>
      <c r="M5179" s="91"/>
      <c r="N5179" s="90"/>
    </row>
    <row r="5180" spans="10:14">
      <c r="J5180" s="89"/>
      <c r="K5180" s="89"/>
      <c r="L5180" s="89"/>
      <c r="M5180" s="91"/>
      <c r="N5180" s="90"/>
    </row>
    <row r="5181" spans="10:14">
      <c r="J5181" s="89"/>
      <c r="K5181" s="89"/>
      <c r="L5181" s="89"/>
      <c r="M5181" s="91"/>
      <c r="N5181" s="90"/>
    </row>
    <row r="5182" spans="10:14">
      <c r="J5182" s="89"/>
      <c r="K5182" s="89"/>
      <c r="L5182" s="89"/>
      <c r="M5182" s="91"/>
      <c r="N5182" s="90"/>
    </row>
    <row r="5183" spans="10:14">
      <c r="J5183" s="89"/>
      <c r="K5183" s="89"/>
      <c r="L5183" s="89"/>
      <c r="M5183" s="91"/>
      <c r="N5183" s="90"/>
    </row>
    <row r="5184" spans="10:14">
      <c r="J5184" s="89"/>
      <c r="K5184" s="89"/>
      <c r="L5184" s="89"/>
      <c r="M5184" s="91"/>
      <c r="N5184" s="90"/>
    </row>
    <row r="5185" spans="10:14">
      <c r="J5185" s="89"/>
      <c r="K5185" s="89"/>
      <c r="L5185" s="89"/>
      <c r="M5185" s="91"/>
      <c r="N5185" s="90"/>
    </row>
    <row r="5186" spans="10:14">
      <c r="J5186" s="89"/>
      <c r="K5186" s="89"/>
      <c r="L5186" s="89"/>
      <c r="M5186" s="91"/>
      <c r="N5186" s="90"/>
    </row>
    <row r="5187" spans="10:14">
      <c r="J5187" s="89"/>
      <c r="K5187" s="89"/>
      <c r="L5187" s="89"/>
      <c r="M5187" s="91"/>
      <c r="N5187" s="90"/>
    </row>
    <row r="5188" spans="10:14">
      <c r="J5188" s="89"/>
      <c r="K5188" s="89"/>
      <c r="L5188" s="89"/>
      <c r="M5188" s="91"/>
      <c r="N5188" s="90"/>
    </row>
    <row r="5189" spans="10:14">
      <c r="J5189" s="89"/>
      <c r="K5189" s="89"/>
      <c r="L5189" s="89"/>
      <c r="M5189" s="91"/>
      <c r="N5189" s="90"/>
    </row>
    <row r="5190" spans="10:14">
      <c r="J5190" s="89"/>
      <c r="K5190" s="89"/>
      <c r="L5190" s="89"/>
      <c r="M5190" s="91"/>
      <c r="N5190" s="90"/>
    </row>
    <row r="5191" spans="10:14">
      <c r="J5191" s="89"/>
      <c r="K5191" s="89"/>
      <c r="L5191" s="89"/>
      <c r="M5191" s="91"/>
      <c r="N5191" s="90"/>
    </row>
    <row r="5192" spans="10:14">
      <c r="J5192" s="89"/>
      <c r="K5192" s="89"/>
      <c r="L5192" s="89"/>
      <c r="M5192" s="91"/>
      <c r="N5192" s="90"/>
    </row>
    <row r="5193" spans="10:14">
      <c r="J5193" s="89"/>
      <c r="K5193" s="89"/>
      <c r="L5193" s="89"/>
      <c r="M5193" s="91"/>
      <c r="N5193" s="90"/>
    </row>
    <row r="5194" spans="10:14">
      <c r="J5194" s="89"/>
      <c r="K5194" s="89"/>
      <c r="L5194" s="89"/>
      <c r="M5194" s="91"/>
      <c r="N5194" s="90"/>
    </row>
    <row r="5195" spans="10:14">
      <c r="J5195" s="89"/>
      <c r="K5195" s="89"/>
      <c r="L5195" s="89"/>
      <c r="M5195" s="91"/>
      <c r="N5195" s="90"/>
    </row>
    <row r="5196" spans="10:14">
      <c r="J5196" s="89"/>
      <c r="K5196" s="89"/>
      <c r="L5196" s="89"/>
      <c r="M5196" s="91"/>
      <c r="N5196" s="90"/>
    </row>
    <row r="5197" spans="10:14">
      <c r="J5197" s="89"/>
      <c r="K5197" s="89"/>
      <c r="L5197" s="89"/>
      <c r="M5197" s="91"/>
      <c r="N5197" s="90"/>
    </row>
    <row r="5198" spans="10:14">
      <c r="J5198" s="89"/>
      <c r="K5198" s="89"/>
      <c r="L5198" s="89"/>
      <c r="M5198" s="91"/>
      <c r="N5198" s="90"/>
    </row>
    <row r="5199" spans="10:14">
      <c r="J5199" s="89"/>
      <c r="K5199" s="89"/>
      <c r="L5199" s="89"/>
      <c r="M5199" s="91"/>
      <c r="N5199" s="90"/>
    </row>
    <row r="5200" spans="10:14">
      <c r="J5200" s="89"/>
      <c r="K5200" s="89"/>
      <c r="L5200" s="89"/>
      <c r="M5200" s="91"/>
      <c r="N5200" s="90"/>
    </row>
    <row r="5201" spans="10:14">
      <c r="J5201" s="89"/>
      <c r="K5201" s="89"/>
      <c r="L5201" s="89"/>
      <c r="M5201" s="91"/>
      <c r="N5201" s="90"/>
    </row>
    <row r="5202" spans="10:14">
      <c r="J5202" s="89"/>
      <c r="K5202" s="89"/>
      <c r="L5202" s="89"/>
      <c r="M5202" s="91"/>
      <c r="N5202" s="90"/>
    </row>
    <row r="5203" spans="10:14">
      <c r="J5203" s="89"/>
      <c r="K5203" s="89"/>
      <c r="L5203" s="89"/>
      <c r="M5203" s="91"/>
      <c r="N5203" s="90"/>
    </row>
    <row r="5204" spans="10:14">
      <c r="J5204" s="89"/>
      <c r="K5204" s="89"/>
      <c r="L5204" s="89"/>
      <c r="M5204" s="91"/>
      <c r="N5204" s="90"/>
    </row>
    <row r="5205" spans="10:14">
      <c r="J5205" s="89"/>
      <c r="K5205" s="89"/>
      <c r="L5205" s="89"/>
      <c r="M5205" s="91"/>
      <c r="N5205" s="90"/>
    </row>
    <row r="5206" spans="10:14">
      <c r="J5206" s="89"/>
      <c r="K5206" s="89"/>
      <c r="L5206" s="89"/>
      <c r="M5206" s="91"/>
      <c r="N5206" s="90"/>
    </row>
    <row r="5207" spans="10:14">
      <c r="J5207" s="89"/>
      <c r="K5207" s="89"/>
      <c r="L5207" s="89"/>
      <c r="M5207" s="91"/>
      <c r="N5207" s="90"/>
    </row>
    <row r="5208" spans="10:14">
      <c r="J5208" s="89"/>
      <c r="K5208" s="89"/>
      <c r="L5208" s="89"/>
      <c r="M5208" s="91"/>
      <c r="N5208" s="90"/>
    </row>
    <row r="5209" spans="10:14">
      <c r="J5209" s="89"/>
      <c r="K5209" s="89"/>
      <c r="L5209" s="89"/>
      <c r="M5209" s="91"/>
      <c r="N5209" s="90"/>
    </row>
    <row r="5210" spans="10:14">
      <c r="J5210" s="89"/>
      <c r="K5210" s="89"/>
      <c r="L5210" s="89"/>
      <c r="M5210" s="91"/>
      <c r="N5210" s="90"/>
    </row>
    <row r="5211" spans="10:14">
      <c r="J5211" s="89"/>
      <c r="K5211" s="89"/>
      <c r="L5211" s="89"/>
      <c r="M5211" s="91"/>
      <c r="N5211" s="90"/>
    </row>
    <row r="5212" spans="10:14">
      <c r="J5212" s="89"/>
      <c r="K5212" s="89"/>
      <c r="L5212" s="89"/>
      <c r="M5212" s="91"/>
      <c r="N5212" s="90"/>
    </row>
    <row r="5213" spans="10:14">
      <c r="J5213" s="89"/>
      <c r="K5213" s="89"/>
      <c r="L5213" s="89"/>
      <c r="M5213" s="91"/>
      <c r="N5213" s="90"/>
    </row>
    <row r="5214" spans="10:14">
      <c r="J5214" s="89"/>
      <c r="K5214" s="89"/>
      <c r="L5214" s="89"/>
      <c r="M5214" s="91"/>
      <c r="N5214" s="90"/>
    </row>
    <row r="5215" spans="10:14">
      <c r="J5215" s="89"/>
      <c r="K5215" s="89"/>
      <c r="L5215" s="89"/>
      <c r="M5215" s="91"/>
      <c r="N5215" s="90"/>
    </row>
    <row r="5216" spans="10:14">
      <c r="J5216" s="89"/>
      <c r="K5216" s="89"/>
      <c r="L5216" s="89"/>
      <c r="M5216" s="91"/>
      <c r="N5216" s="90"/>
    </row>
    <row r="5217" spans="10:14">
      <c r="J5217" s="89"/>
      <c r="K5217" s="89"/>
      <c r="L5217" s="89"/>
      <c r="M5217" s="91"/>
      <c r="N5217" s="90"/>
    </row>
    <row r="5218" spans="10:14">
      <c r="J5218" s="89"/>
      <c r="K5218" s="89"/>
      <c r="L5218" s="89"/>
      <c r="M5218" s="91"/>
      <c r="N5218" s="90"/>
    </row>
    <row r="5219" spans="10:14">
      <c r="J5219" s="89"/>
      <c r="K5219" s="89"/>
      <c r="L5219" s="89"/>
      <c r="M5219" s="91"/>
      <c r="N5219" s="90"/>
    </row>
    <row r="5220" spans="10:14">
      <c r="J5220" s="89"/>
      <c r="K5220" s="89"/>
      <c r="L5220" s="89"/>
      <c r="M5220" s="91"/>
      <c r="N5220" s="90"/>
    </row>
    <row r="5221" spans="10:14">
      <c r="J5221" s="89"/>
      <c r="K5221" s="89"/>
      <c r="L5221" s="89"/>
      <c r="M5221" s="91"/>
      <c r="N5221" s="90"/>
    </row>
    <row r="5222" spans="10:14">
      <c r="J5222" s="89"/>
      <c r="K5222" s="89"/>
      <c r="L5222" s="89"/>
      <c r="M5222" s="91"/>
      <c r="N5222" s="90"/>
    </row>
    <row r="5223" spans="10:14">
      <c r="J5223" s="89"/>
      <c r="K5223" s="89"/>
      <c r="L5223" s="89"/>
      <c r="M5223" s="91"/>
      <c r="N5223" s="90"/>
    </row>
    <row r="5224" spans="10:14">
      <c r="J5224" s="89"/>
      <c r="K5224" s="89"/>
      <c r="L5224" s="89"/>
      <c r="M5224" s="91"/>
      <c r="N5224" s="90"/>
    </row>
    <row r="5225" spans="10:14">
      <c r="J5225" s="89"/>
      <c r="K5225" s="89"/>
      <c r="L5225" s="89"/>
      <c r="M5225" s="91"/>
      <c r="N5225" s="90"/>
    </row>
    <row r="5226" spans="10:14">
      <c r="J5226" s="89"/>
      <c r="K5226" s="89"/>
      <c r="L5226" s="89"/>
      <c r="M5226" s="91"/>
      <c r="N5226" s="90"/>
    </row>
    <row r="5227" spans="10:14">
      <c r="J5227" s="89"/>
      <c r="K5227" s="89"/>
      <c r="L5227" s="89"/>
      <c r="M5227" s="91"/>
      <c r="N5227" s="90"/>
    </row>
    <row r="5228" spans="10:14">
      <c r="J5228" s="89"/>
      <c r="K5228" s="89"/>
      <c r="L5228" s="89"/>
      <c r="M5228" s="91"/>
      <c r="N5228" s="90"/>
    </row>
    <row r="5229" spans="10:14">
      <c r="J5229" s="89"/>
      <c r="K5229" s="89"/>
      <c r="L5229" s="89"/>
      <c r="M5229" s="91"/>
      <c r="N5229" s="90"/>
    </row>
    <row r="5230" spans="10:14">
      <c r="J5230" s="89"/>
      <c r="K5230" s="89"/>
      <c r="L5230" s="89"/>
      <c r="M5230" s="91"/>
      <c r="N5230" s="90"/>
    </row>
    <row r="5231" spans="10:14">
      <c r="J5231" s="89"/>
      <c r="K5231" s="89"/>
      <c r="L5231" s="89"/>
      <c r="M5231" s="91"/>
      <c r="N5231" s="90"/>
    </row>
    <row r="5232" spans="10:14">
      <c r="J5232" s="89"/>
      <c r="K5232" s="89"/>
      <c r="L5232" s="89"/>
      <c r="M5232" s="91"/>
      <c r="N5232" s="90"/>
    </row>
    <row r="5233" spans="10:14">
      <c r="J5233" s="89"/>
      <c r="K5233" s="89"/>
      <c r="L5233" s="89"/>
      <c r="M5233" s="91"/>
      <c r="N5233" s="90"/>
    </row>
    <row r="5234" spans="10:14">
      <c r="J5234" s="89"/>
      <c r="K5234" s="89"/>
      <c r="L5234" s="89"/>
      <c r="M5234" s="91"/>
      <c r="N5234" s="90"/>
    </row>
    <row r="5235" spans="10:14">
      <c r="J5235" s="89"/>
      <c r="K5235" s="89"/>
      <c r="L5235" s="89"/>
      <c r="M5235" s="91"/>
      <c r="N5235" s="90"/>
    </row>
    <row r="5236" spans="10:14">
      <c r="J5236" s="89"/>
      <c r="K5236" s="89"/>
      <c r="L5236" s="89"/>
      <c r="M5236" s="91"/>
      <c r="N5236" s="90"/>
    </row>
    <row r="5237" spans="10:14">
      <c r="J5237" s="89"/>
      <c r="K5237" s="89"/>
      <c r="L5237" s="89"/>
      <c r="M5237" s="91"/>
      <c r="N5237" s="90"/>
    </row>
    <row r="5238" spans="10:14">
      <c r="J5238" s="89"/>
      <c r="K5238" s="89"/>
      <c r="L5238" s="89"/>
      <c r="M5238" s="91"/>
      <c r="N5238" s="90"/>
    </row>
    <row r="5239" spans="10:14">
      <c r="J5239" s="89"/>
      <c r="K5239" s="89"/>
      <c r="L5239" s="89"/>
      <c r="M5239" s="91"/>
      <c r="N5239" s="90"/>
    </row>
    <row r="5240" spans="10:14">
      <c r="J5240" s="89"/>
      <c r="K5240" s="89"/>
      <c r="L5240" s="89"/>
      <c r="M5240" s="91"/>
      <c r="N5240" s="90"/>
    </row>
    <row r="5241" spans="10:14">
      <c r="J5241" s="89"/>
      <c r="K5241" s="89"/>
      <c r="L5241" s="89"/>
      <c r="M5241" s="91"/>
      <c r="N5241" s="90"/>
    </row>
    <row r="5242" spans="10:14">
      <c r="J5242" s="89"/>
      <c r="K5242" s="89"/>
      <c r="L5242" s="89"/>
      <c r="M5242" s="91"/>
      <c r="N5242" s="90"/>
    </row>
    <row r="5243" spans="10:14">
      <c r="J5243" s="89"/>
      <c r="K5243" s="89"/>
      <c r="L5243" s="89"/>
      <c r="M5243" s="91"/>
      <c r="N5243" s="90"/>
    </row>
    <row r="5244" spans="10:14">
      <c r="J5244" s="89"/>
      <c r="K5244" s="89"/>
      <c r="L5244" s="89"/>
      <c r="M5244" s="91"/>
      <c r="N5244" s="90"/>
    </row>
    <row r="5245" spans="10:14">
      <c r="J5245" s="89"/>
      <c r="K5245" s="89"/>
      <c r="L5245" s="89"/>
      <c r="M5245" s="91"/>
      <c r="N5245" s="90"/>
    </row>
    <row r="5246" spans="10:14">
      <c r="J5246" s="89"/>
      <c r="K5246" s="89"/>
      <c r="L5246" s="89"/>
      <c r="M5246" s="91"/>
      <c r="N5246" s="90"/>
    </row>
    <row r="5247" spans="10:14">
      <c r="J5247" s="89"/>
      <c r="K5247" s="89"/>
      <c r="L5247" s="89"/>
      <c r="M5247" s="91"/>
      <c r="N5247" s="90"/>
    </row>
    <row r="5248" spans="10:14">
      <c r="J5248" s="89"/>
      <c r="K5248" s="89"/>
      <c r="L5248" s="89"/>
      <c r="M5248" s="91"/>
      <c r="N5248" s="90"/>
    </row>
    <row r="5249" spans="10:14">
      <c r="J5249" s="89"/>
      <c r="K5249" s="89"/>
      <c r="L5249" s="89"/>
      <c r="M5249" s="91"/>
      <c r="N5249" s="90"/>
    </row>
    <row r="5250" spans="10:14">
      <c r="J5250" s="89"/>
      <c r="K5250" s="89"/>
      <c r="L5250" s="89"/>
      <c r="M5250" s="91"/>
      <c r="N5250" s="90"/>
    </row>
    <row r="5251" spans="10:14">
      <c r="J5251" s="89"/>
      <c r="K5251" s="89"/>
      <c r="L5251" s="89"/>
      <c r="M5251" s="91"/>
      <c r="N5251" s="90"/>
    </row>
    <row r="5252" spans="10:14">
      <c r="J5252" s="89"/>
      <c r="K5252" s="89"/>
      <c r="L5252" s="89"/>
      <c r="M5252" s="91"/>
      <c r="N5252" s="90"/>
    </row>
    <row r="5253" spans="10:14">
      <c r="J5253" s="89"/>
      <c r="K5253" s="89"/>
      <c r="L5253" s="89"/>
      <c r="M5253" s="91"/>
      <c r="N5253" s="90"/>
    </row>
    <row r="5254" spans="10:14">
      <c r="J5254" s="89"/>
      <c r="K5254" s="89"/>
      <c r="L5254" s="89"/>
      <c r="M5254" s="91"/>
      <c r="N5254" s="90"/>
    </row>
    <row r="5255" spans="10:14">
      <c r="J5255" s="89"/>
      <c r="K5255" s="89"/>
      <c r="L5255" s="89"/>
      <c r="M5255" s="91"/>
      <c r="N5255" s="90"/>
    </row>
    <row r="5256" spans="10:14">
      <c r="J5256" s="89"/>
      <c r="K5256" s="89"/>
      <c r="L5256" s="89"/>
      <c r="M5256" s="91"/>
      <c r="N5256" s="90"/>
    </row>
    <row r="5257" spans="10:14">
      <c r="J5257" s="89"/>
      <c r="K5257" s="89"/>
      <c r="L5257" s="89"/>
      <c r="M5257" s="91"/>
      <c r="N5257" s="90"/>
    </row>
    <row r="5258" spans="10:14">
      <c r="J5258" s="89"/>
      <c r="K5258" s="89"/>
      <c r="L5258" s="89"/>
      <c r="M5258" s="91"/>
      <c r="N5258" s="90"/>
    </row>
    <row r="5259" spans="10:14">
      <c r="J5259" s="89"/>
      <c r="K5259" s="89"/>
      <c r="L5259" s="89"/>
      <c r="M5259" s="91"/>
      <c r="N5259" s="90"/>
    </row>
    <row r="5260" spans="10:14">
      <c r="J5260" s="89"/>
      <c r="K5260" s="89"/>
      <c r="L5260" s="89"/>
      <c r="M5260" s="91"/>
      <c r="N5260" s="90"/>
    </row>
    <row r="5261" spans="10:14">
      <c r="J5261" s="89"/>
      <c r="K5261" s="89"/>
      <c r="L5261" s="89"/>
      <c r="M5261" s="91"/>
      <c r="N5261" s="90"/>
    </row>
    <row r="5262" spans="10:14">
      <c r="J5262" s="89"/>
      <c r="K5262" s="89"/>
      <c r="L5262" s="89"/>
      <c r="M5262" s="91"/>
      <c r="N5262" s="90"/>
    </row>
    <row r="5263" spans="10:14">
      <c r="J5263" s="89"/>
      <c r="K5263" s="89"/>
      <c r="L5263" s="89"/>
      <c r="M5263" s="91"/>
      <c r="N5263" s="90"/>
    </row>
    <row r="5264" spans="10:14">
      <c r="J5264" s="89"/>
      <c r="K5264" s="89"/>
      <c r="L5264" s="89"/>
      <c r="M5264" s="91"/>
      <c r="N5264" s="90"/>
    </row>
    <row r="5265" spans="10:14">
      <c r="J5265" s="89"/>
      <c r="K5265" s="89"/>
      <c r="L5265" s="89"/>
      <c r="M5265" s="91"/>
      <c r="N5265" s="90"/>
    </row>
    <row r="5266" spans="10:14">
      <c r="J5266" s="89"/>
      <c r="K5266" s="89"/>
      <c r="L5266" s="89"/>
      <c r="M5266" s="91"/>
      <c r="N5266" s="90"/>
    </row>
    <row r="5267" spans="10:14">
      <c r="J5267" s="89"/>
      <c r="K5267" s="89"/>
      <c r="L5267" s="89"/>
      <c r="M5267" s="91"/>
      <c r="N5267" s="90"/>
    </row>
    <row r="5268" spans="10:14">
      <c r="J5268" s="89"/>
      <c r="K5268" s="89"/>
      <c r="L5268" s="89"/>
      <c r="M5268" s="91"/>
      <c r="N5268" s="90"/>
    </row>
    <row r="5269" spans="10:14">
      <c r="J5269" s="89"/>
      <c r="K5269" s="89"/>
      <c r="L5269" s="89"/>
      <c r="M5269" s="91"/>
      <c r="N5269" s="90"/>
    </row>
    <row r="5270" spans="10:14">
      <c r="J5270" s="89"/>
      <c r="K5270" s="89"/>
      <c r="L5270" s="89"/>
      <c r="M5270" s="91"/>
      <c r="N5270" s="90"/>
    </row>
    <row r="5271" spans="10:14">
      <c r="J5271" s="89"/>
      <c r="K5271" s="89"/>
      <c r="L5271" s="89"/>
      <c r="M5271" s="91"/>
      <c r="N5271" s="90"/>
    </row>
    <row r="5272" spans="10:14">
      <c r="J5272" s="89"/>
      <c r="K5272" s="89"/>
      <c r="L5272" s="89"/>
      <c r="M5272" s="91"/>
      <c r="N5272" s="90"/>
    </row>
    <row r="5273" spans="10:14">
      <c r="J5273" s="89"/>
      <c r="K5273" s="89"/>
      <c r="L5273" s="89"/>
      <c r="M5273" s="91"/>
      <c r="N5273" s="90"/>
    </row>
    <row r="5274" spans="10:14">
      <c r="J5274" s="89"/>
      <c r="K5274" s="89"/>
      <c r="L5274" s="89"/>
      <c r="M5274" s="91"/>
      <c r="N5274" s="90"/>
    </row>
    <row r="5275" spans="10:14">
      <c r="J5275" s="89"/>
      <c r="K5275" s="89"/>
      <c r="L5275" s="89"/>
      <c r="M5275" s="91"/>
      <c r="N5275" s="90"/>
    </row>
    <row r="5276" spans="10:14">
      <c r="J5276" s="89"/>
      <c r="K5276" s="89"/>
      <c r="L5276" s="89"/>
      <c r="M5276" s="91"/>
      <c r="N5276" s="90"/>
    </row>
    <row r="5277" spans="10:14">
      <c r="J5277" s="89"/>
      <c r="K5277" s="89"/>
      <c r="L5277" s="89"/>
      <c r="M5277" s="91"/>
      <c r="N5277" s="90"/>
    </row>
    <row r="5278" spans="10:14">
      <c r="J5278" s="89"/>
      <c r="K5278" s="89"/>
      <c r="L5278" s="89"/>
      <c r="M5278" s="91"/>
      <c r="N5278" s="90"/>
    </row>
    <row r="5279" spans="10:14">
      <c r="J5279" s="89"/>
      <c r="K5279" s="89"/>
      <c r="L5279" s="89"/>
      <c r="M5279" s="91"/>
      <c r="N5279" s="90"/>
    </row>
    <row r="5280" spans="10:14">
      <c r="J5280" s="89"/>
      <c r="K5280" s="89"/>
      <c r="L5280" s="89"/>
      <c r="M5280" s="91"/>
      <c r="N5280" s="90"/>
    </row>
    <row r="5281" spans="10:14">
      <c r="J5281" s="89"/>
      <c r="K5281" s="89"/>
      <c r="L5281" s="89"/>
      <c r="M5281" s="91"/>
      <c r="N5281" s="90"/>
    </row>
    <row r="5282" spans="10:14">
      <c r="J5282" s="89"/>
      <c r="K5282" s="89"/>
      <c r="L5282" s="89"/>
      <c r="M5282" s="91"/>
      <c r="N5282" s="90"/>
    </row>
    <row r="5283" spans="10:14">
      <c r="J5283" s="89"/>
      <c r="K5283" s="89"/>
      <c r="L5283" s="89"/>
      <c r="M5283" s="91"/>
      <c r="N5283" s="90"/>
    </row>
    <row r="5284" spans="10:14">
      <c r="J5284" s="89"/>
      <c r="K5284" s="89"/>
      <c r="L5284" s="89"/>
      <c r="M5284" s="91"/>
      <c r="N5284" s="90"/>
    </row>
    <row r="5285" spans="10:14">
      <c r="J5285" s="89"/>
      <c r="K5285" s="89"/>
      <c r="L5285" s="89"/>
      <c r="M5285" s="91"/>
      <c r="N5285" s="90"/>
    </row>
    <row r="5286" spans="10:14">
      <c r="J5286" s="89"/>
      <c r="K5286" s="89"/>
      <c r="L5286" s="89"/>
      <c r="M5286" s="91"/>
      <c r="N5286" s="90"/>
    </row>
    <row r="5287" spans="10:14">
      <c r="J5287" s="89"/>
      <c r="K5287" s="89"/>
      <c r="L5287" s="89"/>
      <c r="M5287" s="91"/>
      <c r="N5287" s="90"/>
    </row>
    <row r="5288" spans="10:14">
      <c r="J5288" s="89"/>
      <c r="K5288" s="89"/>
      <c r="L5288" s="89"/>
      <c r="M5288" s="91"/>
      <c r="N5288" s="90"/>
    </row>
    <row r="5289" spans="10:14">
      <c r="J5289" s="89"/>
      <c r="K5289" s="89"/>
      <c r="L5289" s="89"/>
      <c r="M5289" s="91"/>
      <c r="N5289" s="90"/>
    </row>
    <row r="5290" spans="10:14">
      <c r="J5290" s="89"/>
      <c r="K5290" s="89"/>
      <c r="L5290" s="89"/>
      <c r="M5290" s="91"/>
      <c r="N5290" s="90"/>
    </row>
    <row r="5291" spans="10:14">
      <c r="J5291" s="89"/>
      <c r="K5291" s="89"/>
      <c r="L5291" s="89"/>
      <c r="M5291" s="91"/>
      <c r="N5291" s="90"/>
    </row>
    <row r="5292" spans="10:14">
      <c r="J5292" s="89"/>
      <c r="K5292" s="89"/>
      <c r="L5292" s="89"/>
      <c r="M5292" s="91"/>
      <c r="N5292" s="90"/>
    </row>
    <row r="5293" spans="10:14">
      <c r="J5293" s="89"/>
      <c r="K5293" s="89"/>
      <c r="L5293" s="89"/>
      <c r="M5293" s="91"/>
      <c r="N5293" s="90"/>
    </row>
    <row r="5294" spans="10:14">
      <c r="J5294" s="89"/>
      <c r="K5294" s="89"/>
      <c r="L5294" s="89"/>
      <c r="M5294" s="91"/>
      <c r="N5294" s="90"/>
    </row>
    <row r="5295" spans="10:14">
      <c r="J5295" s="89"/>
      <c r="K5295" s="89"/>
      <c r="L5295" s="89"/>
      <c r="M5295" s="91"/>
      <c r="N5295" s="90"/>
    </row>
    <row r="5296" spans="10:14">
      <c r="J5296" s="89"/>
      <c r="K5296" s="89"/>
      <c r="L5296" s="89"/>
      <c r="M5296" s="91"/>
      <c r="N5296" s="90"/>
    </row>
    <row r="5297" spans="10:14">
      <c r="J5297" s="89"/>
      <c r="K5297" s="89"/>
      <c r="L5297" s="89"/>
      <c r="M5297" s="91"/>
      <c r="N5297" s="90"/>
    </row>
    <row r="5298" spans="10:14">
      <c r="J5298" s="89"/>
      <c r="K5298" s="89"/>
      <c r="L5298" s="89"/>
      <c r="M5298" s="91"/>
      <c r="N5298" s="90"/>
    </row>
    <row r="5299" spans="10:14">
      <c r="J5299" s="89"/>
      <c r="K5299" s="89"/>
      <c r="L5299" s="89"/>
      <c r="M5299" s="91"/>
      <c r="N5299" s="90"/>
    </row>
    <row r="5300" spans="10:14">
      <c r="J5300" s="89"/>
      <c r="K5300" s="89"/>
      <c r="L5300" s="89"/>
      <c r="M5300" s="91"/>
      <c r="N5300" s="90"/>
    </row>
    <row r="5301" spans="10:14">
      <c r="J5301" s="89"/>
      <c r="K5301" s="89"/>
      <c r="L5301" s="89"/>
      <c r="M5301" s="91"/>
      <c r="N5301" s="90"/>
    </row>
    <row r="5302" spans="10:14">
      <c r="J5302" s="89"/>
      <c r="K5302" s="89"/>
      <c r="L5302" s="89"/>
      <c r="M5302" s="91"/>
      <c r="N5302" s="90"/>
    </row>
    <row r="5303" spans="10:14">
      <c r="J5303" s="89"/>
      <c r="K5303" s="89"/>
      <c r="L5303" s="89"/>
      <c r="M5303" s="91"/>
      <c r="N5303" s="90"/>
    </row>
    <row r="5304" spans="10:14">
      <c r="J5304" s="89"/>
      <c r="K5304" s="89"/>
      <c r="L5304" s="89"/>
      <c r="M5304" s="91"/>
      <c r="N5304" s="90"/>
    </row>
    <row r="5305" spans="10:14">
      <c r="J5305" s="89"/>
      <c r="K5305" s="89"/>
      <c r="L5305" s="89"/>
      <c r="M5305" s="91"/>
      <c r="N5305" s="90"/>
    </row>
    <row r="5306" spans="10:14">
      <c r="J5306" s="89"/>
      <c r="K5306" s="89"/>
      <c r="L5306" s="89"/>
      <c r="M5306" s="91"/>
      <c r="N5306" s="90"/>
    </row>
    <row r="5307" spans="10:14">
      <c r="J5307" s="89"/>
      <c r="K5307" s="89"/>
      <c r="L5307" s="89"/>
      <c r="M5307" s="91"/>
      <c r="N5307" s="90"/>
    </row>
    <row r="5308" spans="10:14">
      <c r="J5308" s="89"/>
      <c r="K5308" s="89"/>
      <c r="L5308" s="89"/>
      <c r="M5308" s="91"/>
      <c r="N5308" s="90"/>
    </row>
    <row r="5309" spans="10:14">
      <c r="J5309" s="89"/>
      <c r="K5309" s="89"/>
      <c r="L5309" s="89"/>
      <c r="M5309" s="91"/>
      <c r="N5309" s="90"/>
    </row>
    <row r="5310" spans="10:14">
      <c r="J5310" s="89"/>
      <c r="K5310" s="89"/>
      <c r="L5310" s="89"/>
      <c r="M5310" s="91"/>
      <c r="N5310" s="90"/>
    </row>
    <row r="5311" spans="10:14">
      <c r="J5311" s="89"/>
      <c r="K5311" s="89"/>
      <c r="L5311" s="89"/>
      <c r="M5311" s="91"/>
      <c r="N5311" s="90"/>
    </row>
    <row r="5312" spans="10:14">
      <c r="J5312" s="89"/>
      <c r="K5312" s="89"/>
      <c r="L5312" s="89"/>
      <c r="M5312" s="91"/>
      <c r="N5312" s="90"/>
    </row>
    <row r="5313" spans="10:14">
      <c r="J5313" s="89"/>
      <c r="K5313" s="89"/>
      <c r="L5313" s="89"/>
      <c r="M5313" s="91"/>
      <c r="N5313" s="90"/>
    </row>
    <row r="5314" spans="10:14">
      <c r="J5314" s="89"/>
      <c r="K5314" s="89"/>
      <c r="L5314" s="89"/>
      <c r="M5314" s="91"/>
      <c r="N5314" s="90"/>
    </row>
    <row r="5315" spans="10:14">
      <c r="J5315" s="89"/>
      <c r="K5315" s="89"/>
      <c r="L5315" s="89"/>
      <c r="M5315" s="91"/>
      <c r="N5315" s="90"/>
    </row>
    <row r="5316" spans="10:14">
      <c r="J5316" s="89"/>
      <c r="K5316" s="89"/>
      <c r="L5316" s="89"/>
      <c r="M5316" s="91"/>
      <c r="N5316" s="90"/>
    </row>
    <row r="5317" spans="10:14">
      <c r="J5317" s="89"/>
      <c r="K5317" s="89"/>
      <c r="L5317" s="89"/>
      <c r="M5317" s="91"/>
      <c r="N5317" s="90"/>
    </row>
    <row r="5318" spans="10:14">
      <c r="J5318" s="89"/>
      <c r="K5318" s="89"/>
      <c r="L5318" s="89"/>
      <c r="M5318" s="91"/>
      <c r="N5318" s="90"/>
    </row>
    <row r="5319" spans="10:14">
      <c r="J5319" s="89"/>
      <c r="K5319" s="89"/>
      <c r="L5319" s="89"/>
      <c r="M5319" s="91"/>
      <c r="N5319" s="90"/>
    </row>
    <row r="5320" spans="10:14">
      <c r="J5320" s="89"/>
      <c r="K5320" s="89"/>
      <c r="L5320" s="89"/>
      <c r="M5320" s="91"/>
      <c r="N5320" s="90"/>
    </row>
    <row r="5321" spans="10:14">
      <c r="J5321" s="89"/>
      <c r="K5321" s="89"/>
      <c r="L5321" s="89"/>
      <c r="M5321" s="91"/>
      <c r="N5321" s="90"/>
    </row>
    <row r="5322" spans="10:14">
      <c r="J5322" s="89"/>
      <c r="K5322" s="89"/>
      <c r="L5322" s="89"/>
      <c r="M5322" s="91"/>
      <c r="N5322" s="90"/>
    </row>
    <row r="5323" spans="10:14">
      <c r="J5323" s="89"/>
      <c r="K5323" s="89"/>
      <c r="L5323" s="89"/>
      <c r="M5323" s="91"/>
      <c r="N5323" s="90"/>
    </row>
    <row r="5324" spans="10:14">
      <c r="J5324" s="89"/>
      <c r="K5324" s="89"/>
      <c r="L5324" s="89"/>
      <c r="M5324" s="91"/>
      <c r="N5324" s="90"/>
    </row>
    <row r="5325" spans="10:14">
      <c r="J5325" s="89"/>
      <c r="K5325" s="89"/>
      <c r="L5325" s="89"/>
      <c r="M5325" s="91"/>
      <c r="N5325" s="90"/>
    </row>
    <row r="5326" spans="10:14">
      <c r="J5326" s="89"/>
      <c r="K5326" s="89"/>
      <c r="L5326" s="89"/>
      <c r="M5326" s="91"/>
      <c r="N5326" s="90"/>
    </row>
    <row r="5327" spans="10:14">
      <c r="J5327" s="89"/>
      <c r="K5327" s="89"/>
      <c r="L5327" s="89"/>
      <c r="M5327" s="91"/>
      <c r="N5327" s="90"/>
    </row>
    <row r="5328" spans="10:14">
      <c r="J5328" s="89"/>
      <c r="K5328" s="89"/>
      <c r="L5328" s="89"/>
      <c r="M5328" s="91"/>
      <c r="N5328" s="90"/>
    </row>
    <row r="5329" spans="10:14">
      <c r="J5329" s="89"/>
      <c r="K5329" s="89"/>
      <c r="L5329" s="89"/>
      <c r="M5329" s="91"/>
      <c r="N5329" s="90"/>
    </row>
    <row r="5330" spans="10:14">
      <c r="J5330" s="89"/>
      <c r="K5330" s="89"/>
      <c r="L5330" s="89"/>
      <c r="M5330" s="91"/>
      <c r="N5330" s="90"/>
    </row>
    <row r="5331" spans="10:14">
      <c r="J5331" s="89"/>
      <c r="K5331" s="89"/>
      <c r="L5331" s="89"/>
      <c r="M5331" s="91"/>
      <c r="N5331" s="90"/>
    </row>
    <row r="5332" spans="10:14">
      <c r="J5332" s="89"/>
      <c r="K5332" s="89"/>
      <c r="L5332" s="89"/>
      <c r="M5332" s="91"/>
      <c r="N5332" s="90"/>
    </row>
    <row r="5333" spans="10:14">
      <c r="J5333" s="89"/>
      <c r="K5333" s="89"/>
      <c r="L5333" s="89"/>
      <c r="M5333" s="91"/>
      <c r="N5333" s="90"/>
    </row>
    <row r="5334" spans="10:14">
      <c r="J5334" s="89"/>
      <c r="K5334" s="89"/>
      <c r="L5334" s="89"/>
      <c r="M5334" s="91"/>
      <c r="N5334" s="90"/>
    </row>
    <row r="5335" spans="10:14">
      <c r="J5335" s="89"/>
      <c r="K5335" s="89"/>
      <c r="L5335" s="89"/>
      <c r="M5335" s="91"/>
      <c r="N5335" s="90"/>
    </row>
    <row r="5336" spans="10:14">
      <c r="J5336" s="89"/>
      <c r="K5336" s="89"/>
      <c r="L5336" s="89"/>
      <c r="M5336" s="91"/>
      <c r="N5336" s="90"/>
    </row>
    <row r="5337" spans="10:14">
      <c r="J5337" s="89"/>
      <c r="K5337" s="89"/>
      <c r="L5337" s="89"/>
      <c r="M5337" s="91"/>
      <c r="N5337" s="90"/>
    </row>
    <row r="5338" spans="10:14">
      <c r="J5338" s="89"/>
      <c r="K5338" s="89"/>
      <c r="L5338" s="89"/>
      <c r="M5338" s="91"/>
      <c r="N5338" s="90"/>
    </row>
    <row r="5339" spans="10:14">
      <c r="J5339" s="89"/>
      <c r="K5339" s="89"/>
      <c r="L5339" s="89"/>
      <c r="M5339" s="91"/>
      <c r="N5339" s="90"/>
    </row>
    <row r="5340" spans="10:14">
      <c r="J5340" s="89"/>
      <c r="K5340" s="89"/>
      <c r="L5340" s="89"/>
      <c r="M5340" s="91"/>
      <c r="N5340" s="90"/>
    </row>
    <row r="5341" spans="10:14">
      <c r="J5341" s="89"/>
      <c r="K5341" s="89"/>
      <c r="L5341" s="89"/>
      <c r="M5341" s="91"/>
      <c r="N5341" s="90"/>
    </row>
    <row r="5342" spans="10:14">
      <c r="J5342" s="89"/>
      <c r="K5342" s="89"/>
      <c r="L5342" s="89"/>
      <c r="M5342" s="91"/>
      <c r="N5342" s="90"/>
    </row>
    <row r="5343" spans="10:14">
      <c r="J5343" s="89"/>
      <c r="K5343" s="89"/>
      <c r="L5343" s="89"/>
      <c r="M5343" s="91"/>
      <c r="N5343" s="90"/>
    </row>
    <row r="5344" spans="10:14">
      <c r="J5344" s="89"/>
      <c r="K5344" s="89"/>
      <c r="L5344" s="89"/>
      <c r="M5344" s="91"/>
      <c r="N5344" s="90"/>
    </row>
    <row r="5345" spans="10:14">
      <c r="J5345" s="89"/>
      <c r="K5345" s="89"/>
      <c r="L5345" s="89"/>
      <c r="M5345" s="91"/>
      <c r="N5345" s="90"/>
    </row>
    <row r="5346" spans="10:14">
      <c r="J5346" s="89"/>
      <c r="K5346" s="89"/>
      <c r="L5346" s="89"/>
      <c r="M5346" s="91"/>
      <c r="N5346" s="90"/>
    </row>
    <row r="5347" spans="10:14">
      <c r="J5347" s="89"/>
      <c r="K5347" s="89"/>
      <c r="L5347" s="89"/>
      <c r="M5347" s="91"/>
      <c r="N5347" s="90"/>
    </row>
    <row r="5348" spans="10:14">
      <c r="J5348" s="89"/>
      <c r="K5348" s="89"/>
      <c r="L5348" s="89"/>
      <c r="M5348" s="91"/>
      <c r="N5348" s="90"/>
    </row>
    <row r="5349" spans="10:14">
      <c r="J5349" s="89"/>
      <c r="K5349" s="89"/>
      <c r="L5349" s="89"/>
      <c r="M5349" s="91"/>
      <c r="N5349" s="90"/>
    </row>
    <row r="5350" spans="10:14">
      <c r="J5350" s="89"/>
      <c r="K5350" s="89"/>
      <c r="L5350" s="89"/>
      <c r="M5350" s="91"/>
      <c r="N5350" s="90"/>
    </row>
    <row r="5351" spans="10:14">
      <c r="J5351" s="89"/>
      <c r="K5351" s="89"/>
      <c r="L5351" s="89"/>
      <c r="M5351" s="91"/>
      <c r="N5351" s="90"/>
    </row>
    <row r="5352" spans="10:14">
      <c r="J5352" s="89"/>
      <c r="K5352" s="89"/>
      <c r="L5352" s="89"/>
      <c r="M5352" s="91"/>
      <c r="N5352" s="90"/>
    </row>
    <row r="5353" spans="10:14">
      <c r="J5353" s="89"/>
      <c r="K5353" s="89"/>
      <c r="L5353" s="89"/>
      <c r="M5353" s="91"/>
      <c r="N5353" s="90"/>
    </row>
    <row r="5354" spans="10:14">
      <c r="J5354" s="89"/>
      <c r="K5354" s="89"/>
      <c r="L5354" s="89"/>
      <c r="M5354" s="91"/>
      <c r="N5354" s="90"/>
    </row>
    <row r="5355" spans="10:14">
      <c r="J5355" s="89"/>
      <c r="K5355" s="89"/>
      <c r="L5355" s="89"/>
      <c r="M5355" s="91"/>
      <c r="N5355" s="90"/>
    </row>
    <row r="5356" spans="10:14">
      <c r="J5356" s="89"/>
      <c r="K5356" s="89"/>
      <c r="L5356" s="89"/>
      <c r="M5356" s="91"/>
      <c r="N5356" s="90"/>
    </row>
    <row r="5357" spans="10:14">
      <c r="J5357" s="89"/>
      <c r="K5357" s="89"/>
      <c r="L5357" s="89"/>
      <c r="M5357" s="91"/>
      <c r="N5357" s="90"/>
    </row>
    <row r="5358" spans="10:14">
      <c r="J5358" s="89"/>
      <c r="K5358" s="89"/>
      <c r="L5358" s="89"/>
      <c r="M5358" s="91"/>
      <c r="N5358" s="90"/>
    </row>
    <row r="5359" spans="10:14">
      <c r="J5359" s="89"/>
      <c r="K5359" s="89"/>
      <c r="L5359" s="89"/>
      <c r="M5359" s="91"/>
      <c r="N5359" s="90"/>
    </row>
    <row r="5360" spans="10:14">
      <c r="J5360" s="89"/>
      <c r="K5360" s="89"/>
      <c r="L5360" s="89"/>
      <c r="M5360" s="91"/>
      <c r="N5360" s="90"/>
    </row>
    <row r="5361" spans="10:14">
      <c r="J5361" s="89"/>
      <c r="K5361" s="89"/>
      <c r="L5361" s="89"/>
      <c r="M5361" s="91"/>
      <c r="N5361" s="90"/>
    </row>
    <row r="5362" spans="10:14">
      <c r="J5362" s="89"/>
      <c r="K5362" s="89"/>
      <c r="L5362" s="89"/>
      <c r="M5362" s="91"/>
      <c r="N5362" s="90"/>
    </row>
    <row r="5363" spans="10:14">
      <c r="J5363" s="89"/>
      <c r="K5363" s="89"/>
      <c r="L5363" s="89"/>
      <c r="M5363" s="91"/>
      <c r="N5363" s="90"/>
    </row>
    <row r="5364" spans="10:14">
      <c r="J5364" s="89"/>
      <c r="K5364" s="89"/>
      <c r="L5364" s="89"/>
      <c r="M5364" s="91"/>
      <c r="N5364" s="90"/>
    </row>
    <row r="5365" spans="10:14">
      <c r="J5365" s="89"/>
      <c r="K5365" s="89"/>
      <c r="L5365" s="89"/>
      <c r="M5365" s="91"/>
      <c r="N5365" s="90"/>
    </row>
    <row r="5366" spans="10:14">
      <c r="J5366" s="89"/>
      <c r="K5366" s="89"/>
      <c r="L5366" s="89"/>
      <c r="M5366" s="91"/>
      <c r="N5366" s="90"/>
    </row>
    <row r="5367" spans="10:14">
      <c r="J5367" s="89"/>
      <c r="K5367" s="89"/>
      <c r="L5367" s="89"/>
      <c r="M5367" s="91"/>
      <c r="N5367" s="90"/>
    </row>
    <row r="5368" spans="10:14">
      <c r="J5368" s="89"/>
      <c r="K5368" s="89"/>
      <c r="L5368" s="89"/>
      <c r="M5368" s="91"/>
      <c r="N5368" s="90"/>
    </row>
    <row r="5369" spans="10:14">
      <c r="J5369" s="89"/>
      <c r="K5369" s="89"/>
      <c r="L5369" s="89"/>
      <c r="M5369" s="91"/>
      <c r="N5369" s="90"/>
    </row>
    <row r="5370" spans="10:14">
      <c r="J5370" s="89"/>
      <c r="K5370" s="89"/>
      <c r="L5370" s="89"/>
      <c r="M5370" s="91"/>
      <c r="N5370" s="90"/>
    </row>
    <row r="5371" spans="10:14">
      <c r="J5371" s="89"/>
      <c r="K5371" s="89"/>
      <c r="L5371" s="89"/>
      <c r="M5371" s="91"/>
      <c r="N5371" s="90"/>
    </row>
    <row r="5372" spans="10:14">
      <c r="J5372" s="89"/>
      <c r="K5372" s="89"/>
      <c r="L5372" s="89"/>
      <c r="M5372" s="91"/>
      <c r="N5372" s="90"/>
    </row>
    <row r="5373" spans="10:14">
      <c r="J5373" s="89"/>
      <c r="K5373" s="89"/>
      <c r="L5373" s="89"/>
      <c r="M5373" s="91"/>
      <c r="N5373" s="90"/>
    </row>
    <row r="5374" spans="10:14">
      <c r="J5374" s="89"/>
      <c r="K5374" s="89"/>
      <c r="L5374" s="89"/>
      <c r="M5374" s="91"/>
      <c r="N5374" s="90"/>
    </row>
    <row r="5375" spans="10:14">
      <c r="J5375" s="89"/>
      <c r="K5375" s="89"/>
      <c r="L5375" s="89"/>
      <c r="M5375" s="91"/>
      <c r="N5375" s="90"/>
    </row>
    <row r="5376" spans="10:14">
      <c r="J5376" s="89"/>
      <c r="K5376" s="89"/>
      <c r="L5376" s="89"/>
      <c r="M5376" s="91"/>
      <c r="N5376" s="90"/>
    </row>
    <row r="5377" spans="10:14">
      <c r="J5377" s="89"/>
      <c r="K5377" s="89"/>
      <c r="L5377" s="89"/>
      <c r="M5377" s="91"/>
      <c r="N5377" s="90"/>
    </row>
    <row r="5378" spans="10:14">
      <c r="J5378" s="89"/>
      <c r="K5378" s="89"/>
      <c r="L5378" s="89"/>
      <c r="M5378" s="91"/>
      <c r="N5378" s="90"/>
    </row>
    <row r="5379" spans="10:14">
      <c r="J5379" s="89"/>
      <c r="K5379" s="89"/>
      <c r="L5379" s="89"/>
      <c r="M5379" s="91"/>
      <c r="N5379" s="90"/>
    </row>
    <row r="5380" spans="10:14">
      <c r="J5380" s="89"/>
      <c r="K5380" s="89"/>
      <c r="L5380" s="89"/>
      <c r="M5380" s="91"/>
      <c r="N5380" s="90"/>
    </row>
    <row r="5381" spans="10:14">
      <c r="J5381" s="89"/>
      <c r="K5381" s="89"/>
      <c r="L5381" s="89"/>
      <c r="M5381" s="91"/>
      <c r="N5381" s="90"/>
    </row>
    <row r="5382" spans="10:14">
      <c r="J5382" s="89"/>
      <c r="K5382" s="89"/>
      <c r="L5382" s="89"/>
      <c r="M5382" s="91"/>
      <c r="N5382" s="90"/>
    </row>
    <row r="5383" spans="10:14">
      <c r="J5383" s="89"/>
      <c r="K5383" s="89"/>
      <c r="L5383" s="89"/>
      <c r="M5383" s="91"/>
      <c r="N5383" s="90"/>
    </row>
    <row r="5384" spans="10:14">
      <c r="J5384" s="89"/>
      <c r="K5384" s="89"/>
      <c r="L5384" s="89"/>
      <c r="M5384" s="91"/>
      <c r="N5384" s="90"/>
    </row>
    <row r="5385" spans="10:14">
      <c r="J5385" s="89"/>
      <c r="K5385" s="89"/>
      <c r="L5385" s="89"/>
      <c r="M5385" s="91"/>
      <c r="N5385" s="90"/>
    </row>
    <row r="5386" spans="10:14">
      <c r="J5386" s="89"/>
      <c r="K5386" s="89"/>
      <c r="L5386" s="89"/>
      <c r="M5386" s="91"/>
      <c r="N5386" s="90"/>
    </row>
    <row r="5387" spans="10:14">
      <c r="J5387" s="89"/>
      <c r="K5387" s="89"/>
      <c r="L5387" s="89"/>
      <c r="M5387" s="91"/>
      <c r="N5387" s="90"/>
    </row>
    <row r="5388" spans="10:14">
      <c r="J5388" s="89"/>
      <c r="K5388" s="89"/>
      <c r="L5388" s="89"/>
      <c r="M5388" s="91"/>
      <c r="N5388" s="90"/>
    </row>
    <row r="5389" spans="10:14">
      <c r="J5389" s="89"/>
      <c r="K5389" s="89"/>
      <c r="L5389" s="89"/>
      <c r="M5389" s="91"/>
      <c r="N5389" s="90"/>
    </row>
    <row r="5390" spans="10:14">
      <c r="J5390" s="89"/>
      <c r="K5390" s="89"/>
      <c r="L5390" s="89"/>
      <c r="M5390" s="91"/>
      <c r="N5390" s="90"/>
    </row>
    <row r="5391" spans="10:14">
      <c r="J5391" s="89"/>
      <c r="K5391" s="89"/>
      <c r="L5391" s="89"/>
      <c r="M5391" s="91"/>
      <c r="N5391" s="90"/>
    </row>
    <row r="5392" spans="10:14">
      <c r="J5392" s="89"/>
      <c r="K5392" s="89"/>
      <c r="L5392" s="89"/>
      <c r="M5392" s="91"/>
      <c r="N5392" s="90"/>
    </row>
    <row r="5393" spans="10:14">
      <c r="J5393" s="89"/>
      <c r="K5393" s="89"/>
      <c r="L5393" s="89"/>
      <c r="M5393" s="91"/>
      <c r="N5393" s="90"/>
    </row>
    <row r="5394" spans="10:14">
      <c r="J5394" s="89"/>
      <c r="K5394" s="89"/>
      <c r="L5394" s="89"/>
      <c r="M5394" s="91"/>
      <c r="N5394" s="90"/>
    </row>
    <row r="5395" spans="10:14">
      <c r="J5395" s="89"/>
      <c r="K5395" s="89"/>
      <c r="L5395" s="89"/>
      <c r="M5395" s="91"/>
      <c r="N5395" s="90"/>
    </row>
    <row r="5396" spans="10:14">
      <c r="J5396" s="89"/>
      <c r="K5396" s="89"/>
      <c r="L5396" s="89"/>
      <c r="M5396" s="91"/>
      <c r="N5396" s="90"/>
    </row>
    <row r="5397" spans="10:14">
      <c r="J5397" s="89"/>
      <c r="K5397" s="89"/>
      <c r="L5397" s="89"/>
      <c r="M5397" s="91"/>
      <c r="N5397" s="90"/>
    </row>
    <row r="5398" spans="10:14">
      <c r="J5398" s="89"/>
      <c r="K5398" s="89"/>
      <c r="L5398" s="89"/>
      <c r="M5398" s="91"/>
      <c r="N5398" s="90"/>
    </row>
    <row r="5399" spans="10:14">
      <c r="J5399" s="89"/>
      <c r="K5399" s="89"/>
      <c r="L5399" s="89"/>
      <c r="M5399" s="91"/>
      <c r="N5399" s="90"/>
    </row>
    <row r="5400" spans="10:14">
      <c r="J5400" s="89"/>
      <c r="K5400" s="89"/>
      <c r="L5400" s="89"/>
      <c r="M5400" s="91"/>
      <c r="N5400" s="90"/>
    </row>
    <row r="5401" spans="10:14">
      <c r="J5401" s="89"/>
      <c r="K5401" s="89"/>
      <c r="L5401" s="89"/>
      <c r="M5401" s="91"/>
      <c r="N5401" s="90"/>
    </row>
    <row r="5402" spans="10:14">
      <c r="J5402" s="89"/>
      <c r="K5402" s="89"/>
      <c r="L5402" s="89"/>
      <c r="M5402" s="91"/>
      <c r="N5402" s="90"/>
    </row>
    <row r="5403" spans="10:14">
      <c r="J5403" s="89"/>
      <c r="K5403" s="89"/>
      <c r="L5403" s="89"/>
      <c r="M5403" s="91"/>
      <c r="N5403" s="90"/>
    </row>
    <row r="5404" spans="10:14">
      <c r="J5404" s="89"/>
      <c r="K5404" s="89"/>
      <c r="L5404" s="89"/>
      <c r="M5404" s="91"/>
      <c r="N5404" s="90"/>
    </row>
    <row r="5405" spans="10:14">
      <c r="J5405" s="89"/>
      <c r="K5405" s="89"/>
      <c r="L5405" s="89"/>
      <c r="M5405" s="91"/>
      <c r="N5405" s="90"/>
    </row>
    <row r="5406" spans="10:14">
      <c r="J5406" s="89"/>
      <c r="K5406" s="89"/>
      <c r="L5406" s="89"/>
      <c r="M5406" s="91"/>
      <c r="N5406" s="90"/>
    </row>
    <row r="5407" spans="10:14">
      <c r="J5407" s="89"/>
      <c r="K5407" s="89"/>
      <c r="L5407" s="89"/>
      <c r="M5407" s="91"/>
      <c r="N5407" s="90"/>
    </row>
    <row r="5408" spans="10:14">
      <c r="J5408" s="89"/>
      <c r="K5408" s="89"/>
      <c r="L5408" s="89"/>
      <c r="M5408" s="91"/>
      <c r="N5408" s="90"/>
    </row>
    <row r="5409" spans="10:14">
      <c r="J5409" s="89"/>
      <c r="K5409" s="89"/>
      <c r="L5409" s="89"/>
      <c r="M5409" s="91"/>
      <c r="N5409" s="90"/>
    </row>
    <row r="5410" spans="10:14">
      <c r="J5410" s="89"/>
      <c r="K5410" s="89"/>
      <c r="L5410" s="89"/>
      <c r="M5410" s="91"/>
      <c r="N5410" s="90"/>
    </row>
    <row r="5411" spans="10:14">
      <c r="J5411" s="89"/>
      <c r="K5411" s="89"/>
      <c r="L5411" s="89"/>
      <c r="M5411" s="91"/>
      <c r="N5411" s="90"/>
    </row>
    <row r="5412" spans="10:14">
      <c r="J5412" s="89"/>
      <c r="K5412" s="89"/>
      <c r="L5412" s="89"/>
      <c r="M5412" s="91"/>
      <c r="N5412" s="90"/>
    </row>
    <row r="5413" spans="10:14">
      <c r="J5413" s="89"/>
      <c r="K5413" s="89"/>
      <c r="L5413" s="89"/>
      <c r="M5413" s="91"/>
      <c r="N5413" s="90"/>
    </row>
    <row r="5414" spans="10:14">
      <c r="J5414" s="89"/>
      <c r="K5414" s="89"/>
      <c r="L5414" s="89"/>
      <c r="M5414" s="91"/>
      <c r="N5414" s="90"/>
    </row>
    <row r="5415" spans="10:14">
      <c r="J5415" s="89"/>
      <c r="K5415" s="89"/>
      <c r="L5415" s="89"/>
      <c r="M5415" s="91"/>
      <c r="N5415" s="90"/>
    </row>
    <row r="5416" spans="10:14">
      <c r="J5416" s="89"/>
      <c r="K5416" s="89"/>
      <c r="L5416" s="89"/>
      <c r="M5416" s="91"/>
      <c r="N5416" s="90"/>
    </row>
    <row r="5417" spans="10:14">
      <c r="J5417" s="89"/>
      <c r="K5417" s="89"/>
      <c r="L5417" s="89"/>
      <c r="M5417" s="91"/>
      <c r="N5417" s="90"/>
    </row>
    <row r="5418" spans="10:14">
      <c r="J5418" s="89"/>
      <c r="K5418" s="89"/>
      <c r="L5418" s="89"/>
      <c r="M5418" s="91"/>
      <c r="N5418" s="90"/>
    </row>
    <row r="5419" spans="10:14">
      <c r="J5419" s="89"/>
      <c r="K5419" s="89"/>
      <c r="L5419" s="89"/>
      <c r="M5419" s="91"/>
      <c r="N5419" s="90"/>
    </row>
    <row r="5420" spans="10:14">
      <c r="J5420" s="89"/>
      <c r="K5420" s="89"/>
      <c r="L5420" s="89"/>
      <c r="M5420" s="91"/>
      <c r="N5420" s="90"/>
    </row>
    <row r="5421" spans="10:14">
      <c r="J5421" s="89"/>
      <c r="K5421" s="89"/>
      <c r="L5421" s="89"/>
      <c r="M5421" s="91"/>
      <c r="N5421" s="90"/>
    </row>
    <row r="5422" spans="10:14">
      <c r="J5422" s="89"/>
      <c r="K5422" s="89"/>
      <c r="L5422" s="89"/>
      <c r="M5422" s="91"/>
      <c r="N5422" s="90"/>
    </row>
    <row r="5423" spans="10:14">
      <c r="J5423" s="89"/>
      <c r="K5423" s="89"/>
      <c r="L5423" s="89"/>
      <c r="M5423" s="91"/>
      <c r="N5423" s="90"/>
    </row>
    <row r="5424" spans="10:14">
      <c r="J5424" s="89"/>
      <c r="K5424" s="89"/>
      <c r="L5424" s="89"/>
      <c r="M5424" s="91"/>
      <c r="N5424" s="90"/>
    </row>
    <row r="5425" spans="10:14">
      <c r="J5425" s="89"/>
      <c r="K5425" s="89"/>
      <c r="L5425" s="89"/>
      <c r="M5425" s="91"/>
      <c r="N5425" s="90"/>
    </row>
    <row r="5426" spans="10:14">
      <c r="J5426" s="89"/>
      <c r="K5426" s="89"/>
      <c r="L5426" s="89"/>
      <c r="M5426" s="91"/>
      <c r="N5426" s="90"/>
    </row>
    <row r="5427" spans="10:14">
      <c r="J5427" s="89"/>
      <c r="K5427" s="89"/>
      <c r="L5427" s="89"/>
      <c r="M5427" s="91"/>
      <c r="N5427" s="90"/>
    </row>
    <row r="5428" spans="10:14">
      <c r="J5428" s="89"/>
      <c r="K5428" s="89"/>
      <c r="L5428" s="89"/>
      <c r="M5428" s="91"/>
      <c r="N5428" s="90"/>
    </row>
    <row r="5429" spans="10:14">
      <c r="J5429" s="89"/>
      <c r="K5429" s="89"/>
      <c r="L5429" s="89"/>
      <c r="M5429" s="91"/>
      <c r="N5429" s="90"/>
    </row>
    <row r="5430" spans="10:14">
      <c r="J5430" s="89"/>
      <c r="K5430" s="89"/>
      <c r="L5430" s="89"/>
      <c r="M5430" s="91"/>
      <c r="N5430" s="90"/>
    </row>
    <row r="5431" spans="10:14">
      <c r="J5431" s="89"/>
      <c r="K5431" s="89"/>
      <c r="L5431" s="89"/>
      <c r="M5431" s="91"/>
      <c r="N5431" s="90"/>
    </row>
    <row r="5432" spans="10:14">
      <c r="J5432" s="89"/>
      <c r="K5432" s="89"/>
      <c r="L5432" s="89"/>
      <c r="M5432" s="91"/>
      <c r="N5432" s="90"/>
    </row>
    <row r="5433" spans="10:14">
      <c r="J5433" s="89"/>
      <c r="K5433" s="89"/>
      <c r="L5433" s="89"/>
      <c r="M5433" s="91"/>
      <c r="N5433" s="90"/>
    </row>
    <row r="5434" spans="10:14">
      <c r="J5434" s="89"/>
      <c r="K5434" s="89"/>
      <c r="L5434" s="89"/>
      <c r="M5434" s="91"/>
      <c r="N5434" s="90"/>
    </row>
    <row r="5435" spans="10:14">
      <c r="J5435" s="89"/>
      <c r="K5435" s="89"/>
      <c r="L5435" s="89"/>
      <c r="M5435" s="91"/>
      <c r="N5435" s="90"/>
    </row>
    <row r="5436" spans="10:14">
      <c r="J5436" s="89"/>
      <c r="K5436" s="89"/>
      <c r="L5436" s="89"/>
      <c r="M5436" s="91"/>
      <c r="N5436" s="90"/>
    </row>
    <row r="5437" spans="10:14">
      <c r="J5437" s="89"/>
      <c r="K5437" s="89"/>
      <c r="L5437" s="89"/>
      <c r="M5437" s="91"/>
      <c r="N5437" s="90"/>
    </row>
    <row r="5438" spans="10:14">
      <c r="J5438" s="89"/>
      <c r="K5438" s="89"/>
      <c r="L5438" s="89"/>
      <c r="M5438" s="91"/>
      <c r="N5438" s="90"/>
    </row>
    <row r="5439" spans="10:14">
      <c r="J5439" s="89"/>
      <c r="K5439" s="89"/>
      <c r="L5439" s="89"/>
      <c r="M5439" s="91"/>
      <c r="N5439" s="90"/>
    </row>
    <row r="5440" spans="10:14">
      <c r="J5440" s="89"/>
      <c r="K5440" s="89"/>
      <c r="L5440" s="89"/>
      <c r="M5440" s="91"/>
      <c r="N5440" s="90"/>
    </row>
    <row r="5441" spans="10:14">
      <c r="J5441" s="89"/>
      <c r="K5441" s="89"/>
      <c r="L5441" s="89"/>
      <c r="M5441" s="91"/>
      <c r="N5441" s="90"/>
    </row>
    <row r="5442" spans="10:14">
      <c r="J5442" s="89"/>
      <c r="K5442" s="89"/>
      <c r="L5442" s="89"/>
      <c r="M5442" s="91"/>
      <c r="N5442" s="90"/>
    </row>
    <row r="5443" spans="10:14">
      <c r="J5443" s="89"/>
      <c r="K5443" s="89"/>
      <c r="L5443" s="89"/>
      <c r="M5443" s="91"/>
      <c r="N5443" s="90"/>
    </row>
    <row r="5444" spans="10:14">
      <c r="J5444" s="89"/>
      <c r="K5444" s="89"/>
      <c r="L5444" s="89"/>
      <c r="M5444" s="91"/>
      <c r="N5444" s="90"/>
    </row>
    <row r="5445" spans="10:14">
      <c r="J5445" s="89"/>
      <c r="K5445" s="89"/>
      <c r="L5445" s="89"/>
      <c r="M5445" s="91"/>
      <c r="N5445" s="90"/>
    </row>
    <row r="5446" spans="10:14">
      <c r="J5446" s="89"/>
      <c r="K5446" s="89"/>
      <c r="L5446" s="89"/>
      <c r="M5446" s="91"/>
      <c r="N5446" s="90"/>
    </row>
    <row r="5447" spans="10:14">
      <c r="J5447" s="89"/>
      <c r="K5447" s="89"/>
      <c r="L5447" s="89"/>
      <c r="M5447" s="91"/>
      <c r="N5447" s="90"/>
    </row>
    <row r="5448" spans="10:14">
      <c r="J5448" s="89"/>
      <c r="K5448" s="89"/>
      <c r="L5448" s="89"/>
      <c r="M5448" s="91"/>
      <c r="N5448" s="90"/>
    </row>
    <row r="5449" spans="10:14">
      <c r="J5449" s="89"/>
      <c r="K5449" s="89"/>
      <c r="L5449" s="89"/>
      <c r="M5449" s="91"/>
      <c r="N5449" s="90"/>
    </row>
    <row r="5450" spans="10:14">
      <c r="J5450" s="89"/>
      <c r="K5450" s="89"/>
      <c r="L5450" s="89"/>
      <c r="M5450" s="91"/>
      <c r="N5450" s="90"/>
    </row>
    <row r="5451" spans="10:14">
      <c r="J5451" s="89"/>
      <c r="K5451" s="89"/>
      <c r="L5451" s="89"/>
      <c r="M5451" s="91"/>
      <c r="N5451" s="90"/>
    </row>
    <row r="5452" spans="10:14">
      <c r="J5452" s="89"/>
      <c r="K5452" s="89"/>
      <c r="L5452" s="89"/>
      <c r="M5452" s="91"/>
      <c r="N5452" s="90"/>
    </row>
    <row r="5453" spans="10:14">
      <c r="J5453" s="89"/>
      <c r="K5453" s="89"/>
      <c r="L5453" s="89"/>
      <c r="M5453" s="91"/>
      <c r="N5453" s="90"/>
    </row>
    <row r="5454" spans="10:14">
      <c r="J5454" s="89"/>
      <c r="K5454" s="89"/>
      <c r="L5454" s="89"/>
      <c r="M5454" s="91"/>
      <c r="N5454" s="90"/>
    </row>
    <row r="5455" spans="10:14">
      <c r="J5455" s="89"/>
      <c r="K5455" s="89"/>
      <c r="L5455" s="89"/>
      <c r="M5455" s="91"/>
      <c r="N5455" s="90"/>
    </row>
    <row r="5456" spans="10:14">
      <c r="J5456" s="89"/>
      <c r="K5456" s="89"/>
      <c r="L5456" s="89"/>
      <c r="M5456" s="91"/>
      <c r="N5456" s="90"/>
    </row>
    <row r="5457" spans="10:14">
      <c r="J5457" s="89"/>
      <c r="K5457" s="89"/>
      <c r="L5457" s="89"/>
      <c r="M5457" s="91"/>
      <c r="N5457" s="90"/>
    </row>
    <row r="5458" spans="10:14">
      <c r="J5458" s="89"/>
      <c r="K5458" s="89"/>
      <c r="L5458" s="89"/>
      <c r="M5458" s="91"/>
      <c r="N5458" s="90"/>
    </row>
    <row r="5459" spans="10:14">
      <c r="J5459" s="89"/>
      <c r="K5459" s="89"/>
      <c r="L5459" s="89"/>
      <c r="M5459" s="91"/>
      <c r="N5459" s="90"/>
    </row>
    <row r="5460" spans="10:14">
      <c r="J5460" s="89"/>
      <c r="K5460" s="89"/>
      <c r="L5460" s="89"/>
      <c r="M5460" s="91"/>
      <c r="N5460" s="90"/>
    </row>
    <row r="5461" spans="10:14">
      <c r="J5461" s="89"/>
      <c r="K5461" s="89"/>
      <c r="L5461" s="89"/>
      <c r="M5461" s="91"/>
      <c r="N5461" s="90"/>
    </row>
    <row r="5462" spans="10:14">
      <c r="J5462" s="89"/>
      <c r="K5462" s="89"/>
      <c r="L5462" s="89"/>
      <c r="M5462" s="91"/>
      <c r="N5462" s="90"/>
    </row>
    <row r="5463" spans="10:14">
      <c r="J5463" s="89"/>
      <c r="K5463" s="89"/>
      <c r="L5463" s="89"/>
      <c r="M5463" s="91"/>
      <c r="N5463" s="90"/>
    </row>
    <row r="5464" spans="10:14">
      <c r="J5464" s="89"/>
      <c r="K5464" s="89"/>
      <c r="L5464" s="89"/>
      <c r="M5464" s="91"/>
      <c r="N5464" s="90"/>
    </row>
    <row r="5465" spans="10:14">
      <c r="J5465" s="89"/>
      <c r="K5465" s="89"/>
      <c r="L5465" s="89"/>
      <c r="M5465" s="91"/>
      <c r="N5465" s="90"/>
    </row>
    <row r="5466" spans="10:14">
      <c r="J5466" s="89"/>
      <c r="K5466" s="89"/>
      <c r="L5466" s="89"/>
      <c r="M5466" s="91"/>
      <c r="N5466" s="90"/>
    </row>
    <row r="5467" spans="10:14">
      <c r="J5467" s="89"/>
      <c r="K5467" s="89"/>
      <c r="L5467" s="89"/>
      <c r="M5467" s="91"/>
      <c r="N5467" s="90"/>
    </row>
    <row r="5468" spans="10:14">
      <c r="J5468" s="89"/>
      <c r="K5468" s="89"/>
      <c r="L5468" s="89"/>
      <c r="M5468" s="91"/>
      <c r="N5468" s="90"/>
    </row>
    <row r="5469" spans="10:14">
      <c r="J5469" s="89"/>
      <c r="K5469" s="89"/>
      <c r="L5469" s="89"/>
      <c r="M5469" s="91"/>
      <c r="N5469" s="90"/>
    </row>
    <row r="5470" spans="10:14">
      <c r="J5470" s="89"/>
      <c r="K5470" s="89"/>
      <c r="L5470" s="89"/>
      <c r="M5470" s="91"/>
      <c r="N5470" s="90"/>
    </row>
    <row r="5471" spans="10:14">
      <c r="J5471" s="89"/>
      <c r="K5471" s="89"/>
      <c r="L5471" s="89"/>
      <c r="M5471" s="91"/>
      <c r="N5471" s="90"/>
    </row>
    <row r="5472" spans="10:14">
      <c r="J5472" s="89"/>
      <c r="K5472" s="89"/>
      <c r="L5472" s="89"/>
      <c r="M5472" s="91"/>
      <c r="N5472" s="90"/>
    </row>
    <row r="5473" spans="10:14">
      <c r="J5473" s="89"/>
      <c r="K5473" s="89"/>
      <c r="L5473" s="89"/>
      <c r="M5473" s="91"/>
      <c r="N5473" s="90"/>
    </row>
    <row r="5474" spans="10:14">
      <c r="J5474" s="89"/>
      <c r="K5474" s="89"/>
      <c r="L5474" s="89"/>
      <c r="M5474" s="91"/>
      <c r="N5474" s="90"/>
    </row>
    <row r="5475" spans="10:14">
      <c r="J5475" s="89"/>
      <c r="K5475" s="89"/>
      <c r="L5475" s="89"/>
      <c r="M5475" s="91"/>
      <c r="N5475" s="90"/>
    </row>
    <row r="5476" spans="10:14">
      <c r="J5476" s="89"/>
      <c r="K5476" s="89"/>
      <c r="L5476" s="89"/>
      <c r="M5476" s="91"/>
      <c r="N5476" s="90"/>
    </row>
    <row r="5477" spans="10:14">
      <c r="J5477" s="89"/>
      <c r="K5477" s="89"/>
      <c r="L5477" s="89"/>
      <c r="M5477" s="91"/>
      <c r="N5477" s="90"/>
    </row>
    <row r="5478" spans="10:14">
      <c r="J5478" s="89"/>
      <c r="K5478" s="89"/>
      <c r="L5478" s="89"/>
      <c r="M5478" s="91"/>
      <c r="N5478" s="90"/>
    </row>
    <row r="5479" spans="10:14">
      <c r="J5479" s="89"/>
      <c r="K5479" s="89"/>
      <c r="L5479" s="89"/>
      <c r="M5479" s="91"/>
      <c r="N5479" s="90"/>
    </row>
    <row r="5480" spans="10:14">
      <c r="J5480" s="89"/>
      <c r="K5480" s="89"/>
      <c r="L5480" s="89"/>
      <c r="M5480" s="91"/>
      <c r="N5480" s="90"/>
    </row>
    <row r="5481" spans="10:14">
      <c r="J5481" s="89"/>
      <c r="K5481" s="89"/>
      <c r="L5481" s="89"/>
      <c r="M5481" s="91"/>
      <c r="N5481" s="90"/>
    </row>
    <row r="5482" spans="10:14">
      <c r="J5482" s="89"/>
      <c r="K5482" s="89"/>
      <c r="L5482" s="89"/>
      <c r="M5482" s="91"/>
      <c r="N5482" s="90"/>
    </row>
    <row r="5483" spans="10:14">
      <c r="J5483" s="89"/>
      <c r="K5483" s="89"/>
      <c r="L5483" s="89"/>
      <c r="M5483" s="91"/>
      <c r="N5483" s="90"/>
    </row>
    <row r="5484" spans="10:14">
      <c r="J5484" s="89"/>
      <c r="K5484" s="89"/>
      <c r="L5484" s="89"/>
      <c r="M5484" s="91"/>
      <c r="N5484" s="90"/>
    </row>
    <row r="5485" spans="10:14">
      <c r="J5485" s="89"/>
      <c r="K5485" s="89"/>
      <c r="L5485" s="89"/>
      <c r="M5485" s="91"/>
      <c r="N5485" s="90"/>
    </row>
    <row r="5486" spans="10:14">
      <c r="J5486" s="89"/>
      <c r="K5486" s="89"/>
      <c r="L5486" s="89"/>
      <c r="M5486" s="91"/>
      <c r="N5486" s="90"/>
    </row>
    <row r="5487" spans="10:14">
      <c r="J5487" s="89"/>
      <c r="K5487" s="89"/>
      <c r="L5487" s="89"/>
      <c r="M5487" s="91"/>
      <c r="N5487" s="90"/>
    </row>
    <row r="5488" spans="10:14">
      <c r="J5488" s="89"/>
      <c r="K5488" s="89"/>
      <c r="L5488" s="89"/>
      <c r="M5488" s="91"/>
      <c r="N5488" s="90"/>
    </row>
    <row r="5489" spans="10:14">
      <c r="J5489" s="89"/>
      <c r="K5489" s="89"/>
      <c r="L5489" s="89"/>
      <c r="M5489" s="91"/>
      <c r="N5489" s="90"/>
    </row>
    <row r="5490" spans="10:14">
      <c r="J5490" s="89"/>
      <c r="K5490" s="89"/>
      <c r="L5490" s="89"/>
      <c r="M5490" s="91"/>
      <c r="N5490" s="90"/>
    </row>
    <row r="5491" spans="10:14">
      <c r="J5491" s="89"/>
      <c r="K5491" s="89"/>
      <c r="L5491" s="89"/>
      <c r="M5491" s="91"/>
      <c r="N5491" s="90"/>
    </row>
    <row r="5492" spans="10:14">
      <c r="J5492" s="89"/>
      <c r="K5492" s="89"/>
      <c r="L5492" s="89"/>
      <c r="M5492" s="91"/>
      <c r="N5492" s="90"/>
    </row>
    <row r="5493" spans="10:14">
      <c r="J5493" s="89"/>
      <c r="K5493" s="89"/>
      <c r="L5493" s="89"/>
      <c r="M5493" s="91"/>
      <c r="N5493" s="90"/>
    </row>
    <row r="5494" spans="10:14">
      <c r="J5494" s="89"/>
      <c r="K5494" s="89"/>
      <c r="L5494" s="89"/>
      <c r="M5494" s="91"/>
      <c r="N5494" s="90"/>
    </row>
    <row r="5495" spans="10:14">
      <c r="J5495" s="89"/>
      <c r="K5495" s="89"/>
      <c r="L5495" s="89"/>
      <c r="M5495" s="91"/>
      <c r="N5495" s="90"/>
    </row>
    <row r="5496" spans="10:14">
      <c r="J5496" s="89"/>
      <c r="K5496" s="89"/>
      <c r="L5496" s="89"/>
      <c r="M5496" s="91"/>
      <c r="N5496" s="90"/>
    </row>
    <row r="5497" spans="10:14">
      <c r="J5497" s="89"/>
      <c r="K5497" s="89"/>
      <c r="L5497" s="89"/>
      <c r="M5497" s="91"/>
      <c r="N5497" s="90"/>
    </row>
    <row r="5498" spans="10:14">
      <c r="J5498" s="89"/>
      <c r="K5498" s="89"/>
      <c r="L5498" s="89"/>
      <c r="M5498" s="91"/>
      <c r="N5498" s="90"/>
    </row>
    <row r="5499" spans="10:14">
      <c r="J5499" s="89"/>
      <c r="K5499" s="89"/>
      <c r="L5499" s="89"/>
      <c r="M5499" s="91"/>
      <c r="N5499" s="90"/>
    </row>
    <row r="5500" spans="10:14">
      <c r="J5500" s="89"/>
      <c r="K5500" s="89"/>
      <c r="L5500" s="89"/>
      <c r="M5500" s="91"/>
      <c r="N5500" s="90"/>
    </row>
    <row r="5501" spans="10:14">
      <c r="J5501" s="89"/>
      <c r="K5501" s="89"/>
      <c r="L5501" s="89"/>
      <c r="M5501" s="91"/>
      <c r="N5501" s="90"/>
    </row>
    <row r="5502" spans="10:14">
      <c r="J5502" s="89"/>
      <c r="K5502" s="89"/>
      <c r="L5502" s="89"/>
      <c r="M5502" s="91"/>
      <c r="N5502" s="90"/>
    </row>
    <row r="5503" spans="10:14">
      <c r="J5503" s="89"/>
      <c r="K5503" s="89"/>
      <c r="L5503" s="89"/>
      <c r="M5503" s="91"/>
      <c r="N5503" s="90"/>
    </row>
    <row r="5504" spans="10:14">
      <c r="J5504" s="89"/>
      <c r="K5504" s="89"/>
      <c r="L5504" s="89"/>
      <c r="M5504" s="91"/>
      <c r="N5504" s="90"/>
    </row>
    <row r="5505" spans="10:14">
      <c r="J5505" s="89"/>
      <c r="K5505" s="89"/>
      <c r="L5505" s="89"/>
      <c r="M5505" s="91"/>
      <c r="N5505" s="90"/>
    </row>
    <row r="5506" spans="10:14">
      <c r="J5506" s="89"/>
      <c r="K5506" s="89"/>
      <c r="L5506" s="89"/>
      <c r="M5506" s="91"/>
      <c r="N5506" s="90"/>
    </row>
    <row r="5507" spans="10:14">
      <c r="J5507" s="89"/>
      <c r="K5507" s="89"/>
      <c r="L5507" s="89"/>
      <c r="M5507" s="91"/>
      <c r="N5507" s="90"/>
    </row>
    <row r="5508" spans="10:14">
      <c r="J5508" s="89"/>
      <c r="K5508" s="89"/>
      <c r="L5508" s="89"/>
      <c r="M5508" s="91"/>
      <c r="N5508" s="90"/>
    </row>
    <row r="5509" spans="10:14">
      <c r="J5509" s="89"/>
      <c r="K5509" s="89"/>
      <c r="L5509" s="89"/>
      <c r="M5509" s="91"/>
      <c r="N5509" s="90"/>
    </row>
    <row r="5510" spans="10:14">
      <c r="J5510" s="89"/>
      <c r="K5510" s="89"/>
      <c r="L5510" s="89"/>
      <c r="M5510" s="91"/>
      <c r="N5510" s="90"/>
    </row>
    <row r="5511" spans="10:14">
      <c r="J5511" s="89"/>
      <c r="K5511" s="89"/>
      <c r="L5511" s="89"/>
      <c r="M5511" s="91"/>
      <c r="N5511" s="90"/>
    </row>
    <row r="5512" spans="10:14">
      <c r="J5512" s="89"/>
      <c r="K5512" s="89"/>
      <c r="L5512" s="89"/>
      <c r="M5512" s="91"/>
      <c r="N5512" s="90"/>
    </row>
    <row r="5513" spans="10:14">
      <c r="J5513" s="89"/>
      <c r="K5513" s="89"/>
      <c r="L5513" s="89"/>
      <c r="M5513" s="91"/>
      <c r="N5513" s="90"/>
    </row>
    <row r="5514" spans="10:14">
      <c r="J5514" s="89"/>
      <c r="K5514" s="89"/>
      <c r="L5514" s="89"/>
      <c r="M5514" s="91"/>
      <c r="N5514" s="90"/>
    </row>
    <row r="5515" spans="10:14">
      <c r="J5515" s="89"/>
      <c r="K5515" s="89"/>
      <c r="L5515" s="89"/>
      <c r="M5515" s="91"/>
      <c r="N5515" s="90"/>
    </row>
    <row r="5516" spans="10:14">
      <c r="J5516" s="89"/>
      <c r="K5516" s="89"/>
      <c r="L5516" s="89"/>
      <c r="M5516" s="91"/>
      <c r="N5516" s="90"/>
    </row>
    <row r="5517" spans="10:14">
      <c r="J5517" s="89"/>
      <c r="K5517" s="89"/>
      <c r="L5517" s="89"/>
      <c r="M5517" s="91"/>
      <c r="N5517" s="90"/>
    </row>
    <row r="5518" spans="10:14">
      <c r="J5518" s="89"/>
      <c r="K5518" s="89"/>
      <c r="L5518" s="89"/>
      <c r="M5518" s="91"/>
      <c r="N5518" s="90"/>
    </row>
    <row r="5519" spans="10:14">
      <c r="J5519" s="89"/>
      <c r="K5519" s="89"/>
      <c r="L5519" s="89"/>
      <c r="M5519" s="91"/>
      <c r="N5519" s="90"/>
    </row>
    <row r="5520" spans="10:14">
      <c r="J5520" s="89"/>
      <c r="K5520" s="89"/>
      <c r="L5520" s="89"/>
      <c r="M5520" s="91"/>
      <c r="N5520" s="90"/>
    </row>
    <row r="5521" spans="10:14">
      <c r="J5521" s="89"/>
      <c r="K5521" s="89"/>
      <c r="L5521" s="89"/>
      <c r="M5521" s="91"/>
      <c r="N5521" s="90"/>
    </row>
    <row r="5522" spans="10:14">
      <c r="J5522" s="89"/>
      <c r="K5522" s="89"/>
      <c r="L5522" s="89"/>
      <c r="M5522" s="91"/>
      <c r="N5522" s="90"/>
    </row>
    <row r="5523" spans="10:14">
      <c r="J5523" s="89"/>
      <c r="K5523" s="89"/>
      <c r="L5523" s="89"/>
      <c r="M5523" s="91"/>
      <c r="N5523" s="90"/>
    </row>
    <row r="5524" spans="10:14">
      <c r="J5524" s="89"/>
      <c r="K5524" s="89"/>
      <c r="L5524" s="89"/>
      <c r="M5524" s="91"/>
      <c r="N5524" s="90"/>
    </row>
    <row r="5525" spans="10:14">
      <c r="J5525" s="89"/>
      <c r="K5525" s="89"/>
      <c r="L5525" s="89"/>
      <c r="M5525" s="91"/>
      <c r="N5525" s="90"/>
    </row>
    <row r="5526" spans="10:14">
      <c r="J5526" s="89"/>
      <c r="K5526" s="89"/>
      <c r="L5526" s="89"/>
      <c r="M5526" s="91"/>
      <c r="N5526" s="90"/>
    </row>
    <row r="5527" spans="10:14">
      <c r="J5527" s="89"/>
      <c r="K5527" s="89"/>
      <c r="L5527" s="89"/>
      <c r="M5527" s="91"/>
      <c r="N5527" s="90"/>
    </row>
    <row r="5528" spans="10:14">
      <c r="J5528" s="89"/>
      <c r="K5528" s="89"/>
      <c r="L5528" s="89"/>
      <c r="M5528" s="91"/>
      <c r="N5528" s="90"/>
    </row>
    <row r="5529" spans="10:14">
      <c r="J5529" s="89"/>
      <c r="K5529" s="89"/>
      <c r="L5529" s="89"/>
      <c r="M5529" s="91"/>
      <c r="N5529" s="90"/>
    </row>
    <row r="5530" spans="10:14">
      <c r="J5530" s="89"/>
      <c r="K5530" s="89"/>
      <c r="L5530" s="89"/>
      <c r="M5530" s="91"/>
      <c r="N5530" s="90"/>
    </row>
    <row r="5531" spans="10:14">
      <c r="J5531" s="89"/>
      <c r="K5531" s="89"/>
      <c r="L5531" s="89"/>
      <c r="M5531" s="91"/>
      <c r="N5531" s="90"/>
    </row>
    <row r="5532" spans="10:14">
      <c r="J5532" s="89"/>
      <c r="K5532" s="89"/>
      <c r="L5532" s="89"/>
      <c r="M5532" s="91"/>
      <c r="N5532" s="90"/>
    </row>
    <row r="5533" spans="10:14">
      <c r="J5533" s="89"/>
      <c r="K5533" s="89"/>
      <c r="L5533" s="89"/>
      <c r="M5533" s="91"/>
      <c r="N5533" s="90"/>
    </row>
    <row r="5534" spans="10:14">
      <c r="J5534" s="89"/>
      <c r="K5534" s="89"/>
      <c r="L5534" s="89"/>
      <c r="M5534" s="91"/>
      <c r="N5534" s="90"/>
    </row>
    <row r="5535" spans="10:14">
      <c r="J5535" s="89"/>
      <c r="K5535" s="89"/>
      <c r="L5535" s="89"/>
      <c r="M5535" s="91"/>
      <c r="N5535" s="90"/>
    </row>
    <row r="5536" spans="10:14">
      <c r="J5536" s="89"/>
      <c r="K5536" s="89"/>
      <c r="L5536" s="89"/>
      <c r="M5536" s="91"/>
      <c r="N5536" s="90"/>
    </row>
    <row r="5537" spans="10:14">
      <c r="J5537" s="89"/>
      <c r="K5537" s="89"/>
      <c r="L5537" s="89"/>
      <c r="M5537" s="91"/>
      <c r="N5537" s="90"/>
    </row>
    <row r="5538" spans="10:14">
      <c r="J5538" s="89"/>
      <c r="K5538" s="89"/>
      <c r="L5538" s="89"/>
      <c r="M5538" s="91"/>
      <c r="N5538" s="90"/>
    </row>
    <row r="5539" spans="10:14">
      <c r="J5539" s="89"/>
      <c r="K5539" s="89"/>
      <c r="L5539" s="89"/>
      <c r="M5539" s="91"/>
      <c r="N5539" s="90"/>
    </row>
    <row r="5540" spans="10:14">
      <c r="J5540" s="89"/>
      <c r="K5540" s="89"/>
      <c r="L5540" s="89"/>
      <c r="M5540" s="91"/>
      <c r="N5540" s="90"/>
    </row>
    <row r="5541" spans="10:14">
      <c r="J5541" s="89"/>
      <c r="K5541" s="89"/>
      <c r="L5541" s="89"/>
      <c r="M5541" s="91"/>
      <c r="N5541" s="90"/>
    </row>
    <row r="5542" spans="10:14">
      <c r="J5542" s="89"/>
      <c r="K5542" s="89"/>
      <c r="L5542" s="89"/>
      <c r="M5542" s="91"/>
      <c r="N5542" s="90"/>
    </row>
    <row r="5543" spans="10:14">
      <c r="J5543" s="89"/>
      <c r="K5543" s="89"/>
      <c r="L5543" s="89"/>
      <c r="M5543" s="91"/>
      <c r="N5543" s="90"/>
    </row>
    <row r="5544" spans="10:14">
      <c r="J5544" s="89"/>
      <c r="K5544" s="89"/>
      <c r="L5544" s="89"/>
      <c r="M5544" s="91"/>
      <c r="N5544" s="90"/>
    </row>
    <row r="5545" spans="10:14">
      <c r="J5545" s="89"/>
      <c r="K5545" s="89"/>
      <c r="L5545" s="89"/>
      <c r="M5545" s="91"/>
      <c r="N5545" s="90"/>
    </row>
    <row r="5546" spans="10:14">
      <c r="J5546" s="89"/>
      <c r="K5546" s="89"/>
      <c r="L5546" s="89"/>
      <c r="M5546" s="91"/>
      <c r="N5546" s="90"/>
    </row>
    <row r="5547" spans="10:14">
      <c r="J5547" s="89"/>
      <c r="K5547" s="89"/>
      <c r="L5547" s="89"/>
      <c r="M5547" s="91"/>
      <c r="N5547" s="90"/>
    </row>
    <row r="5548" spans="10:14">
      <c r="J5548" s="89"/>
      <c r="K5548" s="89"/>
      <c r="L5548" s="89"/>
      <c r="M5548" s="91"/>
      <c r="N5548" s="90"/>
    </row>
    <row r="5549" spans="10:14">
      <c r="J5549" s="89"/>
      <c r="K5549" s="89"/>
      <c r="L5549" s="89"/>
      <c r="M5549" s="91"/>
      <c r="N5549" s="90"/>
    </row>
    <row r="5550" spans="10:14">
      <c r="J5550" s="89"/>
      <c r="K5550" s="89"/>
      <c r="L5550" s="89"/>
      <c r="M5550" s="91"/>
      <c r="N5550" s="90"/>
    </row>
    <row r="5551" spans="10:14">
      <c r="J5551" s="89"/>
      <c r="K5551" s="89"/>
      <c r="L5551" s="89"/>
      <c r="M5551" s="91"/>
      <c r="N5551" s="90"/>
    </row>
    <row r="5552" spans="10:14">
      <c r="J5552" s="89"/>
      <c r="K5552" s="89"/>
      <c r="L5552" s="89"/>
      <c r="M5552" s="91"/>
      <c r="N5552" s="90"/>
    </row>
    <row r="5553" spans="10:14">
      <c r="J5553" s="89"/>
      <c r="K5553" s="89"/>
      <c r="L5553" s="89"/>
      <c r="M5553" s="91"/>
      <c r="N5553" s="90"/>
    </row>
    <row r="5554" spans="10:14">
      <c r="J5554" s="89"/>
      <c r="K5554" s="89"/>
      <c r="L5554" s="89"/>
      <c r="M5554" s="91"/>
      <c r="N5554" s="90"/>
    </row>
    <row r="5555" spans="10:14">
      <c r="J5555" s="89"/>
      <c r="K5555" s="89"/>
      <c r="L5555" s="89"/>
      <c r="M5555" s="91"/>
      <c r="N5555" s="90"/>
    </row>
    <row r="5556" spans="10:14">
      <c r="J5556" s="89"/>
      <c r="K5556" s="89"/>
      <c r="L5556" s="89"/>
      <c r="M5556" s="91"/>
      <c r="N5556" s="90"/>
    </row>
    <row r="5557" spans="10:14">
      <c r="J5557" s="89"/>
      <c r="K5557" s="89"/>
      <c r="L5557" s="89"/>
      <c r="M5557" s="91"/>
      <c r="N5557" s="90"/>
    </row>
    <row r="5558" spans="10:14">
      <c r="J5558" s="89"/>
      <c r="K5558" s="89"/>
      <c r="L5558" s="89"/>
      <c r="M5558" s="91"/>
      <c r="N5558" s="90"/>
    </row>
    <row r="5559" spans="10:14">
      <c r="J5559" s="89"/>
      <c r="K5559" s="89"/>
      <c r="L5559" s="89"/>
      <c r="M5559" s="91"/>
      <c r="N5559" s="90"/>
    </row>
    <row r="5560" spans="10:14">
      <c r="J5560" s="89"/>
      <c r="K5560" s="89"/>
      <c r="L5560" s="89"/>
      <c r="M5560" s="91"/>
      <c r="N5560" s="90"/>
    </row>
    <row r="5561" spans="10:14">
      <c r="J5561" s="89"/>
      <c r="K5561" s="89"/>
      <c r="L5561" s="89"/>
      <c r="M5561" s="91"/>
      <c r="N5561" s="90"/>
    </row>
    <row r="5562" spans="10:14">
      <c r="J5562" s="89"/>
      <c r="K5562" s="89"/>
      <c r="L5562" s="89"/>
      <c r="M5562" s="91"/>
      <c r="N5562" s="90"/>
    </row>
    <row r="5563" spans="10:14">
      <c r="J5563" s="89"/>
      <c r="K5563" s="89"/>
      <c r="L5563" s="89"/>
      <c r="M5563" s="91"/>
      <c r="N5563" s="90"/>
    </row>
    <row r="5564" spans="10:14">
      <c r="J5564" s="89"/>
      <c r="K5564" s="89"/>
      <c r="L5564" s="89"/>
      <c r="M5564" s="91"/>
      <c r="N5564" s="90"/>
    </row>
    <row r="5565" spans="10:14">
      <c r="J5565" s="89"/>
      <c r="K5565" s="89"/>
      <c r="L5565" s="89"/>
      <c r="M5565" s="91"/>
      <c r="N5565" s="90"/>
    </row>
    <row r="5566" spans="10:14">
      <c r="J5566" s="89"/>
      <c r="K5566" s="89"/>
      <c r="L5566" s="89"/>
      <c r="M5566" s="91"/>
      <c r="N5566" s="90"/>
    </row>
    <row r="5567" spans="10:14">
      <c r="J5567" s="89"/>
      <c r="K5567" s="89"/>
      <c r="L5567" s="89"/>
      <c r="M5567" s="91"/>
      <c r="N5567" s="90"/>
    </row>
    <row r="5568" spans="10:14">
      <c r="J5568" s="89"/>
      <c r="K5568" s="89"/>
      <c r="L5568" s="89"/>
      <c r="M5568" s="91"/>
      <c r="N5568" s="90"/>
    </row>
    <row r="5569" spans="10:14">
      <c r="J5569" s="89"/>
      <c r="K5569" s="89"/>
      <c r="L5569" s="89"/>
      <c r="M5569" s="91"/>
      <c r="N5569" s="90"/>
    </row>
    <row r="5570" spans="10:14">
      <c r="J5570" s="89"/>
      <c r="K5570" s="89"/>
      <c r="L5570" s="89"/>
      <c r="M5570" s="91"/>
      <c r="N5570" s="90"/>
    </row>
    <row r="5571" spans="10:14">
      <c r="J5571" s="89"/>
      <c r="K5571" s="89"/>
      <c r="L5571" s="89"/>
      <c r="M5571" s="91"/>
      <c r="N5571" s="90"/>
    </row>
    <row r="5572" spans="10:14">
      <c r="J5572" s="89"/>
      <c r="K5572" s="89"/>
      <c r="L5572" s="89"/>
      <c r="M5572" s="91"/>
      <c r="N5572" s="90"/>
    </row>
    <row r="5573" spans="10:14">
      <c r="J5573" s="89"/>
      <c r="K5573" s="89"/>
      <c r="L5573" s="89"/>
      <c r="M5573" s="91"/>
      <c r="N5573" s="90"/>
    </row>
    <row r="5574" spans="10:14">
      <c r="J5574" s="89"/>
      <c r="K5574" s="89"/>
      <c r="L5574" s="89"/>
      <c r="M5574" s="91"/>
      <c r="N5574" s="90"/>
    </row>
    <row r="5575" spans="10:14">
      <c r="J5575" s="89"/>
      <c r="K5575" s="89"/>
      <c r="L5575" s="89"/>
      <c r="M5575" s="91"/>
      <c r="N5575" s="90"/>
    </row>
    <row r="5576" spans="10:14">
      <c r="J5576" s="89"/>
      <c r="K5576" s="89"/>
      <c r="L5576" s="89"/>
      <c r="M5576" s="91"/>
      <c r="N5576" s="90"/>
    </row>
    <row r="5577" spans="10:14">
      <c r="J5577" s="89"/>
      <c r="K5577" s="89"/>
      <c r="L5577" s="89"/>
      <c r="M5577" s="91"/>
      <c r="N5577" s="90"/>
    </row>
    <row r="5578" spans="10:14">
      <c r="J5578" s="89"/>
      <c r="K5578" s="89"/>
      <c r="L5578" s="89"/>
      <c r="M5578" s="91"/>
      <c r="N5578" s="90"/>
    </row>
    <row r="5579" spans="10:14">
      <c r="J5579" s="89"/>
      <c r="K5579" s="89"/>
      <c r="L5579" s="89"/>
      <c r="M5579" s="91"/>
      <c r="N5579" s="90"/>
    </row>
    <row r="5580" spans="10:14">
      <c r="J5580" s="89"/>
      <c r="K5580" s="89"/>
      <c r="L5580" s="89"/>
      <c r="M5580" s="91"/>
      <c r="N5580" s="90"/>
    </row>
    <row r="5581" spans="10:14">
      <c r="J5581" s="89"/>
      <c r="K5581" s="89"/>
      <c r="L5581" s="89"/>
      <c r="M5581" s="91"/>
      <c r="N5581" s="90"/>
    </row>
    <row r="5582" spans="10:14">
      <c r="J5582" s="89"/>
      <c r="K5582" s="89"/>
      <c r="L5582" s="89"/>
      <c r="M5582" s="91"/>
      <c r="N5582" s="90"/>
    </row>
    <row r="5583" spans="10:14">
      <c r="J5583" s="89"/>
      <c r="K5583" s="89"/>
      <c r="L5583" s="89"/>
      <c r="M5583" s="91"/>
      <c r="N5583" s="90"/>
    </row>
    <row r="5584" spans="10:14">
      <c r="J5584" s="89"/>
      <c r="K5584" s="89"/>
      <c r="L5584" s="89"/>
      <c r="M5584" s="91"/>
      <c r="N5584" s="90"/>
    </row>
    <row r="5585" spans="10:14">
      <c r="J5585" s="89"/>
      <c r="K5585" s="89"/>
      <c r="L5585" s="89"/>
      <c r="M5585" s="91"/>
      <c r="N5585" s="90"/>
    </row>
    <row r="5586" spans="10:14">
      <c r="J5586" s="89"/>
      <c r="K5586" s="89"/>
      <c r="L5586" s="89"/>
      <c r="M5586" s="91"/>
      <c r="N5586" s="90"/>
    </row>
    <row r="5587" spans="10:14">
      <c r="J5587" s="89"/>
      <c r="K5587" s="89"/>
      <c r="L5587" s="89"/>
      <c r="M5587" s="91"/>
      <c r="N5587" s="90"/>
    </row>
    <row r="5588" spans="10:14">
      <c r="J5588" s="89"/>
      <c r="K5588" s="89"/>
      <c r="L5588" s="89"/>
      <c r="M5588" s="91"/>
      <c r="N5588" s="90"/>
    </row>
    <row r="5589" spans="10:14">
      <c r="J5589" s="89"/>
      <c r="K5589" s="89"/>
      <c r="L5589" s="89"/>
      <c r="M5589" s="91"/>
      <c r="N5589" s="90"/>
    </row>
    <row r="5590" spans="10:14">
      <c r="J5590" s="89"/>
      <c r="K5590" s="89"/>
      <c r="L5590" s="89"/>
      <c r="M5590" s="91"/>
      <c r="N5590" s="90"/>
    </row>
    <row r="5591" spans="10:14">
      <c r="J5591" s="89"/>
      <c r="K5591" s="89"/>
      <c r="L5591" s="89"/>
      <c r="M5591" s="91"/>
      <c r="N5591" s="90"/>
    </row>
    <row r="5592" spans="10:14">
      <c r="J5592" s="89"/>
      <c r="K5592" s="89"/>
      <c r="L5592" s="89"/>
      <c r="M5592" s="91"/>
      <c r="N5592" s="90"/>
    </row>
    <row r="5593" spans="10:14">
      <c r="J5593" s="89"/>
      <c r="K5593" s="89"/>
      <c r="L5593" s="89"/>
      <c r="M5593" s="91"/>
      <c r="N5593" s="90"/>
    </row>
    <row r="5594" spans="10:14">
      <c r="J5594" s="89"/>
      <c r="K5594" s="89"/>
      <c r="L5594" s="89"/>
      <c r="M5594" s="91"/>
      <c r="N5594" s="90"/>
    </row>
    <row r="5595" spans="10:14">
      <c r="J5595" s="89"/>
      <c r="K5595" s="89"/>
      <c r="L5595" s="89"/>
      <c r="M5595" s="91"/>
      <c r="N5595" s="90"/>
    </row>
    <row r="5596" spans="10:14">
      <c r="J5596" s="89"/>
      <c r="K5596" s="89"/>
      <c r="L5596" s="89"/>
      <c r="M5596" s="91"/>
      <c r="N5596" s="90"/>
    </row>
    <row r="5597" spans="10:14">
      <c r="J5597" s="89"/>
      <c r="K5597" s="89"/>
      <c r="L5597" s="89"/>
      <c r="M5597" s="91"/>
      <c r="N5597" s="90"/>
    </row>
    <row r="5598" spans="10:14">
      <c r="J5598" s="89"/>
      <c r="K5598" s="89"/>
      <c r="L5598" s="89"/>
      <c r="M5598" s="91"/>
      <c r="N5598" s="90"/>
    </row>
    <row r="5599" spans="10:14">
      <c r="J5599" s="89"/>
      <c r="K5599" s="89"/>
      <c r="L5599" s="89"/>
      <c r="M5599" s="91"/>
      <c r="N5599" s="90"/>
    </row>
    <row r="5600" spans="10:14">
      <c r="J5600" s="89"/>
      <c r="K5600" s="89"/>
      <c r="L5600" s="89"/>
      <c r="M5600" s="91"/>
      <c r="N5600" s="90"/>
    </row>
    <row r="5601" spans="10:14">
      <c r="J5601" s="89"/>
      <c r="K5601" s="89"/>
      <c r="L5601" s="89"/>
      <c r="M5601" s="91"/>
      <c r="N5601" s="90"/>
    </row>
    <row r="5602" spans="10:14">
      <c r="J5602" s="89"/>
      <c r="K5602" s="89"/>
      <c r="L5602" s="89"/>
      <c r="M5602" s="91"/>
      <c r="N5602" s="90"/>
    </row>
    <row r="5603" spans="10:14">
      <c r="J5603" s="89"/>
      <c r="K5603" s="89"/>
      <c r="L5603" s="89"/>
      <c r="M5603" s="91"/>
      <c r="N5603" s="90"/>
    </row>
    <row r="5604" spans="10:14">
      <c r="J5604" s="89"/>
      <c r="K5604" s="89"/>
      <c r="L5604" s="89"/>
      <c r="M5604" s="91"/>
      <c r="N5604" s="90"/>
    </row>
    <row r="5605" spans="10:14">
      <c r="J5605" s="89"/>
      <c r="K5605" s="89"/>
      <c r="L5605" s="89"/>
      <c r="M5605" s="91"/>
      <c r="N5605" s="90"/>
    </row>
    <row r="5606" spans="10:14">
      <c r="J5606" s="89"/>
      <c r="K5606" s="89"/>
      <c r="L5606" s="89"/>
      <c r="M5606" s="91"/>
      <c r="N5606" s="90"/>
    </row>
    <row r="5607" spans="10:14">
      <c r="J5607" s="89"/>
      <c r="K5607" s="89"/>
      <c r="L5607" s="89"/>
      <c r="M5607" s="91"/>
      <c r="N5607" s="90"/>
    </row>
    <row r="5608" spans="10:14">
      <c r="J5608" s="89"/>
      <c r="K5608" s="89"/>
      <c r="L5608" s="89"/>
      <c r="M5608" s="91"/>
      <c r="N5608" s="90"/>
    </row>
    <row r="5609" spans="10:14">
      <c r="J5609" s="89"/>
      <c r="K5609" s="89"/>
      <c r="L5609" s="89"/>
      <c r="M5609" s="91"/>
      <c r="N5609" s="90"/>
    </row>
    <row r="5610" spans="10:14">
      <c r="J5610" s="89"/>
      <c r="K5610" s="89"/>
      <c r="L5610" s="89"/>
      <c r="M5610" s="91"/>
      <c r="N5610" s="90"/>
    </row>
    <row r="5611" spans="10:14">
      <c r="J5611" s="89"/>
      <c r="K5611" s="89"/>
      <c r="L5611" s="89"/>
      <c r="M5611" s="91"/>
      <c r="N5611" s="90"/>
    </row>
    <row r="5612" spans="10:14">
      <c r="J5612" s="89"/>
      <c r="K5612" s="89"/>
      <c r="L5612" s="89"/>
      <c r="M5612" s="91"/>
      <c r="N5612" s="90"/>
    </row>
    <row r="5613" spans="10:14">
      <c r="J5613" s="89"/>
      <c r="K5613" s="89"/>
      <c r="L5613" s="89"/>
      <c r="M5613" s="91"/>
      <c r="N5613" s="90"/>
    </row>
    <row r="5614" spans="10:14">
      <c r="J5614" s="89"/>
      <c r="K5614" s="89"/>
      <c r="L5614" s="89"/>
      <c r="M5614" s="91"/>
      <c r="N5614" s="90"/>
    </row>
    <row r="5615" spans="10:14">
      <c r="J5615" s="89"/>
      <c r="K5615" s="89"/>
      <c r="L5615" s="89"/>
      <c r="M5615" s="91"/>
      <c r="N5615" s="90"/>
    </row>
    <row r="5616" spans="10:14">
      <c r="J5616" s="89"/>
      <c r="K5616" s="89"/>
      <c r="L5616" s="89"/>
      <c r="M5616" s="91"/>
      <c r="N5616" s="90"/>
    </row>
    <row r="5617" spans="10:14">
      <c r="J5617" s="89"/>
      <c r="K5617" s="89"/>
      <c r="L5617" s="89"/>
      <c r="M5617" s="91"/>
      <c r="N5617" s="90"/>
    </row>
    <row r="5618" spans="10:14">
      <c r="J5618" s="89"/>
      <c r="K5618" s="89"/>
      <c r="L5618" s="89"/>
      <c r="M5618" s="91"/>
      <c r="N5618" s="90"/>
    </row>
    <row r="5619" spans="10:14">
      <c r="J5619" s="89"/>
      <c r="K5619" s="89"/>
      <c r="L5619" s="89"/>
      <c r="M5619" s="91"/>
      <c r="N5619" s="90"/>
    </row>
    <row r="5620" spans="10:14">
      <c r="J5620" s="89"/>
      <c r="K5620" s="89"/>
      <c r="L5620" s="89"/>
      <c r="M5620" s="91"/>
      <c r="N5620" s="90"/>
    </row>
    <row r="5621" spans="10:14">
      <c r="J5621" s="89"/>
      <c r="K5621" s="89"/>
      <c r="L5621" s="89"/>
      <c r="M5621" s="91"/>
      <c r="N5621" s="90"/>
    </row>
    <row r="5622" spans="10:14">
      <c r="J5622" s="89"/>
      <c r="K5622" s="89"/>
      <c r="L5622" s="89"/>
      <c r="M5622" s="91"/>
      <c r="N5622" s="90"/>
    </row>
    <row r="5623" spans="10:14">
      <c r="J5623" s="89"/>
      <c r="K5623" s="89"/>
      <c r="L5623" s="89"/>
      <c r="M5623" s="91"/>
      <c r="N5623" s="90"/>
    </row>
    <row r="5624" spans="10:14">
      <c r="J5624" s="89"/>
      <c r="K5624" s="89"/>
      <c r="L5624" s="89"/>
      <c r="M5624" s="91"/>
      <c r="N5624" s="90"/>
    </row>
    <row r="5625" spans="10:14">
      <c r="J5625" s="89"/>
      <c r="K5625" s="89"/>
      <c r="L5625" s="89"/>
      <c r="M5625" s="91"/>
      <c r="N5625" s="90"/>
    </row>
    <row r="5626" spans="10:14">
      <c r="J5626" s="89"/>
      <c r="K5626" s="89"/>
      <c r="L5626" s="89"/>
      <c r="M5626" s="91"/>
      <c r="N5626" s="90"/>
    </row>
    <row r="5627" spans="10:14">
      <c r="J5627" s="89"/>
      <c r="K5627" s="89"/>
      <c r="L5627" s="89"/>
      <c r="M5627" s="91"/>
      <c r="N5627" s="90"/>
    </row>
    <row r="5628" spans="10:14">
      <c r="J5628" s="89"/>
      <c r="K5628" s="89"/>
      <c r="L5628" s="89"/>
      <c r="M5628" s="91"/>
      <c r="N5628" s="90"/>
    </row>
    <row r="5629" spans="10:14">
      <c r="J5629" s="89"/>
      <c r="K5629" s="89"/>
      <c r="L5629" s="89"/>
      <c r="M5629" s="91"/>
      <c r="N5629" s="90"/>
    </row>
    <row r="5630" spans="10:14">
      <c r="J5630" s="89"/>
      <c r="K5630" s="89"/>
      <c r="L5630" s="89"/>
      <c r="M5630" s="91"/>
      <c r="N5630" s="90"/>
    </row>
    <row r="5631" spans="10:14">
      <c r="J5631" s="89"/>
      <c r="K5631" s="89"/>
      <c r="L5631" s="89"/>
      <c r="M5631" s="91"/>
      <c r="N5631" s="90"/>
    </row>
    <row r="5632" spans="10:14">
      <c r="J5632" s="89"/>
      <c r="K5632" s="89"/>
      <c r="L5632" s="89"/>
      <c r="M5632" s="91"/>
      <c r="N5632" s="90"/>
    </row>
    <row r="5633" spans="10:14">
      <c r="J5633" s="89"/>
      <c r="K5633" s="89"/>
      <c r="L5633" s="89"/>
      <c r="M5633" s="91"/>
      <c r="N5633" s="90"/>
    </row>
    <row r="5634" spans="10:14">
      <c r="J5634" s="89"/>
      <c r="K5634" s="89"/>
      <c r="L5634" s="89"/>
      <c r="M5634" s="91"/>
      <c r="N5634" s="90"/>
    </row>
    <row r="5635" spans="10:14">
      <c r="J5635" s="89"/>
      <c r="K5635" s="89"/>
      <c r="L5635" s="89"/>
      <c r="M5635" s="91"/>
      <c r="N5635" s="90"/>
    </row>
    <row r="5636" spans="10:14">
      <c r="J5636" s="89"/>
      <c r="K5636" s="89"/>
      <c r="L5636" s="89"/>
      <c r="M5636" s="91"/>
      <c r="N5636" s="90"/>
    </row>
    <row r="5637" spans="10:14">
      <c r="J5637" s="89"/>
      <c r="K5637" s="89"/>
      <c r="L5637" s="89"/>
      <c r="M5637" s="91"/>
      <c r="N5637" s="90"/>
    </row>
    <row r="5638" spans="10:14">
      <c r="J5638" s="89"/>
      <c r="K5638" s="89"/>
      <c r="L5638" s="89"/>
      <c r="M5638" s="91"/>
      <c r="N5638" s="90"/>
    </row>
    <row r="5639" spans="10:14">
      <c r="J5639" s="89"/>
      <c r="K5639" s="89"/>
      <c r="L5639" s="89"/>
      <c r="M5639" s="91"/>
      <c r="N5639" s="90"/>
    </row>
    <row r="5640" spans="10:14">
      <c r="J5640" s="89"/>
      <c r="K5640" s="89"/>
      <c r="L5640" s="89"/>
      <c r="M5640" s="91"/>
      <c r="N5640" s="90"/>
    </row>
    <row r="5641" spans="10:14">
      <c r="J5641" s="89"/>
      <c r="K5641" s="89"/>
      <c r="L5641" s="89"/>
      <c r="M5641" s="91"/>
      <c r="N5641" s="90"/>
    </row>
    <row r="5642" spans="10:14">
      <c r="J5642" s="89"/>
      <c r="K5642" s="89"/>
      <c r="L5642" s="89"/>
      <c r="M5642" s="91"/>
      <c r="N5642" s="90"/>
    </row>
    <row r="5643" spans="10:14">
      <c r="J5643" s="89"/>
      <c r="K5643" s="89"/>
      <c r="L5643" s="89"/>
      <c r="M5643" s="91"/>
      <c r="N5643" s="90"/>
    </row>
    <row r="5644" spans="10:14">
      <c r="J5644" s="89"/>
      <c r="K5644" s="89"/>
      <c r="L5644" s="89"/>
      <c r="M5644" s="91"/>
      <c r="N5644" s="90"/>
    </row>
    <row r="5645" spans="10:14">
      <c r="J5645" s="89"/>
      <c r="K5645" s="89"/>
      <c r="L5645" s="89"/>
      <c r="M5645" s="91"/>
      <c r="N5645" s="90"/>
    </row>
    <row r="5646" spans="10:14">
      <c r="J5646" s="89"/>
      <c r="K5646" s="89"/>
      <c r="L5646" s="89"/>
      <c r="M5646" s="91"/>
      <c r="N5646" s="90"/>
    </row>
    <row r="5647" spans="10:14">
      <c r="J5647" s="89"/>
      <c r="K5647" s="89"/>
      <c r="L5647" s="89"/>
      <c r="M5647" s="91"/>
      <c r="N5647" s="90"/>
    </row>
    <row r="5648" spans="10:14">
      <c r="J5648" s="89"/>
      <c r="K5648" s="89"/>
      <c r="L5648" s="89"/>
      <c r="M5648" s="91"/>
      <c r="N5648" s="90"/>
    </row>
    <row r="5649" spans="10:14">
      <c r="J5649" s="89"/>
      <c r="K5649" s="89"/>
      <c r="L5649" s="89"/>
      <c r="M5649" s="91"/>
      <c r="N5649" s="90"/>
    </row>
    <row r="5650" spans="10:14">
      <c r="J5650" s="89"/>
      <c r="K5650" s="89"/>
      <c r="L5650" s="89"/>
      <c r="M5650" s="91"/>
      <c r="N5650" s="90"/>
    </row>
    <row r="5651" spans="10:14">
      <c r="J5651" s="89"/>
      <c r="K5651" s="89"/>
      <c r="L5651" s="89"/>
      <c r="M5651" s="91"/>
      <c r="N5651" s="90"/>
    </row>
    <row r="5652" spans="10:14">
      <c r="J5652" s="89"/>
      <c r="K5652" s="89"/>
      <c r="L5652" s="89"/>
      <c r="M5652" s="91"/>
      <c r="N5652" s="90"/>
    </row>
    <row r="5653" spans="10:14">
      <c r="J5653" s="89"/>
      <c r="K5653" s="89"/>
      <c r="L5653" s="89"/>
      <c r="M5653" s="91"/>
      <c r="N5653" s="90"/>
    </row>
    <row r="5654" spans="10:14">
      <c r="J5654" s="89"/>
      <c r="K5654" s="89"/>
      <c r="L5654" s="89"/>
      <c r="M5654" s="91"/>
      <c r="N5654" s="90"/>
    </row>
    <row r="5655" spans="10:14">
      <c r="J5655" s="89"/>
      <c r="K5655" s="89"/>
      <c r="L5655" s="89"/>
      <c r="M5655" s="91"/>
      <c r="N5655" s="90"/>
    </row>
    <row r="5656" spans="10:14">
      <c r="J5656" s="89"/>
      <c r="K5656" s="89"/>
      <c r="L5656" s="89"/>
      <c r="M5656" s="91"/>
      <c r="N5656" s="90"/>
    </row>
    <row r="5657" spans="10:14">
      <c r="J5657" s="89"/>
      <c r="K5657" s="89"/>
      <c r="L5657" s="89"/>
      <c r="M5657" s="91"/>
      <c r="N5657" s="90"/>
    </row>
    <row r="5658" spans="10:14">
      <c r="J5658" s="89"/>
      <c r="K5658" s="89"/>
      <c r="L5658" s="89"/>
      <c r="M5658" s="91"/>
      <c r="N5658" s="90"/>
    </row>
    <row r="5659" spans="10:14">
      <c r="J5659" s="89"/>
      <c r="K5659" s="89"/>
      <c r="L5659" s="89"/>
      <c r="M5659" s="91"/>
      <c r="N5659" s="90"/>
    </row>
    <row r="5660" spans="10:14">
      <c r="J5660" s="89"/>
      <c r="K5660" s="89"/>
      <c r="L5660" s="89"/>
      <c r="M5660" s="91"/>
      <c r="N5660" s="90"/>
    </row>
    <row r="5661" spans="10:14">
      <c r="J5661" s="89"/>
      <c r="K5661" s="89"/>
      <c r="L5661" s="89"/>
      <c r="M5661" s="91"/>
      <c r="N5661" s="90"/>
    </row>
    <row r="5662" spans="10:14">
      <c r="J5662" s="89"/>
      <c r="K5662" s="89"/>
      <c r="L5662" s="89"/>
      <c r="M5662" s="91"/>
      <c r="N5662" s="90"/>
    </row>
    <row r="5663" spans="10:14">
      <c r="J5663" s="89"/>
      <c r="K5663" s="89"/>
      <c r="L5663" s="89"/>
      <c r="M5663" s="91"/>
      <c r="N5663" s="90"/>
    </row>
    <row r="5664" spans="10:14">
      <c r="J5664" s="89"/>
      <c r="K5664" s="89"/>
      <c r="L5664" s="89"/>
      <c r="M5664" s="91"/>
      <c r="N5664" s="90"/>
    </row>
    <row r="5665" spans="10:14">
      <c r="J5665" s="89"/>
      <c r="K5665" s="89"/>
      <c r="L5665" s="89"/>
      <c r="M5665" s="91"/>
      <c r="N5665" s="90"/>
    </row>
    <row r="5666" spans="10:14">
      <c r="J5666" s="89"/>
      <c r="K5666" s="89"/>
      <c r="L5666" s="89"/>
      <c r="M5666" s="91"/>
      <c r="N5666" s="90"/>
    </row>
    <row r="5667" spans="10:14">
      <c r="J5667" s="89"/>
      <c r="K5667" s="89"/>
      <c r="L5667" s="89"/>
      <c r="M5667" s="91"/>
      <c r="N5667" s="90"/>
    </row>
    <row r="5668" spans="10:14">
      <c r="J5668" s="89"/>
      <c r="K5668" s="89"/>
      <c r="L5668" s="89"/>
      <c r="M5668" s="91"/>
      <c r="N5668" s="90"/>
    </row>
    <row r="5669" spans="10:14">
      <c r="J5669" s="89"/>
      <c r="K5669" s="89"/>
      <c r="L5669" s="89"/>
      <c r="M5669" s="91"/>
      <c r="N5669" s="90"/>
    </row>
    <row r="5670" spans="10:14">
      <c r="J5670" s="89"/>
      <c r="K5670" s="89"/>
      <c r="L5670" s="89"/>
      <c r="M5670" s="91"/>
      <c r="N5670" s="90"/>
    </row>
    <row r="5671" spans="10:14">
      <c r="J5671" s="89"/>
      <c r="K5671" s="89"/>
      <c r="L5671" s="89"/>
      <c r="M5671" s="91"/>
      <c r="N5671" s="90"/>
    </row>
    <row r="5672" spans="10:14">
      <c r="J5672" s="89"/>
      <c r="K5672" s="89"/>
      <c r="L5672" s="89"/>
      <c r="M5672" s="91"/>
      <c r="N5672" s="90"/>
    </row>
    <row r="5673" spans="10:14">
      <c r="J5673" s="89"/>
      <c r="K5673" s="89"/>
      <c r="L5673" s="89"/>
      <c r="M5673" s="91"/>
      <c r="N5673" s="90"/>
    </row>
    <row r="5674" spans="10:14">
      <c r="J5674" s="89"/>
      <c r="K5674" s="89"/>
      <c r="L5674" s="89"/>
      <c r="M5674" s="91"/>
      <c r="N5674" s="90"/>
    </row>
    <row r="5675" spans="10:14">
      <c r="J5675" s="89"/>
      <c r="K5675" s="89"/>
      <c r="L5675" s="89"/>
      <c r="M5675" s="91"/>
      <c r="N5675" s="90"/>
    </row>
    <row r="5676" spans="10:14">
      <c r="J5676" s="89"/>
      <c r="K5676" s="89"/>
      <c r="L5676" s="89"/>
      <c r="M5676" s="91"/>
      <c r="N5676" s="90"/>
    </row>
    <row r="5677" spans="10:14">
      <c r="J5677" s="89"/>
      <c r="K5677" s="89"/>
      <c r="L5677" s="89"/>
      <c r="M5677" s="91"/>
      <c r="N5677" s="90"/>
    </row>
    <row r="5678" spans="10:14">
      <c r="J5678" s="89"/>
      <c r="K5678" s="89"/>
      <c r="L5678" s="89"/>
      <c r="M5678" s="91"/>
      <c r="N5678" s="90"/>
    </row>
    <row r="5679" spans="10:14">
      <c r="J5679" s="89"/>
      <c r="K5679" s="89"/>
      <c r="L5679" s="89"/>
      <c r="M5679" s="91"/>
      <c r="N5679" s="90"/>
    </row>
    <row r="5680" spans="10:14">
      <c r="J5680" s="89"/>
      <c r="K5680" s="89"/>
      <c r="L5680" s="89"/>
      <c r="M5680" s="91"/>
      <c r="N5680" s="90"/>
    </row>
    <row r="5681" spans="10:14">
      <c r="J5681" s="89"/>
      <c r="K5681" s="89"/>
      <c r="L5681" s="89"/>
      <c r="M5681" s="91"/>
      <c r="N5681" s="90"/>
    </row>
    <row r="5682" spans="10:14">
      <c r="J5682" s="89"/>
      <c r="K5682" s="89"/>
      <c r="L5682" s="89"/>
      <c r="M5682" s="91"/>
      <c r="N5682" s="90"/>
    </row>
    <row r="5683" spans="10:14">
      <c r="J5683" s="89"/>
      <c r="K5683" s="89"/>
      <c r="L5683" s="89"/>
      <c r="M5683" s="91"/>
      <c r="N5683" s="90"/>
    </row>
    <row r="5684" spans="10:14">
      <c r="J5684" s="89"/>
      <c r="K5684" s="89"/>
      <c r="L5684" s="89"/>
      <c r="M5684" s="91"/>
      <c r="N5684" s="90"/>
    </row>
    <row r="5685" spans="10:14">
      <c r="J5685" s="89"/>
      <c r="K5685" s="89"/>
      <c r="L5685" s="89"/>
      <c r="M5685" s="91"/>
      <c r="N5685" s="90"/>
    </row>
    <row r="5686" spans="10:14">
      <c r="J5686" s="89"/>
      <c r="K5686" s="89"/>
      <c r="L5686" s="89"/>
      <c r="M5686" s="91"/>
      <c r="N5686" s="90"/>
    </row>
    <row r="5687" spans="10:14">
      <c r="J5687" s="89"/>
      <c r="K5687" s="89"/>
      <c r="L5687" s="89"/>
      <c r="M5687" s="91"/>
      <c r="N5687" s="90"/>
    </row>
    <row r="5688" spans="10:14">
      <c r="J5688" s="89"/>
      <c r="K5688" s="89"/>
      <c r="L5688" s="89"/>
      <c r="M5688" s="91"/>
      <c r="N5688" s="90"/>
    </row>
    <row r="5689" spans="10:14">
      <c r="J5689" s="89"/>
      <c r="K5689" s="89"/>
      <c r="L5689" s="89"/>
      <c r="M5689" s="91"/>
      <c r="N5689" s="90"/>
    </row>
    <row r="5690" spans="10:14">
      <c r="J5690" s="89"/>
      <c r="K5690" s="89"/>
      <c r="L5690" s="89"/>
      <c r="M5690" s="91"/>
      <c r="N5690" s="90"/>
    </row>
    <row r="5691" spans="10:14">
      <c r="J5691" s="89"/>
      <c r="K5691" s="89"/>
      <c r="L5691" s="89"/>
      <c r="M5691" s="91"/>
      <c r="N5691" s="90"/>
    </row>
    <row r="5692" spans="10:14">
      <c r="J5692" s="89"/>
      <c r="K5692" s="89"/>
      <c r="L5692" s="89"/>
      <c r="M5692" s="91"/>
      <c r="N5692" s="90"/>
    </row>
    <row r="5693" spans="10:14">
      <c r="J5693" s="89"/>
      <c r="K5693" s="89"/>
      <c r="L5693" s="89"/>
      <c r="M5693" s="91"/>
      <c r="N5693" s="90"/>
    </row>
    <row r="5694" spans="10:14">
      <c r="J5694" s="89"/>
      <c r="K5694" s="89"/>
      <c r="L5694" s="89"/>
      <c r="M5694" s="91"/>
      <c r="N5694" s="90"/>
    </row>
    <row r="5695" spans="10:14">
      <c r="J5695" s="89"/>
      <c r="K5695" s="89"/>
      <c r="L5695" s="89"/>
      <c r="M5695" s="91"/>
      <c r="N5695" s="90"/>
    </row>
    <row r="5696" spans="10:14">
      <c r="J5696" s="89"/>
      <c r="K5696" s="89"/>
      <c r="L5696" s="89"/>
      <c r="M5696" s="91"/>
      <c r="N5696" s="90"/>
    </row>
    <row r="5697" spans="10:14">
      <c r="J5697" s="89"/>
      <c r="K5697" s="89"/>
      <c r="L5697" s="89"/>
      <c r="M5697" s="91"/>
      <c r="N5697" s="90"/>
    </row>
    <row r="5698" spans="10:14">
      <c r="J5698" s="89"/>
      <c r="K5698" s="89"/>
      <c r="L5698" s="89"/>
      <c r="M5698" s="91"/>
      <c r="N5698" s="90"/>
    </row>
    <row r="5699" spans="10:14">
      <c r="J5699" s="89"/>
      <c r="K5699" s="89"/>
      <c r="L5699" s="89"/>
      <c r="M5699" s="91"/>
      <c r="N5699" s="90"/>
    </row>
    <row r="5700" spans="10:14">
      <c r="J5700" s="89"/>
      <c r="K5700" s="89"/>
      <c r="L5700" s="89"/>
      <c r="M5700" s="91"/>
      <c r="N5700" s="90"/>
    </row>
    <row r="5701" spans="10:14">
      <c r="J5701" s="89"/>
      <c r="K5701" s="89"/>
      <c r="L5701" s="89"/>
      <c r="M5701" s="91"/>
      <c r="N5701" s="90"/>
    </row>
    <row r="5702" spans="10:14">
      <c r="J5702" s="89"/>
      <c r="K5702" s="89"/>
      <c r="L5702" s="89"/>
      <c r="M5702" s="91"/>
      <c r="N5702" s="90"/>
    </row>
    <row r="5703" spans="10:14">
      <c r="J5703" s="89"/>
      <c r="K5703" s="89"/>
      <c r="L5703" s="89"/>
      <c r="M5703" s="91"/>
      <c r="N5703" s="90"/>
    </row>
    <row r="5704" spans="10:14">
      <c r="J5704" s="89"/>
      <c r="K5704" s="89"/>
      <c r="L5704" s="89"/>
      <c r="M5704" s="91"/>
      <c r="N5704" s="90"/>
    </row>
    <row r="5705" spans="10:14">
      <c r="J5705" s="89"/>
      <c r="K5705" s="89"/>
      <c r="L5705" s="89"/>
      <c r="M5705" s="91"/>
      <c r="N5705" s="90"/>
    </row>
    <row r="5706" spans="10:14">
      <c r="J5706" s="89"/>
      <c r="K5706" s="89"/>
      <c r="L5706" s="89"/>
      <c r="M5706" s="91"/>
      <c r="N5706" s="90"/>
    </row>
    <row r="5707" spans="10:14">
      <c r="J5707" s="89"/>
      <c r="K5707" s="89"/>
      <c r="L5707" s="89"/>
      <c r="M5707" s="91"/>
      <c r="N5707" s="90"/>
    </row>
    <row r="5708" spans="10:14">
      <c r="J5708" s="89"/>
      <c r="K5708" s="89"/>
      <c r="L5708" s="89"/>
      <c r="M5708" s="91"/>
      <c r="N5708" s="90"/>
    </row>
    <row r="5709" spans="10:14">
      <c r="J5709" s="89"/>
      <c r="K5709" s="89"/>
      <c r="L5709" s="89"/>
      <c r="M5709" s="91"/>
      <c r="N5709" s="90"/>
    </row>
    <row r="5710" spans="10:14">
      <c r="J5710" s="89"/>
      <c r="K5710" s="89"/>
      <c r="L5710" s="89"/>
      <c r="M5710" s="91"/>
      <c r="N5710" s="90"/>
    </row>
    <row r="5711" spans="10:14">
      <c r="J5711" s="89"/>
      <c r="K5711" s="89"/>
      <c r="L5711" s="89"/>
      <c r="M5711" s="91"/>
      <c r="N5711" s="90"/>
    </row>
    <row r="5712" spans="10:14">
      <c r="J5712" s="89"/>
      <c r="K5712" s="89"/>
      <c r="L5712" s="89"/>
      <c r="M5712" s="91"/>
      <c r="N5712" s="90"/>
    </row>
    <row r="5713" spans="10:14">
      <c r="J5713" s="89"/>
      <c r="K5713" s="89"/>
      <c r="L5713" s="89"/>
      <c r="M5713" s="91"/>
      <c r="N5713" s="90"/>
    </row>
    <row r="5714" spans="10:14">
      <c r="J5714" s="89"/>
      <c r="K5714" s="89"/>
      <c r="L5714" s="89"/>
      <c r="M5714" s="91"/>
      <c r="N5714" s="90"/>
    </row>
    <row r="5715" spans="10:14">
      <c r="J5715" s="89"/>
      <c r="K5715" s="89"/>
      <c r="L5715" s="89"/>
      <c r="M5715" s="91"/>
      <c r="N5715" s="90"/>
    </row>
    <row r="5716" spans="10:14">
      <c r="J5716" s="89"/>
      <c r="K5716" s="89"/>
      <c r="L5716" s="89"/>
      <c r="M5716" s="91"/>
      <c r="N5716" s="90"/>
    </row>
    <row r="5717" spans="10:14">
      <c r="J5717" s="89"/>
      <c r="K5717" s="89"/>
      <c r="L5717" s="89"/>
      <c r="M5717" s="91"/>
      <c r="N5717" s="90"/>
    </row>
    <row r="5718" spans="10:14">
      <c r="J5718" s="89"/>
      <c r="K5718" s="89"/>
      <c r="L5718" s="89"/>
      <c r="M5718" s="91"/>
      <c r="N5718" s="90"/>
    </row>
    <row r="5719" spans="10:14">
      <c r="J5719" s="89"/>
      <c r="K5719" s="89"/>
      <c r="L5719" s="89"/>
      <c r="M5719" s="91"/>
      <c r="N5719" s="90"/>
    </row>
    <row r="5720" spans="10:14">
      <c r="J5720" s="89"/>
      <c r="K5720" s="89"/>
      <c r="L5720" s="89"/>
      <c r="M5720" s="91"/>
      <c r="N5720" s="90"/>
    </row>
    <row r="5721" spans="10:14">
      <c r="J5721" s="89"/>
      <c r="K5721" s="89"/>
      <c r="L5721" s="89"/>
      <c r="M5721" s="91"/>
      <c r="N5721" s="90"/>
    </row>
    <row r="5722" spans="10:14">
      <c r="J5722" s="89"/>
      <c r="K5722" s="89"/>
      <c r="L5722" s="89"/>
      <c r="M5722" s="91"/>
      <c r="N5722" s="90"/>
    </row>
    <row r="5723" spans="10:14">
      <c r="J5723" s="89"/>
      <c r="K5723" s="89"/>
      <c r="L5723" s="89"/>
      <c r="M5723" s="91"/>
      <c r="N5723" s="90"/>
    </row>
    <row r="5724" spans="10:14">
      <c r="J5724" s="89"/>
      <c r="K5724" s="89"/>
      <c r="L5724" s="89"/>
      <c r="M5724" s="91"/>
      <c r="N5724" s="90"/>
    </row>
    <row r="5725" spans="10:14">
      <c r="J5725" s="89"/>
      <c r="K5725" s="89"/>
      <c r="L5725" s="89"/>
      <c r="M5725" s="91"/>
      <c r="N5725" s="90"/>
    </row>
    <row r="5726" spans="10:14">
      <c r="J5726" s="89"/>
      <c r="K5726" s="89"/>
      <c r="L5726" s="89"/>
      <c r="M5726" s="91"/>
      <c r="N5726" s="90"/>
    </row>
    <row r="5727" spans="10:14">
      <c r="J5727" s="89"/>
      <c r="K5727" s="89"/>
      <c r="L5727" s="89"/>
      <c r="M5727" s="91"/>
      <c r="N5727" s="90"/>
    </row>
    <row r="5728" spans="10:14">
      <c r="J5728" s="89"/>
      <c r="K5728" s="89"/>
      <c r="L5728" s="89"/>
      <c r="M5728" s="91"/>
      <c r="N5728" s="90"/>
    </row>
    <row r="5729" spans="10:14">
      <c r="J5729" s="89"/>
      <c r="K5729" s="89"/>
      <c r="L5729" s="89"/>
      <c r="M5729" s="91"/>
      <c r="N5729" s="90"/>
    </row>
    <row r="5730" spans="10:14">
      <c r="J5730" s="89"/>
      <c r="K5730" s="89"/>
      <c r="L5730" s="89"/>
      <c r="M5730" s="91"/>
      <c r="N5730" s="90"/>
    </row>
    <row r="5731" spans="10:14">
      <c r="J5731" s="89"/>
      <c r="K5731" s="89"/>
      <c r="L5731" s="89"/>
      <c r="M5731" s="91"/>
      <c r="N5731" s="90"/>
    </row>
    <row r="5732" spans="10:14">
      <c r="J5732" s="89"/>
      <c r="K5732" s="89"/>
      <c r="L5732" s="89"/>
      <c r="M5732" s="91"/>
      <c r="N5732" s="90"/>
    </row>
    <row r="5733" spans="10:14">
      <c r="J5733" s="89"/>
      <c r="K5733" s="89"/>
      <c r="L5733" s="89"/>
      <c r="M5733" s="91"/>
      <c r="N5733" s="90"/>
    </row>
    <row r="5734" spans="10:14">
      <c r="J5734" s="89"/>
      <c r="K5734" s="89"/>
      <c r="L5734" s="89"/>
      <c r="M5734" s="91"/>
      <c r="N5734" s="90"/>
    </row>
    <row r="5735" spans="10:14">
      <c r="J5735" s="89"/>
      <c r="K5735" s="89"/>
      <c r="L5735" s="89"/>
      <c r="M5735" s="91"/>
      <c r="N5735" s="90"/>
    </row>
    <row r="5736" spans="10:14">
      <c r="J5736" s="89"/>
      <c r="K5736" s="89"/>
      <c r="L5736" s="89"/>
      <c r="M5736" s="91"/>
      <c r="N5736" s="90"/>
    </row>
    <row r="5737" spans="10:14">
      <c r="J5737" s="89"/>
      <c r="K5737" s="89"/>
      <c r="L5737" s="89"/>
      <c r="M5737" s="91"/>
      <c r="N5737" s="90"/>
    </row>
    <row r="5738" spans="10:14">
      <c r="J5738" s="89"/>
      <c r="K5738" s="89"/>
      <c r="L5738" s="89"/>
      <c r="M5738" s="91"/>
      <c r="N5738" s="90"/>
    </row>
    <row r="5739" spans="10:14">
      <c r="J5739" s="89"/>
      <c r="K5739" s="89"/>
      <c r="L5739" s="89"/>
      <c r="M5739" s="91"/>
      <c r="N5739" s="90"/>
    </row>
    <row r="5740" spans="10:14">
      <c r="J5740" s="89"/>
      <c r="K5740" s="89"/>
      <c r="L5740" s="89"/>
      <c r="M5740" s="91"/>
      <c r="N5740" s="90"/>
    </row>
    <row r="5741" spans="10:14">
      <c r="J5741" s="89"/>
      <c r="K5741" s="89"/>
      <c r="L5741" s="89"/>
      <c r="M5741" s="91"/>
      <c r="N5741" s="90"/>
    </row>
    <row r="5742" spans="10:14">
      <c r="J5742" s="89"/>
      <c r="K5742" s="89"/>
      <c r="L5742" s="89"/>
      <c r="M5742" s="91"/>
      <c r="N5742" s="90"/>
    </row>
    <row r="5743" spans="10:14">
      <c r="J5743" s="89"/>
      <c r="K5743" s="89"/>
      <c r="L5743" s="89"/>
      <c r="M5743" s="91"/>
      <c r="N5743" s="90"/>
    </row>
    <row r="5744" spans="10:14">
      <c r="J5744" s="89"/>
      <c r="K5744" s="89"/>
      <c r="L5744" s="89"/>
      <c r="M5744" s="91"/>
      <c r="N5744" s="90"/>
    </row>
    <row r="5745" spans="10:14">
      <c r="J5745" s="89"/>
      <c r="K5745" s="89"/>
      <c r="L5745" s="89"/>
      <c r="M5745" s="91"/>
      <c r="N5745" s="90"/>
    </row>
    <row r="5746" spans="10:14">
      <c r="J5746" s="89"/>
      <c r="K5746" s="89"/>
      <c r="L5746" s="89"/>
      <c r="M5746" s="91"/>
      <c r="N5746" s="90"/>
    </row>
    <row r="5747" spans="10:14">
      <c r="J5747" s="89"/>
      <c r="K5747" s="89"/>
      <c r="L5747" s="89"/>
      <c r="M5747" s="91"/>
      <c r="N5747" s="90"/>
    </row>
    <row r="5748" spans="10:14">
      <c r="J5748" s="89"/>
      <c r="K5748" s="89"/>
      <c r="L5748" s="89"/>
      <c r="M5748" s="91"/>
      <c r="N5748" s="90"/>
    </row>
    <row r="5749" spans="10:14">
      <c r="J5749" s="89"/>
      <c r="K5749" s="89"/>
      <c r="L5749" s="89"/>
      <c r="M5749" s="91"/>
      <c r="N5749" s="90"/>
    </row>
    <row r="5750" spans="10:14">
      <c r="J5750" s="89"/>
      <c r="K5750" s="89"/>
      <c r="L5750" s="89"/>
      <c r="M5750" s="91"/>
      <c r="N5750" s="90"/>
    </row>
    <row r="5751" spans="10:14">
      <c r="J5751" s="89"/>
      <c r="K5751" s="89"/>
      <c r="L5751" s="89"/>
      <c r="M5751" s="91"/>
      <c r="N5751" s="90"/>
    </row>
    <row r="5752" spans="10:14">
      <c r="J5752" s="89"/>
      <c r="K5752" s="89"/>
      <c r="L5752" s="89"/>
      <c r="M5752" s="91"/>
      <c r="N5752" s="90"/>
    </row>
    <row r="5753" spans="10:14">
      <c r="J5753" s="89"/>
      <c r="K5753" s="89"/>
      <c r="L5753" s="89"/>
      <c r="M5753" s="91"/>
      <c r="N5753" s="90"/>
    </row>
    <row r="5754" spans="10:14">
      <c r="J5754" s="89"/>
      <c r="K5754" s="89"/>
      <c r="L5754" s="89"/>
      <c r="M5754" s="91"/>
      <c r="N5754" s="90"/>
    </row>
    <row r="5755" spans="10:14">
      <c r="J5755" s="89"/>
      <c r="K5755" s="89"/>
      <c r="L5755" s="89"/>
      <c r="M5755" s="91"/>
      <c r="N5755" s="90"/>
    </row>
    <row r="5756" spans="10:14">
      <c r="J5756" s="89"/>
      <c r="K5756" s="89"/>
      <c r="L5756" s="89"/>
      <c r="M5756" s="91"/>
      <c r="N5756" s="90"/>
    </row>
    <row r="5757" spans="10:14">
      <c r="J5757" s="89"/>
      <c r="K5757" s="89"/>
      <c r="L5757" s="89"/>
      <c r="M5757" s="91"/>
      <c r="N5757" s="90"/>
    </row>
    <row r="5758" spans="10:14">
      <c r="J5758" s="89"/>
      <c r="K5758" s="89"/>
      <c r="L5758" s="89"/>
      <c r="M5758" s="91"/>
      <c r="N5758" s="90"/>
    </row>
    <row r="5759" spans="10:14">
      <c r="J5759" s="89"/>
      <c r="K5759" s="89"/>
      <c r="L5759" s="89"/>
      <c r="M5759" s="91"/>
      <c r="N5759" s="90"/>
    </row>
    <row r="5760" spans="10:14">
      <c r="J5760" s="89"/>
      <c r="K5760" s="89"/>
      <c r="L5760" s="89"/>
      <c r="M5760" s="91"/>
      <c r="N5760" s="90"/>
    </row>
    <row r="5761" spans="10:14">
      <c r="J5761" s="89"/>
      <c r="K5761" s="89"/>
      <c r="L5761" s="89"/>
      <c r="M5761" s="91"/>
      <c r="N5761" s="90"/>
    </row>
    <row r="5762" spans="10:14">
      <c r="J5762" s="89"/>
      <c r="K5762" s="89"/>
      <c r="L5762" s="89"/>
      <c r="M5762" s="91"/>
      <c r="N5762" s="90"/>
    </row>
    <row r="5763" spans="10:14">
      <c r="J5763" s="89"/>
      <c r="K5763" s="89"/>
      <c r="L5763" s="89"/>
      <c r="M5763" s="91"/>
      <c r="N5763" s="90"/>
    </row>
    <row r="5764" spans="10:14">
      <c r="J5764" s="89"/>
      <c r="K5764" s="89"/>
      <c r="L5764" s="89"/>
      <c r="M5764" s="91"/>
      <c r="N5764" s="90"/>
    </row>
    <row r="5765" spans="10:14">
      <c r="J5765" s="89"/>
      <c r="K5765" s="89"/>
      <c r="L5765" s="89"/>
      <c r="M5765" s="91"/>
      <c r="N5765" s="90"/>
    </row>
    <row r="5766" spans="10:14">
      <c r="J5766" s="89"/>
      <c r="K5766" s="89"/>
      <c r="L5766" s="89"/>
      <c r="M5766" s="91"/>
      <c r="N5766" s="90"/>
    </row>
    <row r="5767" spans="10:14">
      <c r="J5767" s="89"/>
      <c r="K5767" s="89"/>
      <c r="L5767" s="89"/>
      <c r="M5767" s="91"/>
      <c r="N5767" s="90"/>
    </row>
    <row r="5768" spans="10:14">
      <c r="J5768" s="89"/>
      <c r="K5768" s="89"/>
      <c r="L5768" s="89"/>
      <c r="M5768" s="91"/>
      <c r="N5768" s="90"/>
    </row>
    <row r="5769" spans="10:14">
      <c r="J5769" s="89"/>
      <c r="K5769" s="89"/>
      <c r="L5769" s="89"/>
      <c r="M5769" s="91"/>
      <c r="N5769" s="90"/>
    </row>
    <row r="5770" spans="10:14">
      <c r="J5770" s="89"/>
      <c r="K5770" s="89"/>
      <c r="L5770" s="89"/>
      <c r="M5770" s="91"/>
      <c r="N5770" s="90"/>
    </row>
    <row r="5771" spans="10:14">
      <c r="J5771" s="89"/>
      <c r="K5771" s="89"/>
      <c r="L5771" s="89"/>
      <c r="M5771" s="91"/>
      <c r="N5771" s="90"/>
    </row>
    <row r="5772" spans="10:14">
      <c r="J5772" s="89"/>
      <c r="K5772" s="89"/>
      <c r="L5772" s="89"/>
      <c r="M5772" s="91"/>
      <c r="N5772" s="90"/>
    </row>
    <row r="5773" spans="10:14">
      <c r="J5773" s="89"/>
      <c r="K5773" s="89"/>
      <c r="L5773" s="89"/>
      <c r="M5773" s="91"/>
      <c r="N5773" s="90"/>
    </row>
    <row r="5774" spans="10:14">
      <c r="J5774" s="89"/>
      <c r="K5774" s="89"/>
      <c r="L5774" s="89"/>
      <c r="M5774" s="91"/>
      <c r="N5774" s="90"/>
    </row>
    <row r="5775" spans="10:14">
      <c r="J5775" s="89"/>
      <c r="K5775" s="89"/>
      <c r="L5775" s="89"/>
      <c r="M5775" s="91"/>
      <c r="N5775" s="90"/>
    </row>
    <row r="5776" spans="10:14">
      <c r="J5776" s="89"/>
      <c r="K5776" s="89"/>
      <c r="L5776" s="89"/>
      <c r="M5776" s="91"/>
      <c r="N5776" s="90"/>
    </row>
    <row r="5777" spans="10:14">
      <c r="J5777" s="89"/>
      <c r="K5777" s="89"/>
      <c r="L5777" s="89"/>
      <c r="M5777" s="91"/>
      <c r="N5777" s="90"/>
    </row>
    <row r="5778" spans="10:14">
      <c r="J5778" s="89"/>
      <c r="K5778" s="89"/>
      <c r="L5778" s="89"/>
      <c r="M5778" s="91"/>
      <c r="N5778" s="90"/>
    </row>
    <row r="5779" spans="10:14">
      <c r="J5779" s="89"/>
      <c r="K5779" s="89"/>
      <c r="L5779" s="89"/>
      <c r="M5779" s="91"/>
      <c r="N5779" s="90"/>
    </row>
    <row r="5780" spans="10:14">
      <c r="J5780" s="89"/>
      <c r="K5780" s="89"/>
      <c r="L5780" s="89"/>
      <c r="M5780" s="91"/>
      <c r="N5780" s="90"/>
    </row>
    <row r="5781" spans="10:14">
      <c r="J5781" s="89"/>
      <c r="K5781" s="89"/>
      <c r="L5781" s="89"/>
      <c r="M5781" s="91"/>
      <c r="N5781" s="90"/>
    </row>
    <row r="5782" spans="10:14">
      <c r="J5782" s="89"/>
      <c r="K5782" s="89"/>
      <c r="L5782" s="89"/>
      <c r="M5782" s="91"/>
      <c r="N5782" s="90"/>
    </row>
    <row r="5783" spans="10:14">
      <c r="J5783" s="89"/>
      <c r="K5783" s="89"/>
      <c r="L5783" s="89"/>
      <c r="M5783" s="91"/>
      <c r="N5783" s="90"/>
    </row>
    <row r="5784" spans="10:14">
      <c r="J5784" s="89"/>
      <c r="K5784" s="89"/>
      <c r="L5784" s="89"/>
      <c r="M5784" s="91"/>
      <c r="N5784" s="90"/>
    </row>
    <row r="5785" spans="10:14">
      <c r="J5785" s="89"/>
      <c r="K5785" s="89"/>
      <c r="L5785" s="89"/>
      <c r="M5785" s="91"/>
      <c r="N5785" s="90"/>
    </row>
    <row r="5786" spans="10:14">
      <c r="J5786" s="89"/>
      <c r="K5786" s="89"/>
      <c r="L5786" s="89"/>
      <c r="M5786" s="91"/>
      <c r="N5786" s="90"/>
    </row>
    <row r="5787" spans="10:14">
      <c r="J5787" s="89"/>
      <c r="K5787" s="89"/>
      <c r="L5787" s="89"/>
      <c r="M5787" s="91"/>
      <c r="N5787" s="90"/>
    </row>
    <row r="5788" spans="10:14">
      <c r="J5788" s="89"/>
      <c r="K5788" s="89"/>
      <c r="L5788" s="89"/>
      <c r="M5788" s="91"/>
      <c r="N5788" s="90"/>
    </row>
    <row r="5789" spans="10:14">
      <c r="J5789" s="89"/>
      <c r="K5789" s="89"/>
      <c r="L5789" s="89"/>
      <c r="M5789" s="91"/>
      <c r="N5789" s="90"/>
    </row>
    <row r="5790" spans="10:14">
      <c r="J5790" s="89"/>
      <c r="K5790" s="89"/>
      <c r="L5790" s="89"/>
      <c r="M5790" s="91"/>
      <c r="N5790" s="90"/>
    </row>
    <row r="5791" spans="10:14">
      <c r="J5791" s="89"/>
      <c r="K5791" s="89"/>
      <c r="L5791" s="89"/>
      <c r="M5791" s="91"/>
      <c r="N5791" s="90"/>
    </row>
    <row r="5792" spans="10:14">
      <c r="J5792" s="89"/>
      <c r="K5792" s="89"/>
      <c r="L5792" s="89"/>
      <c r="M5792" s="91"/>
      <c r="N5792" s="90"/>
    </row>
    <row r="5793" spans="10:14">
      <c r="J5793" s="89"/>
      <c r="K5793" s="89"/>
      <c r="L5793" s="89"/>
      <c r="M5793" s="91"/>
      <c r="N5793" s="90"/>
    </row>
    <row r="5794" spans="10:14">
      <c r="J5794" s="89"/>
      <c r="K5794" s="89"/>
      <c r="L5794" s="89"/>
      <c r="M5794" s="91"/>
      <c r="N5794" s="90"/>
    </row>
    <row r="5795" spans="10:14">
      <c r="J5795" s="89"/>
      <c r="K5795" s="89"/>
      <c r="L5795" s="89"/>
      <c r="M5795" s="91"/>
      <c r="N5795" s="90"/>
    </row>
    <row r="5796" spans="10:14">
      <c r="J5796" s="89"/>
      <c r="K5796" s="89"/>
      <c r="L5796" s="89"/>
      <c r="M5796" s="91"/>
      <c r="N5796" s="90"/>
    </row>
    <row r="5797" spans="10:14">
      <c r="J5797" s="89"/>
      <c r="K5797" s="89"/>
      <c r="L5797" s="89"/>
      <c r="M5797" s="91"/>
      <c r="N5797" s="90"/>
    </row>
    <row r="5798" spans="10:14">
      <c r="J5798" s="89"/>
      <c r="K5798" s="89"/>
      <c r="L5798" s="89"/>
      <c r="M5798" s="91"/>
      <c r="N5798" s="90"/>
    </row>
    <row r="5799" spans="10:14">
      <c r="J5799" s="89"/>
      <c r="K5799" s="89"/>
      <c r="L5799" s="89"/>
      <c r="M5799" s="91"/>
      <c r="N5799" s="90"/>
    </row>
    <row r="5800" spans="10:14">
      <c r="J5800" s="89"/>
      <c r="K5800" s="89"/>
      <c r="L5800" s="89"/>
      <c r="M5800" s="91"/>
      <c r="N5800" s="90"/>
    </row>
    <row r="5801" spans="10:14">
      <c r="J5801" s="89"/>
      <c r="K5801" s="89"/>
      <c r="L5801" s="89"/>
      <c r="M5801" s="91"/>
      <c r="N5801" s="90"/>
    </row>
    <row r="5802" spans="10:14">
      <c r="J5802" s="89"/>
      <c r="K5802" s="89"/>
      <c r="L5802" s="89"/>
      <c r="M5802" s="91"/>
      <c r="N5802" s="90"/>
    </row>
    <row r="5803" spans="10:14">
      <c r="J5803" s="89"/>
      <c r="K5803" s="89"/>
      <c r="L5803" s="89"/>
      <c r="M5803" s="91"/>
      <c r="N5803" s="90"/>
    </row>
    <row r="5804" spans="10:14">
      <c r="J5804" s="89"/>
      <c r="K5804" s="89"/>
      <c r="L5804" s="89"/>
      <c r="M5804" s="91"/>
      <c r="N5804" s="90"/>
    </row>
    <row r="5805" spans="10:14">
      <c r="J5805" s="89"/>
      <c r="K5805" s="89"/>
      <c r="L5805" s="89"/>
      <c r="M5805" s="91"/>
      <c r="N5805" s="90"/>
    </row>
    <row r="5806" spans="10:14">
      <c r="J5806" s="89"/>
      <c r="K5806" s="89"/>
      <c r="L5806" s="89"/>
      <c r="M5806" s="91"/>
      <c r="N5806" s="90"/>
    </row>
    <row r="5807" spans="10:14">
      <c r="J5807" s="89"/>
      <c r="K5807" s="89"/>
      <c r="L5807" s="89"/>
      <c r="M5807" s="91"/>
      <c r="N5807" s="90"/>
    </row>
    <row r="5808" spans="10:14">
      <c r="J5808" s="89"/>
      <c r="K5808" s="89"/>
      <c r="L5808" s="89"/>
      <c r="M5808" s="91"/>
      <c r="N5808" s="90"/>
    </row>
    <row r="5809" spans="10:16">
      <c r="J5809" s="89"/>
      <c r="K5809" s="89"/>
      <c r="L5809" s="89"/>
      <c r="M5809" s="91"/>
      <c r="N5809" s="90"/>
    </row>
    <row r="5810" spans="10:16">
      <c r="J5810" s="89"/>
      <c r="K5810" s="89"/>
      <c r="L5810" s="89"/>
      <c r="M5810" s="91"/>
      <c r="N5810" s="90"/>
    </row>
    <row r="5811" spans="10:16">
      <c r="J5811" s="89"/>
      <c r="K5811" s="89"/>
      <c r="L5811" s="89"/>
      <c r="M5811" s="91"/>
      <c r="N5811" s="90"/>
    </row>
    <row r="5812" spans="10:16">
      <c r="J5812" s="89"/>
      <c r="K5812" s="89"/>
      <c r="L5812" s="89"/>
      <c r="M5812" s="91"/>
      <c r="N5812" s="90"/>
    </row>
    <row r="5813" spans="10:16">
      <c r="J5813" s="89"/>
      <c r="K5813" s="89"/>
      <c r="L5813" s="89"/>
      <c r="M5813" s="91"/>
      <c r="N5813" s="90"/>
    </row>
    <row r="5814" spans="10:16">
      <c r="J5814" s="89"/>
      <c r="K5814" s="89"/>
      <c r="L5814" s="89"/>
      <c r="M5814" s="91"/>
      <c r="N5814" s="90"/>
    </row>
    <row r="5815" spans="10:16">
      <c r="J5815" s="89"/>
      <c r="K5815" s="89"/>
      <c r="L5815" s="89"/>
      <c r="M5815" s="91"/>
      <c r="N5815" s="90"/>
    </row>
    <row r="5816" spans="10:16">
      <c r="J5816" s="89"/>
      <c r="K5816" s="89"/>
      <c r="L5816" s="89"/>
      <c r="M5816" s="91"/>
      <c r="N5816" s="90"/>
    </row>
    <row r="5817" spans="10:16">
      <c r="J5817" s="89"/>
      <c r="K5817" s="89"/>
      <c r="L5817" s="89"/>
      <c r="M5817" s="91"/>
      <c r="N5817" s="90"/>
    </row>
    <row r="5818" spans="10:16">
      <c r="J5818" s="89"/>
      <c r="K5818" s="89"/>
      <c r="L5818" s="89"/>
      <c r="M5818" s="91"/>
      <c r="N5818" s="90"/>
    </row>
    <row r="5819" spans="10:16">
      <c r="J5819" s="89"/>
      <c r="K5819" s="89"/>
      <c r="L5819" s="89"/>
      <c r="M5819" s="91"/>
      <c r="N5819" s="90"/>
    </row>
    <row r="5820" spans="10:16">
      <c r="J5820" s="89"/>
      <c r="K5820" s="89"/>
      <c r="L5820" s="89"/>
      <c r="M5820" s="91"/>
      <c r="N5820" s="90"/>
    </row>
    <row r="5821" spans="10:16">
      <c r="J5821" s="89"/>
      <c r="K5821" s="89"/>
      <c r="L5821" s="89"/>
      <c r="M5821" s="91"/>
      <c r="N5821" s="90"/>
    </row>
    <row r="5822" spans="10:16">
      <c r="J5822" s="89"/>
      <c r="K5822" s="89"/>
      <c r="L5822" s="89"/>
      <c r="M5822" s="91"/>
      <c r="N5822" s="90"/>
    </row>
    <row r="5823" spans="10:16">
      <c r="J5823" s="89"/>
      <c r="K5823" s="89"/>
      <c r="L5823" s="89"/>
      <c r="M5823" s="91"/>
      <c r="N5823" s="90"/>
      <c r="P5823" s="243"/>
    </row>
    <row r="5824" spans="10:16">
      <c r="J5824" s="89"/>
      <c r="K5824" s="89"/>
      <c r="L5824" s="89"/>
      <c r="M5824" s="91"/>
      <c r="N5824" s="90"/>
      <c r="P5824" s="243"/>
    </row>
    <row r="5825" spans="10:14">
      <c r="J5825" s="89"/>
      <c r="K5825" s="89"/>
      <c r="L5825" s="89"/>
      <c r="M5825" s="91"/>
      <c r="N5825" s="90"/>
    </row>
    <row r="5826" spans="10:14">
      <c r="J5826" s="89"/>
      <c r="K5826" s="89"/>
      <c r="L5826" s="89"/>
      <c r="M5826" s="91"/>
      <c r="N5826" s="90"/>
    </row>
    <row r="5827" spans="10:14">
      <c r="J5827" s="89"/>
      <c r="K5827" s="89"/>
      <c r="L5827" s="89"/>
      <c r="M5827" s="91"/>
      <c r="N5827" s="90"/>
    </row>
    <row r="5828" spans="10:14">
      <c r="J5828" s="89"/>
      <c r="K5828" s="89"/>
      <c r="L5828" s="89"/>
      <c r="M5828" s="91"/>
      <c r="N5828" s="90"/>
    </row>
    <row r="5829" spans="10:14">
      <c r="J5829" s="89"/>
      <c r="K5829" s="89"/>
      <c r="L5829" s="89"/>
      <c r="M5829" s="91"/>
      <c r="N5829" s="90"/>
    </row>
    <row r="5830" spans="10:14">
      <c r="J5830" s="89"/>
      <c r="K5830" s="89"/>
      <c r="L5830" s="89"/>
      <c r="M5830" s="91"/>
      <c r="N5830" s="90"/>
    </row>
    <row r="5831" spans="10:14">
      <c r="J5831" s="89"/>
      <c r="K5831" s="89"/>
      <c r="L5831" s="89"/>
      <c r="M5831" s="91"/>
      <c r="N5831" s="90"/>
    </row>
    <row r="5832" spans="10:14">
      <c r="J5832" s="89"/>
      <c r="K5832" s="89"/>
      <c r="L5832" s="89"/>
      <c r="M5832" s="91"/>
      <c r="N5832" s="90"/>
    </row>
    <row r="5833" spans="10:14">
      <c r="J5833" s="89"/>
      <c r="K5833" s="89"/>
      <c r="L5833" s="89"/>
      <c r="M5833" s="91"/>
      <c r="N5833" s="90"/>
    </row>
    <row r="5834" spans="10:14">
      <c r="J5834" s="89"/>
      <c r="K5834" s="89"/>
      <c r="L5834" s="89"/>
      <c r="M5834" s="91"/>
      <c r="N5834" s="90"/>
    </row>
    <row r="5835" spans="10:14">
      <c r="J5835" s="89"/>
      <c r="K5835" s="89"/>
      <c r="L5835" s="89"/>
      <c r="M5835" s="91"/>
      <c r="N5835" s="90"/>
    </row>
    <row r="5836" spans="10:14">
      <c r="J5836" s="89"/>
      <c r="K5836" s="89"/>
      <c r="L5836" s="89"/>
      <c r="M5836" s="91"/>
      <c r="N5836" s="90"/>
    </row>
    <row r="5837" spans="10:14">
      <c r="J5837" s="89"/>
      <c r="K5837" s="89"/>
      <c r="L5837" s="89"/>
      <c r="M5837" s="91"/>
      <c r="N5837" s="90"/>
    </row>
    <row r="5838" spans="10:14">
      <c r="J5838" s="89"/>
      <c r="K5838" s="89"/>
      <c r="L5838" s="89"/>
      <c r="M5838" s="91"/>
      <c r="N5838" s="90"/>
    </row>
    <row r="5839" spans="10:14">
      <c r="J5839" s="89"/>
      <c r="K5839" s="89"/>
      <c r="L5839" s="89"/>
      <c r="M5839" s="91"/>
      <c r="N5839" s="90"/>
    </row>
    <row r="5840" spans="10:14">
      <c r="J5840" s="89"/>
      <c r="K5840" s="89"/>
      <c r="L5840" s="89"/>
      <c r="M5840" s="91"/>
      <c r="N5840" s="90"/>
    </row>
    <row r="5841" spans="10:14">
      <c r="J5841" s="89"/>
      <c r="K5841" s="89"/>
      <c r="L5841" s="89"/>
      <c r="M5841" s="91"/>
      <c r="N5841" s="90"/>
    </row>
    <row r="5842" spans="10:14">
      <c r="J5842" s="89"/>
      <c r="K5842" s="89"/>
      <c r="L5842" s="89"/>
      <c r="M5842" s="91"/>
      <c r="N5842" s="90"/>
    </row>
    <row r="5843" spans="10:14">
      <c r="J5843" s="89"/>
      <c r="K5843" s="89"/>
      <c r="L5843" s="89"/>
      <c r="M5843" s="91"/>
      <c r="N5843" s="90"/>
    </row>
    <row r="5844" spans="10:14">
      <c r="J5844" s="89"/>
      <c r="K5844" s="89"/>
      <c r="L5844" s="89"/>
      <c r="M5844" s="91"/>
      <c r="N5844" s="90"/>
    </row>
    <row r="5845" spans="10:14">
      <c r="J5845" s="89"/>
      <c r="K5845" s="89"/>
      <c r="L5845" s="89"/>
      <c r="M5845" s="91"/>
      <c r="N5845" s="90"/>
    </row>
    <row r="5846" spans="10:14">
      <c r="J5846" s="89"/>
      <c r="K5846" s="89"/>
      <c r="L5846" s="89"/>
      <c r="M5846" s="91"/>
      <c r="N5846" s="90"/>
    </row>
    <row r="5847" spans="10:14">
      <c r="J5847" s="89"/>
      <c r="K5847" s="89"/>
      <c r="L5847" s="89"/>
      <c r="M5847" s="91"/>
      <c r="N5847" s="90"/>
    </row>
    <row r="5848" spans="10:14">
      <c r="J5848" s="89"/>
      <c r="K5848" s="89"/>
      <c r="L5848" s="89"/>
      <c r="M5848" s="91"/>
      <c r="N5848" s="90"/>
    </row>
    <row r="5849" spans="10:14">
      <c r="J5849" s="89"/>
      <c r="K5849" s="89"/>
      <c r="L5849" s="89"/>
      <c r="M5849" s="91"/>
      <c r="N5849" s="90"/>
    </row>
    <row r="5850" spans="10:14">
      <c r="J5850" s="89"/>
      <c r="K5850" s="89"/>
      <c r="L5850" s="89"/>
      <c r="M5850" s="91"/>
      <c r="N5850" s="90"/>
    </row>
    <row r="5851" spans="10:14">
      <c r="J5851" s="89"/>
      <c r="K5851" s="89"/>
      <c r="L5851" s="89"/>
      <c r="M5851" s="91"/>
      <c r="N5851" s="90"/>
    </row>
    <row r="5852" spans="10:14">
      <c r="J5852" s="89"/>
      <c r="K5852" s="89"/>
      <c r="L5852" s="89"/>
      <c r="M5852" s="91"/>
      <c r="N5852" s="90"/>
    </row>
    <row r="5853" spans="10:14">
      <c r="J5853" s="89"/>
      <c r="K5853" s="89"/>
      <c r="L5853" s="89"/>
      <c r="M5853" s="91"/>
      <c r="N5853" s="90"/>
    </row>
    <row r="5854" spans="10:14">
      <c r="J5854" s="89"/>
      <c r="K5854" s="89"/>
      <c r="L5854" s="89"/>
      <c r="M5854" s="91"/>
      <c r="N5854" s="90"/>
    </row>
    <row r="5855" spans="10:14">
      <c r="J5855" s="89"/>
      <c r="K5855" s="89"/>
      <c r="L5855" s="89"/>
      <c r="M5855" s="91"/>
      <c r="N5855" s="90"/>
    </row>
    <row r="5856" spans="10:14">
      <c r="J5856" s="89"/>
      <c r="K5856" s="89"/>
      <c r="L5856" s="89"/>
      <c r="M5856" s="91"/>
      <c r="N5856" s="90"/>
    </row>
    <row r="5857" spans="10:14">
      <c r="J5857" s="89"/>
      <c r="K5857" s="89"/>
      <c r="L5857" s="89"/>
      <c r="M5857" s="91"/>
      <c r="N5857" s="90"/>
    </row>
    <row r="5858" spans="10:14">
      <c r="J5858" s="89"/>
      <c r="K5858" s="89"/>
      <c r="L5858" s="89"/>
      <c r="M5858" s="91"/>
      <c r="N5858" s="90"/>
    </row>
    <row r="5859" spans="10:14">
      <c r="J5859" s="89"/>
      <c r="K5859" s="89"/>
      <c r="L5859" s="89"/>
      <c r="M5859" s="91"/>
      <c r="N5859" s="90"/>
    </row>
    <row r="5860" spans="10:14">
      <c r="J5860" s="89"/>
      <c r="K5860" s="89"/>
      <c r="L5860" s="89"/>
      <c r="M5860" s="91"/>
      <c r="N5860" s="90"/>
    </row>
    <row r="5861" spans="10:14">
      <c r="J5861" s="89"/>
      <c r="K5861" s="89"/>
      <c r="L5861" s="89"/>
      <c r="M5861" s="91"/>
      <c r="N5861" s="90"/>
    </row>
    <row r="5862" spans="10:14">
      <c r="J5862" s="89"/>
      <c r="K5862" s="89"/>
      <c r="L5862" s="89"/>
      <c r="M5862" s="91"/>
      <c r="N5862" s="90"/>
    </row>
    <row r="5863" spans="10:14">
      <c r="J5863" s="89"/>
      <c r="K5863" s="89"/>
      <c r="L5863" s="89"/>
      <c r="M5863" s="91"/>
      <c r="N5863" s="90"/>
    </row>
    <row r="5864" spans="10:14">
      <c r="J5864" s="89"/>
      <c r="K5864" s="89"/>
      <c r="L5864" s="89"/>
      <c r="M5864" s="91"/>
      <c r="N5864" s="90"/>
    </row>
    <row r="5865" spans="10:14">
      <c r="J5865" s="89"/>
      <c r="K5865" s="89"/>
      <c r="L5865" s="89"/>
      <c r="M5865" s="91"/>
      <c r="N5865" s="90"/>
    </row>
    <row r="5866" spans="10:14">
      <c r="J5866" s="89"/>
      <c r="K5866" s="89"/>
      <c r="L5866" s="89"/>
      <c r="M5866" s="91"/>
      <c r="N5866" s="90"/>
    </row>
    <row r="5867" spans="10:14">
      <c r="J5867" s="89"/>
      <c r="K5867" s="89"/>
      <c r="L5867" s="89"/>
      <c r="M5867" s="91"/>
      <c r="N5867" s="90"/>
    </row>
    <row r="5868" spans="10:14">
      <c r="J5868" s="89"/>
      <c r="K5868" s="89"/>
      <c r="L5868" s="89"/>
      <c r="M5868" s="91"/>
      <c r="N5868" s="90"/>
    </row>
    <row r="5869" spans="10:14">
      <c r="J5869" s="89"/>
      <c r="K5869" s="89"/>
      <c r="L5869" s="89"/>
      <c r="M5869" s="91"/>
      <c r="N5869" s="90"/>
    </row>
    <row r="5870" spans="10:14">
      <c r="J5870" s="89"/>
      <c r="K5870" s="89"/>
      <c r="L5870" s="89"/>
      <c r="M5870" s="91"/>
      <c r="N5870" s="90"/>
    </row>
    <row r="5871" spans="10:14">
      <c r="J5871" s="89"/>
      <c r="K5871" s="89"/>
      <c r="L5871" s="89"/>
      <c r="M5871" s="91"/>
      <c r="N5871" s="90"/>
    </row>
    <row r="5872" spans="10:14">
      <c r="J5872" s="89"/>
      <c r="K5872" s="89"/>
      <c r="L5872" s="89"/>
      <c r="M5872" s="91"/>
      <c r="N5872" s="90"/>
    </row>
    <row r="5873" spans="10:14">
      <c r="J5873" s="89"/>
      <c r="K5873" s="89"/>
      <c r="L5873" s="89"/>
      <c r="M5873" s="91"/>
      <c r="N5873" s="90"/>
    </row>
    <row r="5874" spans="10:14">
      <c r="J5874" s="89"/>
      <c r="K5874" s="89"/>
      <c r="L5874" s="89"/>
      <c r="M5874" s="91"/>
      <c r="N5874" s="90"/>
    </row>
    <row r="5875" spans="10:14">
      <c r="J5875" s="89"/>
      <c r="K5875" s="89"/>
      <c r="L5875" s="89"/>
      <c r="M5875" s="91"/>
      <c r="N5875" s="90"/>
    </row>
    <row r="5876" spans="10:14">
      <c r="J5876" s="89"/>
      <c r="K5876" s="89"/>
      <c r="L5876" s="89"/>
      <c r="M5876" s="91"/>
      <c r="N5876" s="90"/>
    </row>
    <row r="5877" spans="10:14">
      <c r="J5877" s="89"/>
      <c r="K5877" s="89"/>
      <c r="L5877" s="89"/>
      <c r="M5877" s="91"/>
      <c r="N5877" s="90"/>
    </row>
    <row r="5878" spans="10:14">
      <c r="J5878" s="89"/>
      <c r="K5878" s="89"/>
      <c r="L5878" s="89"/>
      <c r="M5878" s="91"/>
      <c r="N5878" s="90"/>
    </row>
    <row r="5879" spans="10:14">
      <c r="J5879" s="89"/>
      <c r="K5879" s="89"/>
      <c r="L5879" s="89"/>
      <c r="M5879" s="91"/>
      <c r="N5879" s="90"/>
    </row>
    <row r="5880" spans="10:14">
      <c r="J5880" s="89"/>
      <c r="K5880" s="89"/>
      <c r="L5880" s="89"/>
      <c r="M5880" s="91"/>
      <c r="N5880" s="90"/>
    </row>
    <row r="5881" spans="10:14">
      <c r="J5881" s="89"/>
      <c r="K5881" s="89"/>
      <c r="L5881" s="89"/>
      <c r="M5881" s="91"/>
      <c r="N5881" s="90"/>
    </row>
    <row r="5882" spans="10:14">
      <c r="J5882" s="89"/>
      <c r="K5882" s="89"/>
      <c r="L5882" s="89"/>
      <c r="M5882" s="91"/>
      <c r="N5882" s="90"/>
    </row>
    <row r="5883" spans="10:14">
      <c r="J5883" s="89"/>
      <c r="K5883" s="89"/>
      <c r="L5883" s="89"/>
      <c r="M5883" s="91"/>
      <c r="N5883" s="90"/>
    </row>
    <row r="5884" spans="10:14">
      <c r="J5884" s="89"/>
      <c r="K5884" s="89"/>
      <c r="L5884" s="89"/>
      <c r="M5884" s="91"/>
      <c r="N5884" s="90"/>
    </row>
    <row r="5885" spans="10:14">
      <c r="J5885" s="89"/>
      <c r="K5885" s="89"/>
      <c r="L5885" s="89"/>
      <c r="M5885" s="91"/>
      <c r="N5885" s="90"/>
    </row>
    <row r="5886" spans="10:14">
      <c r="J5886" s="89"/>
      <c r="K5886" s="89"/>
      <c r="L5886" s="89"/>
      <c r="M5886" s="91"/>
      <c r="N5886" s="90"/>
    </row>
    <row r="5887" spans="10:14">
      <c r="J5887" s="89"/>
      <c r="K5887" s="89"/>
      <c r="L5887" s="89"/>
      <c r="M5887" s="91"/>
      <c r="N5887" s="90"/>
    </row>
    <row r="5888" spans="10:14">
      <c r="J5888" s="89"/>
      <c r="K5888" s="89"/>
      <c r="L5888" s="89"/>
      <c r="M5888" s="91"/>
      <c r="N5888" s="90"/>
    </row>
    <row r="5889" spans="10:14">
      <c r="J5889" s="89"/>
      <c r="K5889" s="89"/>
      <c r="L5889" s="89"/>
      <c r="M5889" s="91"/>
      <c r="N5889" s="90"/>
    </row>
    <row r="5890" spans="10:14">
      <c r="J5890" s="89"/>
      <c r="K5890" s="89"/>
      <c r="L5890" s="89"/>
      <c r="M5890" s="91"/>
      <c r="N5890" s="90"/>
    </row>
    <row r="5891" spans="10:14">
      <c r="J5891" s="89"/>
      <c r="K5891" s="89"/>
      <c r="L5891" s="89"/>
      <c r="M5891" s="91"/>
      <c r="N5891" s="90"/>
    </row>
    <row r="5892" spans="10:14">
      <c r="J5892" s="89"/>
      <c r="K5892" s="89"/>
      <c r="L5892" s="89"/>
      <c r="M5892" s="91"/>
      <c r="N5892" s="90"/>
    </row>
    <row r="5893" spans="10:14">
      <c r="J5893" s="89"/>
      <c r="K5893" s="89"/>
      <c r="L5893" s="89"/>
      <c r="M5893" s="91"/>
      <c r="N5893" s="90"/>
    </row>
    <row r="5894" spans="10:14">
      <c r="J5894" s="89"/>
      <c r="K5894" s="89"/>
      <c r="L5894" s="89"/>
      <c r="M5894" s="91"/>
      <c r="N5894" s="90"/>
    </row>
    <row r="5895" spans="10:14">
      <c r="J5895" s="89"/>
      <c r="K5895" s="89"/>
      <c r="L5895" s="89"/>
      <c r="M5895" s="91"/>
      <c r="N5895" s="90"/>
    </row>
    <row r="5896" spans="10:14">
      <c r="J5896" s="89"/>
      <c r="K5896" s="89"/>
      <c r="L5896" s="89"/>
      <c r="M5896" s="91"/>
      <c r="N5896" s="90"/>
    </row>
    <row r="5897" spans="10:14">
      <c r="J5897" s="89"/>
      <c r="K5897" s="89"/>
      <c r="L5897" s="89"/>
      <c r="M5897" s="91"/>
      <c r="N5897" s="90"/>
    </row>
    <row r="5898" spans="10:14">
      <c r="J5898" s="89"/>
      <c r="K5898" s="89"/>
      <c r="L5898" s="89"/>
      <c r="M5898" s="91"/>
      <c r="N5898" s="90"/>
    </row>
    <row r="5899" spans="10:14">
      <c r="J5899" s="89"/>
      <c r="K5899" s="89"/>
      <c r="L5899" s="89"/>
      <c r="M5899" s="91"/>
      <c r="N5899" s="90"/>
    </row>
    <row r="5900" spans="10:14">
      <c r="J5900" s="89"/>
      <c r="K5900" s="89"/>
      <c r="L5900" s="89"/>
      <c r="M5900" s="91"/>
      <c r="N5900" s="90"/>
    </row>
    <row r="5901" spans="10:14">
      <c r="J5901" s="89"/>
      <c r="K5901" s="89"/>
      <c r="L5901" s="89"/>
      <c r="M5901" s="91"/>
      <c r="N5901" s="90"/>
    </row>
    <row r="5902" spans="10:14">
      <c r="J5902" s="89"/>
      <c r="K5902" s="89"/>
      <c r="L5902" s="89"/>
      <c r="M5902" s="91"/>
      <c r="N5902" s="90"/>
    </row>
    <row r="5903" spans="10:14">
      <c r="J5903" s="89"/>
      <c r="K5903" s="89"/>
      <c r="L5903" s="89"/>
      <c r="M5903" s="91"/>
      <c r="N5903" s="90"/>
    </row>
    <row r="5904" spans="10:14">
      <c r="J5904" s="89"/>
      <c r="K5904" s="89"/>
      <c r="L5904" s="89"/>
      <c r="M5904" s="91"/>
      <c r="N5904" s="90"/>
    </row>
    <row r="5905" spans="10:14">
      <c r="J5905" s="89"/>
      <c r="K5905" s="89"/>
      <c r="L5905" s="89"/>
      <c r="M5905" s="91"/>
      <c r="N5905" s="90"/>
    </row>
    <row r="5906" spans="10:14">
      <c r="J5906" s="89"/>
      <c r="K5906" s="89"/>
      <c r="L5906" s="89"/>
      <c r="M5906" s="91"/>
      <c r="N5906" s="90"/>
    </row>
    <row r="5907" spans="10:14">
      <c r="J5907" s="89"/>
      <c r="K5907" s="89"/>
      <c r="L5907" s="89"/>
      <c r="M5907" s="91"/>
      <c r="N5907" s="90"/>
    </row>
    <row r="5908" spans="10:14">
      <c r="J5908" s="89"/>
      <c r="K5908" s="89"/>
      <c r="L5908" s="89"/>
      <c r="M5908" s="91"/>
      <c r="N5908" s="90"/>
    </row>
    <row r="5909" spans="10:14">
      <c r="J5909" s="89"/>
      <c r="K5909" s="89"/>
      <c r="L5909" s="89"/>
      <c r="M5909" s="91"/>
      <c r="N5909" s="90"/>
    </row>
    <row r="5910" spans="10:14">
      <c r="J5910" s="89"/>
      <c r="K5910" s="89"/>
      <c r="L5910" s="89"/>
      <c r="M5910" s="91"/>
      <c r="N5910" s="90"/>
    </row>
    <row r="5911" spans="10:14">
      <c r="J5911" s="89"/>
      <c r="K5911" s="89"/>
      <c r="L5911" s="89"/>
      <c r="M5911" s="91"/>
      <c r="N5911" s="90"/>
    </row>
    <row r="5912" spans="10:14">
      <c r="J5912" s="89"/>
      <c r="K5912" s="89"/>
      <c r="L5912" s="89"/>
      <c r="M5912" s="91"/>
      <c r="N5912" s="90"/>
    </row>
    <row r="5913" spans="10:14">
      <c r="J5913" s="89"/>
      <c r="K5913" s="89"/>
      <c r="L5913" s="89"/>
      <c r="M5913" s="91"/>
      <c r="N5913" s="90"/>
    </row>
    <row r="5914" spans="10:14">
      <c r="J5914" s="89"/>
      <c r="K5914" s="89"/>
      <c r="L5914" s="89"/>
      <c r="M5914" s="91"/>
      <c r="N5914" s="90"/>
    </row>
    <row r="5915" spans="10:14">
      <c r="J5915" s="89"/>
      <c r="K5915" s="89"/>
      <c r="L5915" s="89"/>
      <c r="M5915" s="91"/>
      <c r="N5915" s="90"/>
    </row>
    <row r="5916" spans="10:14">
      <c r="J5916" s="89"/>
      <c r="K5916" s="89"/>
      <c r="L5916" s="89"/>
      <c r="M5916" s="91"/>
      <c r="N5916" s="90"/>
    </row>
    <row r="5917" spans="10:14">
      <c r="J5917" s="89"/>
      <c r="K5917" s="89"/>
      <c r="L5917" s="89"/>
      <c r="M5917" s="91"/>
      <c r="N5917" s="90"/>
    </row>
    <row r="5918" spans="10:14">
      <c r="J5918" s="89"/>
      <c r="K5918" s="89"/>
      <c r="L5918" s="89"/>
      <c r="M5918" s="91"/>
      <c r="N5918" s="90"/>
    </row>
    <row r="5919" spans="10:14">
      <c r="J5919" s="89"/>
      <c r="K5919" s="89"/>
      <c r="L5919" s="89"/>
      <c r="M5919" s="91"/>
      <c r="N5919" s="90"/>
    </row>
    <row r="5920" spans="10:14">
      <c r="J5920" s="89"/>
      <c r="K5920" s="89"/>
      <c r="L5920" s="89"/>
      <c r="M5920" s="91"/>
      <c r="N5920" s="90"/>
    </row>
    <row r="5921" spans="10:14">
      <c r="J5921" s="89"/>
      <c r="K5921" s="89"/>
      <c r="L5921" s="89"/>
      <c r="M5921" s="91"/>
      <c r="N5921" s="90"/>
    </row>
    <row r="5922" spans="10:14">
      <c r="J5922" s="89"/>
      <c r="K5922" s="89"/>
      <c r="L5922" s="89"/>
      <c r="M5922" s="91"/>
      <c r="N5922" s="90"/>
    </row>
    <row r="5923" spans="10:14">
      <c r="J5923" s="89"/>
      <c r="K5923" s="89"/>
      <c r="L5923" s="89"/>
      <c r="M5923" s="91"/>
      <c r="N5923" s="90"/>
    </row>
    <row r="5924" spans="10:14">
      <c r="J5924" s="89"/>
      <c r="K5924" s="89"/>
      <c r="L5924" s="89"/>
      <c r="M5924" s="91"/>
      <c r="N5924" s="90"/>
    </row>
    <row r="5925" spans="10:14">
      <c r="J5925" s="89"/>
      <c r="K5925" s="89"/>
      <c r="L5925" s="89"/>
      <c r="M5925" s="91"/>
      <c r="N5925" s="90"/>
    </row>
    <row r="5926" spans="10:14">
      <c r="J5926" s="89"/>
      <c r="K5926" s="89"/>
      <c r="L5926" s="89"/>
      <c r="M5926" s="91"/>
      <c r="N5926" s="90"/>
    </row>
    <row r="5927" spans="10:14">
      <c r="J5927" s="89"/>
      <c r="K5927" s="89"/>
      <c r="L5927" s="89"/>
      <c r="M5927" s="91"/>
      <c r="N5927" s="90"/>
    </row>
    <row r="5928" spans="10:14">
      <c r="J5928" s="89"/>
      <c r="K5928" s="89"/>
      <c r="L5928" s="89"/>
      <c r="M5928" s="91"/>
      <c r="N5928" s="90"/>
    </row>
    <row r="5929" spans="10:14">
      <c r="J5929" s="89"/>
      <c r="K5929" s="89"/>
      <c r="L5929" s="89"/>
      <c r="M5929" s="91"/>
      <c r="N5929" s="90"/>
    </row>
    <row r="5930" spans="10:14">
      <c r="J5930" s="89"/>
      <c r="K5930" s="89"/>
      <c r="L5930" s="89"/>
      <c r="M5930" s="91"/>
      <c r="N5930" s="90"/>
    </row>
    <row r="5931" spans="10:14">
      <c r="J5931" s="89"/>
      <c r="K5931" s="89"/>
      <c r="L5931" s="89"/>
      <c r="M5931" s="91"/>
      <c r="N5931" s="90"/>
    </row>
    <row r="5932" spans="10:14">
      <c r="J5932" s="89"/>
      <c r="K5932" s="89"/>
      <c r="L5932" s="89"/>
      <c r="M5932" s="91"/>
      <c r="N5932" s="90"/>
    </row>
    <row r="5933" spans="10:14">
      <c r="J5933" s="89"/>
      <c r="K5933" s="89"/>
      <c r="L5933" s="89"/>
      <c r="M5933" s="91"/>
      <c r="N5933" s="90"/>
    </row>
    <row r="5934" spans="10:14">
      <c r="J5934" s="89"/>
      <c r="K5934" s="89"/>
      <c r="L5934" s="89"/>
      <c r="M5934" s="91"/>
      <c r="N5934" s="90"/>
    </row>
    <row r="5935" spans="10:14">
      <c r="J5935" s="89"/>
      <c r="K5935" s="89"/>
      <c r="L5935" s="89"/>
      <c r="M5935" s="91"/>
      <c r="N5935" s="90"/>
    </row>
    <row r="5936" spans="10:14">
      <c r="J5936" s="89"/>
      <c r="K5936" s="89"/>
      <c r="L5936" s="89"/>
      <c r="M5936" s="91"/>
      <c r="N5936" s="90"/>
    </row>
    <row r="5937" spans="10:14">
      <c r="J5937" s="89"/>
      <c r="K5937" s="89"/>
      <c r="L5937" s="89"/>
      <c r="M5937" s="91"/>
      <c r="N5937" s="90"/>
    </row>
    <row r="5938" spans="10:14">
      <c r="J5938" s="89"/>
      <c r="K5938" s="89"/>
      <c r="L5938" s="89"/>
      <c r="M5938" s="91"/>
      <c r="N5938" s="90"/>
    </row>
    <row r="5939" spans="10:14">
      <c r="J5939" s="89"/>
      <c r="K5939" s="89"/>
      <c r="L5939" s="89"/>
      <c r="M5939" s="91"/>
      <c r="N5939" s="90"/>
    </row>
    <row r="5940" spans="10:14">
      <c r="J5940" s="89"/>
      <c r="K5940" s="89"/>
      <c r="L5940" s="89"/>
      <c r="M5940" s="91"/>
      <c r="N5940" s="90"/>
    </row>
    <row r="5941" spans="10:14">
      <c r="J5941" s="89"/>
      <c r="K5941" s="89"/>
      <c r="L5941" s="89"/>
      <c r="M5941" s="91"/>
      <c r="N5941" s="90"/>
    </row>
    <row r="5942" spans="10:14">
      <c r="J5942" s="89"/>
      <c r="K5942" s="89"/>
      <c r="L5942" s="89"/>
      <c r="M5942" s="91"/>
      <c r="N5942" s="90"/>
    </row>
    <row r="5943" spans="10:14">
      <c r="J5943" s="89"/>
      <c r="K5943" s="89"/>
      <c r="L5943" s="89"/>
      <c r="M5943" s="91"/>
      <c r="N5943" s="90"/>
    </row>
    <row r="5944" spans="10:14">
      <c r="J5944" s="89"/>
      <c r="K5944" s="89"/>
      <c r="L5944" s="89"/>
      <c r="M5944" s="91"/>
      <c r="N5944" s="90"/>
    </row>
    <row r="5945" spans="10:14">
      <c r="J5945" s="89"/>
      <c r="K5945" s="89"/>
      <c r="L5945" s="89"/>
      <c r="M5945" s="91"/>
      <c r="N5945" s="90"/>
    </row>
    <row r="5946" spans="10:14">
      <c r="J5946" s="89"/>
      <c r="K5946" s="89"/>
      <c r="L5946" s="89"/>
      <c r="M5946" s="91"/>
      <c r="N5946" s="90"/>
    </row>
    <row r="5947" spans="10:14">
      <c r="J5947" s="89"/>
      <c r="K5947" s="89"/>
      <c r="L5947" s="89"/>
      <c r="M5947" s="91"/>
      <c r="N5947" s="90"/>
    </row>
    <row r="5948" spans="10:14">
      <c r="J5948" s="89"/>
      <c r="K5948" s="89"/>
      <c r="L5948" s="89"/>
      <c r="M5948" s="91"/>
      <c r="N5948" s="90"/>
    </row>
    <row r="5949" spans="10:14">
      <c r="J5949" s="89"/>
      <c r="K5949" s="89"/>
      <c r="L5949" s="89"/>
      <c r="M5949" s="91"/>
      <c r="N5949" s="90"/>
    </row>
    <row r="5950" spans="10:14">
      <c r="J5950" s="89"/>
      <c r="K5950" s="89"/>
      <c r="L5950" s="89"/>
      <c r="M5950" s="91"/>
      <c r="N5950" s="90"/>
    </row>
    <row r="5951" spans="10:14">
      <c r="J5951" s="89"/>
      <c r="K5951" s="89"/>
      <c r="L5951" s="89"/>
      <c r="M5951" s="91"/>
      <c r="N5951" s="90"/>
    </row>
    <row r="5952" spans="10:14">
      <c r="J5952" s="89"/>
      <c r="K5952" s="89"/>
      <c r="L5952" s="89"/>
      <c r="M5952" s="91"/>
      <c r="N5952" s="90"/>
    </row>
    <row r="5953" spans="10:14">
      <c r="J5953" s="89"/>
      <c r="K5953" s="89"/>
      <c r="L5953" s="89"/>
      <c r="M5953" s="91"/>
      <c r="N5953" s="90"/>
    </row>
    <row r="5954" spans="10:14">
      <c r="J5954" s="89"/>
      <c r="K5954" s="89"/>
      <c r="L5954" s="89"/>
      <c r="M5954" s="91"/>
      <c r="N5954" s="90"/>
    </row>
    <row r="5955" spans="10:14">
      <c r="J5955" s="89"/>
      <c r="K5955" s="89"/>
      <c r="L5955" s="89"/>
      <c r="M5955" s="91"/>
      <c r="N5955" s="90"/>
    </row>
    <row r="5956" spans="10:14">
      <c r="J5956" s="89"/>
      <c r="K5956" s="89"/>
      <c r="L5956" s="89"/>
      <c r="M5956" s="91"/>
      <c r="N5956" s="90"/>
    </row>
    <row r="5957" spans="10:14">
      <c r="J5957" s="89"/>
      <c r="K5957" s="89"/>
      <c r="L5957" s="89"/>
      <c r="M5957" s="91"/>
      <c r="N5957" s="90"/>
    </row>
    <row r="5958" spans="10:14">
      <c r="J5958" s="89"/>
      <c r="K5958" s="89"/>
      <c r="L5958" s="89"/>
      <c r="M5958" s="91"/>
      <c r="N5958" s="90"/>
    </row>
    <row r="5959" spans="10:14">
      <c r="J5959" s="89"/>
      <c r="K5959" s="89"/>
      <c r="L5959" s="89"/>
      <c r="M5959" s="91"/>
      <c r="N5959" s="90"/>
    </row>
    <row r="5960" spans="10:14">
      <c r="J5960" s="89"/>
      <c r="K5960" s="89"/>
      <c r="L5960" s="89"/>
      <c r="M5960" s="91"/>
      <c r="N5960" s="90"/>
    </row>
    <row r="5961" spans="10:14">
      <c r="J5961" s="89"/>
      <c r="K5961" s="89"/>
      <c r="L5961" s="89"/>
      <c r="M5961" s="91"/>
      <c r="N5961" s="90"/>
    </row>
    <row r="5962" spans="10:14">
      <c r="J5962" s="89"/>
      <c r="K5962" s="89"/>
      <c r="L5962" s="89"/>
      <c r="M5962" s="91"/>
      <c r="N5962" s="90"/>
    </row>
    <row r="5963" spans="10:14">
      <c r="J5963" s="89"/>
      <c r="K5963" s="89"/>
      <c r="L5963" s="89"/>
      <c r="M5963" s="91"/>
      <c r="N5963" s="90"/>
    </row>
    <row r="5964" spans="10:14">
      <c r="J5964" s="89"/>
      <c r="K5964" s="89"/>
      <c r="L5964" s="89"/>
      <c r="M5964" s="91"/>
      <c r="N5964" s="90"/>
    </row>
    <row r="5965" spans="10:14">
      <c r="J5965" s="89"/>
      <c r="K5965" s="89"/>
      <c r="L5965" s="89"/>
      <c r="M5965" s="91"/>
      <c r="N5965" s="90"/>
    </row>
    <row r="5966" spans="10:14">
      <c r="J5966" s="89"/>
      <c r="K5966" s="89"/>
      <c r="L5966" s="89"/>
      <c r="M5966" s="91"/>
      <c r="N5966" s="90"/>
    </row>
    <row r="5967" spans="10:14">
      <c r="J5967" s="89"/>
      <c r="K5967" s="89"/>
      <c r="L5967" s="89"/>
      <c r="M5967" s="91"/>
      <c r="N5967" s="90"/>
    </row>
    <row r="5968" spans="10:14">
      <c r="J5968" s="89"/>
      <c r="K5968" s="89"/>
      <c r="L5968" s="89"/>
      <c r="M5968" s="91"/>
      <c r="N5968" s="90"/>
    </row>
    <row r="5969" spans="10:14">
      <c r="J5969" s="89"/>
      <c r="K5969" s="89"/>
      <c r="L5969" s="89"/>
      <c r="M5969" s="91"/>
      <c r="N5969" s="90"/>
    </row>
    <row r="5970" spans="10:14">
      <c r="J5970" s="89"/>
      <c r="K5970" s="89"/>
      <c r="L5970" s="89"/>
      <c r="M5970" s="91"/>
      <c r="N5970" s="90"/>
    </row>
    <row r="5971" spans="10:14">
      <c r="J5971" s="89"/>
      <c r="K5971" s="89"/>
      <c r="L5971" s="89"/>
      <c r="M5971" s="91"/>
      <c r="N5971" s="90"/>
    </row>
    <row r="5972" spans="10:14">
      <c r="J5972" s="89"/>
      <c r="K5972" s="89"/>
      <c r="L5972" s="89"/>
      <c r="M5972" s="91"/>
      <c r="N5972" s="90"/>
    </row>
    <row r="5973" spans="10:14">
      <c r="J5973" s="89"/>
      <c r="K5973" s="89"/>
      <c r="L5973" s="89"/>
      <c r="M5973" s="91"/>
      <c r="N5973" s="90"/>
    </row>
    <row r="5974" spans="10:14">
      <c r="J5974" s="89"/>
      <c r="K5974" s="89"/>
      <c r="L5974" s="89"/>
      <c r="M5974" s="91"/>
      <c r="N5974" s="90"/>
    </row>
    <row r="5975" spans="10:14">
      <c r="J5975" s="89"/>
      <c r="K5975" s="89"/>
      <c r="L5975" s="89"/>
      <c r="M5975" s="91"/>
      <c r="N5975" s="90"/>
    </row>
    <row r="5976" spans="10:14">
      <c r="J5976" s="89"/>
      <c r="K5976" s="89"/>
      <c r="L5976" s="89"/>
      <c r="M5976" s="91"/>
      <c r="N5976" s="90"/>
    </row>
    <row r="5977" spans="10:14">
      <c r="J5977" s="89"/>
      <c r="K5977" s="89"/>
      <c r="L5977" s="89"/>
      <c r="M5977" s="91"/>
      <c r="N5977" s="90"/>
    </row>
    <row r="5978" spans="10:14">
      <c r="J5978" s="89"/>
      <c r="K5978" s="89"/>
      <c r="L5978" s="89"/>
      <c r="M5978" s="91"/>
      <c r="N5978" s="90"/>
    </row>
    <row r="5979" spans="10:14">
      <c r="J5979" s="89"/>
      <c r="K5979" s="89"/>
      <c r="L5979" s="89"/>
      <c r="M5979" s="91"/>
      <c r="N5979" s="90"/>
    </row>
    <row r="5980" spans="10:14">
      <c r="J5980" s="89"/>
      <c r="K5980" s="89"/>
      <c r="L5980" s="89"/>
      <c r="M5980" s="91"/>
      <c r="N5980" s="90"/>
    </row>
    <row r="5981" spans="10:14">
      <c r="J5981" s="89"/>
      <c r="K5981" s="89"/>
      <c r="L5981" s="89"/>
      <c r="M5981" s="91"/>
      <c r="N5981" s="90"/>
    </row>
    <row r="5982" spans="10:14">
      <c r="J5982" s="89"/>
      <c r="K5982" s="89"/>
      <c r="L5982" s="89"/>
      <c r="M5982" s="91"/>
      <c r="N5982" s="90"/>
    </row>
    <row r="5983" spans="10:14">
      <c r="J5983" s="89"/>
      <c r="K5983" s="89"/>
      <c r="L5983" s="89"/>
      <c r="M5983" s="91"/>
      <c r="N5983" s="90"/>
    </row>
    <row r="5984" spans="10:14">
      <c r="J5984" s="89"/>
      <c r="K5984" s="89"/>
      <c r="L5984" s="89"/>
      <c r="M5984" s="91"/>
      <c r="N5984" s="90"/>
    </row>
    <row r="5985" spans="10:14">
      <c r="J5985" s="89"/>
      <c r="K5985" s="89"/>
      <c r="L5985" s="89"/>
      <c r="M5985" s="91"/>
      <c r="N5985" s="90"/>
    </row>
    <row r="5986" spans="10:14">
      <c r="J5986" s="89"/>
      <c r="K5986" s="89"/>
      <c r="L5986" s="89"/>
      <c r="M5986" s="91"/>
      <c r="N5986" s="90"/>
    </row>
    <row r="5987" spans="10:14">
      <c r="J5987" s="89"/>
      <c r="K5987" s="89"/>
      <c r="L5987" s="89"/>
      <c r="M5987" s="91"/>
      <c r="N5987" s="90"/>
    </row>
    <row r="5988" spans="10:14">
      <c r="J5988" s="89"/>
      <c r="K5988" s="89"/>
      <c r="L5988" s="89"/>
      <c r="M5988" s="91"/>
      <c r="N5988" s="90"/>
    </row>
    <row r="5989" spans="10:14">
      <c r="J5989" s="89"/>
      <c r="K5989" s="89"/>
      <c r="L5989" s="89"/>
      <c r="M5989" s="91"/>
      <c r="N5989" s="90"/>
    </row>
    <row r="5990" spans="10:14">
      <c r="J5990" s="89"/>
      <c r="K5990" s="89"/>
      <c r="L5990" s="89"/>
      <c r="M5990" s="91"/>
      <c r="N5990" s="90"/>
    </row>
    <row r="5991" spans="10:14">
      <c r="J5991" s="89"/>
      <c r="K5991" s="89"/>
      <c r="L5991" s="89"/>
      <c r="M5991" s="91"/>
      <c r="N5991" s="90"/>
    </row>
    <row r="5992" spans="10:14">
      <c r="J5992" s="89"/>
      <c r="K5992" s="89"/>
      <c r="L5992" s="89"/>
      <c r="M5992" s="91"/>
      <c r="N5992" s="90"/>
    </row>
    <row r="5993" spans="10:14">
      <c r="J5993" s="89"/>
      <c r="K5993" s="89"/>
      <c r="L5993" s="89"/>
      <c r="M5993" s="91"/>
      <c r="N5993" s="90"/>
    </row>
    <row r="5994" spans="10:14">
      <c r="J5994" s="89"/>
      <c r="K5994" s="89"/>
      <c r="L5994" s="89"/>
      <c r="M5994" s="91"/>
      <c r="N5994" s="90"/>
    </row>
    <row r="5995" spans="10:14">
      <c r="J5995" s="89"/>
      <c r="K5995" s="89"/>
      <c r="L5995" s="89"/>
      <c r="M5995" s="91"/>
      <c r="N5995" s="90"/>
    </row>
    <row r="5996" spans="10:14">
      <c r="J5996" s="89"/>
      <c r="K5996" s="89"/>
      <c r="L5996" s="89"/>
      <c r="M5996" s="91"/>
      <c r="N5996" s="90"/>
    </row>
    <row r="5997" spans="10:14">
      <c r="J5997" s="89"/>
      <c r="K5997" s="89"/>
      <c r="L5997" s="89"/>
      <c r="M5997" s="91"/>
      <c r="N5997" s="90"/>
    </row>
    <row r="5998" spans="10:14">
      <c r="J5998" s="89"/>
      <c r="K5998" s="89"/>
      <c r="L5998" s="89"/>
      <c r="M5998" s="91"/>
      <c r="N5998" s="90"/>
    </row>
    <row r="5999" spans="10:14">
      <c r="J5999" s="89"/>
      <c r="K5999" s="89"/>
      <c r="L5999" s="89"/>
      <c r="M5999" s="91"/>
      <c r="N5999" s="90"/>
    </row>
    <row r="6000" spans="10:14">
      <c r="J6000" s="89"/>
      <c r="K6000" s="89"/>
      <c r="L6000" s="89"/>
      <c r="M6000" s="91"/>
      <c r="N6000" s="90"/>
    </row>
    <row r="6001" spans="10:14">
      <c r="J6001" s="89"/>
      <c r="K6001" s="89"/>
      <c r="L6001" s="89"/>
      <c r="M6001" s="91"/>
      <c r="N6001" s="90"/>
    </row>
    <row r="6002" spans="10:14">
      <c r="J6002" s="89"/>
      <c r="K6002" s="89"/>
      <c r="L6002" s="89"/>
      <c r="M6002" s="91"/>
      <c r="N6002" s="90"/>
    </row>
    <row r="6003" spans="10:14">
      <c r="J6003" s="89"/>
      <c r="K6003" s="89"/>
      <c r="L6003" s="89"/>
      <c r="M6003" s="91"/>
      <c r="N6003" s="90"/>
    </row>
    <row r="6004" spans="10:14">
      <c r="J6004" s="89"/>
      <c r="K6004" s="89"/>
      <c r="L6004" s="89"/>
      <c r="M6004" s="91"/>
      <c r="N6004" s="90"/>
    </row>
    <row r="6005" spans="10:14">
      <c r="J6005" s="89"/>
      <c r="K6005" s="89"/>
      <c r="L6005" s="89"/>
      <c r="M6005" s="91"/>
      <c r="N6005" s="90"/>
    </row>
    <row r="6006" spans="10:14">
      <c r="J6006" s="89"/>
      <c r="K6006" s="89"/>
      <c r="L6006" s="89"/>
      <c r="M6006" s="91"/>
      <c r="N6006" s="90"/>
    </row>
    <row r="6007" spans="10:14">
      <c r="J6007" s="89"/>
      <c r="K6007" s="89"/>
      <c r="L6007" s="89"/>
      <c r="M6007" s="91"/>
      <c r="N6007" s="90"/>
    </row>
    <row r="6008" spans="10:14">
      <c r="J6008" s="89"/>
      <c r="K6008" s="89"/>
      <c r="L6008" s="89"/>
      <c r="M6008" s="91"/>
      <c r="N6008" s="90"/>
    </row>
    <row r="6009" spans="10:14">
      <c r="J6009" s="89"/>
      <c r="K6009" s="89"/>
      <c r="L6009" s="89"/>
      <c r="M6009" s="91"/>
      <c r="N6009" s="90"/>
    </row>
    <row r="6010" spans="10:14">
      <c r="J6010" s="89"/>
      <c r="K6010" s="89"/>
      <c r="L6010" s="89"/>
      <c r="M6010" s="91"/>
      <c r="N6010" s="90"/>
    </row>
    <row r="6011" spans="10:14">
      <c r="J6011" s="89"/>
      <c r="K6011" s="89"/>
      <c r="L6011" s="89"/>
      <c r="M6011" s="91"/>
      <c r="N6011" s="90"/>
    </row>
    <row r="6012" spans="10:14">
      <c r="J6012" s="89"/>
      <c r="K6012" s="89"/>
      <c r="L6012" s="89"/>
      <c r="M6012" s="91"/>
      <c r="N6012" s="90"/>
    </row>
    <row r="6013" spans="10:14">
      <c r="J6013" s="89"/>
      <c r="K6013" s="89"/>
      <c r="L6013" s="89"/>
      <c r="M6013" s="91"/>
      <c r="N6013" s="90"/>
    </row>
    <row r="6014" spans="10:14">
      <c r="J6014" s="89"/>
      <c r="K6014" s="89"/>
      <c r="L6014" s="89"/>
      <c r="M6014" s="91"/>
      <c r="N6014" s="90"/>
    </row>
    <row r="6015" spans="10:14">
      <c r="J6015" s="89"/>
      <c r="K6015" s="89"/>
      <c r="L6015" s="89"/>
      <c r="M6015" s="91"/>
      <c r="N6015" s="90"/>
    </row>
    <row r="6016" spans="10:14">
      <c r="J6016" s="89"/>
      <c r="K6016" s="89"/>
      <c r="L6016" s="89"/>
      <c r="M6016" s="91"/>
      <c r="N6016" s="90"/>
    </row>
    <row r="6017" spans="10:14">
      <c r="J6017" s="89"/>
      <c r="K6017" s="89"/>
      <c r="L6017" s="89"/>
      <c r="M6017" s="91"/>
      <c r="N6017" s="90"/>
    </row>
    <row r="6018" spans="10:14">
      <c r="J6018" s="89"/>
      <c r="K6018" s="89"/>
      <c r="L6018" s="89"/>
      <c r="M6018" s="91"/>
      <c r="N6018" s="90"/>
    </row>
    <row r="6019" spans="10:14">
      <c r="J6019" s="89"/>
      <c r="K6019" s="89"/>
      <c r="L6019" s="89"/>
      <c r="M6019" s="91"/>
      <c r="N6019" s="90"/>
    </row>
    <row r="6020" spans="10:14">
      <c r="J6020" s="89"/>
      <c r="K6020" s="89"/>
      <c r="L6020" s="89"/>
      <c r="M6020" s="91"/>
      <c r="N6020" s="90"/>
    </row>
    <row r="6021" spans="10:14">
      <c r="J6021" s="89"/>
      <c r="K6021" s="89"/>
      <c r="L6021" s="89"/>
      <c r="M6021" s="91"/>
      <c r="N6021" s="90"/>
    </row>
    <row r="6022" spans="10:14">
      <c r="J6022" s="89"/>
      <c r="K6022" s="89"/>
      <c r="L6022" s="89"/>
      <c r="M6022" s="91"/>
      <c r="N6022" s="90"/>
    </row>
    <row r="6023" spans="10:14">
      <c r="J6023" s="89"/>
      <c r="K6023" s="89"/>
      <c r="L6023" s="89"/>
      <c r="M6023" s="91"/>
      <c r="N6023" s="90"/>
    </row>
    <row r="6024" spans="10:14">
      <c r="J6024" s="89"/>
      <c r="K6024" s="89"/>
      <c r="L6024" s="89"/>
      <c r="M6024" s="91"/>
      <c r="N6024" s="90"/>
    </row>
    <row r="6025" spans="10:14">
      <c r="J6025" s="89"/>
      <c r="K6025" s="89"/>
      <c r="L6025" s="89"/>
      <c r="M6025" s="91"/>
      <c r="N6025" s="90"/>
    </row>
    <row r="6026" spans="10:14">
      <c r="J6026" s="89"/>
      <c r="K6026" s="89"/>
      <c r="L6026" s="89"/>
      <c r="M6026" s="91"/>
      <c r="N6026" s="90"/>
    </row>
    <row r="6027" spans="10:14">
      <c r="J6027" s="89"/>
      <c r="K6027" s="89"/>
      <c r="L6027" s="89"/>
      <c r="M6027" s="91"/>
      <c r="N6027" s="90"/>
    </row>
    <row r="6028" spans="10:14">
      <c r="J6028" s="89"/>
      <c r="K6028" s="89"/>
      <c r="L6028" s="89"/>
      <c r="M6028" s="91"/>
      <c r="N6028" s="90"/>
    </row>
    <row r="6029" spans="10:14">
      <c r="J6029" s="89"/>
      <c r="K6029" s="89"/>
      <c r="L6029" s="89"/>
      <c r="M6029" s="91"/>
      <c r="N6029" s="90"/>
    </row>
    <row r="6030" spans="10:14">
      <c r="J6030" s="89"/>
      <c r="K6030" s="89"/>
      <c r="L6030" s="89"/>
      <c r="M6030" s="91"/>
      <c r="N6030" s="90"/>
    </row>
    <row r="6031" spans="10:14">
      <c r="J6031" s="89"/>
      <c r="K6031" s="89"/>
      <c r="L6031" s="89"/>
      <c r="M6031" s="91"/>
      <c r="N6031" s="90"/>
    </row>
    <row r="6032" spans="10:14">
      <c r="J6032" s="89"/>
      <c r="K6032" s="89"/>
      <c r="L6032" s="89"/>
      <c r="M6032" s="91"/>
      <c r="N6032" s="90"/>
    </row>
    <row r="6033" spans="10:14">
      <c r="J6033" s="89"/>
      <c r="K6033" s="89"/>
      <c r="L6033" s="89"/>
      <c r="M6033" s="91"/>
      <c r="N6033" s="90"/>
    </row>
    <row r="6034" spans="10:14">
      <c r="J6034" s="89"/>
      <c r="K6034" s="89"/>
      <c r="L6034" s="89"/>
      <c r="M6034" s="91"/>
      <c r="N6034" s="90"/>
    </row>
    <row r="6035" spans="10:14">
      <c r="J6035" s="89"/>
      <c r="K6035" s="89"/>
      <c r="L6035" s="89"/>
      <c r="M6035" s="91"/>
      <c r="N6035" s="90"/>
    </row>
    <row r="6036" spans="10:14">
      <c r="J6036" s="89"/>
      <c r="K6036" s="89"/>
      <c r="L6036" s="89"/>
      <c r="M6036" s="91"/>
      <c r="N6036" s="90"/>
    </row>
    <row r="6037" spans="10:14">
      <c r="J6037" s="89"/>
      <c r="K6037" s="89"/>
      <c r="L6037" s="89"/>
      <c r="M6037" s="91"/>
      <c r="N6037" s="90"/>
    </row>
    <row r="6038" spans="10:14">
      <c r="J6038" s="89"/>
      <c r="K6038" s="89"/>
      <c r="L6038" s="89"/>
      <c r="M6038" s="91"/>
      <c r="N6038" s="90"/>
    </row>
    <row r="6039" spans="10:14">
      <c r="J6039" s="89"/>
      <c r="K6039" s="89"/>
      <c r="L6039" s="89"/>
      <c r="M6039" s="91"/>
      <c r="N6039" s="90"/>
    </row>
    <row r="6040" spans="10:14">
      <c r="J6040" s="89"/>
      <c r="K6040" s="89"/>
      <c r="L6040" s="89"/>
      <c r="M6040" s="91"/>
      <c r="N6040" s="90"/>
    </row>
    <row r="6041" spans="10:14">
      <c r="J6041" s="89"/>
      <c r="K6041" s="89"/>
      <c r="L6041" s="89"/>
      <c r="M6041" s="91"/>
      <c r="N6041" s="90"/>
    </row>
    <row r="6042" spans="10:14">
      <c r="J6042" s="89"/>
      <c r="K6042" s="89"/>
      <c r="L6042" s="89"/>
      <c r="M6042" s="91"/>
      <c r="N6042" s="90"/>
    </row>
    <row r="6043" spans="10:14">
      <c r="J6043" s="89"/>
      <c r="K6043" s="89"/>
      <c r="L6043" s="89"/>
      <c r="M6043" s="91"/>
      <c r="N6043" s="90"/>
    </row>
    <row r="6044" spans="10:14">
      <c r="J6044" s="89"/>
      <c r="K6044" s="89"/>
      <c r="L6044" s="89"/>
      <c r="M6044" s="91"/>
      <c r="N6044" s="90"/>
    </row>
    <row r="6045" spans="10:14">
      <c r="J6045" s="89"/>
      <c r="K6045" s="89"/>
      <c r="L6045" s="89"/>
      <c r="M6045" s="91"/>
      <c r="N6045" s="90"/>
    </row>
    <row r="6046" spans="10:14">
      <c r="J6046" s="89"/>
      <c r="K6046" s="89"/>
      <c r="L6046" s="89"/>
      <c r="M6046" s="91"/>
      <c r="N6046" s="90"/>
    </row>
    <row r="6047" spans="10:14">
      <c r="J6047" s="89"/>
      <c r="K6047" s="89"/>
      <c r="L6047" s="89"/>
      <c r="M6047" s="91"/>
      <c r="N6047" s="90"/>
    </row>
    <row r="6048" spans="10:14">
      <c r="J6048" s="89"/>
      <c r="K6048" s="89"/>
      <c r="L6048" s="89"/>
      <c r="M6048" s="91"/>
      <c r="N6048" s="90"/>
    </row>
    <row r="6049" spans="10:14">
      <c r="J6049" s="89"/>
      <c r="K6049" s="89"/>
      <c r="L6049" s="89"/>
      <c r="M6049" s="91"/>
      <c r="N6049" s="90"/>
    </row>
    <row r="6050" spans="10:14">
      <c r="J6050" s="89"/>
      <c r="K6050" s="89"/>
      <c r="L6050" s="89"/>
      <c r="M6050" s="91"/>
      <c r="N6050" s="90"/>
    </row>
    <row r="6051" spans="10:14">
      <c r="J6051" s="89"/>
      <c r="K6051" s="89"/>
      <c r="L6051" s="89"/>
      <c r="M6051" s="91"/>
      <c r="N6051" s="90"/>
    </row>
    <row r="6052" spans="10:14">
      <c r="J6052" s="89"/>
      <c r="K6052" s="89"/>
      <c r="L6052" s="89"/>
      <c r="M6052" s="91"/>
      <c r="N6052" s="90"/>
    </row>
    <row r="6053" spans="10:14">
      <c r="J6053" s="89"/>
      <c r="K6053" s="89"/>
      <c r="L6053" s="89"/>
      <c r="M6053" s="91"/>
      <c r="N6053" s="90"/>
    </row>
    <row r="6054" spans="10:14">
      <c r="J6054" s="89"/>
      <c r="K6054" s="89"/>
      <c r="L6054" s="89"/>
      <c r="M6054" s="91"/>
      <c r="N6054" s="90"/>
    </row>
    <row r="6055" spans="10:14">
      <c r="J6055" s="89"/>
      <c r="K6055" s="89"/>
      <c r="L6055" s="89"/>
      <c r="M6055" s="91"/>
      <c r="N6055" s="90"/>
    </row>
    <row r="6056" spans="10:14">
      <c r="J6056" s="89"/>
      <c r="K6056" s="89"/>
      <c r="L6056" s="89"/>
      <c r="M6056" s="91"/>
      <c r="N6056" s="90"/>
    </row>
    <row r="6057" spans="10:14">
      <c r="J6057" s="89"/>
      <c r="K6057" s="89"/>
      <c r="L6057" s="89"/>
      <c r="M6057" s="91"/>
      <c r="N6057" s="90"/>
    </row>
    <row r="6058" spans="10:14">
      <c r="J6058" s="89"/>
      <c r="K6058" s="89"/>
      <c r="L6058" s="89"/>
      <c r="M6058" s="91"/>
      <c r="N6058" s="90"/>
    </row>
    <row r="6059" spans="10:14">
      <c r="J6059" s="89"/>
      <c r="K6059" s="89"/>
      <c r="L6059" s="89"/>
      <c r="M6059" s="91"/>
      <c r="N6059" s="90"/>
    </row>
    <row r="6060" spans="10:14">
      <c r="J6060" s="89"/>
      <c r="K6060" s="89"/>
      <c r="L6060" s="89"/>
      <c r="M6060" s="91"/>
      <c r="N6060" s="90"/>
    </row>
    <row r="6061" spans="10:14">
      <c r="J6061" s="89"/>
      <c r="K6061" s="89"/>
      <c r="L6061" s="89"/>
      <c r="M6061" s="91"/>
      <c r="N6061" s="90"/>
    </row>
    <row r="6062" spans="10:14">
      <c r="J6062" s="89"/>
      <c r="K6062" s="89"/>
      <c r="L6062" s="89"/>
      <c r="M6062" s="91"/>
      <c r="N6062" s="90"/>
    </row>
    <row r="6063" spans="10:14">
      <c r="J6063" s="89"/>
      <c r="K6063" s="89"/>
      <c r="L6063" s="89"/>
      <c r="M6063" s="91"/>
      <c r="N6063" s="90"/>
    </row>
    <row r="6064" spans="10:14">
      <c r="J6064" s="89"/>
      <c r="K6064" s="89"/>
      <c r="L6064" s="89"/>
      <c r="M6064" s="91"/>
      <c r="N6064" s="90"/>
    </row>
    <row r="6065" spans="10:14">
      <c r="J6065" s="89"/>
      <c r="K6065" s="89"/>
      <c r="L6065" s="89"/>
      <c r="M6065" s="91"/>
      <c r="N6065" s="90"/>
    </row>
    <row r="6066" spans="10:14">
      <c r="J6066" s="89"/>
      <c r="K6066" s="89"/>
      <c r="L6066" s="89"/>
      <c r="M6066" s="91"/>
      <c r="N6066" s="90"/>
    </row>
    <row r="6067" spans="10:14">
      <c r="J6067" s="89"/>
      <c r="K6067" s="89"/>
      <c r="L6067" s="89"/>
      <c r="M6067" s="91"/>
      <c r="N6067" s="90"/>
    </row>
    <row r="6068" spans="10:14">
      <c r="J6068" s="89"/>
      <c r="K6068" s="89"/>
      <c r="L6068" s="89"/>
      <c r="M6068" s="91"/>
      <c r="N6068" s="90"/>
    </row>
    <row r="6069" spans="10:14">
      <c r="J6069" s="89"/>
      <c r="K6069" s="89"/>
      <c r="L6069" s="89"/>
      <c r="M6069" s="91"/>
      <c r="N6069" s="90"/>
    </row>
    <row r="6070" spans="10:14">
      <c r="J6070" s="89"/>
      <c r="K6070" s="89"/>
      <c r="L6070" s="89"/>
      <c r="M6070" s="91"/>
      <c r="N6070" s="90"/>
    </row>
    <row r="6071" spans="10:14">
      <c r="J6071" s="89"/>
      <c r="K6071" s="89"/>
      <c r="L6071" s="89"/>
      <c r="M6071" s="91"/>
      <c r="N6071" s="90"/>
    </row>
    <row r="6072" spans="10:14">
      <c r="J6072" s="89"/>
      <c r="K6072" s="89"/>
      <c r="L6072" s="89"/>
      <c r="M6072" s="91"/>
      <c r="N6072" s="90"/>
    </row>
    <row r="6073" spans="10:14">
      <c r="J6073" s="89"/>
      <c r="K6073" s="89"/>
      <c r="L6073" s="89"/>
      <c r="M6073" s="91"/>
      <c r="N6073" s="90"/>
    </row>
    <row r="6074" spans="10:14">
      <c r="J6074" s="89"/>
      <c r="K6074" s="89"/>
      <c r="L6074" s="89"/>
      <c r="M6074" s="91"/>
      <c r="N6074" s="90"/>
    </row>
    <row r="6075" spans="10:14">
      <c r="J6075" s="89"/>
      <c r="K6075" s="89"/>
      <c r="L6075" s="89"/>
      <c r="M6075" s="91"/>
      <c r="N6075" s="90"/>
    </row>
    <row r="6076" spans="10:14">
      <c r="J6076" s="89"/>
      <c r="K6076" s="89"/>
      <c r="L6076" s="89"/>
      <c r="M6076" s="91"/>
      <c r="N6076" s="90"/>
    </row>
    <row r="6077" spans="10:14">
      <c r="J6077" s="89"/>
      <c r="K6077" s="89"/>
      <c r="L6077" s="89"/>
      <c r="M6077" s="91"/>
      <c r="N6077" s="90"/>
    </row>
    <row r="6078" spans="10:14">
      <c r="J6078" s="89"/>
      <c r="K6078" s="89"/>
      <c r="L6078" s="89"/>
      <c r="M6078" s="91"/>
      <c r="N6078" s="90"/>
    </row>
    <row r="6079" spans="10:14">
      <c r="J6079" s="89"/>
      <c r="K6079" s="89"/>
      <c r="L6079" s="89"/>
      <c r="M6079" s="91"/>
      <c r="N6079" s="90"/>
    </row>
    <row r="6080" spans="10:14">
      <c r="J6080" s="89"/>
      <c r="K6080" s="89"/>
      <c r="L6080" s="89"/>
      <c r="M6080" s="91"/>
      <c r="N6080" s="90"/>
    </row>
    <row r="6081" spans="10:14">
      <c r="J6081" s="89"/>
      <c r="K6081" s="89"/>
      <c r="L6081" s="89"/>
      <c r="M6081" s="91"/>
      <c r="N6081" s="90"/>
    </row>
    <row r="6082" spans="10:14">
      <c r="J6082" s="89"/>
      <c r="K6082" s="89"/>
      <c r="L6082" s="89"/>
      <c r="M6082" s="91"/>
      <c r="N6082" s="90"/>
    </row>
    <row r="6083" spans="10:14">
      <c r="J6083" s="89"/>
      <c r="K6083" s="89"/>
      <c r="L6083" s="89"/>
      <c r="M6083" s="91"/>
      <c r="N6083" s="90"/>
    </row>
    <row r="6084" spans="10:14">
      <c r="J6084" s="89"/>
      <c r="K6084" s="89"/>
      <c r="L6084" s="89"/>
      <c r="M6084" s="91"/>
      <c r="N6084" s="90"/>
    </row>
    <row r="6085" spans="10:14">
      <c r="J6085" s="89"/>
      <c r="K6085" s="89"/>
      <c r="L6085" s="89"/>
      <c r="M6085" s="91"/>
      <c r="N6085" s="90"/>
    </row>
    <row r="6086" spans="10:14">
      <c r="J6086" s="89"/>
      <c r="K6086" s="89"/>
      <c r="L6086" s="89"/>
      <c r="M6086" s="91"/>
      <c r="N6086" s="90"/>
    </row>
    <row r="6087" spans="10:14">
      <c r="J6087" s="89"/>
      <c r="K6087" s="89"/>
      <c r="L6087" s="89"/>
      <c r="M6087" s="91"/>
      <c r="N6087" s="90"/>
    </row>
    <row r="6088" spans="10:14">
      <c r="J6088" s="89"/>
      <c r="K6088" s="89"/>
      <c r="L6088" s="89"/>
      <c r="M6088" s="91"/>
      <c r="N6088" s="90"/>
    </row>
    <row r="6089" spans="10:14">
      <c r="J6089" s="89"/>
      <c r="K6089" s="89"/>
      <c r="L6089" s="89"/>
      <c r="M6089" s="91"/>
      <c r="N6089" s="90"/>
    </row>
    <row r="6090" spans="10:14">
      <c r="J6090" s="89"/>
      <c r="K6090" s="89"/>
      <c r="L6090" s="89"/>
      <c r="M6090" s="91"/>
      <c r="N6090" s="90"/>
    </row>
    <row r="6091" spans="10:14">
      <c r="J6091" s="89"/>
      <c r="K6091" s="89"/>
      <c r="L6091" s="89"/>
      <c r="M6091" s="91"/>
      <c r="N6091" s="90"/>
    </row>
    <row r="6092" spans="10:14">
      <c r="J6092" s="89"/>
      <c r="K6092" s="89"/>
      <c r="L6092" s="89"/>
      <c r="M6092" s="91"/>
      <c r="N6092" s="90"/>
    </row>
    <row r="6093" spans="10:14">
      <c r="J6093" s="89"/>
      <c r="K6093" s="89"/>
      <c r="L6093" s="89"/>
      <c r="M6093" s="91"/>
      <c r="N6093" s="90"/>
    </row>
    <row r="6094" spans="10:14">
      <c r="J6094" s="89"/>
      <c r="K6094" s="89"/>
      <c r="L6094" s="89"/>
      <c r="M6094" s="91"/>
      <c r="N6094" s="90"/>
    </row>
    <row r="6095" spans="10:14">
      <c r="J6095" s="89"/>
      <c r="K6095" s="89"/>
      <c r="L6095" s="89"/>
      <c r="M6095" s="91"/>
      <c r="N6095" s="90"/>
    </row>
    <row r="6096" spans="10:14">
      <c r="J6096" s="89"/>
      <c r="K6096" s="89"/>
      <c r="L6096" s="89"/>
      <c r="M6096" s="91"/>
      <c r="N6096" s="90"/>
    </row>
    <row r="6097" spans="10:14">
      <c r="J6097" s="89"/>
      <c r="K6097" s="89"/>
      <c r="L6097" s="89"/>
      <c r="M6097" s="91"/>
      <c r="N6097" s="90"/>
    </row>
    <row r="6098" spans="10:14">
      <c r="J6098" s="89"/>
      <c r="K6098" s="89"/>
      <c r="L6098" s="89"/>
      <c r="M6098" s="91"/>
      <c r="N6098" s="90"/>
    </row>
    <row r="6099" spans="10:14">
      <c r="J6099" s="89"/>
      <c r="K6099" s="89"/>
      <c r="L6099" s="89"/>
      <c r="M6099" s="91"/>
      <c r="N6099" s="90"/>
    </row>
    <row r="6100" spans="10:14">
      <c r="J6100" s="89"/>
      <c r="K6100" s="89"/>
      <c r="L6100" s="89"/>
      <c r="M6100" s="91"/>
      <c r="N6100" s="90"/>
    </row>
    <row r="6101" spans="10:14">
      <c r="J6101" s="89"/>
      <c r="K6101" s="89"/>
      <c r="L6101" s="89"/>
      <c r="M6101" s="91"/>
      <c r="N6101" s="90"/>
    </row>
    <row r="6102" spans="10:14">
      <c r="J6102" s="89"/>
      <c r="K6102" s="89"/>
      <c r="L6102" s="89"/>
      <c r="M6102" s="91"/>
      <c r="N6102" s="90"/>
    </row>
    <row r="6103" spans="10:14">
      <c r="J6103" s="89"/>
      <c r="K6103" s="89"/>
      <c r="L6103" s="89"/>
      <c r="M6103" s="91"/>
      <c r="N6103" s="90"/>
    </row>
    <row r="6104" spans="10:14">
      <c r="J6104" s="89"/>
      <c r="K6104" s="89"/>
      <c r="L6104" s="89"/>
      <c r="M6104" s="91"/>
      <c r="N6104" s="90"/>
    </row>
    <row r="6105" spans="10:14">
      <c r="J6105" s="89"/>
      <c r="K6105" s="89"/>
      <c r="L6105" s="89"/>
      <c r="M6105" s="91"/>
      <c r="N6105" s="90"/>
    </row>
    <row r="6106" spans="10:14">
      <c r="J6106" s="89"/>
      <c r="K6106" s="89"/>
      <c r="L6106" s="89"/>
      <c r="M6106" s="91"/>
      <c r="N6106" s="90"/>
    </row>
    <row r="6107" spans="10:14">
      <c r="J6107" s="89"/>
      <c r="K6107" s="89"/>
      <c r="L6107" s="89"/>
      <c r="M6107" s="91"/>
      <c r="N6107" s="90"/>
    </row>
    <row r="6108" spans="10:14">
      <c r="J6108" s="89"/>
      <c r="K6108" s="89"/>
      <c r="L6108" s="89"/>
      <c r="M6108" s="91"/>
      <c r="N6108" s="90"/>
    </row>
    <row r="6109" spans="10:14">
      <c r="J6109" s="89"/>
      <c r="K6109" s="89"/>
      <c r="L6109" s="89"/>
      <c r="M6109" s="91"/>
      <c r="N6109" s="90"/>
    </row>
    <row r="6110" spans="10:14">
      <c r="J6110" s="89"/>
      <c r="K6110" s="89"/>
      <c r="L6110" s="89"/>
      <c r="M6110" s="91"/>
      <c r="N6110" s="90"/>
    </row>
    <row r="6111" spans="10:14">
      <c r="J6111" s="89"/>
      <c r="K6111" s="89"/>
      <c r="L6111" s="89"/>
      <c r="M6111" s="91"/>
      <c r="N6111" s="90"/>
    </row>
    <row r="6112" spans="10:14">
      <c r="J6112" s="89"/>
      <c r="K6112" s="89"/>
      <c r="L6112" s="89"/>
      <c r="M6112" s="91"/>
      <c r="N6112" s="90"/>
    </row>
    <row r="6113" spans="10:14">
      <c r="J6113" s="89"/>
      <c r="K6113" s="89"/>
      <c r="L6113" s="89"/>
      <c r="M6113" s="91"/>
      <c r="N6113" s="90"/>
    </row>
    <row r="6114" spans="10:14">
      <c r="J6114" s="89"/>
      <c r="K6114" s="89"/>
      <c r="L6114" s="89"/>
      <c r="M6114" s="91"/>
      <c r="N6114" s="90"/>
    </row>
    <row r="6115" spans="10:14">
      <c r="J6115" s="89"/>
      <c r="K6115" s="89"/>
      <c r="L6115" s="89"/>
      <c r="M6115" s="91"/>
      <c r="N6115" s="90"/>
    </row>
    <row r="6116" spans="10:14">
      <c r="J6116" s="89"/>
      <c r="K6116" s="89"/>
      <c r="L6116" s="89"/>
      <c r="M6116" s="91"/>
      <c r="N6116" s="90"/>
    </row>
    <row r="6117" spans="10:14">
      <c r="J6117" s="89"/>
      <c r="K6117" s="89"/>
      <c r="L6117" s="89"/>
      <c r="M6117" s="91"/>
      <c r="N6117" s="90"/>
    </row>
    <row r="6118" spans="10:14">
      <c r="J6118" s="89"/>
      <c r="K6118" s="89"/>
      <c r="L6118" s="89"/>
      <c r="M6118" s="91"/>
      <c r="N6118" s="90"/>
    </row>
    <row r="6119" spans="10:14">
      <c r="J6119" s="89"/>
      <c r="K6119" s="89"/>
      <c r="L6119" s="89"/>
      <c r="M6119" s="91"/>
      <c r="N6119" s="90"/>
    </row>
    <row r="6120" spans="10:14">
      <c r="J6120" s="89"/>
      <c r="K6120" s="89"/>
      <c r="L6120" s="89"/>
      <c r="M6120" s="91"/>
      <c r="N6120" s="90"/>
    </row>
    <row r="6121" spans="10:14">
      <c r="J6121" s="89"/>
      <c r="K6121" s="89"/>
      <c r="L6121" s="89"/>
      <c r="M6121" s="91"/>
      <c r="N6121" s="90"/>
    </row>
    <row r="6122" spans="10:14">
      <c r="J6122" s="89"/>
      <c r="K6122" s="89"/>
      <c r="L6122" s="89"/>
      <c r="M6122" s="91"/>
      <c r="N6122" s="90"/>
    </row>
    <row r="6123" spans="10:14">
      <c r="J6123" s="89"/>
      <c r="K6123" s="89"/>
      <c r="L6123" s="89"/>
      <c r="M6123" s="91"/>
      <c r="N6123" s="90"/>
    </row>
    <row r="6124" spans="10:14">
      <c r="J6124" s="89"/>
      <c r="K6124" s="89"/>
      <c r="L6124" s="89"/>
      <c r="M6124" s="91"/>
      <c r="N6124" s="90"/>
    </row>
    <row r="6125" spans="10:14">
      <c r="J6125" s="89"/>
      <c r="K6125" s="89"/>
      <c r="L6125" s="89"/>
      <c r="M6125" s="91"/>
      <c r="N6125" s="90"/>
    </row>
    <row r="6126" spans="10:14">
      <c r="J6126" s="89"/>
      <c r="K6126" s="89"/>
      <c r="L6126" s="89"/>
      <c r="M6126" s="91"/>
      <c r="N6126" s="90"/>
    </row>
    <row r="6127" spans="10:14">
      <c r="J6127" s="89"/>
      <c r="K6127" s="89"/>
      <c r="L6127" s="89"/>
      <c r="M6127" s="91"/>
      <c r="N6127" s="90"/>
    </row>
    <row r="6128" spans="10:14">
      <c r="J6128" s="89"/>
      <c r="K6128" s="89"/>
      <c r="L6128" s="89"/>
      <c r="M6128" s="91"/>
      <c r="N6128" s="90"/>
    </row>
    <row r="6129" spans="10:14">
      <c r="J6129" s="89"/>
      <c r="K6129" s="89"/>
      <c r="L6129" s="89"/>
      <c r="M6129" s="91"/>
      <c r="N6129" s="90"/>
    </row>
    <row r="6130" spans="10:14">
      <c r="J6130" s="89"/>
      <c r="K6130" s="89"/>
      <c r="L6130" s="89"/>
      <c r="M6130" s="91"/>
      <c r="N6130" s="90"/>
    </row>
    <row r="6131" spans="10:14">
      <c r="J6131" s="89"/>
      <c r="K6131" s="89"/>
      <c r="L6131" s="89"/>
      <c r="M6131" s="91"/>
      <c r="N6131" s="90"/>
    </row>
    <row r="6132" spans="10:14">
      <c r="J6132" s="89"/>
      <c r="K6132" s="89"/>
      <c r="L6132" s="89"/>
      <c r="M6132" s="91"/>
      <c r="N6132" s="90"/>
    </row>
    <row r="6133" spans="10:14">
      <c r="J6133" s="89"/>
      <c r="K6133" s="89"/>
      <c r="L6133" s="89"/>
      <c r="M6133" s="91"/>
      <c r="N6133" s="90"/>
    </row>
    <row r="6134" spans="10:14">
      <c r="J6134" s="89"/>
      <c r="K6134" s="89"/>
      <c r="L6134" s="89"/>
      <c r="M6134" s="91"/>
      <c r="N6134" s="90"/>
    </row>
    <row r="6135" spans="10:14">
      <c r="J6135" s="89"/>
      <c r="K6135" s="89"/>
      <c r="L6135" s="89"/>
      <c r="M6135" s="91"/>
      <c r="N6135" s="90"/>
    </row>
    <row r="6136" spans="10:14">
      <c r="J6136" s="89"/>
      <c r="K6136" s="89"/>
      <c r="L6136" s="89"/>
      <c r="M6136" s="91"/>
      <c r="N6136" s="90"/>
    </row>
    <row r="6137" spans="10:14">
      <c r="J6137" s="89"/>
      <c r="K6137" s="89"/>
      <c r="L6137" s="89"/>
      <c r="M6137" s="91"/>
      <c r="N6137" s="90"/>
    </row>
    <row r="6138" spans="10:14">
      <c r="J6138" s="89"/>
      <c r="K6138" s="89"/>
      <c r="L6138" s="89"/>
      <c r="M6138" s="91"/>
      <c r="N6138" s="90"/>
    </row>
    <row r="6139" spans="10:14">
      <c r="J6139" s="89"/>
      <c r="K6139" s="89"/>
      <c r="L6139" s="89"/>
      <c r="M6139" s="91"/>
      <c r="N6139" s="90"/>
    </row>
    <row r="6140" spans="10:14">
      <c r="J6140" s="89"/>
      <c r="K6140" s="89"/>
      <c r="L6140" s="89"/>
      <c r="M6140" s="91"/>
      <c r="N6140" s="90"/>
    </row>
    <row r="6141" spans="10:14">
      <c r="J6141" s="89"/>
      <c r="K6141" s="89"/>
      <c r="L6141" s="89"/>
      <c r="M6141" s="91"/>
      <c r="N6141" s="90"/>
    </row>
    <row r="6142" spans="10:14">
      <c r="J6142" s="89"/>
      <c r="K6142" s="89"/>
      <c r="L6142" s="89"/>
      <c r="M6142" s="91"/>
      <c r="N6142" s="90"/>
    </row>
    <row r="6143" spans="10:14">
      <c r="J6143" s="89"/>
      <c r="K6143" s="89"/>
      <c r="L6143" s="89"/>
      <c r="M6143" s="91"/>
      <c r="N6143" s="90"/>
    </row>
    <row r="6144" spans="10:14">
      <c r="J6144" s="89"/>
      <c r="K6144" s="89"/>
      <c r="L6144" s="89"/>
      <c r="M6144" s="91"/>
      <c r="N6144" s="90"/>
    </row>
    <row r="6145" spans="10:14">
      <c r="J6145" s="89"/>
      <c r="K6145" s="89"/>
      <c r="L6145" s="89"/>
      <c r="M6145" s="91"/>
      <c r="N6145" s="90"/>
    </row>
    <row r="6146" spans="10:14">
      <c r="J6146" s="89"/>
      <c r="K6146" s="89"/>
      <c r="L6146" s="89"/>
      <c r="M6146" s="91"/>
      <c r="N6146" s="90"/>
    </row>
    <row r="6147" spans="10:14">
      <c r="J6147" s="89"/>
      <c r="K6147" s="89"/>
      <c r="L6147" s="89"/>
      <c r="M6147" s="91"/>
      <c r="N6147" s="90"/>
    </row>
    <row r="6148" spans="10:14">
      <c r="J6148" s="89"/>
      <c r="K6148" s="89"/>
      <c r="L6148" s="89"/>
      <c r="M6148" s="91"/>
      <c r="N6148" s="90"/>
    </row>
    <row r="6149" spans="10:14">
      <c r="J6149" s="89"/>
      <c r="K6149" s="89"/>
      <c r="L6149" s="89"/>
      <c r="M6149" s="91"/>
      <c r="N6149" s="90"/>
    </row>
    <row r="6150" spans="10:14">
      <c r="J6150" s="89"/>
      <c r="K6150" s="89"/>
      <c r="L6150" s="89"/>
      <c r="M6150" s="91"/>
      <c r="N6150" s="90"/>
    </row>
    <row r="6151" spans="10:14">
      <c r="J6151" s="89"/>
      <c r="K6151" s="89"/>
      <c r="L6151" s="89"/>
      <c r="M6151" s="91"/>
      <c r="N6151" s="90"/>
    </row>
    <row r="6152" spans="10:14">
      <c r="J6152" s="89"/>
      <c r="K6152" s="89"/>
      <c r="L6152" s="89"/>
      <c r="M6152" s="91"/>
      <c r="N6152" s="90"/>
    </row>
    <row r="6153" spans="10:14">
      <c r="J6153" s="89"/>
      <c r="K6153" s="89"/>
      <c r="L6153" s="89"/>
      <c r="M6153" s="91"/>
      <c r="N6153" s="90"/>
    </row>
    <row r="6154" spans="10:14">
      <c r="J6154" s="89"/>
      <c r="K6154" s="89"/>
      <c r="L6154" s="89"/>
      <c r="M6154" s="91"/>
      <c r="N6154" s="90"/>
    </row>
    <row r="6155" spans="10:14">
      <c r="J6155" s="89"/>
      <c r="K6155" s="89"/>
      <c r="L6155" s="89"/>
      <c r="M6155" s="91"/>
      <c r="N6155" s="90"/>
    </row>
    <row r="6156" spans="10:14">
      <c r="J6156" s="89"/>
      <c r="K6156" s="89"/>
      <c r="L6156" s="89"/>
      <c r="M6156" s="91"/>
      <c r="N6156" s="90"/>
    </row>
    <row r="6157" spans="10:14">
      <c r="J6157" s="89"/>
      <c r="K6157" s="89"/>
      <c r="L6157" s="89"/>
      <c r="M6157" s="91"/>
      <c r="N6157" s="90"/>
    </row>
    <row r="6158" spans="10:14">
      <c r="J6158" s="89"/>
      <c r="K6158" s="89"/>
      <c r="L6158" s="89"/>
      <c r="M6158" s="91"/>
      <c r="N6158" s="90"/>
    </row>
    <row r="6159" spans="10:14">
      <c r="J6159" s="89"/>
      <c r="K6159" s="89"/>
      <c r="L6159" s="89"/>
      <c r="M6159" s="91"/>
      <c r="N6159" s="90"/>
    </row>
    <row r="6160" spans="10:14">
      <c r="J6160" s="89"/>
      <c r="K6160" s="89"/>
      <c r="L6160" s="89"/>
      <c r="M6160" s="91"/>
      <c r="N6160" s="90"/>
    </row>
    <row r="6161" spans="10:14">
      <c r="J6161" s="89"/>
      <c r="K6161" s="89"/>
      <c r="L6161" s="89"/>
      <c r="M6161" s="91"/>
      <c r="N6161" s="90"/>
    </row>
    <row r="6162" spans="10:14">
      <c r="J6162" s="89"/>
      <c r="K6162" s="89"/>
      <c r="L6162" s="89"/>
      <c r="M6162" s="91"/>
      <c r="N6162" s="90"/>
    </row>
    <row r="6163" spans="10:14">
      <c r="J6163" s="89"/>
      <c r="K6163" s="89"/>
      <c r="L6163" s="89"/>
      <c r="M6163" s="91"/>
      <c r="N6163" s="90"/>
    </row>
    <row r="6164" spans="10:14">
      <c r="J6164" s="89"/>
      <c r="K6164" s="89"/>
      <c r="L6164" s="89"/>
      <c r="M6164" s="91"/>
      <c r="N6164" s="90"/>
    </row>
    <row r="6165" spans="10:14">
      <c r="J6165" s="89"/>
      <c r="K6165" s="89"/>
      <c r="L6165" s="89"/>
      <c r="M6165" s="91"/>
      <c r="N6165" s="90"/>
    </row>
    <row r="6166" spans="10:14">
      <c r="J6166" s="89"/>
      <c r="K6166" s="89"/>
      <c r="L6166" s="89"/>
      <c r="M6166" s="91"/>
      <c r="N6166" s="90"/>
    </row>
    <row r="6167" spans="10:14">
      <c r="J6167" s="89"/>
      <c r="K6167" s="89"/>
      <c r="L6167" s="89"/>
      <c r="M6167" s="91"/>
      <c r="N6167" s="90"/>
    </row>
    <row r="6168" spans="10:14">
      <c r="J6168" s="89"/>
      <c r="K6168" s="89"/>
      <c r="L6168" s="89"/>
      <c r="M6168" s="91"/>
      <c r="N6168" s="90"/>
    </row>
    <row r="6169" spans="10:14">
      <c r="J6169" s="89"/>
      <c r="K6169" s="89"/>
      <c r="L6169" s="89"/>
      <c r="M6169" s="91"/>
      <c r="N6169" s="90"/>
    </row>
    <row r="6170" spans="10:14">
      <c r="J6170" s="89"/>
      <c r="K6170" s="89"/>
      <c r="L6170" s="89"/>
      <c r="M6170" s="91"/>
      <c r="N6170" s="90"/>
    </row>
    <row r="6171" spans="10:14">
      <c r="J6171" s="89"/>
      <c r="K6171" s="89"/>
      <c r="L6171" s="89"/>
      <c r="M6171" s="91"/>
      <c r="N6171" s="90"/>
    </row>
    <row r="6172" spans="10:14">
      <c r="J6172" s="89"/>
      <c r="K6172" s="89"/>
      <c r="L6172" s="89"/>
      <c r="M6172" s="91"/>
      <c r="N6172" s="90"/>
    </row>
    <row r="6173" spans="10:14">
      <c r="J6173" s="89"/>
      <c r="K6173" s="89"/>
      <c r="L6173" s="89"/>
      <c r="M6173" s="91"/>
      <c r="N6173" s="90"/>
    </row>
    <row r="6174" spans="10:14">
      <c r="J6174" s="89"/>
      <c r="K6174" s="89"/>
      <c r="L6174" s="89"/>
      <c r="M6174" s="91"/>
      <c r="N6174" s="90"/>
    </row>
    <row r="6175" spans="10:14">
      <c r="J6175" s="89"/>
      <c r="K6175" s="89"/>
      <c r="L6175" s="89"/>
      <c r="M6175" s="91"/>
      <c r="N6175" s="90"/>
    </row>
    <row r="6176" spans="10:14">
      <c r="J6176" s="89"/>
      <c r="K6176" s="89"/>
      <c r="L6176" s="89"/>
      <c r="M6176" s="91"/>
      <c r="N6176" s="90"/>
    </row>
    <row r="6177" spans="10:14">
      <c r="J6177" s="89"/>
      <c r="K6177" s="89"/>
      <c r="L6177" s="89"/>
      <c r="M6177" s="91"/>
      <c r="N6177" s="90"/>
    </row>
    <row r="6178" spans="10:14">
      <c r="J6178" s="89"/>
      <c r="K6178" s="89"/>
      <c r="L6178" s="89"/>
      <c r="M6178" s="91"/>
      <c r="N6178" s="90"/>
    </row>
    <row r="6179" spans="10:14">
      <c r="J6179" s="89"/>
      <c r="K6179" s="89"/>
      <c r="L6179" s="89"/>
      <c r="M6179" s="91"/>
      <c r="N6179" s="90"/>
    </row>
    <row r="6180" spans="10:14">
      <c r="J6180" s="89"/>
      <c r="K6180" s="89"/>
      <c r="L6180" s="89"/>
      <c r="M6180" s="91"/>
      <c r="N6180" s="90"/>
    </row>
    <row r="6181" spans="10:14">
      <c r="J6181" s="89"/>
      <c r="K6181" s="89"/>
      <c r="L6181" s="89"/>
      <c r="M6181" s="91"/>
      <c r="N6181" s="90"/>
    </row>
    <row r="6182" spans="10:14">
      <c r="J6182" s="89"/>
      <c r="K6182" s="89"/>
      <c r="L6182" s="89"/>
      <c r="M6182" s="91"/>
      <c r="N6182" s="90"/>
    </row>
    <row r="6183" spans="10:14">
      <c r="J6183" s="89"/>
      <c r="K6183" s="89"/>
      <c r="L6183" s="89"/>
      <c r="M6183" s="91"/>
      <c r="N6183" s="90"/>
    </row>
    <row r="6184" spans="10:14">
      <c r="J6184" s="89"/>
      <c r="K6184" s="89"/>
      <c r="L6184" s="89"/>
      <c r="M6184" s="91"/>
      <c r="N6184" s="90"/>
    </row>
    <row r="6185" spans="10:14">
      <c r="J6185" s="89"/>
      <c r="K6185" s="89"/>
      <c r="L6185" s="89"/>
      <c r="M6185" s="91"/>
      <c r="N6185" s="90"/>
    </row>
    <row r="6186" spans="10:14">
      <c r="J6186" s="89"/>
      <c r="K6186" s="89"/>
      <c r="L6186" s="89"/>
      <c r="M6186" s="91"/>
      <c r="N6186" s="90"/>
    </row>
    <row r="6187" spans="10:14">
      <c r="J6187" s="89"/>
      <c r="K6187" s="89"/>
      <c r="L6187" s="89"/>
      <c r="M6187" s="91"/>
      <c r="N6187" s="90"/>
    </row>
    <row r="6188" spans="10:14">
      <c r="J6188" s="89"/>
      <c r="K6188" s="89"/>
      <c r="L6188" s="89"/>
      <c r="M6188" s="91"/>
      <c r="N6188" s="90"/>
    </row>
    <row r="6189" spans="10:14">
      <c r="J6189" s="89"/>
      <c r="K6189" s="89"/>
      <c r="L6189" s="89"/>
      <c r="M6189" s="91"/>
      <c r="N6189" s="90"/>
    </row>
    <row r="6190" spans="10:14">
      <c r="J6190" s="89"/>
      <c r="K6190" s="89"/>
      <c r="L6190" s="89"/>
      <c r="M6190" s="91"/>
      <c r="N6190" s="90"/>
    </row>
    <row r="6191" spans="10:14">
      <c r="J6191" s="89"/>
      <c r="K6191" s="89"/>
      <c r="L6191" s="89"/>
      <c r="M6191" s="91"/>
      <c r="N6191" s="90"/>
    </row>
    <row r="6192" spans="10:14">
      <c r="J6192" s="89"/>
      <c r="K6192" s="89"/>
      <c r="L6192" s="89"/>
      <c r="M6192" s="91"/>
      <c r="N6192" s="90"/>
    </row>
    <row r="6193" spans="10:14">
      <c r="J6193" s="89"/>
      <c r="K6193" s="89"/>
      <c r="L6193" s="89"/>
      <c r="M6193" s="91"/>
      <c r="N6193" s="90"/>
    </row>
    <row r="6194" spans="10:14">
      <c r="J6194" s="89"/>
      <c r="K6194" s="89"/>
      <c r="L6194" s="89"/>
      <c r="M6194" s="91"/>
      <c r="N6194" s="90"/>
    </row>
    <row r="6195" spans="10:14">
      <c r="J6195" s="89"/>
      <c r="K6195" s="89"/>
      <c r="L6195" s="89"/>
      <c r="M6195" s="91"/>
      <c r="N6195" s="90"/>
    </row>
    <row r="6196" spans="10:14">
      <c r="J6196" s="89"/>
      <c r="K6196" s="89"/>
      <c r="L6196" s="89"/>
      <c r="M6196" s="91"/>
      <c r="N6196" s="90"/>
    </row>
    <row r="6197" spans="10:14">
      <c r="J6197" s="89"/>
      <c r="K6197" s="89"/>
      <c r="L6197" s="89"/>
      <c r="M6197" s="91"/>
      <c r="N6197" s="90"/>
    </row>
    <row r="6198" spans="10:14">
      <c r="J6198" s="89"/>
      <c r="K6198" s="89"/>
      <c r="L6198" s="89"/>
      <c r="M6198" s="91"/>
      <c r="N6198" s="90"/>
    </row>
    <row r="6199" spans="10:14">
      <c r="J6199" s="89"/>
      <c r="K6199" s="89"/>
      <c r="L6199" s="89"/>
      <c r="M6199" s="91"/>
      <c r="N6199" s="90"/>
    </row>
    <row r="6200" spans="10:14">
      <c r="J6200" s="89"/>
      <c r="K6200" s="89"/>
      <c r="L6200" s="89"/>
      <c r="M6200" s="91"/>
      <c r="N6200" s="90"/>
    </row>
    <row r="6201" spans="10:14">
      <c r="J6201" s="89"/>
      <c r="K6201" s="89"/>
      <c r="L6201" s="89"/>
      <c r="M6201" s="91"/>
      <c r="N6201" s="90"/>
    </row>
    <row r="6202" spans="10:14">
      <c r="J6202" s="89"/>
      <c r="K6202" s="89"/>
      <c r="L6202" s="89"/>
      <c r="M6202" s="91"/>
      <c r="N6202" s="90"/>
    </row>
    <row r="6203" spans="10:14">
      <c r="J6203" s="89"/>
      <c r="K6203" s="89"/>
      <c r="L6203" s="89"/>
      <c r="M6203" s="91"/>
      <c r="N6203" s="90"/>
    </row>
    <row r="6204" spans="10:14">
      <c r="J6204" s="89"/>
      <c r="K6204" s="89"/>
      <c r="L6204" s="89"/>
      <c r="M6204" s="91"/>
      <c r="N6204" s="90"/>
    </row>
    <row r="6205" spans="10:14">
      <c r="J6205" s="89"/>
      <c r="K6205" s="89"/>
      <c r="L6205" s="89"/>
      <c r="M6205" s="91"/>
      <c r="N6205" s="90"/>
    </row>
    <row r="6206" spans="10:14">
      <c r="J6206" s="89"/>
      <c r="K6206" s="89"/>
      <c r="L6206" s="89"/>
      <c r="M6206" s="91"/>
      <c r="N6206" s="90"/>
    </row>
    <row r="6207" spans="10:14">
      <c r="J6207" s="89"/>
      <c r="K6207" s="89"/>
      <c r="L6207" s="89"/>
      <c r="M6207" s="91"/>
      <c r="N6207" s="90"/>
    </row>
    <row r="6208" spans="10:14">
      <c r="J6208" s="89"/>
      <c r="K6208" s="89"/>
      <c r="L6208" s="89"/>
      <c r="M6208" s="91"/>
      <c r="N6208" s="90"/>
    </row>
    <row r="6209" spans="10:14">
      <c r="J6209" s="89"/>
      <c r="K6209" s="89"/>
      <c r="L6209" s="89"/>
      <c r="M6209" s="91"/>
      <c r="N6209" s="90"/>
    </row>
    <row r="6210" spans="10:14">
      <c r="J6210" s="89"/>
      <c r="K6210" s="89"/>
      <c r="L6210" s="89"/>
      <c r="M6210" s="91"/>
      <c r="N6210" s="90"/>
    </row>
    <row r="6211" spans="10:14">
      <c r="J6211" s="89"/>
      <c r="K6211" s="89"/>
      <c r="L6211" s="89"/>
      <c r="M6211" s="91"/>
      <c r="N6211" s="90"/>
    </row>
    <row r="6212" spans="10:14">
      <c r="J6212" s="89"/>
      <c r="K6212" s="89"/>
      <c r="L6212" s="89"/>
      <c r="M6212" s="91"/>
      <c r="N6212" s="90"/>
    </row>
    <row r="6213" spans="10:14">
      <c r="J6213" s="89"/>
      <c r="K6213" s="89"/>
      <c r="L6213" s="89"/>
      <c r="M6213" s="91"/>
      <c r="N6213" s="90"/>
    </row>
    <row r="6214" spans="10:14">
      <c r="J6214" s="89"/>
      <c r="K6214" s="89"/>
      <c r="L6214" s="89"/>
      <c r="M6214" s="91"/>
      <c r="N6214" s="90"/>
    </row>
    <row r="6215" spans="10:14">
      <c r="J6215" s="89"/>
      <c r="K6215" s="89"/>
      <c r="L6215" s="89"/>
      <c r="M6215" s="91"/>
      <c r="N6215" s="90"/>
    </row>
    <row r="6216" spans="10:14">
      <c r="J6216" s="89"/>
      <c r="K6216" s="89"/>
      <c r="L6216" s="89"/>
      <c r="M6216" s="91"/>
      <c r="N6216" s="90"/>
    </row>
    <row r="6217" spans="10:14">
      <c r="J6217" s="89"/>
      <c r="K6217" s="89"/>
      <c r="L6217" s="89"/>
      <c r="M6217" s="91"/>
      <c r="N6217" s="90"/>
    </row>
    <row r="6218" spans="10:14">
      <c r="J6218" s="89"/>
      <c r="K6218" s="89"/>
      <c r="L6218" s="89"/>
      <c r="M6218" s="91"/>
      <c r="N6218" s="90"/>
    </row>
    <row r="6219" spans="10:14">
      <c r="J6219" s="89"/>
      <c r="K6219" s="89"/>
      <c r="L6219" s="89"/>
      <c r="M6219" s="91"/>
      <c r="N6219" s="90"/>
    </row>
    <row r="6220" spans="10:14">
      <c r="J6220" s="89"/>
      <c r="K6220" s="89"/>
      <c r="L6220" s="89"/>
      <c r="M6220" s="91"/>
      <c r="N6220" s="90"/>
    </row>
    <row r="6221" spans="10:14">
      <c r="J6221" s="89"/>
      <c r="K6221" s="89"/>
      <c r="L6221" s="89"/>
      <c r="M6221" s="91"/>
      <c r="N6221" s="90"/>
    </row>
    <row r="6222" spans="10:14">
      <c r="J6222" s="89"/>
      <c r="K6222" s="89"/>
      <c r="L6222" s="89"/>
      <c r="M6222" s="91"/>
      <c r="N6222" s="90"/>
    </row>
    <row r="6223" spans="10:14">
      <c r="J6223" s="89"/>
      <c r="K6223" s="89"/>
      <c r="L6223" s="89"/>
      <c r="M6223" s="91"/>
      <c r="N6223" s="90"/>
    </row>
    <row r="6224" spans="10:14">
      <c r="J6224" s="89"/>
      <c r="K6224" s="89"/>
      <c r="L6224" s="89"/>
      <c r="M6224" s="91"/>
      <c r="N6224" s="90"/>
    </row>
    <row r="6225" spans="10:14">
      <c r="J6225" s="89"/>
      <c r="K6225" s="89"/>
      <c r="L6225" s="89"/>
      <c r="M6225" s="91"/>
      <c r="N6225" s="90"/>
    </row>
    <row r="6226" spans="10:14">
      <c r="J6226" s="89"/>
      <c r="K6226" s="89"/>
      <c r="L6226" s="89"/>
      <c r="M6226" s="91"/>
      <c r="N6226" s="90"/>
    </row>
    <row r="6227" spans="10:14">
      <c r="J6227" s="89"/>
      <c r="K6227" s="89"/>
      <c r="L6227" s="89"/>
      <c r="M6227" s="91"/>
      <c r="N6227" s="90"/>
    </row>
    <row r="6228" spans="10:14">
      <c r="J6228" s="89"/>
      <c r="K6228" s="89"/>
      <c r="L6228" s="89"/>
      <c r="M6228" s="91"/>
      <c r="N6228" s="90"/>
    </row>
    <row r="6229" spans="10:14">
      <c r="J6229" s="89"/>
      <c r="K6229" s="89"/>
      <c r="L6229" s="89"/>
      <c r="M6229" s="91"/>
      <c r="N6229" s="90"/>
    </row>
    <row r="6230" spans="10:14">
      <c r="J6230" s="89"/>
      <c r="K6230" s="89"/>
      <c r="L6230" s="89"/>
      <c r="M6230" s="91"/>
      <c r="N6230" s="90"/>
    </row>
    <row r="6231" spans="10:14">
      <c r="J6231" s="89"/>
      <c r="K6231" s="89"/>
      <c r="L6231" s="89"/>
      <c r="M6231" s="91"/>
      <c r="N6231" s="90"/>
    </row>
    <row r="6232" spans="10:14">
      <c r="J6232" s="89"/>
      <c r="K6232" s="89"/>
      <c r="L6232" s="89"/>
      <c r="M6232" s="91"/>
      <c r="N6232" s="90"/>
    </row>
    <row r="6233" spans="10:14">
      <c r="J6233" s="89"/>
      <c r="K6233" s="89"/>
      <c r="L6233" s="89"/>
      <c r="M6233" s="91"/>
      <c r="N6233" s="90"/>
    </row>
    <row r="6234" spans="10:14">
      <c r="J6234" s="89"/>
      <c r="K6234" s="89"/>
      <c r="L6234" s="89"/>
      <c r="M6234" s="91"/>
      <c r="N6234" s="90"/>
    </row>
    <row r="6235" spans="10:14">
      <c r="J6235" s="89"/>
      <c r="K6235" s="89"/>
      <c r="L6235" s="89"/>
      <c r="M6235" s="91"/>
      <c r="N6235" s="90"/>
    </row>
    <row r="6236" spans="10:14">
      <c r="J6236" s="89"/>
      <c r="K6236" s="89"/>
      <c r="L6236" s="89"/>
      <c r="M6236" s="91"/>
      <c r="N6236" s="90"/>
    </row>
    <row r="6237" spans="10:14">
      <c r="J6237" s="89"/>
      <c r="K6237" s="89"/>
      <c r="L6237" s="89"/>
      <c r="M6237" s="91"/>
      <c r="N6237" s="90"/>
    </row>
    <row r="6238" spans="10:14">
      <c r="J6238" s="89"/>
      <c r="K6238" s="89"/>
      <c r="L6238" s="89"/>
      <c r="M6238" s="91"/>
      <c r="N6238" s="90"/>
    </row>
    <row r="6239" spans="10:14">
      <c r="J6239" s="89"/>
      <c r="K6239" s="89"/>
      <c r="L6239" s="89"/>
      <c r="M6239" s="91"/>
      <c r="N6239" s="90"/>
    </row>
    <row r="6240" spans="10:14">
      <c r="J6240" s="89"/>
      <c r="K6240" s="89"/>
      <c r="L6240" s="89"/>
      <c r="M6240" s="91"/>
      <c r="N6240" s="90"/>
    </row>
    <row r="6241" spans="10:14">
      <c r="J6241" s="89"/>
      <c r="K6241" s="89"/>
      <c r="L6241" s="89"/>
      <c r="M6241" s="91"/>
      <c r="N6241" s="90"/>
    </row>
    <row r="6242" spans="10:14">
      <c r="J6242" s="89"/>
      <c r="K6242" s="89"/>
      <c r="L6242" s="89"/>
      <c r="M6242" s="91"/>
      <c r="N6242" s="90"/>
    </row>
    <row r="6243" spans="10:14">
      <c r="J6243" s="89"/>
      <c r="K6243" s="89"/>
      <c r="L6243" s="89"/>
      <c r="M6243" s="91"/>
      <c r="N6243" s="90"/>
    </row>
    <row r="6244" spans="10:14">
      <c r="J6244" s="89"/>
      <c r="K6244" s="89"/>
      <c r="L6244" s="89"/>
      <c r="M6244" s="91"/>
      <c r="N6244" s="90"/>
    </row>
    <row r="6245" spans="10:14">
      <c r="J6245" s="89"/>
      <c r="K6245" s="89"/>
      <c r="L6245" s="89"/>
      <c r="M6245" s="91"/>
      <c r="N6245" s="90"/>
    </row>
    <row r="6246" spans="10:14">
      <c r="J6246" s="89"/>
      <c r="K6246" s="89"/>
      <c r="L6246" s="89"/>
      <c r="M6246" s="91"/>
      <c r="N6246" s="90"/>
    </row>
    <row r="6247" spans="10:14">
      <c r="J6247" s="89"/>
      <c r="K6247" s="89"/>
      <c r="L6247" s="89"/>
      <c r="M6247" s="91"/>
      <c r="N6247" s="90"/>
    </row>
    <row r="6248" spans="10:14">
      <c r="J6248" s="89"/>
      <c r="K6248" s="89"/>
      <c r="L6248" s="89"/>
      <c r="M6248" s="91"/>
      <c r="N6248" s="90"/>
    </row>
    <row r="6249" spans="10:14">
      <c r="J6249" s="89"/>
      <c r="K6249" s="89"/>
      <c r="L6249" s="89"/>
      <c r="M6249" s="91"/>
      <c r="N6249" s="90"/>
    </row>
    <row r="6250" spans="10:14">
      <c r="J6250" s="89"/>
      <c r="K6250" s="89"/>
      <c r="L6250" s="89"/>
      <c r="M6250" s="91"/>
      <c r="N6250" s="90"/>
    </row>
    <row r="6251" spans="10:14">
      <c r="J6251" s="89"/>
      <c r="K6251" s="89"/>
      <c r="L6251" s="89"/>
      <c r="M6251" s="91"/>
      <c r="N6251" s="90"/>
    </row>
    <row r="6252" spans="10:14">
      <c r="J6252" s="89"/>
      <c r="K6252" s="89"/>
      <c r="L6252" s="89"/>
      <c r="M6252" s="91"/>
      <c r="N6252" s="90"/>
    </row>
    <row r="6253" spans="10:14">
      <c r="J6253" s="89"/>
      <c r="K6253" s="89"/>
      <c r="L6253" s="89"/>
      <c r="M6253" s="91"/>
      <c r="N6253" s="90"/>
    </row>
    <row r="6254" spans="10:14">
      <c r="J6254" s="89"/>
      <c r="K6254" s="89"/>
      <c r="L6254" s="89"/>
      <c r="M6254" s="91"/>
      <c r="N6254" s="90"/>
    </row>
    <row r="6255" spans="10:14">
      <c r="J6255" s="89"/>
      <c r="K6255" s="89"/>
      <c r="L6255" s="89"/>
      <c r="M6255" s="91"/>
      <c r="N6255" s="90"/>
    </row>
    <row r="6256" spans="10:14">
      <c r="J6256" s="89"/>
      <c r="K6256" s="89"/>
      <c r="L6256" s="89"/>
      <c r="M6256" s="91"/>
      <c r="N6256" s="90"/>
    </row>
    <row r="6257" spans="10:14">
      <c r="J6257" s="89"/>
      <c r="K6257" s="89"/>
      <c r="L6257" s="89"/>
      <c r="M6257" s="91"/>
      <c r="N6257" s="90"/>
    </row>
    <row r="6258" spans="10:14">
      <c r="J6258" s="89"/>
      <c r="K6258" s="89"/>
      <c r="L6258" s="89"/>
      <c r="M6258" s="91"/>
      <c r="N6258" s="90"/>
    </row>
    <row r="6259" spans="10:14">
      <c r="J6259" s="89"/>
      <c r="K6259" s="89"/>
      <c r="L6259" s="89"/>
      <c r="M6259" s="91"/>
      <c r="N6259" s="90"/>
    </row>
    <row r="6260" spans="10:14">
      <c r="J6260" s="89"/>
      <c r="K6260" s="89"/>
      <c r="L6260" s="89"/>
      <c r="M6260" s="91"/>
      <c r="N6260" s="90"/>
    </row>
    <row r="6261" spans="10:14">
      <c r="J6261" s="89"/>
      <c r="K6261" s="89"/>
      <c r="L6261" s="89"/>
      <c r="M6261" s="91"/>
      <c r="N6261" s="90"/>
    </row>
    <row r="6262" spans="10:14">
      <c r="J6262" s="89"/>
      <c r="K6262" s="89"/>
      <c r="L6262" s="89"/>
      <c r="M6262" s="91"/>
      <c r="N6262" s="90"/>
    </row>
    <row r="6263" spans="10:14">
      <c r="J6263" s="89"/>
      <c r="K6263" s="89"/>
      <c r="L6263" s="89"/>
      <c r="M6263" s="91"/>
      <c r="N6263" s="90"/>
    </row>
    <row r="6264" spans="10:14">
      <c r="J6264" s="89"/>
      <c r="K6264" s="89"/>
      <c r="L6264" s="89"/>
      <c r="M6264" s="91"/>
      <c r="N6264" s="90"/>
    </row>
    <row r="6265" spans="10:14">
      <c r="J6265" s="89"/>
      <c r="K6265" s="89"/>
      <c r="L6265" s="89"/>
      <c r="M6265" s="91"/>
      <c r="N6265" s="90"/>
    </row>
    <row r="6266" spans="10:14">
      <c r="J6266" s="89"/>
      <c r="K6266" s="89"/>
      <c r="L6266" s="89"/>
      <c r="M6266" s="91"/>
      <c r="N6266" s="90"/>
    </row>
    <row r="6267" spans="10:14">
      <c r="J6267" s="89"/>
      <c r="K6267" s="89"/>
      <c r="L6267" s="89"/>
      <c r="M6267" s="91"/>
      <c r="N6267" s="90"/>
    </row>
    <row r="6268" spans="10:14">
      <c r="J6268" s="89"/>
      <c r="K6268" s="89"/>
      <c r="L6268" s="89"/>
      <c r="M6268" s="91"/>
      <c r="N6268" s="90"/>
    </row>
    <row r="6269" spans="10:14">
      <c r="J6269" s="89"/>
      <c r="K6269" s="89"/>
      <c r="L6269" s="89"/>
      <c r="M6269" s="91"/>
      <c r="N6269" s="90"/>
    </row>
    <row r="6270" spans="10:14">
      <c r="J6270" s="89"/>
      <c r="K6270" s="89"/>
      <c r="L6270" s="89"/>
      <c r="M6270" s="91"/>
      <c r="N6270" s="90"/>
    </row>
    <row r="6271" spans="10:14">
      <c r="J6271" s="89"/>
      <c r="K6271" s="89"/>
      <c r="L6271" s="89"/>
      <c r="M6271" s="91"/>
      <c r="N6271" s="90"/>
    </row>
    <row r="6272" spans="10:14">
      <c r="J6272" s="89"/>
      <c r="K6272" s="89"/>
      <c r="L6272" s="89"/>
      <c r="M6272" s="91"/>
      <c r="N6272" s="90"/>
    </row>
    <row r="6273" spans="10:14">
      <c r="J6273" s="89"/>
      <c r="K6273" s="89"/>
      <c r="L6273" s="89"/>
      <c r="M6273" s="91"/>
      <c r="N6273" s="90"/>
    </row>
    <row r="6274" spans="10:14">
      <c r="J6274" s="89"/>
      <c r="K6274" s="89"/>
      <c r="L6274" s="89"/>
      <c r="M6274" s="91"/>
      <c r="N6274" s="90"/>
    </row>
    <row r="6275" spans="10:14">
      <c r="J6275" s="89"/>
      <c r="K6275" s="89"/>
      <c r="L6275" s="89"/>
      <c r="M6275" s="91"/>
      <c r="N6275" s="90"/>
    </row>
    <row r="6276" spans="10:14">
      <c r="J6276" s="89"/>
      <c r="K6276" s="89"/>
      <c r="L6276" s="89"/>
      <c r="M6276" s="91"/>
      <c r="N6276" s="90"/>
    </row>
    <row r="6277" spans="10:14">
      <c r="J6277" s="89"/>
      <c r="K6277" s="89"/>
      <c r="L6277" s="89"/>
      <c r="M6277" s="91"/>
      <c r="N6277" s="90"/>
    </row>
    <row r="6278" spans="10:14">
      <c r="J6278" s="89"/>
      <c r="K6278" s="89"/>
      <c r="L6278" s="89"/>
      <c r="M6278" s="91"/>
      <c r="N6278" s="90"/>
    </row>
    <row r="6279" spans="10:14">
      <c r="J6279" s="89"/>
      <c r="K6279" s="89"/>
      <c r="L6279" s="89"/>
      <c r="M6279" s="91"/>
      <c r="N6279" s="90"/>
    </row>
    <row r="6280" spans="10:14">
      <c r="J6280" s="89"/>
      <c r="K6280" s="89"/>
      <c r="L6280" s="89"/>
      <c r="M6280" s="91"/>
      <c r="N6280" s="90"/>
    </row>
    <row r="6281" spans="10:14">
      <c r="J6281" s="89"/>
      <c r="K6281" s="89"/>
      <c r="L6281" s="89"/>
      <c r="M6281" s="91"/>
      <c r="N6281" s="90"/>
    </row>
    <row r="6282" spans="10:14">
      <c r="J6282" s="89"/>
      <c r="K6282" s="89"/>
      <c r="L6282" s="89"/>
      <c r="M6282" s="91"/>
      <c r="N6282" s="90"/>
    </row>
    <row r="6283" spans="10:14">
      <c r="J6283" s="89"/>
      <c r="K6283" s="89"/>
      <c r="L6283" s="89"/>
      <c r="M6283" s="91"/>
      <c r="N6283" s="90"/>
    </row>
    <row r="6284" spans="10:14">
      <c r="J6284" s="89"/>
      <c r="K6284" s="89"/>
      <c r="L6284" s="89"/>
      <c r="M6284" s="91"/>
      <c r="N6284" s="90"/>
    </row>
    <row r="6285" spans="10:14">
      <c r="J6285" s="89"/>
      <c r="K6285" s="89"/>
      <c r="L6285" s="89"/>
      <c r="M6285" s="91"/>
      <c r="N6285" s="90"/>
    </row>
    <row r="6286" spans="10:14">
      <c r="J6286" s="89"/>
      <c r="K6286" s="89"/>
      <c r="L6286" s="89"/>
      <c r="M6286" s="91"/>
      <c r="N6286" s="90"/>
    </row>
    <row r="6287" spans="10:14">
      <c r="J6287" s="89"/>
      <c r="K6287" s="89"/>
      <c r="L6287" s="89"/>
      <c r="M6287" s="91"/>
      <c r="N6287" s="90"/>
    </row>
    <row r="6288" spans="10:14">
      <c r="J6288" s="89"/>
      <c r="K6288" s="89"/>
      <c r="L6288" s="89"/>
      <c r="M6288" s="91"/>
      <c r="N6288" s="90"/>
    </row>
    <row r="6289" spans="10:14">
      <c r="J6289" s="89"/>
      <c r="K6289" s="89"/>
      <c r="L6289" s="89"/>
      <c r="M6289" s="91"/>
      <c r="N6289" s="90"/>
    </row>
    <row r="6290" spans="10:14">
      <c r="J6290" s="89"/>
      <c r="K6290" s="89"/>
      <c r="L6290" s="89"/>
      <c r="M6290" s="91"/>
      <c r="N6290" s="90"/>
    </row>
    <row r="6291" spans="10:14">
      <c r="J6291" s="89"/>
      <c r="K6291" s="89"/>
      <c r="L6291" s="89"/>
      <c r="M6291" s="91"/>
      <c r="N6291" s="90"/>
    </row>
    <row r="6292" spans="10:14">
      <c r="J6292" s="89"/>
      <c r="K6292" s="89"/>
      <c r="L6292" s="89"/>
      <c r="M6292" s="91"/>
      <c r="N6292" s="90"/>
    </row>
    <row r="6293" spans="10:14">
      <c r="J6293" s="89"/>
      <c r="K6293" s="89"/>
      <c r="L6293" s="89"/>
      <c r="M6293" s="91"/>
      <c r="N6293" s="90"/>
    </row>
    <row r="6294" spans="10:14">
      <c r="J6294" s="89"/>
      <c r="K6294" s="89"/>
      <c r="L6294" s="89"/>
      <c r="M6294" s="91"/>
      <c r="N6294" s="90"/>
    </row>
    <row r="6295" spans="10:14">
      <c r="J6295" s="89"/>
      <c r="K6295" s="89"/>
      <c r="L6295" s="89"/>
      <c r="M6295" s="91"/>
      <c r="N6295" s="90"/>
    </row>
    <row r="6296" spans="10:14">
      <c r="J6296" s="89"/>
      <c r="K6296" s="89"/>
      <c r="L6296" s="89"/>
      <c r="M6296" s="91"/>
      <c r="N6296" s="90"/>
    </row>
    <row r="6297" spans="10:14">
      <c r="J6297" s="89"/>
      <c r="K6297" s="89"/>
      <c r="L6297" s="89"/>
      <c r="M6297" s="91"/>
      <c r="N6297" s="90"/>
    </row>
    <row r="6298" spans="10:14">
      <c r="J6298" s="89"/>
      <c r="K6298" s="89"/>
      <c r="L6298" s="89"/>
      <c r="M6298" s="91"/>
      <c r="N6298" s="90"/>
    </row>
    <row r="6299" spans="10:14">
      <c r="J6299" s="89"/>
      <c r="K6299" s="89"/>
      <c r="L6299" s="89"/>
      <c r="M6299" s="91"/>
      <c r="N6299" s="90"/>
    </row>
    <row r="6300" spans="10:14">
      <c r="J6300" s="89"/>
      <c r="K6300" s="89"/>
      <c r="L6300" s="89"/>
      <c r="M6300" s="91"/>
      <c r="N6300" s="90"/>
    </row>
    <row r="6301" spans="10:14">
      <c r="J6301" s="89"/>
      <c r="K6301" s="89"/>
      <c r="L6301" s="89"/>
      <c r="M6301" s="91"/>
      <c r="N6301" s="90"/>
    </row>
    <row r="6302" spans="10:14">
      <c r="J6302" s="89"/>
      <c r="K6302" s="89"/>
      <c r="L6302" s="89"/>
      <c r="M6302" s="91"/>
      <c r="N6302" s="90"/>
    </row>
    <row r="6303" spans="10:14">
      <c r="J6303" s="89"/>
      <c r="K6303" s="89"/>
      <c r="L6303" s="89"/>
      <c r="M6303" s="91"/>
      <c r="N6303" s="90"/>
    </row>
    <row r="6304" spans="10:14">
      <c r="J6304" s="89"/>
      <c r="K6304" s="89"/>
      <c r="L6304" s="89"/>
      <c r="M6304" s="91"/>
      <c r="N6304" s="90"/>
    </row>
    <row r="6305" spans="10:14">
      <c r="J6305" s="89"/>
      <c r="K6305" s="89"/>
      <c r="L6305" s="89"/>
      <c r="M6305" s="91"/>
      <c r="N6305" s="90"/>
    </row>
    <row r="6306" spans="10:14">
      <c r="J6306" s="89"/>
      <c r="K6306" s="89"/>
      <c r="L6306" s="89"/>
      <c r="M6306" s="91"/>
      <c r="N6306" s="90"/>
    </row>
    <row r="6307" spans="10:14">
      <c r="J6307" s="89"/>
      <c r="K6307" s="89"/>
      <c r="L6307" s="89"/>
      <c r="M6307" s="91"/>
      <c r="N6307" s="90"/>
    </row>
    <row r="6308" spans="10:14">
      <c r="J6308" s="89"/>
      <c r="K6308" s="89"/>
      <c r="L6308" s="89"/>
      <c r="M6308" s="91"/>
      <c r="N6308" s="90"/>
    </row>
    <row r="6309" spans="10:14">
      <c r="J6309" s="89"/>
      <c r="K6309" s="89"/>
      <c r="L6309" s="89"/>
      <c r="M6309" s="91"/>
      <c r="N6309" s="90"/>
    </row>
    <row r="6310" spans="10:14">
      <c r="J6310" s="89"/>
      <c r="K6310" s="89"/>
      <c r="L6310" s="89"/>
      <c r="M6310" s="91"/>
      <c r="N6310" s="90"/>
    </row>
    <row r="6311" spans="10:14">
      <c r="J6311" s="89"/>
      <c r="K6311" s="89"/>
      <c r="L6311" s="89"/>
      <c r="M6311" s="91"/>
      <c r="N6311" s="90"/>
    </row>
    <row r="6312" spans="10:14">
      <c r="J6312" s="89"/>
      <c r="K6312" s="89"/>
      <c r="L6312" s="89"/>
      <c r="M6312" s="91"/>
      <c r="N6312" s="90"/>
    </row>
    <row r="6313" spans="10:14">
      <c r="J6313" s="89"/>
      <c r="K6313" s="89"/>
      <c r="L6313" s="89"/>
      <c r="M6313" s="91"/>
      <c r="N6313" s="90"/>
    </row>
    <row r="6314" spans="10:14">
      <c r="J6314" s="89"/>
      <c r="K6314" s="89"/>
      <c r="L6314" s="89"/>
      <c r="M6314" s="91"/>
      <c r="N6314" s="90"/>
    </row>
    <row r="6315" spans="10:14">
      <c r="J6315" s="89"/>
      <c r="K6315" s="89"/>
      <c r="L6315" s="89"/>
      <c r="M6315" s="91"/>
      <c r="N6315" s="90"/>
    </row>
    <row r="6316" spans="10:14">
      <c r="J6316" s="89"/>
      <c r="K6316" s="89"/>
      <c r="L6316" s="89"/>
      <c r="M6316" s="91"/>
      <c r="N6316" s="90"/>
    </row>
    <row r="6317" spans="10:14">
      <c r="J6317" s="89"/>
      <c r="K6317" s="89"/>
      <c r="L6317" s="89"/>
      <c r="M6317" s="91"/>
      <c r="N6317" s="90"/>
    </row>
    <row r="6318" spans="10:14">
      <c r="J6318" s="89"/>
      <c r="K6318" s="89"/>
      <c r="L6318" s="89"/>
      <c r="M6318" s="91"/>
      <c r="N6318" s="90"/>
    </row>
    <row r="6319" spans="10:14">
      <c r="J6319" s="89"/>
      <c r="K6319" s="89"/>
      <c r="L6319" s="89"/>
      <c r="M6319" s="91"/>
      <c r="N6319" s="90"/>
    </row>
    <row r="6320" spans="10:14">
      <c r="J6320" s="89"/>
      <c r="K6320" s="89"/>
      <c r="L6320" s="89"/>
      <c r="M6320" s="91"/>
      <c r="N6320" s="90"/>
    </row>
    <row r="6321" spans="10:14">
      <c r="J6321" s="89"/>
      <c r="K6321" s="89"/>
      <c r="L6321" s="89"/>
      <c r="M6321" s="91"/>
      <c r="N6321" s="90"/>
    </row>
    <row r="6322" spans="10:14">
      <c r="J6322" s="89"/>
      <c r="K6322" s="89"/>
      <c r="L6322" s="89"/>
      <c r="M6322" s="91"/>
      <c r="N6322" s="90"/>
    </row>
    <row r="6323" spans="10:14">
      <c r="J6323" s="89"/>
      <c r="K6323" s="89"/>
      <c r="L6323" s="89"/>
      <c r="M6323" s="91"/>
      <c r="N6323" s="90"/>
    </row>
    <row r="6324" spans="10:14">
      <c r="J6324" s="89"/>
      <c r="K6324" s="89"/>
      <c r="L6324" s="89"/>
      <c r="M6324" s="91"/>
      <c r="N6324" s="90"/>
    </row>
    <row r="6325" spans="10:14">
      <c r="J6325" s="89"/>
      <c r="K6325" s="89"/>
      <c r="L6325" s="89"/>
      <c r="M6325" s="91"/>
      <c r="N6325" s="90"/>
    </row>
    <row r="6326" spans="10:14">
      <c r="J6326" s="89"/>
      <c r="K6326" s="89"/>
      <c r="L6326" s="89"/>
      <c r="M6326" s="91"/>
      <c r="N6326" s="90"/>
    </row>
    <row r="6327" spans="10:14">
      <c r="J6327" s="89"/>
      <c r="K6327" s="89"/>
      <c r="L6327" s="89"/>
      <c r="M6327" s="91"/>
      <c r="N6327" s="90"/>
    </row>
    <row r="6328" spans="10:14">
      <c r="J6328" s="89"/>
      <c r="K6328" s="89"/>
      <c r="L6328" s="89"/>
      <c r="M6328" s="91"/>
      <c r="N6328" s="90"/>
    </row>
    <row r="6329" spans="10:14">
      <c r="J6329" s="89"/>
      <c r="K6329" s="89"/>
      <c r="L6329" s="89"/>
      <c r="M6329" s="91"/>
      <c r="N6329" s="90"/>
    </row>
    <row r="6330" spans="10:14">
      <c r="J6330" s="89"/>
      <c r="K6330" s="89"/>
      <c r="L6330" s="89"/>
      <c r="M6330" s="91"/>
      <c r="N6330" s="90"/>
    </row>
    <row r="6331" spans="10:14">
      <c r="J6331" s="89"/>
      <c r="K6331" s="89"/>
      <c r="L6331" s="89"/>
      <c r="M6331" s="91"/>
      <c r="N6331" s="90"/>
    </row>
    <row r="6332" spans="10:14">
      <c r="J6332" s="89"/>
      <c r="K6332" s="89"/>
      <c r="L6332" s="89"/>
      <c r="M6332" s="91"/>
      <c r="N6332" s="90"/>
    </row>
    <row r="6333" spans="10:14">
      <c r="J6333" s="89"/>
      <c r="K6333" s="89"/>
      <c r="L6333" s="89"/>
      <c r="M6333" s="91"/>
      <c r="N6333" s="90"/>
    </row>
    <row r="6334" spans="10:14">
      <c r="J6334" s="89"/>
      <c r="K6334" s="89"/>
      <c r="L6334" s="89"/>
      <c r="M6334" s="91"/>
      <c r="N6334" s="90"/>
    </row>
    <row r="6335" spans="10:14">
      <c r="J6335" s="89"/>
      <c r="K6335" s="89"/>
      <c r="L6335" s="89"/>
      <c r="M6335" s="91"/>
      <c r="N6335" s="90"/>
    </row>
    <row r="6336" spans="10:14">
      <c r="J6336" s="89"/>
      <c r="K6336" s="89"/>
      <c r="L6336" s="89"/>
      <c r="M6336" s="91"/>
      <c r="N6336" s="90"/>
    </row>
    <row r="6337" spans="10:14">
      <c r="J6337" s="89"/>
      <c r="K6337" s="89"/>
      <c r="L6337" s="89"/>
      <c r="M6337" s="91"/>
      <c r="N6337" s="90"/>
    </row>
    <row r="6338" spans="10:14">
      <c r="J6338" s="89"/>
      <c r="K6338" s="89"/>
      <c r="L6338" s="89"/>
      <c r="M6338" s="91"/>
      <c r="N6338" s="90"/>
    </row>
    <row r="6339" spans="10:14">
      <c r="J6339" s="89"/>
      <c r="K6339" s="89"/>
      <c r="L6339" s="89"/>
      <c r="M6339" s="91"/>
      <c r="N6339" s="90"/>
    </row>
    <row r="6340" spans="10:14">
      <c r="J6340" s="89"/>
      <c r="K6340" s="89"/>
      <c r="L6340" s="89"/>
      <c r="M6340" s="91"/>
      <c r="N6340" s="90"/>
    </row>
    <row r="6341" spans="10:14">
      <c r="J6341" s="89"/>
      <c r="K6341" s="89"/>
      <c r="L6341" s="89"/>
      <c r="M6341" s="91"/>
      <c r="N6341" s="90"/>
    </row>
    <row r="6342" spans="10:14">
      <c r="J6342" s="89"/>
      <c r="K6342" s="89"/>
      <c r="L6342" s="89"/>
      <c r="M6342" s="91"/>
      <c r="N6342" s="90"/>
    </row>
    <row r="6343" spans="10:14">
      <c r="J6343" s="89"/>
      <c r="K6343" s="89"/>
      <c r="L6343" s="89"/>
      <c r="M6343" s="91"/>
      <c r="N6343" s="90"/>
    </row>
    <row r="6344" spans="10:14">
      <c r="J6344" s="89"/>
      <c r="K6344" s="89"/>
      <c r="L6344" s="89"/>
      <c r="M6344" s="91"/>
      <c r="N6344" s="90"/>
    </row>
    <row r="6345" spans="10:14">
      <c r="J6345" s="89"/>
      <c r="K6345" s="89"/>
      <c r="L6345" s="89"/>
      <c r="M6345" s="91"/>
      <c r="N6345" s="90"/>
    </row>
    <row r="6346" spans="10:14">
      <c r="J6346" s="89"/>
      <c r="K6346" s="89"/>
      <c r="L6346" s="89"/>
      <c r="M6346" s="91"/>
      <c r="N6346" s="90"/>
    </row>
    <row r="6347" spans="10:14">
      <c r="J6347" s="89"/>
      <c r="K6347" s="89"/>
      <c r="L6347" s="89"/>
      <c r="M6347" s="91"/>
      <c r="N6347" s="90"/>
    </row>
    <row r="6348" spans="10:14">
      <c r="J6348" s="89"/>
      <c r="K6348" s="89"/>
      <c r="L6348" s="89"/>
      <c r="M6348" s="91"/>
      <c r="N6348" s="90"/>
    </row>
    <row r="6349" spans="10:14">
      <c r="J6349" s="89"/>
      <c r="K6349" s="89"/>
      <c r="L6349" s="89"/>
      <c r="M6349" s="91"/>
      <c r="N6349" s="90"/>
    </row>
    <row r="6350" spans="10:14">
      <c r="J6350" s="89"/>
      <c r="K6350" s="89"/>
      <c r="L6350" s="89"/>
      <c r="M6350" s="91"/>
      <c r="N6350" s="90"/>
    </row>
    <row r="6351" spans="10:14">
      <c r="J6351" s="89"/>
      <c r="K6351" s="89"/>
      <c r="L6351" s="89"/>
      <c r="M6351" s="91"/>
      <c r="N6351" s="90"/>
    </row>
    <row r="6352" spans="10:14">
      <c r="J6352" s="89"/>
      <c r="K6352" s="89"/>
      <c r="L6352" s="89"/>
      <c r="M6352" s="91"/>
      <c r="N6352" s="90"/>
    </row>
    <row r="6353" spans="10:14">
      <c r="J6353" s="89"/>
      <c r="K6353" s="89"/>
      <c r="L6353" s="89"/>
      <c r="M6353" s="91"/>
      <c r="N6353" s="90"/>
    </row>
    <row r="6354" spans="10:14">
      <c r="J6354" s="89"/>
      <c r="K6354" s="89"/>
      <c r="L6354" s="89"/>
      <c r="M6354" s="91"/>
      <c r="N6354" s="90"/>
    </row>
    <row r="6355" spans="10:14">
      <c r="J6355" s="89"/>
      <c r="K6355" s="89"/>
      <c r="L6355" s="89"/>
      <c r="M6355" s="91"/>
      <c r="N6355" s="90"/>
    </row>
    <row r="6356" spans="10:14">
      <c r="J6356" s="89"/>
      <c r="K6356" s="89"/>
      <c r="L6356" s="89"/>
      <c r="M6356" s="91"/>
      <c r="N6356" s="90"/>
    </row>
    <row r="6357" spans="10:14">
      <c r="J6357" s="89"/>
      <c r="K6357" s="89"/>
      <c r="L6357" s="89"/>
      <c r="M6357" s="91"/>
      <c r="N6357" s="90"/>
    </row>
    <row r="6358" spans="10:14">
      <c r="J6358" s="89"/>
      <c r="K6358" s="89"/>
      <c r="L6358" s="89"/>
      <c r="M6358" s="91"/>
      <c r="N6358" s="90"/>
    </row>
    <row r="6359" spans="10:14">
      <c r="J6359" s="89"/>
      <c r="K6359" s="89"/>
      <c r="L6359" s="89"/>
      <c r="M6359" s="91"/>
      <c r="N6359" s="90"/>
    </row>
    <row r="6360" spans="10:14">
      <c r="J6360" s="89"/>
      <c r="K6360" s="89"/>
      <c r="L6360" s="89"/>
      <c r="M6360" s="91"/>
      <c r="N6360" s="90"/>
    </row>
    <row r="6361" spans="10:14">
      <c r="J6361" s="89"/>
      <c r="K6361" s="89"/>
      <c r="L6361" s="89"/>
      <c r="M6361" s="91"/>
      <c r="N6361" s="90"/>
    </row>
    <row r="6362" spans="10:14">
      <c r="J6362" s="89"/>
      <c r="K6362" s="89"/>
      <c r="L6362" s="89"/>
      <c r="M6362" s="91"/>
      <c r="N6362" s="90"/>
    </row>
    <row r="6363" spans="10:14">
      <c r="J6363" s="89"/>
      <c r="K6363" s="89"/>
      <c r="L6363" s="89"/>
      <c r="M6363" s="91"/>
      <c r="N6363" s="90"/>
    </row>
    <row r="6364" spans="10:14">
      <c r="J6364" s="89"/>
      <c r="K6364" s="89"/>
      <c r="L6364" s="89"/>
      <c r="M6364" s="91"/>
      <c r="N6364" s="90"/>
    </row>
    <row r="6365" spans="10:14">
      <c r="J6365" s="89"/>
      <c r="K6365" s="89"/>
      <c r="L6365" s="89"/>
      <c r="M6365" s="91"/>
      <c r="N6365" s="90"/>
    </row>
    <row r="6366" spans="10:14">
      <c r="J6366" s="89"/>
      <c r="K6366" s="89"/>
      <c r="L6366" s="89"/>
      <c r="M6366" s="91"/>
      <c r="N6366" s="90"/>
    </row>
    <row r="6367" spans="10:14">
      <c r="J6367" s="89"/>
      <c r="K6367" s="89"/>
      <c r="L6367" s="89"/>
      <c r="M6367" s="91"/>
      <c r="N6367" s="90"/>
    </row>
    <row r="6368" spans="10:14">
      <c r="J6368" s="89"/>
      <c r="K6368" s="89"/>
      <c r="L6368" s="89"/>
      <c r="M6368" s="91"/>
      <c r="N6368" s="90"/>
    </row>
    <row r="6369" spans="10:14">
      <c r="J6369" s="89"/>
      <c r="K6369" s="89"/>
      <c r="L6369" s="89"/>
      <c r="M6369" s="91"/>
      <c r="N6369" s="90"/>
    </row>
    <row r="6370" spans="10:14">
      <c r="J6370" s="89"/>
      <c r="K6370" s="89"/>
      <c r="L6370" s="89"/>
      <c r="M6370" s="91"/>
      <c r="N6370" s="90"/>
    </row>
    <row r="6371" spans="10:14">
      <c r="J6371" s="89"/>
      <c r="K6371" s="89"/>
      <c r="L6371" s="89"/>
      <c r="M6371" s="91"/>
      <c r="N6371" s="90"/>
    </row>
    <row r="6372" spans="10:14">
      <c r="J6372" s="89"/>
      <c r="K6372" s="89"/>
      <c r="L6372" s="89"/>
      <c r="M6372" s="91"/>
      <c r="N6372" s="90"/>
    </row>
    <row r="6373" spans="10:14">
      <c r="J6373" s="89"/>
      <c r="K6373" s="89"/>
      <c r="L6373" s="89"/>
      <c r="M6373" s="91"/>
      <c r="N6373" s="90"/>
    </row>
    <row r="6374" spans="10:14">
      <c r="J6374" s="89"/>
      <c r="K6374" s="89"/>
      <c r="L6374" s="89"/>
      <c r="M6374" s="91"/>
      <c r="N6374" s="90"/>
    </row>
    <row r="6375" spans="10:14">
      <c r="J6375" s="89"/>
      <c r="K6375" s="89"/>
      <c r="L6375" s="89"/>
      <c r="M6375" s="91"/>
      <c r="N6375" s="90"/>
    </row>
    <row r="6376" spans="10:14">
      <c r="J6376" s="89"/>
      <c r="K6376" s="89"/>
      <c r="L6376" s="89"/>
      <c r="M6376" s="91"/>
      <c r="N6376" s="90"/>
    </row>
    <row r="6377" spans="10:14">
      <c r="J6377" s="89"/>
      <c r="K6377" s="89"/>
      <c r="L6377" s="89"/>
      <c r="M6377" s="91"/>
      <c r="N6377" s="90"/>
    </row>
    <row r="6378" spans="10:14">
      <c r="J6378" s="89"/>
      <c r="K6378" s="89"/>
      <c r="L6378" s="89"/>
      <c r="M6378" s="91"/>
      <c r="N6378" s="90"/>
    </row>
    <row r="6379" spans="10:14">
      <c r="J6379" s="89"/>
      <c r="K6379" s="89"/>
      <c r="L6379" s="89"/>
      <c r="M6379" s="91"/>
      <c r="N6379" s="90"/>
    </row>
    <row r="6380" spans="10:14">
      <c r="J6380" s="89"/>
      <c r="K6380" s="89"/>
      <c r="L6380" s="89"/>
      <c r="M6380" s="91"/>
      <c r="N6380" s="90"/>
    </row>
    <row r="6381" spans="10:14">
      <c r="J6381" s="89"/>
      <c r="K6381" s="89"/>
      <c r="L6381" s="89"/>
      <c r="M6381" s="91"/>
      <c r="N6381" s="90"/>
    </row>
    <row r="6382" spans="10:14">
      <c r="J6382" s="89"/>
      <c r="K6382" s="89"/>
      <c r="L6382" s="89"/>
      <c r="M6382" s="91"/>
      <c r="N6382" s="90"/>
    </row>
    <row r="6383" spans="10:14">
      <c r="J6383" s="89"/>
      <c r="K6383" s="89"/>
      <c r="L6383" s="89"/>
      <c r="M6383" s="91"/>
      <c r="N6383" s="90"/>
    </row>
    <row r="6384" spans="10:14">
      <c r="J6384" s="89"/>
      <c r="K6384" s="89"/>
      <c r="L6384" s="89"/>
      <c r="M6384" s="91"/>
      <c r="N6384" s="90"/>
    </row>
    <row r="6385" spans="10:14">
      <c r="J6385" s="89"/>
      <c r="K6385" s="89"/>
      <c r="L6385" s="89"/>
      <c r="M6385" s="91"/>
      <c r="N6385" s="90"/>
    </row>
    <row r="6386" spans="10:14">
      <c r="J6386" s="89"/>
      <c r="K6386" s="89"/>
      <c r="L6386" s="89"/>
      <c r="M6386" s="91"/>
      <c r="N6386" s="90"/>
    </row>
    <row r="6387" spans="10:14">
      <c r="J6387" s="89"/>
      <c r="K6387" s="89"/>
      <c r="L6387" s="89"/>
      <c r="M6387" s="91"/>
      <c r="N6387" s="90"/>
    </row>
    <row r="6388" spans="10:14">
      <c r="J6388" s="89"/>
      <c r="K6388" s="89"/>
      <c r="L6388" s="89"/>
      <c r="M6388" s="91"/>
      <c r="N6388" s="90"/>
    </row>
    <row r="6389" spans="10:14">
      <c r="J6389" s="89"/>
      <c r="K6389" s="89"/>
      <c r="L6389" s="89"/>
      <c r="M6389" s="91"/>
      <c r="N6389" s="90"/>
    </row>
    <row r="6390" spans="10:14">
      <c r="J6390" s="89"/>
      <c r="K6390" s="89"/>
      <c r="L6390" s="89"/>
      <c r="M6390" s="91"/>
      <c r="N6390" s="90"/>
    </row>
    <row r="6391" spans="10:14">
      <c r="J6391" s="89"/>
      <c r="K6391" s="89"/>
      <c r="L6391" s="89"/>
      <c r="M6391" s="91"/>
      <c r="N6391" s="90"/>
    </row>
    <row r="6392" spans="10:14">
      <c r="J6392" s="89"/>
      <c r="K6392" s="89"/>
      <c r="L6392" s="89"/>
      <c r="M6392" s="91"/>
      <c r="N6392" s="90"/>
    </row>
    <row r="6393" spans="10:14">
      <c r="J6393" s="89"/>
      <c r="K6393" s="89"/>
      <c r="L6393" s="89"/>
      <c r="M6393" s="91"/>
      <c r="N6393" s="90"/>
    </row>
    <row r="6394" spans="10:14">
      <c r="J6394" s="89"/>
      <c r="K6394" s="89"/>
      <c r="L6394" s="89"/>
      <c r="M6394" s="91"/>
      <c r="N6394" s="90"/>
    </row>
    <row r="6395" spans="10:14">
      <c r="J6395" s="89"/>
      <c r="K6395" s="89"/>
      <c r="L6395" s="89"/>
      <c r="M6395" s="91"/>
      <c r="N6395" s="90"/>
    </row>
    <row r="6396" spans="10:14">
      <c r="J6396" s="89"/>
      <c r="K6396" s="89"/>
      <c r="L6396" s="89"/>
      <c r="M6396" s="91"/>
      <c r="N6396" s="90"/>
    </row>
    <row r="6397" spans="10:14">
      <c r="J6397" s="89"/>
      <c r="K6397" s="89"/>
      <c r="L6397" s="89"/>
      <c r="M6397" s="91"/>
      <c r="N6397" s="90"/>
    </row>
    <row r="6398" spans="10:14">
      <c r="J6398" s="89"/>
      <c r="K6398" s="89"/>
      <c r="L6398" s="89"/>
      <c r="M6398" s="91"/>
      <c r="N6398" s="90"/>
    </row>
    <row r="6399" spans="10:14">
      <c r="J6399" s="89"/>
      <c r="K6399" s="89"/>
      <c r="L6399" s="89"/>
      <c r="M6399" s="91"/>
      <c r="N6399" s="90"/>
    </row>
    <row r="6400" spans="10:14">
      <c r="J6400" s="89"/>
      <c r="K6400" s="89"/>
      <c r="L6400" s="89"/>
      <c r="M6400" s="91"/>
      <c r="N6400" s="90"/>
    </row>
    <row r="6401" spans="10:14">
      <c r="J6401" s="89"/>
      <c r="K6401" s="89"/>
      <c r="L6401" s="89"/>
      <c r="M6401" s="91"/>
      <c r="N6401" s="90"/>
    </row>
    <row r="6402" spans="10:14">
      <c r="J6402" s="89"/>
      <c r="K6402" s="89"/>
      <c r="L6402" s="89"/>
      <c r="M6402" s="91"/>
      <c r="N6402" s="90"/>
    </row>
    <row r="6403" spans="10:14">
      <c r="J6403" s="89"/>
      <c r="K6403" s="89"/>
      <c r="L6403" s="89"/>
      <c r="M6403" s="91"/>
      <c r="N6403" s="90"/>
    </row>
    <row r="6404" spans="10:14">
      <c r="J6404" s="89"/>
      <c r="K6404" s="89"/>
      <c r="L6404" s="89"/>
      <c r="M6404" s="91"/>
      <c r="N6404" s="90"/>
    </row>
    <row r="6405" spans="10:14">
      <c r="J6405" s="89"/>
      <c r="K6405" s="89"/>
      <c r="L6405" s="89"/>
      <c r="M6405" s="91"/>
      <c r="N6405" s="90"/>
    </row>
    <row r="6406" spans="10:14">
      <c r="J6406" s="89"/>
      <c r="K6406" s="89"/>
      <c r="L6406" s="89"/>
      <c r="M6406" s="91"/>
      <c r="N6406" s="90"/>
    </row>
    <row r="6407" spans="10:14">
      <c r="J6407" s="89"/>
      <c r="K6407" s="89"/>
      <c r="L6407" s="89"/>
      <c r="M6407" s="91"/>
      <c r="N6407" s="90"/>
    </row>
    <row r="6408" spans="10:14">
      <c r="J6408" s="89"/>
      <c r="K6408" s="89"/>
      <c r="L6408" s="89"/>
      <c r="M6408" s="91"/>
      <c r="N6408" s="90"/>
    </row>
    <row r="6409" spans="10:14">
      <c r="J6409" s="89"/>
      <c r="K6409" s="89"/>
      <c r="L6409" s="89"/>
      <c r="M6409" s="91"/>
      <c r="N6409" s="90"/>
    </row>
    <row r="6410" spans="10:14">
      <c r="J6410" s="89"/>
      <c r="K6410" s="89"/>
      <c r="L6410" s="89"/>
      <c r="M6410" s="91"/>
      <c r="N6410" s="90"/>
    </row>
    <row r="6411" spans="10:14">
      <c r="J6411" s="89"/>
      <c r="K6411" s="89"/>
      <c r="L6411" s="89"/>
      <c r="M6411" s="91"/>
      <c r="N6411" s="90"/>
    </row>
    <row r="6412" spans="10:14">
      <c r="J6412" s="89"/>
      <c r="K6412" s="89"/>
      <c r="L6412" s="89"/>
      <c r="M6412" s="91"/>
      <c r="N6412" s="90"/>
    </row>
    <row r="6413" spans="10:14">
      <c r="J6413" s="89"/>
      <c r="K6413" s="89"/>
      <c r="L6413" s="89"/>
      <c r="M6413" s="91"/>
      <c r="N6413" s="90"/>
    </row>
    <row r="6414" spans="10:14">
      <c r="J6414" s="89"/>
      <c r="K6414" s="89"/>
      <c r="L6414" s="89"/>
      <c r="M6414" s="91"/>
      <c r="N6414" s="90"/>
    </row>
    <row r="6415" spans="10:14">
      <c r="J6415" s="89"/>
      <c r="K6415" s="89"/>
      <c r="L6415" s="89"/>
      <c r="M6415" s="91"/>
      <c r="N6415" s="90"/>
    </row>
    <row r="6416" spans="10:14">
      <c r="J6416" s="89"/>
      <c r="K6416" s="89"/>
      <c r="L6416" s="89"/>
      <c r="M6416" s="91"/>
      <c r="N6416" s="90"/>
    </row>
    <row r="6417" spans="10:14">
      <c r="J6417" s="89"/>
      <c r="K6417" s="89"/>
      <c r="L6417" s="89"/>
      <c r="M6417" s="91"/>
      <c r="N6417" s="90"/>
    </row>
    <row r="6418" spans="10:14">
      <c r="J6418" s="89"/>
      <c r="K6418" s="89"/>
      <c r="L6418" s="89"/>
      <c r="M6418" s="91"/>
      <c r="N6418" s="90"/>
    </row>
    <row r="6419" spans="10:14">
      <c r="J6419" s="89"/>
      <c r="K6419" s="89"/>
      <c r="L6419" s="89"/>
      <c r="M6419" s="91"/>
      <c r="N6419" s="90"/>
    </row>
    <row r="6420" spans="10:14">
      <c r="J6420" s="89"/>
      <c r="K6420" s="89"/>
      <c r="L6420" s="89"/>
      <c r="M6420" s="91"/>
      <c r="N6420" s="90"/>
    </row>
    <row r="6421" spans="10:14">
      <c r="J6421" s="89"/>
      <c r="K6421" s="89"/>
      <c r="L6421" s="89"/>
      <c r="M6421" s="91"/>
      <c r="N6421" s="90"/>
    </row>
    <row r="6422" spans="10:14">
      <c r="J6422" s="89"/>
      <c r="K6422" s="89"/>
      <c r="L6422" s="89"/>
      <c r="M6422" s="91"/>
      <c r="N6422" s="90"/>
    </row>
    <row r="6423" spans="10:14">
      <c r="J6423" s="89"/>
      <c r="K6423" s="89"/>
      <c r="L6423" s="89"/>
      <c r="M6423" s="91"/>
      <c r="N6423" s="90"/>
    </row>
    <row r="6424" spans="10:14">
      <c r="J6424" s="89"/>
      <c r="K6424" s="89"/>
      <c r="L6424" s="89"/>
      <c r="M6424" s="91"/>
      <c r="N6424" s="90"/>
    </row>
    <row r="6425" spans="10:14">
      <c r="J6425" s="89"/>
      <c r="K6425" s="89"/>
      <c r="L6425" s="89"/>
      <c r="M6425" s="91"/>
      <c r="N6425" s="90"/>
    </row>
    <row r="6426" spans="10:14">
      <c r="J6426" s="89"/>
      <c r="K6426" s="89"/>
      <c r="L6426" s="89"/>
      <c r="M6426" s="91"/>
      <c r="N6426" s="90"/>
    </row>
    <row r="6427" spans="10:14">
      <c r="J6427" s="89"/>
      <c r="K6427" s="89"/>
      <c r="L6427" s="89"/>
      <c r="M6427" s="91"/>
      <c r="N6427" s="90"/>
    </row>
    <row r="6428" spans="10:14">
      <c r="J6428" s="89"/>
      <c r="K6428" s="89"/>
      <c r="L6428" s="89"/>
      <c r="M6428" s="91"/>
      <c r="N6428" s="90"/>
    </row>
    <row r="6429" spans="10:14">
      <c r="J6429" s="89"/>
      <c r="K6429" s="89"/>
      <c r="L6429" s="89"/>
      <c r="M6429" s="91"/>
      <c r="N6429" s="90"/>
    </row>
    <row r="6430" spans="10:14">
      <c r="J6430" s="89"/>
      <c r="K6430" s="89"/>
      <c r="L6430" s="89"/>
      <c r="M6430" s="91"/>
      <c r="N6430" s="90"/>
    </row>
    <row r="6431" spans="10:14">
      <c r="J6431" s="89"/>
      <c r="K6431" s="89"/>
      <c r="L6431" s="89"/>
      <c r="M6431" s="91"/>
      <c r="N6431" s="90"/>
    </row>
    <row r="6432" spans="10:14">
      <c r="J6432" s="89"/>
      <c r="K6432" s="89"/>
      <c r="L6432" s="89"/>
      <c r="M6432" s="91"/>
      <c r="N6432" s="90"/>
    </row>
    <row r="6433" spans="10:14">
      <c r="J6433" s="89"/>
      <c r="K6433" s="89"/>
      <c r="L6433" s="89"/>
      <c r="M6433" s="91"/>
      <c r="N6433" s="90"/>
    </row>
    <row r="6434" spans="10:14">
      <c r="J6434" s="89"/>
      <c r="K6434" s="89"/>
      <c r="L6434" s="89"/>
      <c r="M6434" s="91"/>
      <c r="N6434" s="90"/>
    </row>
    <row r="6435" spans="10:14">
      <c r="J6435" s="89"/>
      <c r="K6435" s="89"/>
      <c r="L6435" s="89"/>
      <c r="M6435" s="91"/>
      <c r="N6435" s="90"/>
    </row>
    <row r="6436" spans="10:14">
      <c r="J6436" s="89"/>
      <c r="K6436" s="89"/>
      <c r="L6436" s="89"/>
      <c r="M6436" s="91"/>
      <c r="N6436" s="90"/>
    </row>
    <row r="6437" spans="10:14">
      <c r="J6437" s="89"/>
      <c r="K6437" s="89"/>
      <c r="L6437" s="89"/>
      <c r="M6437" s="91"/>
      <c r="N6437" s="90"/>
    </row>
    <row r="6438" spans="10:14">
      <c r="J6438" s="89"/>
      <c r="K6438" s="89"/>
      <c r="L6438" s="89"/>
      <c r="M6438" s="91"/>
      <c r="N6438" s="90"/>
    </row>
    <row r="6439" spans="10:14">
      <c r="J6439" s="89"/>
      <c r="K6439" s="89"/>
      <c r="L6439" s="89"/>
      <c r="M6439" s="91"/>
      <c r="N6439" s="90"/>
    </row>
    <row r="6440" spans="10:14">
      <c r="J6440" s="89"/>
      <c r="K6440" s="89"/>
      <c r="L6440" s="89"/>
      <c r="M6440" s="91"/>
      <c r="N6440" s="90"/>
    </row>
    <row r="6441" spans="10:14">
      <c r="J6441" s="89"/>
      <c r="K6441" s="89"/>
      <c r="L6441" s="89"/>
      <c r="M6441" s="91"/>
      <c r="N6441" s="90"/>
    </row>
    <row r="6442" spans="10:14">
      <c r="J6442" s="89"/>
      <c r="K6442" s="89"/>
      <c r="L6442" s="89"/>
      <c r="M6442" s="91"/>
      <c r="N6442" s="90"/>
    </row>
    <row r="6443" spans="10:14">
      <c r="J6443" s="89"/>
      <c r="K6443" s="89"/>
      <c r="L6443" s="89"/>
      <c r="M6443" s="91"/>
      <c r="N6443" s="90"/>
    </row>
    <row r="6444" spans="10:14">
      <c r="J6444" s="89"/>
      <c r="K6444" s="89"/>
      <c r="L6444" s="89"/>
      <c r="M6444" s="91"/>
      <c r="N6444" s="90"/>
    </row>
    <row r="6445" spans="10:14">
      <c r="J6445" s="89"/>
      <c r="K6445" s="89"/>
      <c r="L6445" s="89"/>
      <c r="M6445" s="91"/>
      <c r="N6445" s="90"/>
    </row>
    <row r="6446" spans="10:14">
      <c r="J6446" s="89"/>
      <c r="K6446" s="89"/>
      <c r="L6446" s="89"/>
      <c r="M6446" s="91"/>
      <c r="N6446" s="90"/>
    </row>
    <row r="6447" spans="10:14">
      <c r="J6447" s="89"/>
      <c r="K6447" s="89"/>
      <c r="L6447" s="89"/>
      <c r="M6447" s="91"/>
      <c r="N6447" s="90"/>
    </row>
    <row r="6448" spans="10:14">
      <c r="J6448" s="89"/>
      <c r="K6448" s="89"/>
      <c r="L6448" s="89"/>
      <c r="M6448" s="91"/>
      <c r="N6448" s="90"/>
    </row>
    <row r="6449" spans="10:14">
      <c r="J6449" s="89"/>
      <c r="K6449" s="89"/>
      <c r="L6449" s="89"/>
      <c r="M6449" s="91"/>
      <c r="N6449" s="90"/>
    </row>
    <row r="6450" spans="10:14">
      <c r="J6450" s="89"/>
      <c r="K6450" s="89"/>
      <c r="L6450" s="89"/>
      <c r="M6450" s="91"/>
      <c r="N6450" s="90"/>
    </row>
    <row r="6451" spans="10:14">
      <c r="J6451" s="89"/>
      <c r="K6451" s="89"/>
      <c r="L6451" s="89"/>
      <c r="M6451" s="91"/>
      <c r="N6451" s="90"/>
    </row>
    <row r="6452" spans="10:14">
      <c r="J6452" s="89"/>
      <c r="K6452" s="89"/>
      <c r="L6452" s="89"/>
      <c r="M6452" s="91"/>
      <c r="N6452" s="90"/>
    </row>
    <row r="6453" spans="10:14">
      <c r="J6453" s="89"/>
      <c r="K6453" s="89"/>
      <c r="L6453" s="89"/>
      <c r="M6453" s="91"/>
      <c r="N6453" s="90"/>
    </row>
    <row r="6454" spans="10:14">
      <c r="J6454" s="89"/>
      <c r="K6454" s="89"/>
      <c r="L6454" s="89"/>
      <c r="M6454" s="91"/>
      <c r="N6454" s="90"/>
    </row>
    <row r="6455" spans="10:14">
      <c r="J6455" s="89"/>
      <c r="K6455" s="89"/>
      <c r="L6455" s="89"/>
      <c r="M6455" s="91"/>
      <c r="N6455" s="90"/>
    </row>
    <row r="6456" spans="10:14">
      <c r="J6456" s="89"/>
      <c r="K6456" s="89"/>
      <c r="L6456" s="89"/>
      <c r="M6456" s="91"/>
      <c r="N6456" s="90"/>
    </row>
    <row r="6457" spans="10:14">
      <c r="J6457" s="89"/>
      <c r="K6457" s="89"/>
      <c r="L6457" s="89"/>
      <c r="M6457" s="91"/>
      <c r="N6457" s="90"/>
    </row>
    <row r="6458" spans="10:14">
      <c r="J6458" s="89"/>
      <c r="K6458" s="89"/>
      <c r="L6458" s="89"/>
      <c r="M6458" s="91"/>
      <c r="N6458" s="90"/>
    </row>
    <row r="6459" spans="10:14">
      <c r="J6459" s="89"/>
      <c r="K6459" s="89"/>
      <c r="L6459" s="89"/>
      <c r="M6459" s="91"/>
      <c r="N6459" s="90"/>
    </row>
    <row r="6460" spans="10:14">
      <c r="J6460" s="89"/>
      <c r="K6460" s="89"/>
      <c r="L6460" s="89"/>
      <c r="M6460" s="91"/>
      <c r="N6460" s="90"/>
    </row>
    <row r="6461" spans="10:14">
      <c r="J6461" s="89"/>
      <c r="K6461" s="89"/>
      <c r="L6461" s="89"/>
      <c r="M6461" s="91"/>
      <c r="N6461" s="90"/>
    </row>
    <row r="6462" spans="10:14">
      <c r="J6462" s="89"/>
      <c r="K6462" s="89"/>
      <c r="L6462" s="89"/>
      <c r="M6462" s="91"/>
      <c r="N6462" s="90"/>
    </row>
    <row r="6463" spans="10:14">
      <c r="J6463" s="89"/>
      <c r="K6463" s="89"/>
      <c r="L6463" s="89"/>
      <c r="M6463" s="91"/>
      <c r="N6463" s="90"/>
    </row>
    <row r="6464" spans="10:14">
      <c r="J6464" s="89"/>
      <c r="K6464" s="89"/>
      <c r="L6464" s="89"/>
      <c r="M6464" s="91"/>
      <c r="N6464" s="90"/>
    </row>
    <row r="6465" spans="10:14">
      <c r="J6465" s="89"/>
      <c r="K6465" s="89"/>
      <c r="L6465" s="89"/>
      <c r="M6465" s="91"/>
      <c r="N6465" s="90"/>
    </row>
    <row r="6466" spans="10:14">
      <c r="J6466" s="89"/>
      <c r="K6466" s="89"/>
      <c r="L6466" s="89"/>
      <c r="M6466" s="91"/>
      <c r="N6466" s="90"/>
    </row>
    <row r="6467" spans="10:14">
      <c r="J6467" s="89"/>
      <c r="K6467" s="89"/>
      <c r="L6467" s="89"/>
      <c r="M6467" s="91"/>
      <c r="N6467" s="90"/>
    </row>
    <row r="6468" spans="10:14">
      <c r="J6468" s="89"/>
      <c r="K6468" s="89"/>
      <c r="L6468" s="89"/>
      <c r="M6468" s="91"/>
      <c r="N6468" s="90"/>
    </row>
    <row r="6469" spans="10:14">
      <c r="J6469" s="89"/>
      <c r="K6469" s="89"/>
      <c r="L6469" s="89"/>
      <c r="M6469" s="91"/>
      <c r="N6469" s="90"/>
    </row>
    <row r="6470" spans="10:14">
      <c r="J6470" s="89"/>
      <c r="K6470" s="89"/>
      <c r="L6470" s="89"/>
      <c r="M6470" s="91"/>
      <c r="N6470" s="90"/>
    </row>
    <row r="6471" spans="10:14">
      <c r="J6471" s="89"/>
      <c r="K6471" s="89"/>
      <c r="L6471" s="89"/>
      <c r="M6471" s="91"/>
      <c r="N6471" s="90"/>
    </row>
    <row r="6472" spans="10:14">
      <c r="J6472" s="89"/>
      <c r="K6472" s="89"/>
      <c r="L6472" s="89"/>
      <c r="M6472" s="91"/>
      <c r="N6472" s="90"/>
    </row>
    <row r="6473" spans="10:14">
      <c r="J6473" s="89"/>
      <c r="K6473" s="89"/>
      <c r="L6473" s="89"/>
      <c r="M6473" s="91"/>
      <c r="N6473" s="90"/>
    </row>
    <row r="6474" spans="10:14">
      <c r="J6474" s="89"/>
      <c r="K6474" s="89"/>
      <c r="L6474" s="89"/>
      <c r="M6474" s="91"/>
      <c r="N6474" s="90"/>
    </row>
    <row r="6475" spans="10:14">
      <c r="J6475" s="89"/>
      <c r="K6475" s="89"/>
      <c r="L6475" s="89"/>
      <c r="M6475" s="91"/>
      <c r="N6475" s="90"/>
    </row>
    <row r="6476" spans="10:14">
      <c r="J6476" s="89"/>
      <c r="K6476" s="89"/>
      <c r="L6476" s="89"/>
      <c r="M6476" s="91"/>
      <c r="N6476" s="90"/>
    </row>
    <row r="6477" spans="10:14">
      <c r="J6477" s="89"/>
      <c r="K6477" s="89"/>
      <c r="L6477" s="89"/>
      <c r="M6477" s="91"/>
      <c r="N6477" s="90"/>
    </row>
    <row r="6478" spans="10:14">
      <c r="J6478" s="89"/>
      <c r="K6478" s="89"/>
      <c r="L6478" s="89"/>
      <c r="M6478" s="91"/>
      <c r="N6478" s="90"/>
    </row>
    <row r="6479" spans="10:14">
      <c r="J6479" s="89"/>
      <c r="K6479" s="89"/>
      <c r="L6479" s="89"/>
      <c r="M6479" s="91"/>
      <c r="N6479" s="90"/>
    </row>
    <row r="6480" spans="10:14">
      <c r="J6480" s="89"/>
      <c r="K6480" s="89"/>
      <c r="L6480" s="89"/>
      <c r="M6480" s="91"/>
      <c r="N6480" s="90"/>
    </row>
    <row r="6481" spans="10:14">
      <c r="J6481" s="89"/>
      <c r="K6481" s="89"/>
      <c r="L6481" s="89"/>
      <c r="M6481" s="91"/>
      <c r="N6481" s="90"/>
    </row>
    <row r="6482" spans="10:14">
      <c r="J6482" s="89"/>
      <c r="K6482" s="89"/>
      <c r="L6482" s="89"/>
      <c r="M6482" s="91"/>
      <c r="N6482" s="90"/>
    </row>
    <row r="6483" spans="10:14">
      <c r="J6483" s="89"/>
      <c r="K6483" s="89"/>
      <c r="L6483" s="89"/>
      <c r="M6483" s="91"/>
      <c r="N6483" s="90"/>
    </row>
    <row r="6484" spans="10:14">
      <c r="J6484" s="89"/>
      <c r="K6484" s="89"/>
      <c r="L6484" s="89"/>
      <c r="M6484" s="91"/>
      <c r="N6484" s="90"/>
    </row>
    <row r="6485" spans="10:14">
      <c r="J6485" s="89"/>
      <c r="K6485" s="89"/>
      <c r="L6485" s="89"/>
      <c r="M6485" s="91"/>
      <c r="N6485" s="90"/>
    </row>
    <row r="6486" spans="10:14">
      <c r="J6486" s="89"/>
      <c r="K6486" s="89"/>
      <c r="L6486" s="89"/>
      <c r="M6486" s="91"/>
      <c r="N6486" s="90"/>
    </row>
    <row r="6487" spans="10:14">
      <c r="J6487" s="89"/>
      <c r="K6487" s="89"/>
      <c r="L6487" s="89"/>
      <c r="M6487" s="91"/>
      <c r="N6487" s="90"/>
    </row>
    <row r="6488" spans="10:14">
      <c r="J6488" s="89"/>
      <c r="K6488" s="89"/>
      <c r="L6488" s="89"/>
      <c r="M6488" s="91"/>
      <c r="N6488" s="90"/>
    </row>
    <row r="6489" spans="10:14">
      <c r="J6489" s="89"/>
      <c r="K6489" s="89"/>
      <c r="L6489" s="89"/>
      <c r="M6489" s="91"/>
      <c r="N6489" s="90"/>
    </row>
    <row r="6490" spans="10:14">
      <c r="J6490" s="89"/>
      <c r="K6490" s="89"/>
      <c r="L6490" s="89"/>
      <c r="M6490" s="91"/>
      <c r="N6490" s="90"/>
    </row>
    <row r="6491" spans="10:14">
      <c r="J6491" s="89"/>
      <c r="K6491" s="89"/>
      <c r="L6491" s="89"/>
      <c r="M6491" s="91"/>
      <c r="N6491" s="90"/>
    </row>
    <row r="6492" spans="10:14">
      <c r="J6492" s="89"/>
      <c r="K6492" s="89"/>
      <c r="L6492" s="89"/>
      <c r="M6492" s="91"/>
      <c r="N6492" s="90"/>
    </row>
    <row r="6493" spans="10:14">
      <c r="J6493" s="89"/>
      <c r="K6493" s="89"/>
      <c r="L6493" s="89"/>
      <c r="M6493" s="91"/>
      <c r="N6493" s="90"/>
    </row>
    <row r="6494" spans="10:14">
      <c r="J6494" s="89"/>
      <c r="K6494" s="89"/>
      <c r="L6494" s="89"/>
      <c r="M6494" s="91"/>
      <c r="N6494" s="90"/>
    </row>
    <row r="6495" spans="10:14">
      <c r="J6495" s="89"/>
      <c r="K6495" s="89"/>
      <c r="L6495" s="89"/>
      <c r="M6495" s="91"/>
      <c r="N6495" s="90"/>
    </row>
    <row r="6496" spans="10:14">
      <c r="J6496" s="89"/>
      <c r="K6496" s="89"/>
      <c r="L6496" s="89"/>
      <c r="M6496" s="91"/>
      <c r="N6496" s="90"/>
    </row>
    <row r="6497" spans="10:14">
      <c r="J6497" s="89"/>
      <c r="K6497" s="89"/>
      <c r="L6497" s="89"/>
      <c r="M6497" s="91"/>
      <c r="N6497" s="90"/>
    </row>
    <row r="6498" spans="10:14">
      <c r="J6498" s="89"/>
      <c r="K6498" s="89"/>
      <c r="L6498" s="89"/>
      <c r="M6498" s="91"/>
      <c r="N6498" s="90"/>
    </row>
    <row r="6499" spans="10:14">
      <c r="J6499" s="89"/>
      <c r="K6499" s="89"/>
      <c r="L6499" s="89"/>
      <c r="M6499" s="91"/>
      <c r="N6499" s="90"/>
    </row>
    <row r="6500" spans="10:14">
      <c r="J6500" s="89"/>
      <c r="K6500" s="89"/>
      <c r="L6500" s="89"/>
      <c r="M6500" s="91"/>
      <c r="N6500" s="90"/>
    </row>
    <row r="6501" spans="10:14">
      <c r="J6501" s="89"/>
      <c r="K6501" s="89"/>
      <c r="L6501" s="89"/>
      <c r="M6501" s="91"/>
      <c r="N6501" s="90"/>
    </row>
    <row r="6502" spans="10:14">
      <c r="J6502" s="89"/>
      <c r="K6502" s="89"/>
      <c r="L6502" s="89"/>
      <c r="M6502" s="91"/>
      <c r="N6502" s="90"/>
    </row>
    <row r="6503" spans="10:14">
      <c r="J6503" s="89"/>
      <c r="K6503" s="89"/>
      <c r="L6503" s="89"/>
      <c r="M6503" s="91"/>
      <c r="N6503" s="90"/>
    </row>
    <row r="6504" spans="10:14">
      <c r="J6504" s="89"/>
      <c r="K6504" s="89"/>
      <c r="L6504" s="89"/>
      <c r="M6504" s="91"/>
      <c r="N6504" s="90"/>
    </row>
    <row r="6505" spans="10:14">
      <c r="J6505" s="89"/>
      <c r="K6505" s="89"/>
      <c r="L6505" s="89"/>
      <c r="M6505" s="91"/>
      <c r="N6505" s="90"/>
    </row>
    <row r="6506" spans="10:14">
      <c r="J6506" s="89"/>
      <c r="K6506" s="89"/>
      <c r="L6506" s="89"/>
      <c r="M6506" s="91"/>
      <c r="N6506" s="90"/>
    </row>
    <row r="6507" spans="10:14">
      <c r="J6507" s="89"/>
      <c r="K6507" s="89"/>
      <c r="L6507" s="89"/>
      <c r="M6507" s="91"/>
      <c r="N6507" s="90"/>
    </row>
    <row r="6508" spans="10:14">
      <c r="J6508" s="89"/>
      <c r="K6508" s="89"/>
      <c r="L6508" s="89"/>
      <c r="M6508" s="91"/>
      <c r="N6508" s="90"/>
    </row>
    <row r="6509" spans="10:14">
      <c r="J6509" s="89"/>
      <c r="K6509" s="89"/>
      <c r="L6509" s="89"/>
      <c r="M6509" s="91"/>
      <c r="N6509" s="90"/>
    </row>
    <row r="6510" spans="10:14">
      <c r="J6510" s="89"/>
      <c r="K6510" s="89"/>
      <c r="L6510" s="89"/>
      <c r="M6510" s="91"/>
      <c r="N6510" s="90"/>
    </row>
    <row r="6511" spans="10:14">
      <c r="J6511" s="89"/>
      <c r="K6511" s="89"/>
      <c r="L6511" s="89"/>
      <c r="M6511" s="91"/>
      <c r="N6511" s="90"/>
    </row>
    <row r="6512" spans="10:14">
      <c r="J6512" s="89"/>
      <c r="K6512" s="89"/>
      <c r="L6512" s="89"/>
      <c r="M6512" s="91"/>
      <c r="N6512" s="90"/>
    </row>
    <row r="6513" spans="10:14">
      <c r="J6513" s="89"/>
      <c r="K6513" s="89"/>
      <c r="L6513" s="89"/>
      <c r="M6513" s="91"/>
      <c r="N6513" s="90"/>
    </row>
    <row r="6514" spans="10:14">
      <c r="J6514" s="89"/>
      <c r="K6514" s="89"/>
      <c r="L6514" s="89"/>
      <c r="M6514" s="91"/>
      <c r="N6514" s="90"/>
    </row>
    <row r="6515" spans="10:14">
      <c r="J6515" s="89"/>
      <c r="K6515" s="89"/>
      <c r="L6515" s="89"/>
      <c r="M6515" s="91"/>
      <c r="N6515" s="90"/>
    </row>
    <row r="6516" spans="10:14">
      <c r="J6516" s="89"/>
      <c r="K6516" s="89"/>
      <c r="L6516" s="89"/>
      <c r="M6516" s="91"/>
      <c r="N6516" s="90"/>
    </row>
    <row r="6517" spans="10:14">
      <c r="J6517" s="89"/>
      <c r="K6517" s="89"/>
      <c r="L6517" s="89"/>
      <c r="M6517" s="91"/>
      <c r="N6517" s="90"/>
    </row>
    <row r="6518" spans="10:14">
      <c r="J6518" s="89"/>
      <c r="K6518" s="89"/>
      <c r="L6518" s="89"/>
      <c r="M6518" s="91"/>
      <c r="N6518" s="90"/>
    </row>
    <row r="6519" spans="10:14">
      <c r="J6519" s="89"/>
      <c r="K6519" s="89"/>
      <c r="L6519" s="89"/>
      <c r="M6519" s="91"/>
      <c r="N6519" s="90"/>
    </row>
    <row r="6520" spans="10:14">
      <c r="J6520" s="89"/>
      <c r="K6520" s="89"/>
      <c r="L6520" s="89"/>
      <c r="M6520" s="91"/>
      <c r="N6520" s="90"/>
    </row>
    <row r="6521" spans="10:14">
      <c r="J6521" s="89"/>
      <c r="K6521" s="89"/>
      <c r="L6521" s="89"/>
      <c r="M6521" s="91"/>
      <c r="N6521" s="90"/>
    </row>
    <row r="6522" spans="10:14">
      <c r="J6522" s="89"/>
      <c r="K6522" s="89"/>
      <c r="L6522" s="89"/>
      <c r="M6522" s="91"/>
      <c r="N6522" s="90"/>
    </row>
    <row r="6523" spans="10:14">
      <c r="J6523" s="89"/>
      <c r="K6523" s="89"/>
      <c r="L6523" s="89"/>
      <c r="M6523" s="91"/>
      <c r="N6523" s="90"/>
    </row>
    <row r="6524" spans="10:14">
      <c r="J6524" s="89"/>
      <c r="K6524" s="89"/>
      <c r="L6524" s="89"/>
      <c r="M6524" s="91"/>
      <c r="N6524" s="90"/>
    </row>
    <row r="6525" spans="10:14">
      <c r="J6525" s="89"/>
      <c r="K6525" s="89"/>
      <c r="L6525" s="89"/>
      <c r="M6525" s="91"/>
      <c r="N6525" s="90"/>
    </row>
    <row r="6526" spans="10:14">
      <c r="J6526" s="89"/>
      <c r="K6526" s="89"/>
      <c r="L6526" s="89"/>
      <c r="M6526" s="91"/>
      <c r="N6526" s="90"/>
    </row>
    <row r="6527" spans="10:14">
      <c r="J6527" s="89"/>
      <c r="K6527" s="89"/>
      <c r="L6527" s="89"/>
      <c r="M6527" s="91"/>
      <c r="N6527" s="90"/>
    </row>
    <row r="6528" spans="10:14">
      <c r="J6528" s="89"/>
      <c r="K6528" s="89"/>
      <c r="L6528" s="89"/>
      <c r="M6528" s="91"/>
      <c r="N6528" s="90"/>
    </row>
    <row r="6529" spans="10:14">
      <c r="J6529" s="89"/>
      <c r="K6529" s="89"/>
      <c r="L6529" s="89"/>
      <c r="M6529" s="91"/>
      <c r="N6529" s="90"/>
    </row>
    <row r="6530" spans="10:14">
      <c r="J6530" s="89"/>
      <c r="K6530" s="89"/>
      <c r="L6530" s="89"/>
      <c r="M6530" s="91"/>
      <c r="N6530" s="90"/>
    </row>
    <row r="6531" spans="10:14">
      <c r="J6531" s="89"/>
      <c r="K6531" s="89"/>
      <c r="L6531" s="89"/>
      <c r="M6531" s="91"/>
      <c r="N6531" s="90"/>
    </row>
    <row r="6532" spans="10:14">
      <c r="J6532" s="89"/>
      <c r="K6532" s="89"/>
      <c r="L6532" s="89"/>
      <c r="M6532" s="91"/>
      <c r="N6532" s="90"/>
    </row>
    <row r="6533" spans="10:14">
      <c r="J6533" s="89"/>
      <c r="K6533" s="89"/>
      <c r="L6533" s="89"/>
      <c r="M6533" s="91"/>
      <c r="N6533" s="90"/>
    </row>
    <row r="6534" spans="10:14">
      <c r="J6534" s="89"/>
      <c r="K6534" s="89"/>
      <c r="L6534" s="89"/>
      <c r="M6534" s="91"/>
      <c r="N6534" s="90"/>
    </row>
    <row r="6535" spans="10:14">
      <c r="J6535" s="89"/>
      <c r="K6535" s="89"/>
      <c r="L6535" s="89"/>
      <c r="M6535" s="91"/>
      <c r="N6535" s="90"/>
    </row>
    <row r="6536" spans="10:14">
      <c r="J6536" s="89"/>
      <c r="K6536" s="89"/>
      <c r="L6536" s="89"/>
      <c r="M6536" s="91"/>
      <c r="N6536" s="90"/>
    </row>
    <row r="6537" spans="10:14">
      <c r="J6537" s="89"/>
      <c r="K6537" s="89"/>
      <c r="L6537" s="89"/>
      <c r="M6537" s="91"/>
      <c r="N6537" s="90"/>
    </row>
    <row r="6538" spans="10:14">
      <c r="J6538" s="89"/>
      <c r="K6538" s="89"/>
      <c r="L6538" s="89"/>
      <c r="M6538" s="91"/>
      <c r="N6538" s="90"/>
    </row>
    <row r="6539" spans="10:14">
      <c r="J6539" s="89"/>
      <c r="K6539" s="89"/>
      <c r="L6539" s="89"/>
      <c r="M6539" s="91"/>
      <c r="N6539" s="90"/>
    </row>
    <row r="6540" spans="10:14">
      <c r="J6540" s="89"/>
      <c r="K6540" s="89"/>
      <c r="L6540" s="89"/>
      <c r="M6540" s="91"/>
      <c r="N6540" s="90"/>
    </row>
    <row r="6541" spans="10:14">
      <c r="J6541" s="89"/>
      <c r="K6541" s="89"/>
      <c r="L6541" s="89"/>
      <c r="M6541" s="91"/>
      <c r="N6541" s="90"/>
    </row>
    <row r="6542" spans="10:14">
      <c r="J6542" s="89"/>
      <c r="K6542" s="89"/>
      <c r="L6542" s="89"/>
      <c r="M6542" s="91"/>
      <c r="N6542" s="90"/>
    </row>
    <row r="6543" spans="10:14">
      <c r="J6543" s="89"/>
      <c r="K6543" s="89"/>
      <c r="L6543" s="89"/>
      <c r="M6543" s="91"/>
      <c r="N6543" s="90"/>
    </row>
    <row r="6544" spans="10:14">
      <c r="J6544" s="89"/>
      <c r="K6544" s="89"/>
      <c r="L6544" s="89"/>
      <c r="M6544" s="91"/>
      <c r="N6544" s="90"/>
    </row>
    <row r="6545" spans="10:14">
      <c r="J6545" s="89"/>
      <c r="K6545" s="89"/>
      <c r="L6545" s="89"/>
      <c r="M6545" s="91"/>
      <c r="N6545" s="90"/>
    </row>
    <row r="6546" spans="10:14">
      <c r="J6546" s="89"/>
      <c r="K6546" s="89"/>
      <c r="L6546" s="89"/>
      <c r="M6546" s="91"/>
      <c r="N6546" s="90"/>
    </row>
    <row r="6547" spans="10:14">
      <c r="J6547" s="89"/>
      <c r="K6547" s="89"/>
      <c r="L6547" s="89"/>
      <c r="M6547" s="91"/>
      <c r="N6547" s="90"/>
    </row>
    <row r="6548" spans="10:14">
      <c r="J6548" s="89"/>
      <c r="K6548" s="89"/>
      <c r="L6548" s="89"/>
      <c r="M6548" s="91"/>
      <c r="N6548" s="90"/>
    </row>
    <row r="6549" spans="10:14">
      <c r="J6549" s="89"/>
      <c r="K6549" s="89"/>
      <c r="L6549" s="89"/>
      <c r="M6549" s="91"/>
      <c r="N6549" s="90"/>
    </row>
    <row r="6550" spans="10:14">
      <c r="J6550" s="89"/>
      <c r="K6550" s="89"/>
      <c r="L6550" s="89"/>
      <c r="M6550" s="91"/>
      <c r="N6550" s="90"/>
    </row>
    <row r="6551" spans="10:14">
      <c r="J6551" s="89"/>
      <c r="K6551" s="89"/>
      <c r="L6551" s="89"/>
      <c r="M6551" s="91"/>
      <c r="N6551" s="90"/>
    </row>
    <row r="6552" spans="10:14">
      <c r="J6552" s="89"/>
      <c r="K6552" s="89"/>
      <c r="L6552" s="89"/>
      <c r="M6552" s="91"/>
      <c r="N6552" s="90"/>
    </row>
    <row r="6553" spans="10:14">
      <c r="J6553" s="89"/>
      <c r="K6553" s="89"/>
      <c r="L6553" s="89"/>
      <c r="M6553" s="91"/>
      <c r="N6553" s="90"/>
    </row>
    <row r="6554" spans="10:14">
      <c r="J6554" s="89"/>
      <c r="K6554" s="89"/>
      <c r="L6554" s="89"/>
      <c r="M6554" s="91"/>
      <c r="N6554" s="90"/>
    </row>
    <row r="6555" spans="10:14">
      <c r="J6555" s="89"/>
      <c r="K6555" s="89"/>
      <c r="L6555" s="89"/>
      <c r="M6555" s="91"/>
      <c r="N6555" s="90"/>
    </row>
    <row r="6556" spans="10:14">
      <c r="J6556" s="89"/>
      <c r="K6556" s="89"/>
      <c r="L6556" s="89"/>
      <c r="M6556" s="91"/>
      <c r="N6556" s="90"/>
    </row>
    <row r="6557" spans="10:14">
      <c r="J6557" s="89"/>
      <c r="K6557" s="89"/>
      <c r="L6557" s="89"/>
      <c r="M6557" s="91"/>
      <c r="N6557" s="90"/>
    </row>
    <row r="6558" spans="10:14">
      <c r="J6558" s="89"/>
      <c r="K6558" s="89"/>
      <c r="L6558" s="89"/>
      <c r="M6558" s="91"/>
      <c r="N6558" s="90"/>
    </row>
    <row r="6559" spans="10:14">
      <c r="J6559" s="89"/>
      <c r="K6559" s="89"/>
      <c r="L6559" s="89"/>
      <c r="M6559" s="91"/>
      <c r="N6559" s="90"/>
    </row>
    <row r="6560" spans="10:14">
      <c r="J6560" s="89"/>
      <c r="K6560" s="89"/>
      <c r="L6560" s="89"/>
      <c r="M6560" s="91"/>
      <c r="N6560" s="90"/>
    </row>
    <row r="6561" spans="10:14">
      <c r="J6561" s="89"/>
      <c r="K6561" s="89"/>
      <c r="L6561" s="89"/>
      <c r="M6561" s="91"/>
      <c r="N6561" s="90"/>
    </row>
    <row r="6562" spans="10:14">
      <c r="J6562" s="89"/>
      <c r="K6562" s="89"/>
      <c r="L6562" s="89"/>
      <c r="M6562" s="91"/>
      <c r="N6562" s="90"/>
    </row>
    <row r="6563" spans="10:14">
      <c r="J6563" s="89"/>
      <c r="K6563" s="89"/>
      <c r="L6563" s="89"/>
      <c r="M6563" s="91"/>
      <c r="N6563" s="90"/>
    </row>
    <row r="6564" spans="10:14">
      <c r="J6564" s="89"/>
      <c r="K6564" s="89"/>
      <c r="L6564" s="89"/>
      <c r="M6564" s="91"/>
      <c r="N6564" s="90"/>
    </row>
    <row r="6565" spans="10:14">
      <c r="J6565" s="89"/>
      <c r="K6565" s="89"/>
      <c r="L6565" s="89"/>
      <c r="M6565" s="91"/>
      <c r="N6565" s="90"/>
    </row>
    <row r="6566" spans="10:14">
      <c r="J6566" s="89"/>
      <c r="K6566" s="89"/>
      <c r="L6566" s="89"/>
      <c r="M6566" s="91"/>
      <c r="N6566" s="90"/>
    </row>
    <row r="6567" spans="10:14">
      <c r="J6567" s="89"/>
      <c r="K6567" s="89"/>
      <c r="L6567" s="89"/>
      <c r="M6567" s="91"/>
      <c r="N6567" s="90"/>
    </row>
    <row r="6568" spans="10:14">
      <c r="J6568" s="89"/>
      <c r="K6568" s="89"/>
      <c r="L6568" s="89"/>
      <c r="M6568" s="91"/>
      <c r="N6568" s="90"/>
    </row>
    <row r="6569" spans="10:14">
      <c r="J6569" s="89"/>
      <c r="K6569" s="89"/>
      <c r="L6569" s="89"/>
      <c r="M6569" s="91"/>
      <c r="N6569" s="90"/>
    </row>
    <row r="6570" spans="10:14">
      <c r="J6570" s="89"/>
      <c r="K6570" s="89"/>
      <c r="L6570" s="89"/>
      <c r="M6570" s="91"/>
      <c r="N6570" s="90"/>
    </row>
    <row r="6571" spans="10:14">
      <c r="J6571" s="89"/>
      <c r="K6571" s="89"/>
      <c r="L6571" s="89"/>
      <c r="M6571" s="91"/>
      <c r="N6571" s="90"/>
    </row>
    <row r="6572" spans="10:14">
      <c r="J6572" s="89"/>
      <c r="K6572" s="89"/>
      <c r="L6572" s="89"/>
      <c r="M6572" s="91"/>
      <c r="N6572" s="90"/>
    </row>
    <row r="6573" spans="10:14">
      <c r="J6573" s="89"/>
      <c r="K6573" s="89"/>
      <c r="L6573" s="89"/>
      <c r="M6573" s="91"/>
      <c r="N6573" s="90"/>
    </row>
    <row r="6574" spans="10:14">
      <c r="J6574" s="89"/>
      <c r="K6574" s="89"/>
      <c r="L6574" s="89"/>
      <c r="M6574" s="91"/>
      <c r="N6574" s="90"/>
    </row>
    <row r="6575" spans="10:14">
      <c r="J6575" s="89"/>
      <c r="K6575" s="89"/>
      <c r="L6575" s="89"/>
      <c r="M6575" s="91"/>
      <c r="N6575" s="90"/>
    </row>
    <row r="6576" spans="10:14">
      <c r="J6576" s="89"/>
      <c r="K6576" s="89"/>
      <c r="L6576" s="89"/>
      <c r="M6576" s="91"/>
      <c r="N6576" s="90"/>
    </row>
    <row r="6577" spans="10:14">
      <c r="J6577" s="89"/>
      <c r="K6577" s="89"/>
      <c r="L6577" s="89"/>
      <c r="M6577" s="91"/>
      <c r="N6577" s="90"/>
    </row>
    <row r="6578" spans="10:14">
      <c r="J6578" s="89"/>
      <c r="K6578" s="89"/>
      <c r="L6578" s="89"/>
      <c r="M6578" s="91"/>
      <c r="N6578" s="90"/>
    </row>
    <row r="6579" spans="10:14">
      <c r="J6579" s="89"/>
      <c r="K6579" s="89"/>
      <c r="L6579" s="89"/>
      <c r="M6579" s="91"/>
      <c r="N6579" s="90"/>
    </row>
    <row r="6580" spans="10:14">
      <c r="J6580" s="89"/>
      <c r="K6580" s="89"/>
      <c r="L6580" s="89"/>
      <c r="M6580" s="91"/>
      <c r="N6580" s="90"/>
    </row>
    <row r="6581" spans="10:14">
      <c r="J6581" s="89"/>
      <c r="K6581" s="89"/>
      <c r="L6581" s="89"/>
      <c r="M6581" s="91"/>
      <c r="N6581" s="90"/>
    </row>
    <row r="6582" spans="10:14">
      <c r="J6582" s="89"/>
      <c r="K6582" s="89"/>
      <c r="L6582" s="89"/>
      <c r="M6582" s="91"/>
      <c r="N6582" s="90"/>
    </row>
    <row r="6583" spans="10:14">
      <c r="J6583" s="89"/>
      <c r="K6583" s="89"/>
      <c r="L6583" s="89"/>
      <c r="M6583" s="91"/>
      <c r="N6583" s="90"/>
    </row>
    <row r="6584" spans="10:14">
      <c r="J6584" s="89"/>
      <c r="K6584" s="89"/>
      <c r="L6584" s="89"/>
      <c r="M6584" s="91"/>
      <c r="N6584" s="90"/>
    </row>
    <row r="6585" spans="10:14">
      <c r="J6585" s="89"/>
      <c r="K6585" s="89"/>
      <c r="L6585" s="89"/>
      <c r="M6585" s="91"/>
      <c r="N6585" s="90"/>
    </row>
    <row r="6586" spans="10:14">
      <c r="J6586" s="89"/>
      <c r="K6586" s="89"/>
      <c r="L6586" s="89"/>
      <c r="M6586" s="91"/>
      <c r="N6586" s="90"/>
    </row>
    <row r="6587" spans="10:14">
      <c r="J6587" s="89"/>
      <c r="K6587" s="89"/>
      <c r="L6587" s="89"/>
      <c r="M6587" s="91"/>
      <c r="N6587" s="90"/>
    </row>
    <row r="6588" spans="10:14">
      <c r="J6588" s="89"/>
      <c r="K6588" s="89"/>
      <c r="L6588" s="89"/>
      <c r="M6588" s="91"/>
      <c r="N6588" s="90"/>
    </row>
    <row r="6589" spans="10:14">
      <c r="J6589" s="89"/>
      <c r="K6589" s="89"/>
      <c r="L6589" s="89"/>
      <c r="M6589" s="91"/>
      <c r="N6589" s="90"/>
    </row>
    <row r="6590" spans="10:14">
      <c r="J6590" s="89"/>
      <c r="K6590" s="89"/>
      <c r="L6590" s="89"/>
      <c r="M6590" s="91"/>
      <c r="N6590" s="90"/>
    </row>
    <row r="6591" spans="10:14">
      <c r="J6591" s="89"/>
      <c r="K6591" s="89"/>
      <c r="L6591" s="89"/>
      <c r="M6591" s="91"/>
      <c r="N6591" s="90"/>
    </row>
    <row r="6592" spans="10:14">
      <c r="J6592" s="89"/>
      <c r="K6592" s="89"/>
      <c r="L6592" s="89"/>
      <c r="M6592" s="91"/>
      <c r="N6592" s="90"/>
    </row>
    <row r="6593" spans="10:14">
      <c r="J6593" s="89"/>
      <c r="K6593" s="89"/>
      <c r="L6593" s="89"/>
      <c r="M6593" s="91"/>
      <c r="N6593" s="90"/>
    </row>
    <row r="6594" spans="10:14">
      <c r="J6594" s="89"/>
      <c r="K6594" s="89"/>
      <c r="L6594" s="89"/>
      <c r="M6594" s="91"/>
      <c r="N6594" s="90"/>
    </row>
    <row r="6595" spans="10:14">
      <c r="J6595" s="89"/>
      <c r="K6595" s="89"/>
      <c r="L6595" s="89"/>
      <c r="M6595" s="91"/>
      <c r="N6595" s="90"/>
    </row>
    <row r="6596" spans="10:14">
      <c r="J6596" s="89"/>
      <c r="K6596" s="89"/>
      <c r="L6596" s="89"/>
      <c r="M6596" s="91"/>
      <c r="N6596" s="90"/>
    </row>
    <row r="6597" spans="10:14">
      <c r="J6597" s="89"/>
      <c r="K6597" s="89"/>
      <c r="L6597" s="89"/>
      <c r="M6597" s="91"/>
      <c r="N6597" s="90"/>
    </row>
    <row r="6598" spans="10:14">
      <c r="J6598" s="89"/>
      <c r="K6598" s="89"/>
      <c r="L6598" s="89"/>
      <c r="M6598" s="91"/>
      <c r="N6598" s="90"/>
    </row>
    <row r="6599" spans="10:14">
      <c r="J6599" s="89"/>
      <c r="K6599" s="89"/>
      <c r="L6599" s="89"/>
      <c r="M6599" s="91"/>
      <c r="N6599" s="90"/>
    </row>
    <row r="6600" spans="10:14">
      <c r="J6600" s="89"/>
      <c r="K6600" s="89"/>
      <c r="L6600" s="89"/>
      <c r="M6600" s="91"/>
      <c r="N6600" s="90"/>
    </row>
    <row r="6601" spans="10:14">
      <c r="J6601" s="89"/>
      <c r="K6601" s="89"/>
      <c r="L6601" s="89"/>
      <c r="M6601" s="91"/>
      <c r="N6601" s="90"/>
    </row>
    <row r="6602" spans="10:14">
      <c r="J6602" s="89"/>
      <c r="K6602" s="89"/>
      <c r="L6602" s="89"/>
      <c r="M6602" s="91"/>
      <c r="N6602" s="90"/>
    </row>
    <row r="6603" spans="10:14">
      <c r="J6603" s="89"/>
      <c r="K6603" s="89"/>
      <c r="L6603" s="89"/>
      <c r="M6603" s="91"/>
      <c r="N6603" s="90"/>
    </row>
    <row r="6604" spans="10:14">
      <c r="J6604" s="89"/>
      <c r="K6604" s="89"/>
      <c r="L6604" s="89"/>
      <c r="M6604" s="91"/>
      <c r="N6604" s="90"/>
    </row>
    <row r="6605" spans="10:14">
      <c r="J6605" s="89"/>
      <c r="K6605" s="89"/>
      <c r="L6605" s="89"/>
      <c r="M6605" s="91"/>
      <c r="N6605" s="90"/>
    </row>
    <row r="6606" spans="10:14">
      <c r="J6606" s="89"/>
      <c r="K6606" s="89"/>
      <c r="L6606" s="89"/>
      <c r="M6606" s="91"/>
      <c r="N6606" s="90"/>
    </row>
    <row r="6607" spans="10:14">
      <c r="J6607" s="89"/>
      <c r="K6607" s="89"/>
      <c r="L6607" s="89"/>
      <c r="M6607" s="91"/>
      <c r="N6607" s="90"/>
    </row>
    <row r="6608" spans="10:14">
      <c r="J6608" s="89"/>
      <c r="K6608" s="89"/>
      <c r="L6608" s="89"/>
      <c r="M6608" s="91"/>
      <c r="N6608" s="90"/>
    </row>
    <row r="6609" spans="10:14">
      <c r="J6609" s="89"/>
      <c r="K6609" s="89"/>
      <c r="L6609" s="89"/>
      <c r="M6609" s="91"/>
      <c r="N6609" s="90"/>
    </row>
    <row r="6610" spans="10:14">
      <c r="J6610" s="89"/>
      <c r="K6610" s="89"/>
      <c r="L6610" s="89"/>
      <c r="M6610" s="91"/>
      <c r="N6610" s="90"/>
    </row>
    <row r="6611" spans="10:14">
      <c r="J6611" s="89"/>
      <c r="K6611" s="89"/>
      <c r="L6611" s="89"/>
      <c r="M6611" s="91"/>
      <c r="N6611" s="90"/>
    </row>
    <row r="6612" spans="10:14">
      <c r="J6612" s="89"/>
      <c r="K6612" s="89"/>
      <c r="L6612" s="89"/>
      <c r="M6612" s="91"/>
      <c r="N6612" s="90"/>
    </row>
    <row r="6613" spans="10:14">
      <c r="J6613" s="89"/>
      <c r="K6613" s="89"/>
      <c r="L6613" s="89"/>
      <c r="M6613" s="91"/>
      <c r="N6613" s="90"/>
    </row>
    <row r="6614" spans="10:14">
      <c r="J6614" s="89"/>
      <c r="K6614" s="89"/>
      <c r="L6614" s="89"/>
      <c r="M6614" s="91"/>
      <c r="N6614" s="90"/>
    </row>
    <row r="6615" spans="10:14">
      <c r="J6615" s="89"/>
      <c r="K6615" s="89"/>
      <c r="L6615" s="89"/>
      <c r="M6615" s="91"/>
      <c r="N6615" s="90"/>
    </row>
    <row r="6616" spans="10:14">
      <c r="J6616" s="89"/>
      <c r="K6616" s="89"/>
      <c r="L6616" s="89"/>
      <c r="M6616" s="91"/>
      <c r="N6616" s="90"/>
    </row>
  </sheetData>
  <phoneticPr fontId="6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1:H16"/>
  <sheetViews>
    <sheetView showGridLines="0" zoomScaleNormal="100" workbookViewId="0">
      <selection activeCell="B20" sqref="B20"/>
    </sheetView>
  </sheetViews>
  <sheetFormatPr defaultRowHeight="12.75"/>
  <cols>
    <col min="1" max="1" width="23.140625" style="6" customWidth="1"/>
    <col min="2" max="2" width="17.7109375" style="6" customWidth="1"/>
    <col min="3" max="3" width="3" style="6" customWidth="1"/>
    <col min="4" max="4" width="54" style="6" customWidth="1"/>
    <col min="5" max="5" width="9.140625" style="6"/>
    <col min="6" max="6" width="35.140625" style="6" customWidth="1"/>
    <col min="7" max="16384" width="9.140625" style="6"/>
  </cols>
  <sheetData>
    <row r="1" spans="1:8" ht="18">
      <c r="A1" s="118" t="s">
        <v>295</v>
      </c>
    </row>
    <row r="2" spans="1:8" ht="21">
      <c r="A2" s="108" t="s">
        <v>294</v>
      </c>
      <c r="D2" s="108" t="s">
        <v>85</v>
      </c>
    </row>
    <row r="3" spans="1:8" ht="29.25" customHeight="1">
      <c r="A3" s="108"/>
      <c r="D3" s="69" t="s">
        <v>85</v>
      </c>
    </row>
    <row r="4" spans="1:8">
      <c r="A4" s="109" t="s">
        <v>291</v>
      </c>
      <c r="B4" s="241">
        <v>60</v>
      </c>
      <c r="C4" s="110"/>
      <c r="D4" s="111"/>
      <c r="F4" s="141" t="s">
        <v>291</v>
      </c>
      <c r="H4" s="69" t="s">
        <v>85</v>
      </c>
    </row>
    <row r="5" spans="1:8">
      <c r="A5" s="112" t="s">
        <v>292</v>
      </c>
      <c r="B5" s="241" t="s">
        <v>318</v>
      </c>
      <c r="D5" s="113"/>
      <c r="F5" s="142">
        <v>60</v>
      </c>
    </row>
    <row r="6" spans="1:8">
      <c r="A6" s="114"/>
      <c r="D6" s="113"/>
      <c r="F6" s="142">
        <v>120</v>
      </c>
    </row>
    <row r="7" spans="1:8">
      <c r="A7" s="114"/>
      <c r="D7" s="113"/>
      <c r="F7" s="141" t="s">
        <v>316</v>
      </c>
    </row>
    <row r="8" spans="1:8">
      <c r="A8" s="114" t="s">
        <v>218</v>
      </c>
      <c r="B8" s="385">
        <v>0.02</v>
      </c>
      <c r="D8" s="115" t="s">
        <v>760</v>
      </c>
      <c r="F8" s="143" t="s">
        <v>293</v>
      </c>
    </row>
    <row r="9" spans="1:8">
      <c r="A9" s="114" t="s">
        <v>217</v>
      </c>
      <c r="B9" s="401"/>
      <c r="D9" s="115" t="s">
        <v>309</v>
      </c>
      <c r="F9" s="359" t="s">
        <v>317</v>
      </c>
    </row>
    <row r="10" spans="1:8">
      <c r="A10" s="114" t="s">
        <v>219</v>
      </c>
      <c r="B10" s="140">
        <v>5.6000000000000001E-2</v>
      </c>
      <c r="D10" s="115" t="s">
        <v>758</v>
      </c>
      <c r="F10" s="143" t="s">
        <v>318</v>
      </c>
    </row>
    <row r="11" spans="1:8">
      <c r="A11" s="116" t="s">
        <v>220</v>
      </c>
      <c r="B11" s="402"/>
      <c r="C11" s="26"/>
      <c r="D11" s="117" t="e">
        <f ca="1">_xlfn.FORMULATEXT(B11)</f>
        <v>#N/A</v>
      </c>
    </row>
    <row r="13" spans="1:8">
      <c r="A13" s="69" t="s">
        <v>322</v>
      </c>
    </row>
    <row r="14" spans="1:8">
      <c r="A14" s="69" t="s">
        <v>319</v>
      </c>
      <c r="B14" s="139"/>
    </row>
    <row r="15" spans="1:8">
      <c r="A15" s="69" t="s">
        <v>320</v>
      </c>
      <c r="B15" s="69"/>
    </row>
    <row r="16" spans="1:8">
      <c r="A16" s="69" t="s">
        <v>321</v>
      </c>
      <c r="B16" s="69"/>
    </row>
  </sheetData>
  <dataValidations count="2">
    <dataValidation type="list" allowBlank="1" showInputMessage="1" showErrorMessage="1" promptTitle="Beta computation period, months" prompt="Select a beta computation period" sqref="B4" xr:uid="{4BF90487-E22E-40BF-9615-2C95CF4B6D70}">
      <formula1>$F$5:$F$6</formula1>
    </dataValidation>
    <dataValidation type="list" allowBlank="1" showInputMessage="1" showErrorMessage="1" promptTitle="Market index choice" prompt="Select a market index for beta computation" sqref="B5" xr:uid="{CFF94805-2F14-4A91-BBED-2B94E359B411}">
      <formula1>$F$8:$F$10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9"/>
  <dimension ref="A1:AL748"/>
  <sheetViews>
    <sheetView showGridLines="0" zoomScale="95" zoomScaleNormal="95" workbookViewId="0">
      <pane xSplit="3" ySplit="1" topLeftCell="S2" activePane="bottomRight" state="frozen"/>
      <selection pane="topRight"/>
      <selection pane="bottomLeft"/>
      <selection pane="bottomRight" activeCell="X24" sqref="X24"/>
    </sheetView>
  </sheetViews>
  <sheetFormatPr defaultRowHeight="14.25"/>
  <cols>
    <col min="1" max="1" width="9.140625" style="64"/>
    <col min="2" max="2" width="13.140625" style="64" customWidth="1"/>
    <col min="3" max="4" width="12" style="64" customWidth="1"/>
    <col min="5" max="5" width="14" style="64" customWidth="1"/>
    <col min="6" max="6" width="20.140625" style="64" customWidth="1"/>
    <col min="7" max="8" width="13" style="64" customWidth="1"/>
    <col min="9" max="9" width="21" style="64" customWidth="1"/>
    <col min="10" max="10" width="25" style="64" customWidth="1"/>
    <col min="11" max="11" width="12" style="64" customWidth="1"/>
    <col min="12" max="12" width="24.5703125" style="64" customWidth="1"/>
    <col min="13" max="13" width="26.42578125" style="64" customWidth="1"/>
    <col min="14" max="14" width="16" style="64" customWidth="1"/>
    <col min="15" max="22" width="19.28515625" style="64" customWidth="1"/>
    <col min="23" max="23" width="20" style="64" customWidth="1"/>
    <col min="24" max="24" width="13.5703125" style="64" customWidth="1"/>
    <col min="25" max="25" width="14.85546875" style="64" customWidth="1"/>
    <col min="26" max="26" width="18" style="64" customWidth="1"/>
    <col min="27" max="27" width="19.5703125" style="64" customWidth="1"/>
    <col min="28" max="28" width="16.28515625" style="64" customWidth="1"/>
    <col min="29" max="29" width="18.85546875" style="64" customWidth="1"/>
    <col min="30" max="30" width="10.42578125" style="64" bestFit="1" customWidth="1"/>
    <col min="31" max="37" width="9.140625" style="64"/>
    <col min="38" max="38" width="15.28515625" style="64" customWidth="1"/>
    <col min="39" max="16384" width="9.140625" style="64"/>
  </cols>
  <sheetData>
    <row r="1" spans="1:38" ht="50.1" customHeight="1">
      <c r="A1" s="387" t="s">
        <v>216</v>
      </c>
      <c r="B1" s="387" t="s">
        <v>215</v>
      </c>
      <c r="C1" s="387" t="s">
        <v>340</v>
      </c>
      <c r="D1" s="387" t="s">
        <v>214</v>
      </c>
      <c r="E1" s="387" t="s">
        <v>213</v>
      </c>
      <c r="F1" s="387" t="s">
        <v>341</v>
      </c>
      <c r="G1" s="387" t="s">
        <v>212</v>
      </c>
      <c r="H1" s="387" t="s">
        <v>759</v>
      </c>
      <c r="I1" s="387" t="s">
        <v>211</v>
      </c>
      <c r="J1" s="387" t="s">
        <v>210</v>
      </c>
      <c r="K1" s="387" t="s">
        <v>209</v>
      </c>
      <c r="L1" s="387" t="s">
        <v>208</v>
      </c>
      <c r="M1" s="387" t="s">
        <v>207</v>
      </c>
      <c r="N1" s="388" t="s">
        <v>206</v>
      </c>
      <c r="O1" s="5" t="s">
        <v>205</v>
      </c>
      <c r="P1" s="5" t="s">
        <v>204</v>
      </c>
      <c r="Q1" s="5" t="s">
        <v>203</v>
      </c>
      <c r="R1" s="5" t="s">
        <v>202</v>
      </c>
      <c r="S1" s="5" t="s">
        <v>201</v>
      </c>
      <c r="T1" s="5" t="s">
        <v>200</v>
      </c>
      <c r="U1" s="5" t="s">
        <v>199</v>
      </c>
      <c r="V1" s="5" t="s">
        <v>198</v>
      </c>
      <c r="W1" s="5" t="s">
        <v>405</v>
      </c>
      <c r="X1" s="5" t="s">
        <v>406</v>
      </c>
      <c r="Y1" s="5" t="s">
        <v>407</v>
      </c>
      <c r="Z1" s="5" t="s">
        <v>408</v>
      </c>
      <c r="AA1" s="5" t="s">
        <v>409</v>
      </c>
      <c r="AB1" s="5" t="s">
        <v>410</v>
      </c>
      <c r="AC1" s="5" t="s">
        <v>411</v>
      </c>
      <c r="AD1" s="66"/>
    </row>
    <row r="2" spans="1:38" ht="15">
      <c r="A2" s="386">
        <v>25320</v>
      </c>
      <c r="B2" s="389">
        <v>36922</v>
      </c>
      <c r="C2" s="386" t="s">
        <v>404</v>
      </c>
      <c r="D2" s="386" t="s">
        <v>188</v>
      </c>
      <c r="E2" s="386" t="s">
        <v>187</v>
      </c>
      <c r="F2" s="386">
        <v>20384</v>
      </c>
      <c r="G2" s="386" t="s">
        <v>404</v>
      </c>
      <c r="H2" s="386"/>
      <c r="I2" s="386">
        <v>32.900001525878906</v>
      </c>
      <c r="J2" s="386">
        <v>-4.3321255594491959E-2</v>
      </c>
      <c r="K2" s="386">
        <v>3.9575279999999997E-2</v>
      </c>
      <c r="L2" s="386">
        <v>0.22503779999999998</v>
      </c>
      <c r="M2" s="386">
        <v>3.4636590000000002E-2</v>
      </c>
      <c r="N2" s="65">
        <f>B2</f>
        <v>36922</v>
      </c>
      <c r="O2" s="404" t="e">
        <f>IF(AND(($X$12-4)&lt;=$N2,($X$13)&gt;=($N2-4)),J2," ")</f>
        <v>#VALUE!</v>
      </c>
      <c r="P2" s="257" t="e">
        <f>IF(AND(($X$12-4)&lt;=$N2,($X$13)&gt;=($N2-4)),K2," ")</f>
        <v>#VALUE!</v>
      </c>
      <c r="Q2" s="257" t="e">
        <f>IF(AND(($X$12-4)&lt;=$N2,($X$13)&gt;=($N2-4)),L2," ")</f>
        <v>#VALUE!</v>
      </c>
      <c r="R2" s="257" t="e">
        <f>IF(AND(($X$12-4)&lt;=$N2,($X$13)&gt;=($N2-4)),M2," ")</f>
        <v>#VALUE!</v>
      </c>
      <c r="S2" s="257" t="e">
        <f t="shared" ref="S2:S11" si="0">IF(AND(($X$15-4)&lt;=$N2,($X$16)&gt;=($N2-4)),J2," ")</f>
        <v>#VALUE!</v>
      </c>
      <c r="T2" s="257" t="e">
        <f t="shared" ref="T2:T11" si="1">IF(AND(($X$15-4)&lt;=$N2,($X$16)&gt;=($N2-4)),K2," ")</f>
        <v>#VALUE!</v>
      </c>
      <c r="U2" s="257" t="e">
        <f t="shared" ref="U2:U11" si="2">IF(AND(($X$15-4)&lt;=$N2,($X$16)&gt;=($N2-4)),L2," ")</f>
        <v>#VALUE!</v>
      </c>
      <c r="V2" s="257" t="e">
        <f t="shared" ref="V2:V11" si="3">IF(AND(($X$15-4)&lt;=$N2,($X$16)&gt;=($N2-4)),M2," ")</f>
        <v>#VALUE!</v>
      </c>
      <c r="W2" s="390">
        <v>44045</v>
      </c>
      <c r="X2" s="66">
        <f>MONTH(W2)</f>
        <v>8</v>
      </c>
      <c r="Y2" s="66">
        <f>EOMONTH(X2,0)</f>
        <v>31</v>
      </c>
      <c r="Z2" s="66">
        <f>YEAR(W2)</f>
        <v>2020</v>
      </c>
      <c r="AA2" s="65">
        <f>DATE(Z2,X2,Y2)</f>
        <v>44074</v>
      </c>
      <c r="AB2" s="65">
        <f>DATE(Z2,(X2-1),1)</f>
        <v>44013</v>
      </c>
      <c r="AC2" s="65">
        <f>EOMONTH(AB2,0)</f>
        <v>44043</v>
      </c>
      <c r="AD2" s="65"/>
      <c r="AI2" s="319"/>
      <c r="AJ2" s="319"/>
      <c r="AK2" s="319"/>
      <c r="AL2" s="321"/>
    </row>
    <row r="3" spans="1:38" ht="15.75" thickBot="1">
      <c r="A3" s="386">
        <v>25320</v>
      </c>
      <c r="B3" s="389">
        <v>36950</v>
      </c>
      <c r="C3" s="386" t="s">
        <v>404</v>
      </c>
      <c r="D3" s="386" t="s">
        <v>188</v>
      </c>
      <c r="E3" s="386" t="s">
        <v>187</v>
      </c>
      <c r="F3" s="386">
        <v>20384</v>
      </c>
      <c r="G3" s="386" t="s">
        <v>404</v>
      </c>
      <c r="H3" s="386"/>
      <c r="I3" s="386">
        <v>29.930000305175781</v>
      </c>
      <c r="J3" s="386">
        <v>-9.0273588895797729E-2</v>
      </c>
      <c r="K3" s="386">
        <v>-9.9084409999999998E-2</v>
      </c>
      <c r="L3" s="386">
        <v>-7.4486560000000007E-2</v>
      </c>
      <c r="M3" s="386">
        <v>-9.229068E-2</v>
      </c>
      <c r="N3" s="65">
        <f t="shared" ref="N3:N66" si="4">B3</f>
        <v>36950</v>
      </c>
      <c r="O3" s="404" t="e">
        <f t="shared" ref="O3:O66" si="5">IF(AND(($X$12-4)&lt;=$N3,($X$13)&gt;=($N3-4)),J3," ")</f>
        <v>#VALUE!</v>
      </c>
      <c r="P3" s="257" t="e">
        <f t="shared" ref="P3:P66" si="6">IF(AND(($X$12-4)&lt;=$N3,($X$13)&gt;=($N3-4)),K3," ")</f>
        <v>#VALUE!</v>
      </c>
      <c r="Q3" s="257" t="e">
        <f t="shared" ref="Q3:Q66" si="7">IF(AND(($X$12-4)&lt;=$N3,($X$13)&gt;=($N3-4)),L3," ")</f>
        <v>#VALUE!</v>
      </c>
      <c r="R3" s="257" t="e">
        <f t="shared" ref="R3:R66" si="8">IF(AND(($X$12-4)&lt;=$N3,($X$13)&gt;=($N3-4)),M3," ")</f>
        <v>#VALUE!</v>
      </c>
      <c r="S3" s="257" t="e">
        <f t="shared" si="0"/>
        <v>#VALUE!</v>
      </c>
      <c r="T3" s="257" t="e">
        <f t="shared" si="1"/>
        <v>#VALUE!</v>
      </c>
      <c r="U3" s="257" t="e">
        <f t="shared" si="2"/>
        <v>#VALUE!</v>
      </c>
      <c r="V3" s="257" t="e">
        <f t="shared" si="3"/>
        <v>#VALUE!</v>
      </c>
      <c r="W3" s="67" t="s">
        <v>85</v>
      </c>
      <c r="X3" s="361"/>
      <c r="Y3" s="66"/>
      <c r="Z3" s="66"/>
      <c r="AA3" s="66"/>
      <c r="AB3" s="66"/>
      <c r="AC3" s="66"/>
      <c r="AI3" s="319"/>
      <c r="AJ3" s="319"/>
      <c r="AK3" s="319"/>
      <c r="AL3" s="321"/>
    </row>
    <row r="4" spans="1:38" ht="15.75" thickBot="1">
      <c r="A4" s="386">
        <v>25320</v>
      </c>
      <c r="B4" s="389">
        <v>36980</v>
      </c>
      <c r="C4" s="386" t="s">
        <v>404</v>
      </c>
      <c r="D4" s="386" t="s">
        <v>188</v>
      </c>
      <c r="E4" s="386" t="s">
        <v>187</v>
      </c>
      <c r="F4" s="386">
        <v>20384</v>
      </c>
      <c r="G4" s="386" t="s">
        <v>404</v>
      </c>
      <c r="H4" s="386"/>
      <c r="I4" s="386">
        <v>29.870000839233398</v>
      </c>
      <c r="J4" s="386">
        <v>-2.0046597346663475E-3</v>
      </c>
      <c r="K4" s="386">
        <v>-7.0408129999999999E-2</v>
      </c>
      <c r="L4" s="386">
        <v>-7.2662039999999997E-2</v>
      </c>
      <c r="M4" s="386">
        <v>-6.4204720000000007E-2</v>
      </c>
      <c r="N4" s="65">
        <f t="shared" si="4"/>
        <v>36980</v>
      </c>
      <c r="O4" s="404" t="e">
        <f t="shared" si="5"/>
        <v>#VALUE!</v>
      </c>
      <c r="P4" s="257" t="e">
        <f t="shared" si="6"/>
        <v>#VALUE!</v>
      </c>
      <c r="Q4" s="257" t="e">
        <f t="shared" si="7"/>
        <v>#VALUE!</v>
      </c>
      <c r="R4" s="257" t="e">
        <f t="shared" si="8"/>
        <v>#VALUE!</v>
      </c>
      <c r="S4" s="257" t="e">
        <f t="shared" si="0"/>
        <v>#VALUE!</v>
      </c>
      <c r="T4" s="257" t="e">
        <f t="shared" si="1"/>
        <v>#VALUE!</v>
      </c>
      <c r="U4" s="257" t="e">
        <f t="shared" si="2"/>
        <v>#VALUE!</v>
      </c>
      <c r="V4" s="257" t="e">
        <f t="shared" si="3"/>
        <v>#VALUE!</v>
      </c>
      <c r="W4" s="120"/>
      <c r="X4" s="364"/>
      <c r="Z4" s="336"/>
      <c r="AA4" s="337" t="s">
        <v>283</v>
      </c>
      <c r="AB4" s="338" t="s">
        <v>308</v>
      </c>
      <c r="AC4" s="66"/>
      <c r="AI4" s="319"/>
      <c r="AJ4" s="319"/>
      <c r="AK4" s="319"/>
      <c r="AL4" s="321"/>
    </row>
    <row r="5" spans="1:38" ht="45.75" thickBot="1">
      <c r="A5" s="386">
        <v>25320</v>
      </c>
      <c r="B5" s="389">
        <v>37011</v>
      </c>
      <c r="C5" s="386" t="s">
        <v>404</v>
      </c>
      <c r="D5" s="386" t="s">
        <v>188</v>
      </c>
      <c r="E5" s="386" t="s">
        <v>187</v>
      </c>
      <c r="F5" s="386">
        <v>20384</v>
      </c>
      <c r="G5" s="386" t="s">
        <v>404</v>
      </c>
      <c r="H5" s="386"/>
      <c r="I5" s="386">
        <v>30.440000534057617</v>
      </c>
      <c r="J5" s="386">
        <v>2.6615321636199951E-2</v>
      </c>
      <c r="K5" s="386">
        <v>8.3834950000000005E-2</v>
      </c>
      <c r="L5" s="386">
        <v>7.6441380000000003E-2</v>
      </c>
      <c r="M5" s="386">
        <v>7.6814350000000003E-2</v>
      </c>
      <c r="N5" s="65">
        <f t="shared" si="4"/>
        <v>37011</v>
      </c>
      <c r="O5" s="404" t="e">
        <f t="shared" si="5"/>
        <v>#VALUE!</v>
      </c>
      <c r="P5" s="257" t="e">
        <f t="shared" si="6"/>
        <v>#VALUE!</v>
      </c>
      <c r="Q5" s="257" t="e">
        <f t="shared" si="7"/>
        <v>#VALUE!</v>
      </c>
      <c r="R5" s="257" t="e">
        <f t="shared" si="8"/>
        <v>#VALUE!</v>
      </c>
      <c r="S5" s="257" t="e">
        <f t="shared" si="0"/>
        <v>#VALUE!</v>
      </c>
      <c r="T5" s="257" t="e">
        <f t="shared" si="1"/>
        <v>#VALUE!</v>
      </c>
      <c r="U5" s="257" t="e">
        <f t="shared" si="2"/>
        <v>#VALUE!</v>
      </c>
      <c r="V5" s="257" t="e">
        <f t="shared" si="3"/>
        <v>#VALUE!</v>
      </c>
      <c r="W5" s="324" t="s">
        <v>197</v>
      </c>
      <c r="X5" s="391">
        <f>IF(W2&lt;AA2,AC2,AA2)</f>
        <v>44043</v>
      </c>
      <c r="Z5" s="339" t="s">
        <v>357</v>
      </c>
      <c r="AA5" s="363">
        <v>44043.999305555553</v>
      </c>
      <c r="AB5" s="340" t="s">
        <v>85</v>
      </c>
      <c r="AC5" s="323" t="s">
        <v>391</v>
      </c>
      <c r="AI5" s="319"/>
      <c r="AJ5" s="319"/>
      <c r="AK5" s="319"/>
      <c r="AL5" s="321"/>
    </row>
    <row r="6" spans="1:38" ht="15.75" thickBot="1">
      <c r="A6" s="386">
        <v>25320</v>
      </c>
      <c r="B6" s="389">
        <v>37042</v>
      </c>
      <c r="C6" s="386" t="s">
        <v>404</v>
      </c>
      <c r="D6" s="386" t="s">
        <v>188</v>
      </c>
      <c r="E6" s="386" t="s">
        <v>187</v>
      </c>
      <c r="F6" s="386">
        <v>20384</v>
      </c>
      <c r="G6" s="386" t="s">
        <v>404</v>
      </c>
      <c r="H6" s="386"/>
      <c r="I6" s="386">
        <v>29.540000915527344</v>
      </c>
      <c r="J6" s="386">
        <v>-2.9566347599029541E-2</v>
      </c>
      <c r="K6" s="386">
        <v>1.0450070000000001E-2</v>
      </c>
      <c r="L6" s="386">
        <v>6.2199110000000002E-2</v>
      </c>
      <c r="M6" s="386">
        <v>5.0901990000000001E-3</v>
      </c>
      <c r="N6" s="65">
        <f t="shared" si="4"/>
        <v>37042</v>
      </c>
      <c r="O6" s="404" t="e">
        <f t="shared" si="5"/>
        <v>#VALUE!</v>
      </c>
      <c r="P6" s="257" t="e">
        <f t="shared" si="6"/>
        <v>#VALUE!</v>
      </c>
      <c r="Q6" s="257" t="e">
        <f t="shared" si="7"/>
        <v>#VALUE!</v>
      </c>
      <c r="R6" s="257" t="e">
        <f t="shared" si="8"/>
        <v>#VALUE!</v>
      </c>
      <c r="S6" s="257" t="e">
        <f t="shared" si="0"/>
        <v>#VALUE!</v>
      </c>
      <c r="T6" s="257" t="e">
        <f t="shared" si="1"/>
        <v>#VALUE!</v>
      </c>
      <c r="U6" s="257" t="e">
        <f t="shared" si="2"/>
        <v>#VALUE!</v>
      </c>
      <c r="V6" s="257" t="e">
        <f t="shared" si="3"/>
        <v>#VALUE!</v>
      </c>
      <c r="Z6" s="66"/>
      <c r="AA6" s="66"/>
      <c r="AB6" s="66"/>
      <c r="AC6" s="66"/>
      <c r="AI6" s="319"/>
      <c r="AJ6" s="319"/>
      <c r="AK6" s="319"/>
      <c r="AL6" s="321"/>
    </row>
    <row r="7" spans="1:38" ht="15">
      <c r="A7" s="386">
        <v>25320</v>
      </c>
      <c r="B7" s="389">
        <v>37071</v>
      </c>
      <c r="C7" s="386" t="s">
        <v>404</v>
      </c>
      <c r="D7" s="386" t="s">
        <v>188</v>
      </c>
      <c r="E7" s="386" t="s">
        <v>187</v>
      </c>
      <c r="F7" s="386">
        <v>20384</v>
      </c>
      <c r="G7" s="386" t="s">
        <v>404</v>
      </c>
      <c r="H7" s="386"/>
      <c r="I7" s="386">
        <v>25.75</v>
      </c>
      <c r="J7" s="386">
        <v>-0.12830063700675964</v>
      </c>
      <c r="K7" s="386">
        <v>-1.7561449999999999E-2</v>
      </c>
      <c r="L7" s="386">
        <v>7.7258300000000004E-3</v>
      </c>
      <c r="M7" s="386">
        <v>-2.5003580000000001E-2</v>
      </c>
      <c r="N7" s="65">
        <f t="shared" si="4"/>
        <v>37071</v>
      </c>
      <c r="O7" s="404" t="e">
        <f t="shared" si="5"/>
        <v>#VALUE!</v>
      </c>
      <c r="P7" s="257" t="e">
        <f t="shared" si="6"/>
        <v>#VALUE!</v>
      </c>
      <c r="Q7" s="257" t="e">
        <f t="shared" si="7"/>
        <v>#VALUE!</v>
      </c>
      <c r="R7" s="257" t="e">
        <f t="shared" si="8"/>
        <v>#VALUE!</v>
      </c>
      <c r="S7" s="257" t="e">
        <f t="shared" si="0"/>
        <v>#VALUE!</v>
      </c>
      <c r="T7" s="257" t="e">
        <f t="shared" si="1"/>
        <v>#VALUE!</v>
      </c>
      <c r="U7" s="257" t="e">
        <f t="shared" si="2"/>
        <v>#VALUE!</v>
      </c>
      <c r="V7" s="257" t="e">
        <f t="shared" si="3"/>
        <v>#VALUE!</v>
      </c>
      <c r="W7" s="329" t="s">
        <v>196</v>
      </c>
      <c r="X7" s="330">
        <v>60</v>
      </c>
      <c r="Z7" s="66"/>
      <c r="AA7" s="66"/>
      <c r="AB7" s="66"/>
      <c r="AC7" s="66"/>
      <c r="AI7" s="319"/>
      <c r="AJ7" s="319"/>
      <c r="AK7" s="319"/>
      <c r="AL7" s="321"/>
    </row>
    <row r="8" spans="1:38" ht="15.75" thickBot="1">
      <c r="A8" s="386">
        <v>25320</v>
      </c>
      <c r="B8" s="389">
        <v>37103</v>
      </c>
      <c r="C8" s="386" t="s">
        <v>404</v>
      </c>
      <c r="D8" s="386" t="s">
        <v>188</v>
      </c>
      <c r="E8" s="386" t="s">
        <v>187</v>
      </c>
      <c r="F8" s="386">
        <v>20384</v>
      </c>
      <c r="G8" s="386" t="s">
        <v>404</v>
      </c>
      <c r="H8" s="386"/>
      <c r="I8" s="386">
        <v>27.360000610351563</v>
      </c>
      <c r="J8" s="386">
        <v>7.1262158453464508E-2</v>
      </c>
      <c r="K8" s="386">
        <v>-1.8283600000000001E-2</v>
      </c>
      <c r="L8" s="386">
        <v>-2.8402980000000001E-2</v>
      </c>
      <c r="M8" s="386">
        <v>-1.0772449999999999E-2</v>
      </c>
      <c r="N8" s="65">
        <f t="shared" si="4"/>
        <v>37103</v>
      </c>
      <c r="O8" s="404" t="e">
        <f t="shared" si="5"/>
        <v>#VALUE!</v>
      </c>
      <c r="P8" s="257" t="e">
        <f t="shared" si="6"/>
        <v>#VALUE!</v>
      </c>
      <c r="Q8" s="257" t="e">
        <f t="shared" si="7"/>
        <v>#VALUE!</v>
      </c>
      <c r="R8" s="257" t="e">
        <f t="shared" si="8"/>
        <v>#VALUE!</v>
      </c>
      <c r="S8" s="257" t="e">
        <f t="shared" si="0"/>
        <v>#VALUE!</v>
      </c>
      <c r="T8" s="257" t="e">
        <f t="shared" si="1"/>
        <v>#VALUE!</v>
      </c>
      <c r="U8" s="257" t="e">
        <f t="shared" si="2"/>
        <v>#VALUE!</v>
      </c>
      <c r="V8" s="257" t="e">
        <f t="shared" si="3"/>
        <v>#VALUE!</v>
      </c>
      <c r="W8" s="331" t="s">
        <v>195</v>
      </c>
      <c r="X8" s="332">
        <v>120</v>
      </c>
      <c r="Z8" s="66"/>
      <c r="AA8" s="66"/>
      <c r="AB8" s="66"/>
      <c r="AC8" s="66"/>
      <c r="AI8" s="319"/>
      <c r="AJ8" s="319"/>
      <c r="AK8" s="319"/>
      <c r="AL8" s="321"/>
    </row>
    <row r="9" spans="1:38" ht="15">
      <c r="A9" s="386">
        <v>25320</v>
      </c>
      <c r="B9" s="389">
        <v>37134</v>
      </c>
      <c r="C9" s="386" t="s">
        <v>404</v>
      </c>
      <c r="D9" s="386" t="s">
        <v>188</v>
      </c>
      <c r="E9" s="386" t="s">
        <v>187</v>
      </c>
      <c r="F9" s="386">
        <v>20384</v>
      </c>
      <c r="G9" s="386" t="s">
        <v>404</v>
      </c>
      <c r="H9" s="386"/>
      <c r="I9" s="386">
        <v>28.190000534057617</v>
      </c>
      <c r="J9" s="386">
        <v>3.0336253345012665E-2</v>
      </c>
      <c r="K9" s="386">
        <v>-5.8979839999999999E-2</v>
      </c>
      <c r="L9" s="386">
        <v>-3.501257E-2</v>
      </c>
      <c r="M9" s="386">
        <v>-6.4108390000000001E-2</v>
      </c>
      <c r="N9" s="65">
        <f t="shared" si="4"/>
        <v>37134</v>
      </c>
      <c r="O9" s="404" t="e">
        <f t="shared" si="5"/>
        <v>#VALUE!</v>
      </c>
      <c r="P9" s="257" t="e">
        <f t="shared" si="6"/>
        <v>#VALUE!</v>
      </c>
      <c r="Q9" s="257" t="e">
        <f t="shared" si="7"/>
        <v>#VALUE!</v>
      </c>
      <c r="R9" s="257" t="e">
        <f t="shared" si="8"/>
        <v>#VALUE!</v>
      </c>
      <c r="S9" s="257" t="e">
        <f t="shared" si="0"/>
        <v>#VALUE!</v>
      </c>
      <c r="T9" s="257" t="e">
        <f t="shared" si="1"/>
        <v>#VALUE!</v>
      </c>
      <c r="U9" s="257" t="e">
        <f t="shared" si="2"/>
        <v>#VALUE!</v>
      </c>
      <c r="V9" s="257" t="e">
        <f t="shared" si="3"/>
        <v>#VALUE!</v>
      </c>
      <c r="Z9" s="66"/>
      <c r="AA9" s="66"/>
      <c r="AB9" s="66"/>
      <c r="AC9" s="66"/>
      <c r="AI9" s="319"/>
      <c r="AJ9" s="319"/>
      <c r="AK9" s="319"/>
      <c r="AL9" s="321"/>
    </row>
    <row r="10" spans="1:38" ht="15">
      <c r="A10" s="386">
        <v>25320</v>
      </c>
      <c r="B10" s="389">
        <v>37162</v>
      </c>
      <c r="C10" s="386" t="s">
        <v>404</v>
      </c>
      <c r="D10" s="386" t="s">
        <v>188</v>
      </c>
      <c r="E10" s="386" t="s">
        <v>187</v>
      </c>
      <c r="F10" s="386">
        <v>20384</v>
      </c>
      <c r="G10" s="386" t="s">
        <v>404</v>
      </c>
      <c r="H10" s="386"/>
      <c r="I10" s="386">
        <v>28</v>
      </c>
      <c r="J10" s="386">
        <v>-6.7399973049759865E-3</v>
      </c>
      <c r="K10" s="386">
        <v>-9.1497030000000007E-2</v>
      </c>
      <c r="L10" s="386">
        <v>-0.1277867</v>
      </c>
      <c r="M10" s="386">
        <v>-8.1723390000000007E-2</v>
      </c>
      <c r="N10" s="65">
        <f t="shared" si="4"/>
        <v>37162</v>
      </c>
      <c r="O10" s="404" t="e">
        <f t="shared" si="5"/>
        <v>#VALUE!</v>
      </c>
      <c r="P10" s="257" t="e">
        <f t="shared" si="6"/>
        <v>#VALUE!</v>
      </c>
      <c r="Q10" s="257" t="e">
        <f t="shared" si="7"/>
        <v>#VALUE!</v>
      </c>
      <c r="R10" s="257" t="e">
        <f t="shared" si="8"/>
        <v>#VALUE!</v>
      </c>
      <c r="S10" s="257" t="e">
        <f t="shared" si="0"/>
        <v>#VALUE!</v>
      </c>
      <c r="T10" s="257" t="e">
        <f t="shared" si="1"/>
        <v>#VALUE!</v>
      </c>
      <c r="U10" s="257" t="e">
        <f t="shared" si="2"/>
        <v>#VALUE!</v>
      </c>
      <c r="V10" s="257" t="e">
        <f t="shared" si="3"/>
        <v>#VALUE!</v>
      </c>
      <c r="Z10" s="66"/>
      <c r="AA10" s="66"/>
      <c r="AB10" s="66"/>
      <c r="AC10" s="66"/>
      <c r="AI10" s="319"/>
      <c r="AJ10" s="319"/>
      <c r="AK10" s="319"/>
      <c r="AL10" s="321"/>
    </row>
    <row r="11" spans="1:38" ht="22.5" customHeight="1" thickBot="1">
      <c r="A11" s="386">
        <v>25320</v>
      </c>
      <c r="B11" s="389">
        <v>37195</v>
      </c>
      <c r="C11" s="386" t="s">
        <v>404</v>
      </c>
      <c r="D11" s="386" t="s">
        <v>188</v>
      </c>
      <c r="E11" s="386" t="s">
        <v>187</v>
      </c>
      <c r="F11" s="386">
        <v>20384</v>
      </c>
      <c r="G11" s="386" t="s">
        <v>404</v>
      </c>
      <c r="H11" s="386"/>
      <c r="I11" s="386">
        <v>28.239999771118164</v>
      </c>
      <c r="J11" s="386">
        <v>1.4196420088410378E-2</v>
      </c>
      <c r="K11" s="386">
        <v>2.7846570000000001E-2</v>
      </c>
      <c r="L11" s="386">
        <v>7.8124860000000004E-2</v>
      </c>
      <c r="M11" s="386">
        <v>1.8099030000000002E-2</v>
      </c>
      <c r="N11" s="65">
        <f t="shared" si="4"/>
        <v>37195</v>
      </c>
      <c r="O11" s="404" t="e">
        <f t="shared" si="5"/>
        <v>#VALUE!</v>
      </c>
      <c r="P11" s="257" t="e">
        <f t="shared" si="6"/>
        <v>#VALUE!</v>
      </c>
      <c r="Q11" s="257" t="e">
        <f t="shared" si="7"/>
        <v>#VALUE!</v>
      </c>
      <c r="R11" s="257" t="e">
        <f t="shared" si="8"/>
        <v>#VALUE!</v>
      </c>
      <c r="S11" s="257" t="e">
        <f t="shared" si="0"/>
        <v>#VALUE!</v>
      </c>
      <c r="T11" s="257" t="e">
        <f t="shared" si="1"/>
        <v>#VALUE!</v>
      </c>
      <c r="U11" s="257" t="e">
        <f t="shared" si="2"/>
        <v>#VALUE!</v>
      </c>
      <c r="V11" s="257" t="e">
        <f t="shared" si="3"/>
        <v>#VALUE!</v>
      </c>
      <c r="Z11" s="472" t="s">
        <v>85</v>
      </c>
      <c r="AA11" s="472"/>
      <c r="AB11" s="472"/>
      <c r="AC11" s="472"/>
      <c r="AI11" s="319"/>
      <c r="AJ11" s="319"/>
      <c r="AK11" s="319"/>
      <c r="AL11" s="321"/>
    </row>
    <row r="12" spans="1:38" ht="15">
      <c r="A12" s="386">
        <v>25320</v>
      </c>
      <c r="B12" s="389">
        <v>37225</v>
      </c>
      <c r="C12" s="386" t="s">
        <v>404</v>
      </c>
      <c r="D12" s="386" t="s">
        <v>188</v>
      </c>
      <c r="E12" s="386" t="s">
        <v>187</v>
      </c>
      <c r="F12" s="386">
        <v>20384</v>
      </c>
      <c r="G12" s="386" t="s">
        <v>404</v>
      </c>
      <c r="H12" s="386"/>
      <c r="I12" s="386">
        <v>29.309999465942383</v>
      </c>
      <c r="J12" s="386">
        <v>3.7889506667852402E-2</v>
      </c>
      <c r="K12" s="386">
        <v>7.8788759999999999E-2</v>
      </c>
      <c r="L12" s="386">
        <v>8.0799010000000004E-2</v>
      </c>
      <c r="M12" s="386">
        <v>7.5175980000000003E-2</v>
      </c>
      <c r="N12" s="65">
        <f t="shared" si="4"/>
        <v>37225</v>
      </c>
      <c r="O12" s="404" t="e">
        <f t="shared" si="5"/>
        <v>#VALUE!</v>
      </c>
      <c r="P12" s="257" t="e">
        <f t="shared" si="6"/>
        <v>#VALUE!</v>
      </c>
      <c r="Q12" s="257" t="e">
        <f t="shared" si="7"/>
        <v>#VALUE!</v>
      </c>
      <c r="R12" s="257" t="e">
        <f t="shared" si="8"/>
        <v>#VALUE!</v>
      </c>
      <c r="S12" s="257" t="e">
        <f t="shared" ref="S12:S75" si="9">IF(AND(($X$15-4)&lt;=$N12,($X$16)&gt;=($N12-4)),J12," ")</f>
        <v>#VALUE!</v>
      </c>
      <c r="T12" s="257" t="e">
        <f t="shared" ref="T12:T75" si="10">IF(AND(($X$15-4)&lt;=$N12,($X$16)&gt;=($N12-4)),K12," ")</f>
        <v>#VALUE!</v>
      </c>
      <c r="U12" s="257" t="e">
        <f t="shared" ref="U12:U75" si="11">IF(AND(($X$15-4)&lt;=$N12,($X$16)&gt;=($N12-4)),L12," ")</f>
        <v>#VALUE!</v>
      </c>
      <c r="V12" s="257" t="e">
        <f t="shared" ref="V12:V15" si="12">IF(AND(($X$15-4)&lt;=$N12,($X$16)&gt;=($N12-4)),M12," ")</f>
        <v>#VALUE!</v>
      </c>
      <c r="W12" s="333" t="s">
        <v>194</v>
      </c>
      <c r="X12" s="392" t="s">
        <v>85</v>
      </c>
      <c r="Y12" s="98" t="s">
        <v>392</v>
      </c>
      <c r="Z12" s="66"/>
      <c r="AA12" s="66"/>
      <c r="AB12" s="66"/>
      <c r="AC12" s="66"/>
      <c r="AD12" s="64" t="s">
        <v>85</v>
      </c>
      <c r="AE12" s="64" t="s">
        <v>85</v>
      </c>
      <c r="AI12" s="319"/>
      <c r="AJ12" s="319"/>
      <c r="AK12" s="319"/>
      <c r="AL12" s="321"/>
    </row>
    <row r="13" spans="1:38" ht="15">
      <c r="A13" s="386">
        <v>25320</v>
      </c>
      <c r="B13" s="389">
        <v>37256</v>
      </c>
      <c r="C13" s="386" t="s">
        <v>404</v>
      </c>
      <c r="D13" s="386" t="s">
        <v>188</v>
      </c>
      <c r="E13" s="386" t="s">
        <v>187</v>
      </c>
      <c r="F13" s="386">
        <v>20384</v>
      </c>
      <c r="G13" s="386" t="s">
        <v>404</v>
      </c>
      <c r="H13" s="386"/>
      <c r="I13" s="386">
        <v>29.870000839233398</v>
      </c>
      <c r="J13" s="386">
        <v>1.9106155261397362E-2</v>
      </c>
      <c r="K13" s="386">
        <v>1.7855920000000001E-2</v>
      </c>
      <c r="L13" s="386">
        <v>5.7767810000000003E-2</v>
      </c>
      <c r="M13" s="386">
        <v>7.5738290000000007E-3</v>
      </c>
      <c r="N13" s="65">
        <f t="shared" si="4"/>
        <v>37256</v>
      </c>
      <c r="O13" s="404" t="e">
        <f t="shared" si="5"/>
        <v>#VALUE!</v>
      </c>
      <c r="P13" s="257" t="e">
        <f t="shared" si="6"/>
        <v>#VALUE!</v>
      </c>
      <c r="Q13" s="257" t="e">
        <f t="shared" si="7"/>
        <v>#VALUE!</v>
      </c>
      <c r="R13" s="257" t="e">
        <f t="shared" si="8"/>
        <v>#VALUE!</v>
      </c>
      <c r="S13" s="257" t="e">
        <f t="shared" si="9"/>
        <v>#VALUE!</v>
      </c>
      <c r="T13" s="257" t="e">
        <f t="shared" si="10"/>
        <v>#VALUE!</v>
      </c>
      <c r="U13" s="257" t="e">
        <f t="shared" si="11"/>
        <v>#VALUE!</v>
      </c>
      <c r="V13" s="257" t="e">
        <f t="shared" si="12"/>
        <v>#VALUE!</v>
      </c>
      <c r="W13" s="334" t="s">
        <v>193</v>
      </c>
      <c r="X13" s="365">
        <f>X5</f>
        <v>44043</v>
      </c>
      <c r="Y13" s="64" t="s">
        <v>85</v>
      </c>
      <c r="Z13" s="64" t="s">
        <v>85</v>
      </c>
      <c r="AE13" s="64" t="s">
        <v>85</v>
      </c>
      <c r="AI13" s="319"/>
      <c r="AJ13" s="319"/>
      <c r="AK13" s="319"/>
      <c r="AL13" s="321"/>
    </row>
    <row r="14" spans="1:38" ht="15">
      <c r="A14" s="386">
        <v>25320</v>
      </c>
      <c r="B14" s="389">
        <v>37287</v>
      </c>
      <c r="C14" s="386" t="s">
        <v>404</v>
      </c>
      <c r="D14" s="386" t="s">
        <v>188</v>
      </c>
      <c r="E14" s="386" t="s">
        <v>187</v>
      </c>
      <c r="F14" s="386">
        <v>20384</v>
      </c>
      <c r="G14" s="386" t="s">
        <v>404</v>
      </c>
      <c r="H14" s="386"/>
      <c r="I14" s="386">
        <v>28.450000762939453</v>
      </c>
      <c r="J14" s="386">
        <v>-4.2266488075256348E-2</v>
      </c>
      <c r="K14" s="386">
        <v>-1.5966150000000002E-2</v>
      </c>
      <c r="L14" s="386">
        <v>1.8191599999999999E-2</v>
      </c>
      <c r="M14" s="386">
        <v>-1.557383E-2</v>
      </c>
      <c r="N14" s="65">
        <f t="shared" si="4"/>
        <v>37287</v>
      </c>
      <c r="O14" s="404" t="e">
        <f t="shared" si="5"/>
        <v>#VALUE!</v>
      </c>
      <c r="P14" s="257" t="e">
        <f t="shared" si="6"/>
        <v>#VALUE!</v>
      </c>
      <c r="Q14" s="257" t="e">
        <f t="shared" si="7"/>
        <v>#VALUE!</v>
      </c>
      <c r="R14" s="257" t="e">
        <f t="shared" si="8"/>
        <v>#VALUE!</v>
      </c>
      <c r="S14" s="257" t="e">
        <f t="shared" si="9"/>
        <v>#VALUE!</v>
      </c>
      <c r="T14" s="257" t="e">
        <f t="shared" si="10"/>
        <v>#VALUE!</v>
      </c>
      <c r="U14" s="257" t="e">
        <f t="shared" si="11"/>
        <v>#VALUE!</v>
      </c>
      <c r="V14" s="257" t="e">
        <f t="shared" si="12"/>
        <v>#VALUE!</v>
      </c>
      <c r="W14" s="334"/>
      <c r="X14" s="335"/>
      <c r="AI14" s="319"/>
      <c r="AJ14" s="319"/>
      <c r="AK14" s="319"/>
      <c r="AL14" s="321"/>
    </row>
    <row r="15" spans="1:38" ht="15">
      <c r="A15" s="386">
        <v>25320</v>
      </c>
      <c r="B15" s="389">
        <v>37315</v>
      </c>
      <c r="C15" s="386" t="s">
        <v>404</v>
      </c>
      <c r="D15" s="386" t="s">
        <v>188</v>
      </c>
      <c r="E15" s="386" t="s">
        <v>187</v>
      </c>
      <c r="F15" s="386">
        <v>20384</v>
      </c>
      <c r="G15" s="386" t="s">
        <v>404</v>
      </c>
      <c r="H15" s="386"/>
      <c r="I15" s="386">
        <v>26.739999771118164</v>
      </c>
      <c r="J15" s="386">
        <v>-6.0105480253696442E-2</v>
      </c>
      <c r="K15" s="386">
        <v>-2.169973E-2</v>
      </c>
      <c r="L15" s="386">
        <v>-3.3065400000000002E-2</v>
      </c>
      <c r="M15" s="386">
        <v>-2.0766240000000002E-2</v>
      </c>
      <c r="N15" s="65">
        <f t="shared" si="4"/>
        <v>37315</v>
      </c>
      <c r="O15" s="404" t="e">
        <f t="shared" si="5"/>
        <v>#VALUE!</v>
      </c>
      <c r="P15" s="257" t="e">
        <f t="shared" si="6"/>
        <v>#VALUE!</v>
      </c>
      <c r="Q15" s="257" t="e">
        <f t="shared" si="7"/>
        <v>#VALUE!</v>
      </c>
      <c r="R15" s="257" t="e">
        <f t="shared" si="8"/>
        <v>#VALUE!</v>
      </c>
      <c r="S15" s="257" t="e">
        <f t="shared" si="9"/>
        <v>#VALUE!</v>
      </c>
      <c r="T15" s="257" t="e">
        <f t="shared" si="10"/>
        <v>#VALUE!</v>
      </c>
      <c r="U15" s="257" t="e">
        <f t="shared" si="11"/>
        <v>#VALUE!</v>
      </c>
      <c r="V15" s="257" t="e">
        <f t="shared" si="12"/>
        <v>#VALUE!</v>
      </c>
      <c r="W15" s="334" t="s">
        <v>192</v>
      </c>
      <c r="X15" s="393" t="s">
        <v>85</v>
      </c>
      <c r="Y15" s="358" t="s">
        <v>392</v>
      </c>
      <c r="AI15" s="319"/>
      <c r="AJ15" s="319"/>
      <c r="AK15" s="319"/>
      <c r="AL15" s="321"/>
    </row>
    <row r="16" spans="1:38" ht="15.75" thickBot="1">
      <c r="A16" s="386">
        <v>25320</v>
      </c>
      <c r="B16" s="389">
        <v>37343</v>
      </c>
      <c r="C16" s="386" t="s">
        <v>404</v>
      </c>
      <c r="D16" s="386" t="s">
        <v>188</v>
      </c>
      <c r="E16" s="386" t="s">
        <v>187</v>
      </c>
      <c r="F16" s="386">
        <v>20384</v>
      </c>
      <c r="G16" s="386" t="s">
        <v>404</v>
      </c>
      <c r="H16" s="386"/>
      <c r="I16" s="386">
        <v>26.799999237060547</v>
      </c>
      <c r="J16" s="386">
        <v>2.2438094019889832E-3</v>
      </c>
      <c r="K16" s="386">
        <v>4.4699059999999999E-2</v>
      </c>
      <c r="L16" s="386">
        <v>7.4652980000000008E-2</v>
      </c>
      <c r="M16" s="386">
        <v>3.6738859999999998E-2</v>
      </c>
      <c r="N16" s="65">
        <f t="shared" si="4"/>
        <v>37343</v>
      </c>
      <c r="O16" s="404" t="e">
        <f t="shared" si="5"/>
        <v>#VALUE!</v>
      </c>
      <c r="P16" s="257" t="e">
        <f t="shared" si="6"/>
        <v>#VALUE!</v>
      </c>
      <c r="Q16" s="257" t="e">
        <f t="shared" si="7"/>
        <v>#VALUE!</v>
      </c>
      <c r="R16" s="257" t="e">
        <f t="shared" si="8"/>
        <v>#VALUE!</v>
      </c>
      <c r="S16" s="257" t="e">
        <f t="shared" si="9"/>
        <v>#VALUE!</v>
      </c>
      <c r="T16" s="257" t="e">
        <f t="shared" si="10"/>
        <v>#VALUE!</v>
      </c>
      <c r="U16" s="257" t="e">
        <f t="shared" si="11"/>
        <v>#VALUE!</v>
      </c>
      <c r="V16" s="257" t="e">
        <f t="shared" ref="V16:V79" si="13">IF(AND(($X$15-4)&lt;=$N16,($X$16)&gt;=($N16-4)),M16," ")</f>
        <v>#VALUE!</v>
      </c>
      <c r="W16" s="331" t="s">
        <v>191</v>
      </c>
      <c r="X16" s="366">
        <f>X5</f>
        <v>44043</v>
      </c>
      <c r="AI16" s="319"/>
      <c r="AJ16" s="319"/>
      <c r="AK16" s="319"/>
      <c r="AL16" s="321"/>
    </row>
    <row r="17" spans="1:38" ht="15.75" thickBot="1">
      <c r="A17" s="386">
        <v>25320</v>
      </c>
      <c r="B17" s="389">
        <v>37376</v>
      </c>
      <c r="C17" s="386" t="s">
        <v>404</v>
      </c>
      <c r="D17" s="386" t="s">
        <v>188</v>
      </c>
      <c r="E17" s="386" t="s">
        <v>187</v>
      </c>
      <c r="F17" s="386">
        <v>20384</v>
      </c>
      <c r="G17" s="386" t="s">
        <v>404</v>
      </c>
      <c r="H17" s="386"/>
      <c r="I17" s="386">
        <v>27.610000610351563</v>
      </c>
      <c r="J17" s="386">
        <v>3.6100797355175018E-2</v>
      </c>
      <c r="K17" s="386">
        <v>-4.9600129999999999E-2</v>
      </c>
      <c r="L17" s="386">
        <v>-3.1649540000000002E-3</v>
      </c>
      <c r="M17" s="386">
        <v>-6.1417650000000004E-2</v>
      </c>
      <c r="N17" s="65">
        <f t="shared" si="4"/>
        <v>37376</v>
      </c>
      <c r="O17" s="404" t="e">
        <f t="shared" si="5"/>
        <v>#VALUE!</v>
      </c>
      <c r="P17" s="257" t="e">
        <f t="shared" si="6"/>
        <v>#VALUE!</v>
      </c>
      <c r="Q17" s="257" t="e">
        <f t="shared" si="7"/>
        <v>#VALUE!</v>
      </c>
      <c r="R17" s="257" t="e">
        <f t="shared" si="8"/>
        <v>#VALUE!</v>
      </c>
      <c r="S17" s="257" t="e">
        <f t="shared" si="9"/>
        <v>#VALUE!</v>
      </c>
      <c r="T17" s="257" t="e">
        <f t="shared" si="10"/>
        <v>#VALUE!</v>
      </c>
      <c r="U17" s="257" t="e">
        <f t="shared" si="11"/>
        <v>#VALUE!</v>
      </c>
      <c r="V17" s="257" t="e">
        <f t="shared" si="13"/>
        <v>#VALUE!</v>
      </c>
      <c r="AI17" s="319"/>
      <c r="AJ17" s="319"/>
      <c r="AK17" s="319"/>
      <c r="AL17" s="321"/>
    </row>
    <row r="18" spans="1:38" ht="15">
      <c r="A18" s="386">
        <v>25320</v>
      </c>
      <c r="B18" s="389">
        <v>37407</v>
      </c>
      <c r="C18" s="386" t="s">
        <v>404</v>
      </c>
      <c r="D18" s="386" t="s">
        <v>188</v>
      </c>
      <c r="E18" s="386" t="s">
        <v>187</v>
      </c>
      <c r="F18" s="386">
        <v>20384</v>
      </c>
      <c r="G18" s="386" t="s">
        <v>404</v>
      </c>
      <c r="H18" s="386"/>
      <c r="I18" s="386">
        <v>28.25</v>
      </c>
      <c r="J18" s="386">
        <v>2.3179983720183372E-2</v>
      </c>
      <c r="K18" s="386">
        <v>-1.050954E-2</v>
      </c>
      <c r="L18" s="386">
        <v>-1.550722E-2</v>
      </c>
      <c r="M18" s="386">
        <v>-9.0814550000000004E-3</v>
      </c>
      <c r="N18" s="65">
        <f t="shared" si="4"/>
        <v>37407</v>
      </c>
      <c r="O18" s="404" t="e">
        <f t="shared" si="5"/>
        <v>#VALUE!</v>
      </c>
      <c r="P18" s="257" t="e">
        <f t="shared" si="6"/>
        <v>#VALUE!</v>
      </c>
      <c r="Q18" s="257" t="e">
        <f t="shared" si="7"/>
        <v>#VALUE!</v>
      </c>
      <c r="R18" s="257" t="e">
        <f t="shared" si="8"/>
        <v>#VALUE!</v>
      </c>
      <c r="S18" s="257" t="e">
        <f t="shared" si="9"/>
        <v>#VALUE!</v>
      </c>
      <c r="T18" s="257" t="e">
        <f t="shared" si="10"/>
        <v>#VALUE!</v>
      </c>
      <c r="U18" s="257" t="e">
        <f t="shared" si="11"/>
        <v>#VALUE!</v>
      </c>
      <c r="V18" s="257" t="e">
        <f t="shared" si="13"/>
        <v>#VALUE!</v>
      </c>
      <c r="W18" s="325" t="s">
        <v>190</v>
      </c>
      <c r="X18" s="326" t="s">
        <v>189</v>
      </c>
      <c r="Z18" s="122" t="s">
        <v>298</v>
      </c>
      <c r="AA18" s="123"/>
      <c r="AB18" s="123"/>
      <c r="AC18" s="124"/>
      <c r="AI18" s="319"/>
      <c r="AJ18" s="319"/>
      <c r="AK18" s="319"/>
      <c r="AL18" s="321"/>
    </row>
    <row r="19" spans="1:38" ht="18">
      <c r="A19" s="386">
        <v>25320</v>
      </c>
      <c r="B19" s="389">
        <v>37435</v>
      </c>
      <c r="C19" s="386" t="s">
        <v>404</v>
      </c>
      <c r="D19" s="386" t="s">
        <v>188</v>
      </c>
      <c r="E19" s="386" t="s">
        <v>187</v>
      </c>
      <c r="F19" s="386">
        <v>20384</v>
      </c>
      <c r="G19" s="386" t="s">
        <v>404</v>
      </c>
      <c r="H19" s="386"/>
      <c r="I19" s="386">
        <v>27.659999847412109</v>
      </c>
      <c r="J19" s="386">
        <v>-2.0884960889816284E-2</v>
      </c>
      <c r="K19" s="386">
        <v>-7.0259180000000004E-2</v>
      </c>
      <c r="L19" s="386">
        <v>-6.7317219999999997E-2</v>
      </c>
      <c r="M19" s="386">
        <v>-7.2464719999999996E-2</v>
      </c>
      <c r="N19" s="65">
        <f t="shared" si="4"/>
        <v>37435</v>
      </c>
      <c r="O19" s="404" t="e">
        <f t="shared" si="5"/>
        <v>#VALUE!</v>
      </c>
      <c r="P19" s="257" t="e">
        <f t="shared" si="6"/>
        <v>#VALUE!</v>
      </c>
      <c r="Q19" s="257" t="e">
        <f t="shared" si="7"/>
        <v>#VALUE!</v>
      </c>
      <c r="R19" s="257" t="e">
        <f t="shared" si="8"/>
        <v>#VALUE!</v>
      </c>
      <c r="S19" s="257" t="e">
        <f t="shared" si="9"/>
        <v>#VALUE!</v>
      </c>
      <c r="T19" s="257" t="e">
        <f t="shared" si="10"/>
        <v>#VALUE!</v>
      </c>
      <c r="U19" s="257" t="e">
        <f t="shared" si="11"/>
        <v>#VALUE!</v>
      </c>
      <c r="V19" s="257" t="e">
        <f t="shared" si="13"/>
        <v>#VALUE!</v>
      </c>
      <c r="W19" s="327" t="s">
        <v>401</v>
      </c>
      <c r="X19" s="406" t="s">
        <v>85</v>
      </c>
      <c r="Y19" s="67" t="s">
        <v>85</v>
      </c>
      <c r="Z19" s="125" t="s">
        <v>310</v>
      </c>
      <c r="AA19" s="126"/>
      <c r="AB19" s="126"/>
      <c r="AC19" s="121"/>
      <c r="AI19" s="319"/>
      <c r="AJ19" s="319"/>
      <c r="AK19" s="319"/>
      <c r="AL19" s="321"/>
    </row>
    <row r="20" spans="1:38" ht="15">
      <c r="A20" s="386">
        <v>25320</v>
      </c>
      <c r="B20" s="389">
        <v>37468</v>
      </c>
      <c r="C20" s="386" t="s">
        <v>404</v>
      </c>
      <c r="D20" s="386" t="s">
        <v>188</v>
      </c>
      <c r="E20" s="386" t="s">
        <v>187</v>
      </c>
      <c r="F20" s="386">
        <v>20384</v>
      </c>
      <c r="G20" s="386" t="s">
        <v>404</v>
      </c>
      <c r="H20" s="386"/>
      <c r="I20" s="386">
        <v>23.299999237060547</v>
      </c>
      <c r="J20" s="386">
        <v>-0.15193422138690948</v>
      </c>
      <c r="K20" s="386">
        <v>-8.1124650000000006E-2</v>
      </c>
      <c r="L20" s="386">
        <v>-0.10749739999999999</v>
      </c>
      <c r="M20" s="386">
        <v>-7.8994960000000003E-2</v>
      </c>
      <c r="N20" s="65">
        <f t="shared" si="4"/>
        <v>37468</v>
      </c>
      <c r="O20" s="404" t="e">
        <f t="shared" si="5"/>
        <v>#VALUE!</v>
      </c>
      <c r="P20" s="257" t="e">
        <f t="shared" si="6"/>
        <v>#VALUE!</v>
      </c>
      <c r="Q20" s="257" t="e">
        <f t="shared" si="7"/>
        <v>#VALUE!</v>
      </c>
      <c r="R20" s="257" t="e">
        <f t="shared" si="8"/>
        <v>#VALUE!</v>
      </c>
      <c r="S20" s="257" t="e">
        <f t="shared" si="9"/>
        <v>#VALUE!</v>
      </c>
      <c r="T20" s="257" t="e">
        <f t="shared" si="10"/>
        <v>#VALUE!</v>
      </c>
      <c r="U20" s="257" t="e">
        <f t="shared" si="11"/>
        <v>#VALUE!</v>
      </c>
      <c r="V20" s="257" t="e">
        <f t="shared" si="13"/>
        <v>#VALUE!</v>
      </c>
      <c r="W20" s="327" t="s">
        <v>402</v>
      </c>
      <c r="X20" s="406" t="s">
        <v>85</v>
      </c>
      <c r="Y20" s="64" t="s">
        <v>85</v>
      </c>
      <c r="Z20" s="125" t="s">
        <v>299</v>
      </c>
      <c r="AA20" s="126"/>
      <c r="AB20" s="126"/>
      <c r="AC20" s="121"/>
      <c r="AI20" s="319"/>
      <c r="AJ20" s="319"/>
      <c r="AK20" s="319"/>
      <c r="AL20" s="321"/>
    </row>
    <row r="21" spans="1:38" ht="15">
      <c r="A21" s="386">
        <v>25320</v>
      </c>
      <c r="B21" s="389">
        <v>37498</v>
      </c>
      <c r="C21" s="386" t="s">
        <v>404</v>
      </c>
      <c r="D21" s="386" t="s">
        <v>188</v>
      </c>
      <c r="E21" s="386" t="s">
        <v>187</v>
      </c>
      <c r="F21" s="386">
        <v>20384</v>
      </c>
      <c r="G21" s="386" t="s">
        <v>404</v>
      </c>
      <c r="H21" s="386"/>
      <c r="I21" s="386">
        <v>23.149999618530273</v>
      </c>
      <c r="J21" s="386">
        <v>-6.4377519302070141E-3</v>
      </c>
      <c r="K21" s="386">
        <v>7.9489020000000007E-3</v>
      </c>
      <c r="L21" s="386">
        <v>6.3366890000000004E-3</v>
      </c>
      <c r="M21" s="386">
        <v>4.88142E-3</v>
      </c>
      <c r="N21" s="65">
        <f t="shared" si="4"/>
        <v>37498</v>
      </c>
      <c r="O21" s="404" t="e">
        <f t="shared" si="5"/>
        <v>#VALUE!</v>
      </c>
      <c r="P21" s="257" t="e">
        <f t="shared" si="6"/>
        <v>#VALUE!</v>
      </c>
      <c r="Q21" s="257" t="e">
        <f t="shared" si="7"/>
        <v>#VALUE!</v>
      </c>
      <c r="R21" s="257" t="e">
        <f t="shared" si="8"/>
        <v>#VALUE!</v>
      </c>
      <c r="S21" s="257" t="e">
        <f t="shared" si="9"/>
        <v>#VALUE!</v>
      </c>
      <c r="T21" s="257" t="e">
        <f t="shared" si="10"/>
        <v>#VALUE!</v>
      </c>
      <c r="U21" s="257" t="e">
        <f t="shared" si="11"/>
        <v>#VALUE!</v>
      </c>
      <c r="V21" s="257" t="e">
        <f t="shared" si="13"/>
        <v>#VALUE!</v>
      </c>
      <c r="W21" s="327" t="s">
        <v>403</v>
      </c>
      <c r="X21" s="406" t="s">
        <v>85</v>
      </c>
      <c r="Y21" s="64" t="s">
        <v>302</v>
      </c>
      <c r="Z21" s="127" t="s">
        <v>300</v>
      </c>
      <c r="AA21" s="126"/>
      <c r="AB21" s="126"/>
      <c r="AC21" s="121"/>
      <c r="AI21" s="319"/>
      <c r="AJ21" s="319"/>
      <c r="AK21" s="319"/>
      <c r="AL21" s="321"/>
    </row>
    <row r="22" spans="1:38" ht="15">
      <c r="A22" s="386">
        <v>25320</v>
      </c>
      <c r="B22" s="389">
        <v>37529</v>
      </c>
      <c r="C22" s="386" t="s">
        <v>404</v>
      </c>
      <c r="D22" s="386" t="s">
        <v>188</v>
      </c>
      <c r="E22" s="386" t="s">
        <v>187</v>
      </c>
      <c r="F22" s="386">
        <v>20384</v>
      </c>
      <c r="G22" s="386" t="s">
        <v>404</v>
      </c>
      <c r="H22" s="386"/>
      <c r="I22" s="386">
        <v>22.079999923706055</v>
      </c>
      <c r="J22" s="386">
        <v>-4.6220291405916214E-2</v>
      </c>
      <c r="K22" s="386">
        <v>-9.9922810000000001E-2</v>
      </c>
      <c r="L22" s="386">
        <v>-8.4490410000000002E-2</v>
      </c>
      <c r="M22" s="386">
        <v>-0.1100134</v>
      </c>
      <c r="N22" s="65">
        <f t="shared" si="4"/>
        <v>37529</v>
      </c>
      <c r="O22" s="404" t="e">
        <f t="shared" si="5"/>
        <v>#VALUE!</v>
      </c>
      <c r="P22" s="257" t="e">
        <f t="shared" si="6"/>
        <v>#VALUE!</v>
      </c>
      <c r="Q22" s="257" t="e">
        <f t="shared" si="7"/>
        <v>#VALUE!</v>
      </c>
      <c r="R22" s="257" t="e">
        <f t="shared" si="8"/>
        <v>#VALUE!</v>
      </c>
      <c r="S22" s="257" t="e">
        <f t="shared" si="9"/>
        <v>#VALUE!</v>
      </c>
      <c r="T22" s="257" t="e">
        <f t="shared" si="10"/>
        <v>#VALUE!</v>
      </c>
      <c r="U22" s="257" t="e">
        <f t="shared" si="11"/>
        <v>#VALUE!</v>
      </c>
      <c r="V22" s="257" t="e">
        <f t="shared" si="13"/>
        <v>#VALUE!</v>
      </c>
      <c r="W22" s="327" t="s">
        <v>342</v>
      </c>
      <c r="X22" s="406" t="s">
        <v>85</v>
      </c>
      <c r="Y22" s="64" t="s">
        <v>85</v>
      </c>
      <c r="Z22" s="125" t="s">
        <v>301</v>
      </c>
      <c r="AA22" s="126"/>
      <c r="AB22" s="126"/>
      <c r="AC22" s="121"/>
      <c r="AI22" s="319"/>
      <c r="AJ22" s="319"/>
      <c r="AK22" s="319"/>
      <c r="AL22" s="321"/>
    </row>
    <row r="23" spans="1:38" ht="15">
      <c r="A23" s="386">
        <v>25320</v>
      </c>
      <c r="B23" s="389">
        <v>37560</v>
      </c>
      <c r="C23" s="386" t="s">
        <v>404</v>
      </c>
      <c r="D23" s="386" t="s">
        <v>188</v>
      </c>
      <c r="E23" s="386" t="s">
        <v>187</v>
      </c>
      <c r="F23" s="386">
        <v>20384</v>
      </c>
      <c r="G23" s="386" t="s">
        <v>404</v>
      </c>
      <c r="H23" s="386"/>
      <c r="I23" s="386">
        <v>21.079999923706055</v>
      </c>
      <c r="J23" s="386">
        <v>-3.8156703114509583E-2</v>
      </c>
      <c r="K23" s="386">
        <v>7.4939649999999997E-2</v>
      </c>
      <c r="L23" s="386">
        <v>4.2773060000000002E-2</v>
      </c>
      <c r="M23" s="386">
        <v>8.6435499999999998E-2</v>
      </c>
      <c r="N23" s="65">
        <f t="shared" si="4"/>
        <v>37560</v>
      </c>
      <c r="O23" s="404" t="e">
        <f t="shared" si="5"/>
        <v>#VALUE!</v>
      </c>
      <c r="P23" s="257" t="e">
        <f t="shared" si="6"/>
        <v>#VALUE!</v>
      </c>
      <c r="Q23" s="257" t="e">
        <f t="shared" si="7"/>
        <v>#VALUE!</v>
      </c>
      <c r="R23" s="257" t="e">
        <f t="shared" si="8"/>
        <v>#VALUE!</v>
      </c>
      <c r="S23" s="257" t="e">
        <f t="shared" si="9"/>
        <v>#VALUE!</v>
      </c>
      <c r="T23" s="257" t="e">
        <f t="shared" si="10"/>
        <v>#VALUE!</v>
      </c>
      <c r="U23" s="257" t="e">
        <f t="shared" si="11"/>
        <v>#VALUE!</v>
      </c>
      <c r="V23" s="257" t="e">
        <f t="shared" si="13"/>
        <v>#VALUE!</v>
      </c>
      <c r="W23" s="327" t="s">
        <v>343</v>
      </c>
      <c r="X23" s="406" t="s">
        <v>85</v>
      </c>
      <c r="Y23" s="64" t="s">
        <v>85</v>
      </c>
      <c r="Z23" s="125" t="s">
        <v>303</v>
      </c>
      <c r="AA23" s="126"/>
      <c r="AB23" s="126"/>
      <c r="AC23" s="121"/>
      <c r="AI23" s="319"/>
      <c r="AJ23" s="319"/>
      <c r="AK23" s="319"/>
      <c r="AL23" s="321"/>
    </row>
    <row r="24" spans="1:38" ht="15.75" thickBot="1">
      <c r="A24" s="386">
        <v>25320</v>
      </c>
      <c r="B24" s="389">
        <v>37589</v>
      </c>
      <c r="C24" s="386" t="s">
        <v>404</v>
      </c>
      <c r="D24" s="386" t="s">
        <v>188</v>
      </c>
      <c r="E24" s="386" t="s">
        <v>187</v>
      </c>
      <c r="F24" s="386">
        <v>20384</v>
      </c>
      <c r="G24" s="386" t="s">
        <v>404</v>
      </c>
      <c r="H24" s="386"/>
      <c r="I24" s="386">
        <v>24.149999618530273</v>
      </c>
      <c r="J24" s="386">
        <v>0.14563566446304321</v>
      </c>
      <c r="K24" s="386">
        <v>6.128161E-2</v>
      </c>
      <c r="L24" s="386">
        <v>0.11777539999999999</v>
      </c>
      <c r="M24" s="386">
        <v>5.7069639999999998E-2</v>
      </c>
      <c r="N24" s="65">
        <f t="shared" si="4"/>
        <v>37589</v>
      </c>
      <c r="O24" s="404" t="e">
        <f t="shared" si="5"/>
        <v>#VALUE!</v>
      </c>
      <c r="P24" s="257" t="e">
        <f t="shared" si="6"/>
        <v>#VALUE!</v>
      </c>
      <c r="Q24" s="257" t="e">
        <f t="shared" si="7"/>
        <v>#VALUE!</v>
      </c>
      <c r="R24" s="257" t="e">
        <f t="shared" si="8"/>
        <v>#VALUE!</v>
      </c>
      <c r="S24" s="257" t="e">
        <f t="shared" si="9"/>
        <v>#VALUE!</v>
      </c>
      <c r="T24" s="257" t="e">
        <f t="shared" si="10"/>
        <v>#VALUE!</v>
      </c>
      <c r="U24" s="257" t="e">
        <f t="shared" si="11"/>
        <v>#VALUE!</v>
      </c>
      <c r="V24" s="257" t="e">
        <f t="shared" si="13"/>
        <v>#VALUE!</v>
      </c>
      <c r="W24" s="328" t="s">
        <v>344</v>
      </c>
      <c r="X24" s="407" t="s">
        <v>85</v>
      </c>
      <c r="Y24" s="67" t="s">
        <v>85</v>
      </c>
      <c r="Z24" s="128"/>
      <c r="AA24" s="129"/>
      <c r="AB24" s="129"/>
      <c r="AC24" s="130"/>
      <c r="AI24" s="319"/>
      <c r="AJ24" s="319"/>
      <c r="AK24" s="319"/>
      <c r="AL24" s="321"/>
    </row>
    <row r="25" spans="1:38" ht="15">
      <c r="A25" s="386">
        <v>25320</v>
      </c>
      <c r="B25" s="389">
        <v>37621</v>
      </c>
      <c r="C25" s="386" t="s">
        <v>404</v>
      </c>
      <c r="D25" s="386" t="s">
        <v>188</v>
      </c>
      <c r="E25" s="386" t="s">
        <v>187</v>
      </c>
      <c r="F25" s="386">
        <v>20384</v>
      </c>
      <c r="G25" s="386" t="s">
        <v>404</v>
      </c>
      <c r="H25" s="386"/>
      <c r="I25" s="386">
        <v>23.469999313354492</v>
      </c>
      <c r="J25" s="386">
        <v>-2.1635623648762703E-2</v>
      </c>
      <c r="K25" s="386">
        <v>-5.333442E-2</v>
      </c>
      <c r="L25" s="386">
        <v>-4.0158610000000004E-2</v>
      </c>
      <c r="M25" s="386">
        <v>-6.0332580000000004E-2</v>
      </c>
      <c r="N25" s="65">
        <f t="shared" si="4"/>
        <v>37621</v>
      </c>
      <c r="O25" s="404" t="e">
        <f t="shared" si="5"/>
        <v>#VALUE!</v>
      </c>
      <c r="P25" s="257" t="e">
        <f t="shared" si="6"/>
        <v>#VALUE!</v>
      </c>
      <c r="Q25" s="257" t="e">
        <f t="shared" si="7"/>
        <v>#VALUE!</v>
      </c>
      <c r="R25" s="257" t="e">
        <f t="shared" si="8"/>
        <v>#VALUE!</v>
      </c>
      <c r="S25" s="257" t="e">
        <f t="shared" si="9"/>
        <v>#VALUE!</v>
      </c>
      <c r="T25" s="257" t="e">
        <f t="shared" si="10"/>
        <v>#VALUE!</v>
      </c>
      <c r="U25" s="257" t="e">
        <f t="shared" si="11"/>
        <v>#VALUE!</v>
      </c>
      <c r="V25" s="257" t="e">
        <f t="shared" si="13"/>
        <v>#VALUE!</v>
      </c>
      <c r="X25" s="64" t="s">
        <v>85</v>
      </c>
      <c r="AI25" s="319"/>
      <c r="AJ25" s="319"/>
      <c r="AK25" s="319"/>
      <c r="AL25" s="321"/>
    </row>
    <row r="26" spans="1:38" ht="15">
      <c r="A26" s="386">
        <v>25320</v>
      </c>
      <c r="B26" s="389">
        <v>37652</v>
      </c>
      <c r="C26" s="386" t="s">
        <v>404</v>
      </c>
      <c r="D26" s="386" t="s">
        <v>188</v>
      </c>
      <c r="E26" s="386" t="s">
        <v>187</v>
      </c>
      <c r="F26" s="386">
        <v>20384</v>
      </c>
      <c r="G26" s="386" t="s">
        <v>404</v>
      </c>
      <c r="H26" s="386"/>
      <c r="I26" s="386">
        <v>23.969999313354492</v>
      </c>
      <c r="J26" s="386">
        <v>2.1303793415427208E-2</v>
      </c>
      <c r="K26" s="386">
        <v>-2.3366770000000002E-2</v>
      </c>
      <c r="L26" s="386">
        <v>6.0681900000000002E-3</v>
      </c>
      <c r="M26" s="386">
        <v>-2.74147E-2</v>
      </c>
      <c r="N26" s="65">
        <f t="shared" si="4"/>
        <v>37652</v>
      </c>
      <c r="O26" s="404" t="e">
        <f t="shared" si="5"/>
        <v>#VALUE!</v>
      </c>
      <c r="P26" s="257" t="e">
        <f t="shared" si="6"/>
        <v>#VALUE!</v>
      </c>
      <c r="Q26" s="257" t="e">
        <f t="shared" si="7"/>
        <v>#VALUE!</v>
      </c>
      <c r="R26" s="257" t="e">
        <f t="shared" si="8"/>
        <v>#VALUE!</v>
      </c>
      <c r="S26" s="257" t="e">
        <f t="shared" si="9"/>
        <v>#VALUE!</v>
      </c>
      <c r="T26" s="257" t="e">
        <f t="shared" si="10"/>
        <v>#VALUE!</v>
      </c>
      <c r="U26" s="257" t="e">
        <f t="shared" si="11"/>
        <v>#VALUE!</v>
      </c>
      <c r="V26" s="257" t="e">
        <f t="shared" si="13"/>
        <v>#VALUE!</v>
      </c>
      <c r="AI26" s="319"/>
      <c r="AJ26" s="319"/>
      <c r="AK26" s="319"/>
      <c r="AL26" s="321"/>
    </row>
    <row r="27" spans="1:38" ht="15">
      <c r="A27" s="386">
        <v>25320</v>
      </c>
      <c r="B27" s="389">
        <v>37680</v>
      </c>
      <c r="C27" s="386" t="s">
        <v>404</v>
      </c>
      <c r="D27" s="386" t="s">
        <v>188</v>
      </c>
      <c r="E27" s="386" t="s">
        <v>187</v>
      </c>
      <c r="F27" s="386">
        <v>20384</v>
      </c>
      <c r="G27" s="386" t="s">
        <v>404</v>
      </c>
      <c r="H27" s="386"/>
      <c r="I27" s="386">
        <v>20.739999771118164</v>
      </c>
      <c r="J27" s="386">
        <v>-0.13475175201892853</v>
      </c>
      <c r="K27" s="386">
        <v>-1.5417210000000001E-2</v>
      </c>
      <c r="L27" s="386">
        <v>-2.1447839999999999E-2</v>
      </c>
      <c r="M27" s="386">
        <v>-1.7003620000000001E-2</v>
      </c>
      <c r="N27" s="65">
        <f t="shared" si="4"/>
        <v>37680</v>
      </c>
      <c r="O27" s="404" t="e">
        <f t="shared" si="5"/>
        <v>#VALUE!</v>
      </c>
      <c r="P27" s="257" t="e">
        <f t="shared" si="6"/>
        <v>#VALUE!</v>
      </c>
      <c r="Q27" s="257" t="e">
        <f t="shared" si="7"/>
        <v>#VALUE!</v>
      </c>
      <c r="R27" s="257" t="e">
        <f t="shared" si="8"/>
        <v>#VALUE!</v>
      </c>
      <c r="S27" s="257" t="e">
        <f t="shared" si="9"/>
        <v>#VALUE!</v>
      </c>
      <c r="T27" s="257" t="e">
        <f t="shared" si="10"/>
        <v>#VALUE!</v>
      </c>
      <c r="U27" s="257" t="e">
        <f t="shared" si="11"/>
        <v>#VALUE!</v>
      </c>
      <c r="V27" s="257" t="e">
        <f t="shared" si="13"/>
        <v>#VALUE!</v>
      </c>
      <c r="AI27" s="319"/>
      <c r="AJ27" s="319"/>
      <c r="AK27" s="319"/>
      <c r="AL27" s="321"/>
    </row>
    <row r="28" spans="1:38" ht="15">
      <c r="A28" s="386">
        <v>25320</v>
      </c>
      <c r="B28" s="389">
        <v>37711</v>
      </c>
      <c r="C28" s="386" t="s">
        <v>404</v>
      </c>
      <c r="D28" s="386" t="s">
        <v>188</v>
      </c>
      <c r="E28" s="386" t="s">
        <v>187</v>
      </c>
      <c r="F28" s="386">
        <v>20384</v>
      </c>
      <c r="G28" s="386" t="s">
        <v>404</v>
      </c>
      <c r="H28" s="386"/>
      <c r="I28" s="386">
        <v>21</v>
      </c>
      <c r="J28" s="386">
        <v>1.253617275506258E-2</v>
      </c>
      <c r="K28" s="386">
        <v>1.03213E-2</v>
      </c>
      <c r="L28" s="386">
        <v>9.4339490000000005E-3</v>
      </c>
      <c r="M28" s="386">
        <v>8.3576060000000001E-3</v>
      </c>
      <c r="N28" s="65">
        <f t="shared" si="4"/>
        <v>37711</v>
      </c>
      <c r="O28" s="404" t="e">
        <f t="shared" si="5"/>
        <v>#VALUE!</v>
      </c>
      <c r="P28" s="257" t="e">
        <f t="shared" si="6"/>
        <v>#VALUE!</v>
      </c>
      <c r="Q28" s="257" t="e">
        <f t="shared" si="7"/>
        <v>#VALUE!</v>
      </c>
      <c r="R28" s="257" t="e">
        <f t="shared" si="8"/>
        <v>#VALUE!</v>
      </c>
      <c r="S28" s="257" t="e">
        <f t="shared" si="9"/>
        <v>#VALUE!</v>
      </c>
      <c r="T28" s="257" t="e">
        <f t="shared" si="10"/>
        <v>#VALUE!</v>
      </c>
      <c r="U28" s="257" t="e">
        <f t="shared" si="11"/>
        <v>#VALUE!</v>
      </c>
      <c r="V28" s="257" t="e">
        <f t="shared" si="13"/>
        <v>#VALUE!</v>
      </c>
      <c r="AI28" s="319"/>
      <c r="AJ28" s="319"/>
      <c r="AK28" s="319"/>
      <c r="AL28" s="321"/>
    </row>
    <row r="29" spans="1:38" ht="15">
      <c r="A29" s="386">
        <v>25320</v>
      </c>
      <c r="B29" s="389">
        <v>37741</v>
      </c>
      <c r="C29" s="386" t="s">
        <v>404</v>
      </c>
      <c r="D29" s="386" t="s">
        <v>188</v>
      </c>
      <c r="E29" s="386" t="s">
        <v>187</v>
      </c>
      <c r="F29" s="386">
        <v>20384</v>
      </c>
      <c r="G29" s="386" t="s">
        <v>404</v>
      </c>
      <c r="H29" s="386"/>
      <c r="I29" s="386">
        <v>22.030000686645508</v>
      </c>
      <c r="J29" s="386">
        <v>5.6547652930021286E-2</v>
      </c>
      <c r="K29" s="386">
        <v>8.2767610000000005E-2</v>
      </c>
      <c r="L29" s="386">
        <v>9.8230919999999999E-2</v>
      </c>
      <c r="M29" s="386">
        <v>8.1044119999999997E-2</v>
      </c>
      <c r="N29" s="65">
        <f t="shared" si="4"/>
        <v>37741</v>
      </c>
      <c r="O29" s="404" t="e">
        <f t="shared" si="5"/>
        <v>#VALUE!</v>
      </c>
      <c r="P29" s="257" t="e">
        <f t="shared" si="6"/>
        <v>#VALUE!</v>
      </c>
      <c r="Q29" s="257" t="e">
        <f t="shared" si="7"/>
        <v>#VALUE!</v>
      </c>
      <c r="R29" s="257" t="e">
        <f t="shared" si="8"/>
        <v>#VALUE!</v>
      </c>
      <c r="S29" s="257" t="e">
        <f t="shared" si="9"/>
        <v>#VALUE!</v>
      </c>
      <c r="T29" s="257" t="e">
        <f t="shared" si="10"/>
        <v>#VALUE!</v>
      </c>
      <c r="U29" s="257" t="e">
        <f t="shared" si="11"/>
        <v>#VALUE!</v>
      </c>
      <c r="V29" s="257" t="e">
        <f t="shared" si="13"/>
        <v>#VALUE!</v>
      </c>
      <c r="AI29" s="319"/>
      <c r="AJ29" s="319"/>
      <c r="AK29" s="319"/>
      <c r="AL29" s="321"/>
    </row>
    <row r="30" spans="1:38" ht="15">
      <c r="A30" s="386">
        <v>25320</v>
      </c>
      <c r="B30" s="389">
        <v>37771</v>
      </c>
      <c r="C30" s="386" t="s">
        <v>404</v>
      </c>
      <c r="D30" s="386" t="s">
        <v>188</v>
      </c>
      <c r="E30" s="386" t="s">
        <v>187</v>
      </c>
      <c r="F30" s="386">
        <v>20384</v>
      </c>
      <c r="G30" s="386" t="s">
        <v>404</v>
      </c>
      <c r="H30" s="386"/>
      <c r="I30" s="386">
        <v>24.950000762939453</v>
      </c>
      <c r="J30" s="386">
        <v>0.13254652917385101</v>
      </c>
      <c r="K30" s="386">
        <v>6.3471260000000002E-2</v>
      </c>
      <c r="L30" s="386">
        <v>0.1331774</v>
      </c>
      <c r="M30" s="386">
        <v>5.0898659999999998E-2</v>
      </c>
      <c r="N30" s="65">
        <f t="shared" si="4"/>
        <v>37771</v>
      </c>
      <c r="O30" s="404" t="e">
        <f t="shared" si="5"/>
        <v>#VALUE!</v>
      </c>
      <c r="P30" s="257" t="e">
        <f t="shared" si="6"/>
        <v>#VALUE!</v>
      </c>
      <c r="Q30" s="257" t="e">
        <f t="shared" si="7"/>
        <v>#VALUE!</v>
      </c>
      <c r="R30" s="257" t="e">
        <f t="shared" si="8"/>
        <v>#VALUE!</v>
      </c>
      <c r="S30" s="257" t="e">
        <f t="shared" si="9"/>
        <v>#VALUE!</v>
      </c>
      <c r="T30" s="257" t="e">
        <f t="shared" si="10"/>
        <v>#VALUE!</v>
      </c>
      <c r="U30" s="257" t="e">
        <f t="shared" si="11"/>
        <v>#VALUE!</v>
      </c>
      <c r="V30" s="257" t="e">
        <f t="shared" si="13"/>
        <v>#VALUE!</v>
      </c>
      <c r="AI30" s="319"/>
      <c r="AJ30" s="319"/>
      <c r="AK30" s="319"/>
      <c r="AL30" s="321"/>
    </row>
    <row r="31" spans="1:38" ht="15">
      <c r="A31" s="386">
        <v>25320</v>
      </c>
      <c r="B31" s="389">
        <v>37802</v>
      </c>
      <c r="C31" s="386" t="s">
        <v>404</v>
      </c>
      <c r="D31" s="386" t="s">
        <v>188</v>
      </c>
      <c r="E31" s="386" t="s">
        <v>187</v>
      </c>
      <c r="F31" s="386">
        <v>20384</v>
      </c>
      <c r="G31" s="386" t="s">
        <v>404</v>
      </c>
      <c r="H31" s="386"/>
      <c r="I31" s="386">
        <v>24.5</v>
      </c>
      <c r="J31" s="386">
        <v>-1.8036102876067162E-2</v>
      </c>
      <c r="K31" s="386">
        <v>1.634584E-2</v>
      </c>
      <c r="L31" s="386">
        <v>4.9745060000000001E-2</v>
      </c>
      <c r="M31" s="386">
        <v>1.1322240000000001E-2</v>
      </c>
      <c r="N31" s="65">
        <f t="shared" si="4"/>
        <v>37802</v>
      </c>
      <c r="O31" s="404" t="e">
        <f t="shared" si="5"/>
        <v>#VALUE!</v>
      </c>
      <c r="P31" s="257" t="e">
        <f t="shared" si="6"/>
        <v>#VALUE!</v>
      </c>
      <c r="Q31" s="257" t="e">
        <f t="shared" si="7"/>
        <v>#VALUE!</v>
      </c>
      <c r="R31" s="257" t="e">
        <f t="shared" si="8"/>
        <v>#VALUE!</v>
      </c>
      <c r="S31" s="257" t="e">
        <f t="shared" si="9"/>
        <v>#VALUE!</v>
      </c>
      <c r="T31" s="257" t="e">
        <f t="shared" si="10"/>
        <v>#VALUE!</v>
      </c>
      <c r="U31" s="257" t="e">
        <f t="shared" si="11"/>
        <v>#VALUE!</v>
      </c>
      <c r="V31" s="257" t="e">
        <f t="shared" si="13"/>
        <v>#VALUE!</v>
      </c>
      <c r="AI31" s="319"/>
      <c r="AJ31" s="319"/>
      <c r="AK31" s="319"/>
      <c r="AL31" s="321"/>
    </row>
    <row r="32" spans="1:38" ht="15">
      <c r="A32" s="386">
        <v>25320</v>
      </c>
      <c r="B32" s="389">
        <v>37833</v>
      </c>
      <c r="C32" s="386" t="s">
        <v>404</v>
      </c>
      <c r="D32" s="386" t="s">
        <v>188</v>
      </c>
      <c r="E32" s="386" t="s">
        <v>187</v>
      </c>
      <c r="F32" s="386">
        <v>20384</v>
      </c>
      <c r="G32" s="386" t="s">
        <v>404</v>
      </c>
      <c r="H32" s="386"/>
      <c r="I32" s="386">
        <v>24.149999618530273</v>
      </c>
      <c r="J32" s="386">
        <v>-7.8571587800979614E-3</v>
      </c>
      <c r="K32" s="386">
        <v>2.3112190000000001E-2</v>
      </c>
      <c r="L32" s="386">
        <v>6.1927340000000004E-2</v>
      </c>
      <c r="M32" s="386">
        <v>1.6223700000000001E-2</v>
      </c>
      <c r="N32" s="65">
        <f t="shared" si="4"/>
        <v>37833</v>
      </c>
      <c r="O32" s="404" t="e">
        <f t="shared" si="5"/>
        <v>#VALUE!</v>
      </c>
      <c r="P32" s="257" t="e">
        <f t="shared" si="6"/>
        <v>#VALUE!</v>
      </c>
      <c r="Q32" s="257" t="e">
        <f t="shared" si="7"/>
        <v>#VALUE!</v>
      </c>
      <c r="R32" s="257" t="e">
        <f t="shared" si="8"/>
        <v>#VALUE!</v>
      </c>
      <c r="S32" s="257" t="e">
        <f t="shared" si="9"/>
        <v>#VALUE!</v>
      </c>
      <c r="T32" s="257" t="e">
        <f t="shared" si="10"/>
        <v>#VALUE!</v>
      </c>
      <c r="U32" s="257" t="e">
        <f t="shared" si="11"/>
        <v>#VALUE!</v>
      </c>
      <c r="V32" s="257" t="e">
        <f t="shared" si="13"/>
        <v>#VALUE!</v>
      </c>
      <c r="AI32" s="319"/>
      <c r="AJ32" s="319"/>
      <c r="AK32" s="319"/>
      <c r="AL32" s="321"/>
    </row>
    <row r="33" spans="1:38" ht="15">
      <c r="A33" s="386">
        <v>25320</v>
      </c>
      <c r="B33" s="389">
        <v>37862</v>
      </c>
      <c r="C33" s="386" t="s">
        <v>404</v>
      </c>
      <c r="D33" s="386" t="s">
        <v>188</v>
      </c>
      <c r="E33" s="386" t="s">
        <v>187</v>
      </c>
      <c r="F33" s="386">
        <v>20384</v>
      </c>
      <c r="G33" s="386" t="s">
        <v>404</v>
      </c>
      <c r="H33" s="386"/>
      <c r="I33" s="386">
        <v>24.200000762939453</v>
      </c>
      <c r="J33" s="386">
        <v>2.070440910756588E-3</v>
      </c>
      <c r="K33" s="386">
        <v>2.4965359999999999E-2</v>
      </c>
      <c r="L33" s="386">
        <v>4.7429199999999998E-2</v>
      </c>
      <c r="M33" s="386">
        <v>1.7873190000000001E-2</v>
      </c>
      <c r="N33" s="65">
        <f t="shared" si="4"/>
        <v>37862</v>
      </c>
      <c r="O33" s="404" t="e">
        <f t="shared" si="5"/>
        <v>#VALUE!</v>
      </c>
      <c r="P33" s="257" t="e">
        <f t="shared" si="6"/>
        <v>#VALUE!</v>
      </c>
      <c r="Q33" s="257" t="e">
        <f t="shared" si="7"/>
        <v>#VALUE!</v>
      </c>
      <c r="R33" s="257" t="e">
        <f t="shared" si="8"/>
        <v>#VALUE!</v>
      </c>
      <c r="S33" s="257" t="e">
        <f t="shared" si="9"/>
        <v>#VALUE!</v>
      </c>
      <c r="T33" s="257" t="e">
        <f t="shared" si="10"/>
        <v>#VALUE!</v>
      </c>
      <c r="U33" s="257" t="e">
        <f t="shared" si="11"/>
        <v>#VALUE!</v>
      </c>
      <c r="V33" s="257" t="e">
        <f t="shared" si="13"/>
        <v>#VALUE!</v>
      </c>
      <c r="AI33" s="319"/>
      <c r="AJ33" s="319"/>
      <c r="AK33" s="319"/>
      <c r="AL33" s="321"/>
    </row>
    <row r="34" spans="1:38" ht="15">
      <c r="A34" s="386">
        <v>25320</v>
      </c>
      <c r="B34" s="389">
        <v>37894</v>
      </c>
      <c r="C34" s="386" t="s">
        <v>404</v>
      </c>
      <c r="D34" s="386" t="s">
        <v>188</v>
      </c>
      <c r="E34" s="386" t="s">
        <v>187</v>
      </c>
      <c r="F34" s="386">
        <v>20384</v>
      </c>
      <c r="G34" s="386" t="s">
        <v>404</v>
      </c>
      <c r="H34" s="386"/>
      <c r="I34" s="386">
        <v>26.5</v>
      </c>
      <c r="J34" s="386">
        <v>9.5041289925575256E-2</v>
      </c>
      <c r="K34" s="386">
        <v>-9.1202350000000008E-3</v>
      </c>
      <c r="L34" s="386">
        <v>2.523941E-2</v>
      </c>
      <c r="M34" s="386">
        <v>-1.194433E-2</v>
      </c>
      <c r="N34" s="65">
        <f t="shared" si="4"/>
        <v>37894</v>
      </c>
      <c r="O34" s="404" t="e">
        <f t="shared" si="5"/>
        <v>#VALUE!</v>
      </c>
      <c r="P34" s="257" t="e">
        <f t="shared" si="6"/>
        <v>#VALUE!</v>
      </c>
      <c r="Q34" s="257" t="e">
        <f t="shared" si="7"/>
        <v>#VALUE!</v>
      </c>
      <c r="R34" s="257" t="e">
        <f t="shared" si="8"/>
        <v>#VALUE!</v>
      </c>
      <c r="S34" s="257" t="e">
        <f t="shared" si="9"/>
        <v>#VALUE!</v>
      </c>
      <c r="T34" s="257" t="e">
        <f t="shared" si="10"/>
        <v>#VALUE!</v>
      </c>
      <c r="U34" s="257" t="e">
        <f t="shared" si="11"/>
        <v>#VALUE!</v>
      </c>
      <c r="V34" s="257" t="e">
        <f t="shared" si="13"/>
        <v>#VALUE!</v>
      </c>
      <c r="AI34" s="319"/>
      <c r="AJ34" s="319"/>
      <c r="AK34" s="319"/>
      <c r="AL34" s="321"/>
    </row>
    <row r="35" spans="1:38" ht="15">
      <c r="A35" s="386">
        <v>25320</v>
      </c>
      <c r="B35" s="389">
        <v>37925</v>
      </c>
      <c r="C35" s="386" t="s">
        <v>404</v>
      </c>
      <c r="D35" s="386" t="s">
        <v>188</v>
      </c>
      <c r="E35" s="386" t="s">
        <v>187</v>
      </c>
      <c r="F35" s="386">
        <v>20384</v>
      </c>
      <c r="G35" s="386" t="s">
        <v>404</v>
      </c>
      <c r="H35" s="386"/>
      <c r="I35" s="386">
        <v>25.920000076293945</v>
      </c>
      <c r="J35" s="386">
        <v>-1.5943393111228943E-2</v>
      </c>
      <c r="K35" s="386">
        <v>6.0360780000000003E-2</v>
      </c>
      <c r="L35" s="386">
        <v>8.0953700000000003E-2</v>
      </c>
      <c r="M35" s="386">
        <v>5.4961500000000003E-2</v>
      </c>
      <c r="N35" s="65">
        <f t="shared" si="4"/>
        <v>37925</v>
      </c>
      <c r="O35" s="404" t="e">
        <f t="shared" si="5"/>
        <v>#VALUE!</v>
      </c>
      <c r="P35" s="257" t="e">
        <f t="shared" si="6"/>
        <v>#VALUE!</v>
      </c>
      <c r="Q35" s="257" t="e">
        <f t="shared" si="7"/>
        <v>#VALUE!</v>
      </c>
      <c r="R35" s="257" t="e">
        <f t="shared" si="8"/>
        <v>#VALUE!</v>
      </c>
      <c r="S35" s="257" t="e">
        <f t="shared" si="9"/>
        <v>#VALUE!</v>
      </c>
      <c r="T35" s="257" t="e">
        <f t="shared" si="10"/>
        <v>#VALUE!</v>
      </c>
      <c r="U35" s="257" t="e">
        <f t="shared" si="11"/>
        <v>#VALUE!</v>
      </c>
      <c r="V35" s="257" t="e">
        <f t="shared" si="13"/>
        <v>#VALUE!</v>
      </c>
      <c r="AI35" s="319"/>
      <c r="AJ35" s="319"/>
      <c r="AK35" s="319"/>
      <c r="AL35" s="321"/>
    </row>
    <row r="36" spans="1:38" ht="15">
      <c r="A36" s="386">
        <v>25320</v>
      </c>
      <c r="B36" s="389">
        <v>37953</v>
      </c>
      <c r="C36" s="386" t="s">
        <v>404</v>
      </c>
      <c r="D36" s="386" t="s">
        <v>188</v>
      </c>
      <c r="E36" s="386" t="s">
        <v>187</v>
      </c>
      <c r="F36" s="386">
        <v>20384</v>
      </c>
      <c r="G36" s="386" t="s">
        <v>404</v>
      </c>
      <c r="H36" s="386"/>
      <c r="I36" s="386">
        <v>25.610000610351563</v>
      </c>
      <c r="J36" s="386">
        <v>-1.1959855444729328E-2</v>
      </c>
      <c r="K36" s="386">
        <v>1.6594100000000001E-2</v>
      </c>
      <c r="L36" s="386">
        <v>3.8147100000000003E-2</v>
      </c>
      <c r="M36" s="386">
        <v>7.1285130000000004E-3</v>
      </c>
      <c r="N36" s="65">
        <f t="shared" si="4"/>
        <v>37953</v>
      </c>
      <c r="O36" s="404" t="e">
        <f t="shared" si="5"/>
        <v>#VALUE!</v>
      </c>
      <c r="P36" s="257" t="e">
        <f t="shared" si="6"/>
        <v>#VALUE!</v>
      </c>
      <c r="Q36" s="257" t="e">
        <f t="shared" si="7"/>
        <v>#VALUE!</v>
      </c>
      <c r="R36" s="257" t="e">
        <f t="shared" si="8"/>
        <v>#VALUE!</v>
      </c>
      <c r="S36" s="257" t="e">
        <f t="shared" si="9"/>
        <v>#VALUE!</v>
      </c>
      <c r="T36" s="257" t="e">
        <f t="shared" si="10"/>
        <v>#VALUE!</v>
      </c>
      <c r="U36" s="257" t="e">
        <f t="shared" si="11"/>
        <v>#VALUE!</v>
      </c>
      <c r="V36" s="257" t="e">
        <f t="shared" si="13"/>
        <v>#VALUE!</v>
      </c>
      <c r="AI36" s="319"/>
      <c r="AJ36" s="319"/>
      <c r="AK36" s="319"/>
      <c r="AL36" s="321"/>
    </row>
    <row r="37" spans="1:38" ht="15">
      <c r="A37" s="386">
        <v>25320</v>
      </c>
      <c r="B37" s="389">
        <v>37986</v>
      </c>
      <c r="C37" s="386" t="s">
        <v>404</v>
      </c>
      <c r="D37" s="386" t="s">
        <v>188</v>
      </c>
      <c r="E37" s="386" t="s">
        <v>187</v>
      </c>
      <c r="F37" s="386">
        <v>20384</v>
      </c>
      <c r="G37" s="386" t="s">
        <v>404</v>
      </c>
      <c r="H37" s="386"/>
      <c r="I37" s="386">
        <v>26.799999237060547</v>
      </c>
      <c r="J37" s="386">
        <v>5.2616111934185028E-2</v>
      </c>
      <c r="K37" s="386">
        <v>4.5476349999999999E-2</v>
      </c>
      <c r="L37" s="386">
        <v>3.8908249999999998E-2</v>
      </c>
      <c r="M37" s="386">
        <v>5.0765450000000004E-2</v>
      </c>
      <c r="N37" s="65">
        <f t="shared" si="4"/>
        <v>37986</v>
      </c>
      <c r="O37" s="404" t="e">
        <f t="shared" si="5"/>
        <v>#VALUE!</v>
      </c>
      <c r="P37" s="257" t="e">
        <f t="shared" si="6"/>
        <v>#VALUE!</v>
      </c>
      <c r="Q37" s="257" t="e">
        <f t="shared" si="7"/>
        <v>#VALUE!</v>
      </c>
      <c r="R37" s="257" t="e">
        <f t="shared" si="8"/>
        <v>#VALUE!</v>
      </c>
      <c r="S37" s="257" t="e">
        <f t="shared" si="9"/>
        <v>#VALUE!</v>
      </c>
      <c r="T37" s="257" t="e">
        <f t="shared" si="10"/>
        <v>#VALUE!</v>
      </c>
      <c r="U37" s="257" t="e">
        <f t="shared" si="11"/>
        <v>#VALUE!</v>
      </c>
      <c r="V37" s="257" t="e">
        <f t="shared" si="13"/>
        <v>#VALUE!</v>
      </c>
      <c r="AI37" s="319"/>
      <c r="AJ37" s="319"/>
      <c r="AK37" s="319"/>
      <c r="AL37" s="321"/>
    </row>
    <row r="38" spans="1:38" ht="15">
      <c r="A38" s="386">
        <v>25320</v>
      </c>
      <c r="B38" s="389">
        <v>38016</v>
      </c>
      <c r="C38" s="386" t="s">
        <v>404</v>
      </c>
      <c r="D38" s="386" t="s">
        <v>188</v>
      </c>
      <c r="E38" s="386" t="s">
        <v>187</v>
      </c>
      <c r="F38" s="386">
        <v>20384</v>
      </c>
      <c r="G38" s="386" t="s">
        <v>404</v>
      </c>
      <c r="H38" s="386"/>
      <c r="I38" s="386">
        <v>26.329999923706055</v>
      </c>
      <c r="J38" s="386">
        <v>-1.753728836774826E-2</v>
      </c>
      <c r="K38" s="386">
        <v>2.304194E-2</v>
      </c>
      <c r="L38" s="386">
        <v>6.5762580000000001E-2</v>
      </c>
      <c r="M38" s="386">
        <v>1.7276420000000001E-2</v>
      </c>
      <c r="N38" s="65">
        <f t="shared" si="4"/>
        <v>38016</v>
      </c>
      <c r="O38" s="404" t="e">
        <f t="shared" si="5"/>
        <v>#VALUE!</v>
      </c>
      <c r="P38" s="257" t="e">
        <f t="shared" si="6"/>
        <v>#VALUE!</v>
      </c>
      <c r="Q38" s="257" t="e">
        <f t="shared" si="7"/>
        <v>#VALUE!</v>
      </c>
      <c r="R38" s="257" t="e">
        <f t="shared" si="8"/>
        <v>#VALUE!</v>
      </c>
      <c r="S38" s="257" t="e">
        <f t="shared" si="9"/>
        <v>#VALUE!</v>
      </c>
      <c r="T38" s="257" t="e">
        <f t="shared" si="10"/>
        <v>#VALUE!</v>
      </c>
      <c r="U38" s="257" t="e">
        <f t="shared" si="11"/>
        <v>#VALUE!</v>
      </c>
      <c r="V38" s="257" t="e">
        <f t="shared" si="13"/>
        <v>#VALUE!</v>
      </c>
      <c r="AI38" s="319"/>
      <c r="AJ38" s="319"/>
      <c r="AK38" s="319"/>
      <c r="AL38" s="321"/>
    </row>
    <row r="39" spans="1:38" ht="15">
      <c r="A39" s="386">
        <v>25320</v>
      </c>
      <c r="B39" s="389">
        <v>38044</v>
      </c>
      <c r="C39" s="386" t="s">
        <v>404</v>
      </c>
      <c r="D39" s="386" t="s">
        <v>188</v>
      </c>
      <c r="E39" s="386" t="s">
        <v>187</v>
      </c>
      <c r="F39" s="386">
        <v>20384</v>
      </c>
      <c r="G39" s="386" t="s">
        <v>404</v>
      </c>
      <c r="H39" s="386"/>
      <c r="I39" s="386">
        <v>27.959999084472656</v>
      </c>
      <c r="J39" s="386">
        <v>6.1906538903713226E-2</v>
      </c>
      <c r="K39" s="386">
        <v>1.544306E-2</v>
      </c>
      <c r="L39" s="386">
        <v>1.3719840000000001E-2</v>
      </c>
      <c r="M39" s="386">
        <v>1.2209030000000001E-2</v>
      </c>
      <c r="N39" s="65">
        <f t="shared" si="4"/>
        <v>38044</v>
      </c>
      <c r="O39" s="404" t="e">
        <f t="shared" si="5"/>
        <v>#VALUE!</v>
      </c>
      <c r="P39" s="257" t="e">
        <f t="shared" si="6"/>
        <v>#VALUE!</v>
      </c>
      <c r="Q39" s="257" t="e">
        <f t="shared" si="7"/>
        <v>#VALUE!</v>
      </c>
      <c r="R39" s="257" t="e">
        <f t="shared" si="8"/>
        <v>#VALUE!</v>
      </c>
      <c r="S39" s="257" t="e">
        <f t="shared" si="9"/>
        <v>#VALUE!</v>
      </c>
      <c r="T39" s="257" t="e">
        <f t="shared" si="10"/>
        <v>#VALUE!</v>
      </c>
      <c r="U39" s="257" t="e">
        <f t="shared" si="11"/>
        <v>#VALUE!</v>
      </c>
      <c r="V39" s="257" t="e">
        <f t="shared" si="13"/>
        <v>#VALUE!</v>
      </c>
      <c r="AI39" s="319"/>
      <c r="AJ39" s="319"/>
      <c r="AK39" s="319"/>
      <c r="AL39" s="321"/>
    </row>
    <row r="40" spans="1:38" ht="15">
      <c r="A40" s="386">
        <v>25320</v>
      </c>
      <c r="B40" s="389">
        <v>38077</v>
      </c>
      <c r="C40" s="386" t="s">
        <v>404</v>
      </c>
      <c r="D40" s="386" t="s">
        <v>188</v>
      </c>
      <c r="E40" s="386" t="s">
        <v>187</v>
      </c>
      <c r="F40" s="386">
        <v>20384</v>
      </c>
      <c r="G40" s="386" t="s">
        <v>404</v>
      </c>
      <c r="H40" s="386"/>
      <c r="I40" s="386">
        <v>27.270000457763672</v>
      </c>
      <c r="J40" s="386">
        <v>-2.46780626475811E-2</v>
      </c>
      <c r="K40" s="386">
        <v>-1.066161E-2</v>
      </c>
      <c r="L40" s="386">
        <v>6.2934330000000002E-3</v>
      </c>
      <c r="M40" s="386">
        <v>-1.6358939999999999E-2</v>
      </c>
      <c r="N40" s="65">
        <f t="shared" si="4"/>
        <v>38077</v>
      </c>
      <c r="O40" s="404" t="e">
        <f t="shared" si="5"/>
        <v>#VALUE!</v>
      </c>
      <c r="P40" s="257" t="e">
        <f t="shared" si="6"/>
        <v>#VALUE!</v>
      </c>
      <c r="Q40" s="257" t="e">
        <f t="shared" si="7"/>
        <v>#VALUE!</v>
      </c>
      <c r="R40" s="257" t="e">
        <f t="shared" si="8"/>
        <v>#VALUE!</v>
      </c>
      <c r="S40" s="257" t="e">
        <f t="shared" si="9"/>
        <v>#VALUE!</v>
      </c>
      <c r="T40" s="257" t="e">
        <f t="shared" si="10"/>
        <v>#VALUE!</v>
      </c>
      <c r="U40" s="257" t="e">
        <f t="shared" si="11"/>
        <v>#VALUE!</v>
      </c>
      <c r="V40" s="257" t="e">
        <f t="shared" si="13"/>
        <v>#VALUE!</v>
      </c>
      <c r="AI40" s="319"/>
      <c r="AJ40" s="319"/>
      <c r="AK40" s="319"/>
      <c r="AL40" s="321"/>
    </row>
    <row r="41" spans="1:38" ht="15">
      <c r="A41" s="386">
        <v>25320</v>
      </c>
      <c r="B41" s="389">
        <v>38107</v>
      </c>
      <c r="C41" s="386" t="s">
        <v>404</v>
      </c>
      <c r="D41" s="386" t="s">
        <v>188</v>
      </c>
      <c r="E41" s="386" t="s">
        <v>187</v>
      </c>
      <c r="F41" s="386">
        <v>20384</v>
      </c>
      <c r="G41" s="386" t="s">
        <v>404</v>
      </c>
      <c r="H41" s="386"/>
      <c r="I41" s="386">
        <v>27.629999160766602</v>
      </c>
      <c r="J41" s="386">
        <v>1.8976850435137749E-2</v>
      </c>
      <c r="K41" s="386">
        <v>-2.4221929999999999E-2</v>
      </c>
      <c r="L41" s="386">
        <v>-4.3589849999999999E-2</v>
      </c>
      <c r="M41" s="386">
        <v>-1.679083E-2</v>
      </c>
      <c r="N41" s="65">
        <f t="shared" si="4"/>
        <v>38107</v>
      </c>
      <c r="O41" s="404" t="e">
        <f t="shared" si="5"/>
        <v>#VALUE!</v>
      </c>
      <c r="P41" s="257" t="e">
        <f t="shared" si="6"/>
        <v>#VALUE!</v>
      </c>
      <c r="Q41" s="257" t="e">
        <f t="shared" si="7"/>
        <v>#VALUE!</v>
      </c>
      <c r="R41" s="257" t="e">
        <f t="shared" si="8"/>
        <v>#VALUE!</v>
      </c>
      <c r="S41" s="257" t="e">
        <f t="shared" si="9"/>
        <v>#VALUE!</v>
      </c>
      <c r="T41" s="257" t="e">
        <f t="shared" si="10"/>
        <v>#VALUE!</v>
      </c>
      <c r="U41" s="257" t="e">
        <f t="shared" si="11"/>
        <v>#VALUE!</v>
      </c>
      <c r="V41" s="257" t="e">
        <f t="shared" si="13"/>
        <v>#VALUE!</v>
      </c>
      <c r="AI41" s="319"/>
      <c r="AJ41" s="319"/>
      <c r="AK41" s="319"/>
      <c r="AL41" s="321"/>
    </row>
    <row r="42" spans="1:38" ht="15">
      <c r="A42" s="386">
        <v>25320</v>
      </c>
      <c r="B42" s="389">
        <v>38135</v>
      </c>
      <c r="C42" s="386" t="s">
        <v>404</v>
      </c>
      <c r="D42" s="386" t="s">
        <v>188</v>
      </c>
      <c r="E42" s="386" t="s">
        <v>187</v>
      </c>
      <c r="F42" s="386">
        <v>20384</v>
      </c>
      <c r="G42" s="386" t="s">
        <v>404</v>
      </c>
      <c r="H42" s="386"/>
      <c r="I42" s="386">
        <v>25.510000228881836</v>
      </c>
      <c r="J42" s="386">
        <v>-7.6728157699108124E-2</v>
      </c>
      <c r="K42" s="386">
        <v>1.406833E-2</v>
      </c>
      <c r="L42" s="386">
        <v>2.5928740000000002E-3</v>
      </c>
      <c r="M42" s="386">
        <v>1.2083450000000001E-2</v>
      </c>
      <c r="N42" s="65">
        <f t="shared" si="4"/>
        <v>38135</v>
      </c>
      <c r="O42" s="404" t="e">
        <f t="shared" si="5"/>
        <v>#VALUE!</v>
      </c>
      <c r="P42" s="257" t="e">
        <f t="shared" si="6"/>
        <v>#VALUE!</v>
      </c>
      <c r="Q42" s="257" t="e">
        <f t="shared" si="7"/>
        <v>#VALUE!</v>
      </c>
      <c r="R42" s="257" t="e">
        <f t="shared" si="8"/>
        <v>#VALUE!</v>
      </c>
      <c r="S42" s="257" t="e">
        <f t="shared" si="9"/>
        <v>#VALUE!</v>
      </c>
      <c r="T42" s="257" t="e">
        <f t="shared" si="10"/>
        <v>#VALUE!</v>
      </c>
      <c r="U42" s="257" t="e">
        <f t="shared" si="11"/>
        <v>#VALUE!</v>
      </c>
      <c r="V42" s="257" t="e">
        <f t="shared" si="13"/>
        <v>#VALUE!</v>
      </c>
      <c r="AI42" s="319"/>
      <c r="AJ42" s="319"/>
      <c r="AK42" s="319"/>
      <c r="AL42" s="321"/>
    </row>
    <row r="43" spans="1:38" ht="15">
      <c r="A43" s="386">
        <v>25320</v>
      </c>
      <c r="B43" s="389">
        <v>38168</v>
      </c>
      <c r="C43" s="386" t="s">
        <v>404</v>
      </c>
      <c r="D43" s="386" t="s">
        <v>188</v>
      </c>
      <c r="E43" s="386" t="s">
        <v>187</v>
      </c>
      <c r="F43" s="386">
        <v>20384</v>
      </c>
      <c r="G43" s="386" t="s">
        <v>404</v>
      </c>
      <c r="H43" s="386"/>
      <c r="I43" s="386">
        <v>26.879999160766602</v>
      </c>
      <c r="J43" s="386">
        <v>5.3704388439655304E-2</v>
      </c>
      <c r="K43" s="386">
        <v>2.1610919999999999E-2</v>
      </c>
      <c r="L43" s="386">
        <v>2.2731330000000001E-2</v>
      </c>
      <c r="M43" s="386">
        <v>1.7989080000000001E-2</v>
      </c>
      <c r="N43" s="65">
        <f t="shared" si="4"/>
        <v>38168</v>
      </c>
      <c r="O43" s="404" t="e">
        <f t="shared" si="5"/>
        <v>#VALUE!</v>
      </c>
      <c r="P43" s="257" t="e">
        <f t="shared" si="6"/>
        <v>#VALUE!</v>
      </c>
      <c r="Q43" s="257" t="e">
        <f t="shared" si="7"/>
        <v>#VALUE!</v>
      </c>
      <c r="R43" s="257" t="e">
        <f t="shared" si="8"/>
        <v>#VALUE!</v>
      </c>
      <c r="S43" s="257" t="e">
        <f t="shared" si="9"/>
        <v>#VALUE!</v>
      </c>
      <c r="T43" s="257" t="e">
        <f t="shared" si="10"/>
        <v>#VALUE!</v>
      </c>
      <c r="U43" s="257" t="e">
        <f t="shared" si="11"/>
        <v>#VALUE!</v>
      </c>
      <c r="V43" s="257" t="e">
        <f t="shared" si="13"/>
        <v>#VALUE!</v>
      </c>
      <c r="AI43" s="319"/>
      <c r="AJ43" s="319"/>
      <c r="AK43" s="319"/>
      <c r="AL43" s="321"/>
    </row>
    <row r="44" spans="1:38" ht="15">
      <c r="A44" s="386">
        <v>25320</v>
      </c>
      <c r="B44" s="389">
        <v>38198</v>
      </c>
      <c r="C44" s="386" t="s">
        <v>404</v>
      </c>
      <c r="D44" s="386" t="s">
        <v>188</v>
      </c>
      <c r="E44" s="386" t="s">
        <v>187</v>
      </c>
      <c r="F44" s="386">
        <v>20384</v>
      </c>
      <c r="G44" s="386" t="s">
        <v>404</v>
      </c>
      <c r="H44" s="386"/>
      <c r="I44" s="386">
        <v>25.590000152587891</v>
      </c>
      <c r="J44" s="386">
        <v>-4.2131662368774414E-2</v>
      </c>
      <c r="K44" s="386">
        <v>-3.7697729999999999E-2</v>
      </c>
      <c r="L44" s="386">
        <v>-5.1089910000000002E-2</v>
      </c>
      <c r="M44" s="386">
        <v>-3.4290519999999998E-2</v>
      </c>
      <c r="N44" s="65">
        <f t="shared" si="4"/>
        <v>38198</v>
      </c>
      <c r="O44" s="404" t="e">
        <f t="shared" si="5"/>
        <v>#VALUE!</v>
      </c>
      <c r="P44" s="257" t="e">
        <f t="shared" si="6"/>
        <v>#VALUE!</v>
      </c>
      <c r="Q44" s="257" t="e">
        <f t="shared" si="7"/>
        <v>#VALUE!</v>
      </c>
      <c r="R44" s="257" t="e">
        <f t="shared" si="8"/>
        <v>#VALUE!</v>
      </c>
      <c r="S44" s="257" t="e">
        <f t="shared" si="9"/>
        <v>#VALUE!</v>
      </c>
      <c r="T44" s="257" t="e">
        <f t="shared" si="10"/>
        <v>#VALUE!</v>
      </c>
      <c r="U44" s="257" t="e">
        <f t="shared" si="11"/>
        <v>#VALUE!</v>
      </c>
      <c r="V44" s="257" t="e">
        <f t="shared" si="13"/>
        <v>#VALUE!</v>
      </c>
      <c r="AI44" s="319"/>
      <c r="AJ44" s="319"/>
      <c r="AK44" s="319"/>
      <c r="AL44" s="321"/>
    </row>
    <row r="45" spans="1:38" ht="15">
      <c r="A45" s="386">
        <v>25320</v>
      </c>
      <c r="B45" s="389">
        <v>38230</v>
      </c>
      <c r="C45" s="386" t="s">
        <v>404</v>
      </c>
      <c r="D45" s="386" t="s">
        <v>188</v>
      </c>
      <c r="E45" s="386" t="s">
        <v>187</v>
      </c>
      <c r="F45" s="386">
        <v>20384</v>
      </c>
      <c r="G45" s="386" t="s">
        <v>404</v>
      </c>
      <c r="H45" s="386"/>
      <c r="I45" s="386">
        <v>25.959999084472656</v>
      </c>
      <c r="J45" s="386">
        <v>1.4458730816841125E-2</v>
      </c>
      <c r="K45" s="386">
        <v>2.7029000000000003E-3</v>
      </c>
      <c r="L45" s="386">
        <v>-4.7415240000000004E-3</v>
      </c>
      <c r="M45" s="386">
        <v>2.287332E-3</v>
      </c>
      <c r="N45" s="65">
        <f t="shared" si="4"/>
        <v>38230</v>
      </c>
      <c r="O45" s="404" t="e">
        <f t="shared" si="5"/>
        <v>#VALUE!</v>
      </c>
      <c r="P45" s="257" t="e">
        <f t="shared" si="6"/>
        <v>#VALUE!</v>
      </c>
      <c r="Q45" s="257" t="e">
        <f t="shared" si="7"/>
        <v>#VALUE!</v>
      </c>
      <c r="R45" s="257" t="e">
        <f t="shared" si="8"/>
        <v>#VALUE!</v>
      </c>
      <c r="S45" s="257" t="e">
        <f t="shared" si="9"/>
        <v>#VALUE!</v>
      </c>
      <c r="T45" s="257" t="e">
        <f t="shared" si="10"/>
        <v>#VALUE!</v>
      </c>
      <c r="U45" s="257" t="e">
        <f t="shared" si="11"/>
        <v>#VALUE!</v>
      </c>
      <c r="V45" s="257" t="e">
        <f t="shared" si="13"/>
        <v>#VALUE!</v>
      </c>
      <c r="AI45" s="319"/>
      <c r="AJ45" s="319"/>
      <c r="AK45" s="319"/>
      <c r="AL45" s="321"/>
    </row>
    <row r="46" spans="1:38" ht="15">
      <c r="A46" s="386">
        <v>25320</v>
      </c>
      <c r="B46" s="389">
        <v>38260</v>
      </c>
      <c r="C46" s="386" t="s">
        <v>404</v>
      </c>
      <c r="D46" s="386" t="s">
        <v>188</v>
      </c>
      <c r="E46" s="386" t="s">
        <v>187</v>
      </c>
      <c r="F46" s="386">
        <v>20384</v>
      </c>
      <c r="G46" s="386" t="s">
        <v>404</v>
      </c>
      <c r="H46" s="386"/>
      <c r="I46" s="386">
        <v>26.290000915527344</v>
      </c>
      <c r="J46" s="386">
        <v>1.2711935676634312E-2</v>
      </c>
      <c r="K46" s="386">
        <v>2.055616E-2</v>
      </c>
      <c r="L46" s="386">
        <v>4.1600690000000003E-2</v>
      </c>
      <c r="M46" s="386">
        <v>9.363906E-3</v>
      </c>
      <c r="N46" s="65">
        <f t="shared" si="4"/>
        <v>38260</v>
      </c>
      <c r="O46" s="404" t="e">
        <f t="shared" si="5"/>
        <v>#VALUE!</v>
      </c>
      <c r="P46" s="257" t="e">
        <f t="shared" si="6"/>
        <v>#VALUE!</v>
      </c>
      <c r="Q46" s="257" t="e">
        <f t="shared" si="7"/>
        <v>#VALUE!</v>
      </c>
      <c r="R46" s="257" t="e">
        <f t="shared" si="8"/>
        <v>#VALUE!</v>
      </c>
      <c r="S46" s="257" t="e">
        <f t="shared" si="9"/>
        <v>#VALUE!</v>
      </c>
      <c r="T46" s="257" t="e">
        <f t="shared" si="10"/>
        <v>#VALUE!</v>
      </c>
      <c r="U46" s="257" t="e">
        <f t="shared" si="11"/>
        <v>#VALUE!</v>
      </c>
      <c r="V46" s="257" t="e">
        <f t="shared" si="13"/>
        <v>#VALUE!</v>
      </c>
      <c r="AI46" s="319"/>
      <c r="AJ46" s="319"/>
      <c r="AK46" s="319"/>
      <c r="AL46" s="321"/>
    </row>
    <row r="47" spans="1:38" ht="15">
      <c r="A47" s="386">
        <v>25320</v>
      </c>
      <c r="B47" s="389">
        <v>38289</v>
      </c>
      <c r="C47" s="386" t="s">
        <v>404</v>
      </c>
      <c r="D47" s="386" t="s">
        <v>188</v>
      </c>
      <c r="E47" s="386" t="s">
        <v>187</v>
      </c>
      <c r="F47" s="386">
        <v>20384</v>
      </c>
      <c r="G47" s="386" t="s">
        <v>404</v>
      </c>
      <c r="H47" s="386"/>
      <c r="I47" s="386">
        <v>26.840000152587891</v>
      </c>
      <c r="J47" s="386">
        <v>2.7386808767914772E-2</v>
      </c>
      <c r="K47" s="386">
        <v>1.780559E-2</v>
      </c>
      <c r="L47" s="386">
        <v>2.084536E-2</v>
      </c>
      <c r="M47" s="386">
        <v>1.4014250000000001E-2</v>
      </c>
      <c r="N47" s="65">
        <f t="shared" si="4"/>
        <v>38289</v>
      </c>
      <c r="O47" s="404" t="e">
        <f t="shared" si="5"/>
        <v>#VALUE!</v>
      </c>
      <c r="P47" s="257" t="e">
        <f t="shared" si="6"/>
        <v>#VALUE!</v>
      </c>
      <c r="Q47" s="257" t="e">
        <f t="shared" si="7"/>
        <v>#VALUE!</v>
      </c>
      <c r="R47" s="257" t="e">
        <f t="shared" si="8"/>
        <v>#VALUE!</v>
      </c>
      <c r="S47" s="257" t="e">
        <f t="shared" si="9"/>
        <v>#VALUE!</v>
      </c>
      <c r="T47" s="257" t="e">
        <f t="shared" si="10"/>
        <v>#VALUE!</v>
      </c>
      <c r="U47" s="257" t="e">
        <f t="shared" si="11"/>
        <v>#VALUE!</v>
      </c>
      <c r="V47" s="257" t="e">
        <f t="shared" si="13"/>
        <v>#VALUE!</v>
      </c>
      <c r="AI47" s="319"/>
      <c r="AJ47" s="319"/>
      <c r="AK47" s="319"/>
      <c r="AL47" s="321"/>
    </row>
    <row r="48" spans="1:38" ht="15">
      <c r="A48" s="386">
        <v>25320</v>
      </c>
      <c r="B48" s="389">
        <v>38321</v>
      </c>
      <c r="C48" s="386" t="s">
        <v>404</v>
      </c>
      <c r="D48" s="386" t="s">
        <v>188</v>
      </c>
      <c r="E48" s="386" t="s">
        <v>187</v>
      </c>
      <c r="F48" s="386">
        <v>20384</v>
      </c>
      <c r="G48" s="386" t="s">
        <v>404</v>
      </c>
      <c r="H48" s="386"/>
      <c r="I48" s="386">
        <v>28.530000686645508</v>
      </c>
      <c r="J48" s="386">
        <v>6.2965743243694305E-2</v>
      </c>
      <c r="K48" s="386">
        <v>4.8213789999999999E-2</v>
      </c>
      <c r="L48" s="386">
        <v>7.9934710000000006E-2</v>
      </c>
      <c r="M48" s="386">
        <v>3.8594940000000001E-2</v>
      </c>
      <c r="N48" s="65">
        <f t="shared" si="4"/>
        <v>38321</v>
      </c>
      <c r="O48" s="404" t="e">
        <f t="shared" si="5"/>
        <v>#VALUE!</v>
      </c>
      <c r="P48" s="257" t="e">
        <f t="shared" si="6"/>
        <v>#VALUE!</v>
      </c>
      <c r="Q48" s="257" t="e">
        <f t="shared" si="7"/>
        <v>#VALUE!</v>
      </c>
      <c r="R48" s="257" t="e">
        <f t="shared" si="8"/>
        <v>#VALUE!</v>
      </c>
      <c r="S48" s="257" t="e">
        <f t="shared" si="9"/>
        <v>#VALUE!</v>
      </c>
      <c r="T48" s="257" t="e">
        <f t="shared" si="10"/>
        <v>#VALUE!</v>
      </c>
      <c r="U48" s="257" t="e">
        <f t="shared" si="11"/>
        <v>#VALUE!</v>
      </c>
      <c r="V48" s="257" t="e">
        <f t="shared" si="13"/>
        <v>#VALUE!</v>
      </c>
      <c r="AI48" s="319"/>
      <c r="AJ48" s="319"/>
      <c r="AK48" s="319"/>
      <c r="AL48" s="321"/>
    </row>
    <row r="49" spans="1:38" ht="15">
      <c r="A49" s="386">
        <v>25320</v>
      </c>
      <c r="B49" s="389">
        <v>38352</v>
      </c>
      <c r="C49" s="386" t="s">
        <v>404</v>
      </c>
      <c r="D49" s="386" t="s">
        <v>188</v>
      </c>
      <c r="E49" s="386" t="s">
        <v>187</v>
      </c>
      <c r="F49" s="386">
        <v>20384</v>
      </c>
      <c r="G49" s="386" t="s">
        <v>404</v>
      </c>
      <c r="H49" s="386"/>
      <c r="I49" s="386">
        <v>29.889999389648438</v>
      </c>
      <c r="J49" s="386">
        <v>5.3627714514732361E-2</v>
      </c>
      <c r="K49" s="386">
        <v>3.516963E-2</v>
      </c>
      <c r="L49" s="386">
        <v>5.2927920000000003E-2</v>
      </c>
      <c r="M49" s="386">
        <v>3.2458130000000002E-2</v>
      </c>
      <c r="N49" s="65">
        <f t="shared" si="4"/>
        <v>38352</v>
      </c>
      <c r="O49" s="404" t="e">
        <f t="shared" si="5"/>
        <v>#VALUE!</v>
      </c>
      <c r="P49" s="257" t="e">
        <f t="shared" si="6"/>
        <v>#VALUE!</v>
      </c>
      <c r="Q49" s="257" t="e">
        <f t="shared" si="7"/>
        <v>#VALUE!</v>
      </c>
      <c r="R49" s="257" t="e">
        <f t="shared" si="8"/>
        <v>#VALUE!</v>
      </c>
      <c r="S49" s="257" t="e">
        <f t="shared" si="9"/>
        <v>#VALUE!</v>
      </c>
      <c r="T49" s="257" t="e">
        <f t="shared" si="10"/>
        <v>#VALUE!</v>
      </c>
      <c r="U49" s="257" t="e">
        <f t="shared" si="11"/>
        <v>#VALUE!</v>
      </c>
      <c r="V49" s="257" t="e">
        <f t="shared" si="13"/>
        <v>#VALUE!</v>
      </c>
      <c r="AI49" s="319"/>
      <c r="AJ49" s="319"/>
      <c r="AK49" s="319"/>
      <c r="AL49" s="321"/>
    </row>
    <row r="50" spans="1:38" ht="15">
      <c r="A50" s="386">
        <v>25320</v>
      </c>
      <c r="B50" s="389">
        <v>38383</v>
      </c>
      <c r="C50" s="386" t="s">
        <v>404</v>
      </c>
      <c r="D50" s="386" t="s">
        <v>188</v>
      </c>
      <c r="E50" s="386" t="s">
        <v>187</v>
      </c>
      <c r="F50" s="386">
        <v>20384</v>
      </c>
      <c r="G50" s="386" t="s">
        <v>404</v>
      </c>
      <c r="H50" s="386"/>
      <c r="I50" s="386">
        <v>29.319999694824219</v>
      </c>
      <c r="J50" s="386">
        <v>-1.9069913774728775E-2</v>
      </c>
      <c r="K50" s="386">
        <v>-2.6545880000000001E-2</v>
      </c>
      <c r="L50" s="386">
        <v>-2.928209E-2</v>
      </c>
      <c r="M50" s="386">
        <v>-2.5290449999999999E-2</v>
      </c>
      <c r="N50" s="65">
        <f t="shared" si="4"/>
        <v>38383</v>
      </c>
      <c r="O50" s="404" t="e">
        <f t="shared" si="5"/>
        <v>#VALUE!</v>
      </c>
      <c r="P50" s="257" t="e">
        <f t="shared" si="6"/>
        <v>#VALUE!</v>
      </c>
      <c r="Q50" s="257" t="e">
        <f t="shared" si="7"/>
        <v>#VALUE!</v>
      </c>
      <c r="R50" s="257" t="e">
        <f t="shared" si="8"/>
        <v>#VALUE!</v>
      </c>
      <c r="S50" s="257" t="e">
        <f t="shared" si="9"/>
        <v>#VALUE!</v>
      </c>
      <c r="T50" s="257" t="e">
        <f t="shared" si="10"/>
        <v>#VALUE!</v>
      </c>
      <c r="U50" s="257" t="e">
        <f t="shared" si="11"/>
        <v>#VALUE!</v>
      </c>
      <c r="V50" s="257" t="e">
        <f t="shared" si="13"/>
        <v>#VALUE!</v>
      </c>
      <c r="AI50" s="319"/>
      <c r="AJ50" s="319"/>
      <c r="AK50" s="319"/>
      <c r="AL50" s="321"/>
    </row>
    <row r="51" spans="1:38" ht="15">
      <c r="A51" s="386">
        <v>25320</v>
      </c>
      <c r="B51" s="389">
        <v>38411</v>
      </c>
      <c r="C51" s="386" t="s">
        <v>404</v>
      </c>
      <c r="D51" s="386" t="s">
        <v>188</v>
      </c>
      <c r="E51" s="386" t="s">
        <v>187</v>
      </c>
      <c r="F51" s="386">
        <v>20384</v>
      </c>
      <c r="G51" s="386" t="s">
        <v>404</v>
      </c>
      <c r="H51" s="386"/>
      <c r="I51" s="386">
        <v>27.700000762939453</v>
      </c>
      <c r="J51" s="386">
        <v>-5.5252350866794586E-2</v>
      </c>
      <c r="K51" s="386">
        <v>2.2646099999999999E-2</v>
      </c>
      <c r="L51" s="386">
        <v>1.66432E-2</v>
      </c>
      <c r="M51" s="386">
        <v>1.8903380000000001E-2</v>
      </c>
      <c r="N51" s="65">
        <f t="shared" si="4"/>
        <v>38411</v>
      </c>
      <c r="O51" s="404" t="e">
        <f t="shared" si="5"/>
        <v>#VALUE!</v>
      </c>
      <c r="P51" s="257" t="e">
        <f t="shared" si="6"/>
        <v>#VALUE!</v>
      </c>
      <c r="Q51" s="257" t="e">
        <f t="shared" si="7"/>
        <v>#VALUE!</v>
      </c>
      <c r="R51" s="257" t="e">
        <f t="shared" si="8"/>
        <v>#VALUE!</v>
      </c>
      <c r="S51" s="257" t="e">
        <f t="shared" si="9"/>
        <v>#VALUE!</v>
      </c>
      <c r="T51" s="257" t="e">
        <f t="shared" si="10"/>
        <v>#VALUE!</v>
      </c>
      <c r="U51" s="257" t="e">
        <f t="shared" si="11"/>
        <v>#VALUE!</v>
      </c>
      <c r="V51" s="257" t="e">
        <f t="shared" si="13"/>
        <v>#VALUE!</v>
      </c>
      <c r="AI51" s="319"/>
      <c r="AJ51" s="319"/>
      <c r="AK51" s="319"/>
      <c r="AL51" s="321"/>
    </row>
    <row r="52" spans="1:38" ht="15">
      <c r="A52" s="386">
        <v>25320</v>
      </c>
      <c r="B52" s="389">
        <v>38442</v>
      </c>
      <c r="C52" s="386" t="s">
        <v>404</v>
      </c>
      <c r="D52" s="386" t="s">
        <v>188</v>
      </c>
      <c r="E52" s="386" t="s">
        <v>187</v>
      </c>
      <c r="F52" s="386">
        <v>20384</v>
      </c>
      <c r="G52" s="386" t="s">
        <v>404</v>
      </c>
      <c r="H52" s="386"/>
      <c r="I52" s="386">
        <v>29.020000457763672</v>
      </c>
      <c r="J52" s="386">
        <v>4.7653418034315109E-2</v>
      </c>
      <c r="K52" s="386">
        <v>-1.6943639999999999E-2</v>
      </c>
      <c r="L52" s="386">
        <v>-3.1841929999999997E-2</v>
      </c>
      <c r="M52" s="386">
        <v>-1.911765E-2</v>
      </c>
      <c r="N52" s="65">
        <f t="shared" si="4"/>
        <v>38442</v>
      </c>
      <c r="O52" s="404" t="e">
        <f t="shared" si="5"/>
        <v>#VALUE!</v>
      </c>
      <c r="P52" s="257" t="e">
        <f t="shared" si="6"/>
        <v>#VALUE!</v>
      </c>
      <c r="Q52" s="257" t="e">
        <f t="shared" si="7"/>
        <v>#VALUE!</v>
      </c>
      <c r="R52" s="257" t="e">
        <f t="shared" si="8"/>
        <v>#VALUE!</v>
      </c>
      <c r="S52" s="257" t="e">
        <f t="shared" si="9"/>
        <v>#VALUE!</v>
      </c>
      <c r="T52" s="257" t="e">
        <f t="shared" si="10"/>
        <v>#VALUE!</v>
      </c>
      <c r="U52" s="257" t="e">
        <f t="shared" si="11"/>
        <v>#VALUE!</v>
      </c>
      <c r="V52" s="257" t="e">
        <f t="shared" si="13"/>
        <v>#VALUE!</v>
      </c>
      <c r="AI52" s="319"/>
      <c r="AJ52" s="319"/>
      <c r="AK52" s="319"/>
      <c r="AL52" s="321"/>
    </row>
    <row r="53" spans="1:38" ht="15">
      <c r="A53" s="386">
        <v>25320</v>
      </c>
      <c r="B53" s="389">
        <v>38471</v>
      </c>
      <c r="C53" s="386" t="s">
        <v>404</v>
      </c>
      <c r="D53" s="386" t="s">
        <v>188</v>
      </c>
      <c r="E53" s="386" t="s">
        <v>187</v>
      </c>
      <c r="F53" s="386">
        <v>20384</v>
      </c>
      <c r="G53" s="386" t="s">
        <v>404</v>
      </c>
      <c r="H53" s="386"/>
      <c r="I53" s="386">
        <v>29.739999771118164</v>
      </c>
      <c r="J53" s="386">
        <v>3.0668480321764946E-2</v>
      </c>
      <c r="K53" s="386">
        <v>-2.5206329999999999E-2</v>
      </c>
      <c r="L53" s="386">
        <v>-4.651251E-2</v>
      </c>
      <c r="M53" s="386">
        <v>-2.0108589999999999E-2</v>
      </c>
      <c r="N53" s="65">
        <f t="shared" si="4"/>
        <v>38471</v>
      </c>
      <c r="O53" s="404" t="e">
        <f t="shared" si="5"/>
        <v>#VALUE!</v>
      </c>
      <c r="P53" s="257" t="e">
        <f t="shared" si="6"/>
        <v>#VALUE!</v>
      </c>
      <c r="Q53" s="257" t="e">
        <f t="shared" si="7"/>
        <v>#VALUE!</v>
      </c>
      <c r="R53" s="257" t="e">
        <f t="shared" si="8"/>
        <v>#VALUE!</v>
      </c>
      <c r="S53" s="257" t="e">
        <f t="shared" si="9"/>
        <v>#VALUE!</v>
      </c>
      <c r="T53" s="257" t="e">
        <f t="shared" si="10"/>
        <v>#VALUE!</v>
      </c>
      <c r="U53" s="257" t="e">
        <f t="shared" si="11"/>
        <v>#VALUE!</v>
      </c>
      <c r="V53" s="257" t="e">
        <f t="shared" si="13"/>
        <v>#VALUE!</v>
      </c>
      <c r="AI53" s="319"/>
      <c r="AJ53" s="319"/>
      <c r="AK53" s="319"/>
      <c r="AL53" s="321"/>
    </row>
    <row r="54" spans="1:38" ht="15">
      <c r="A54" s="386">
        <v>25320</v>
      </c>
      <c r="B54" s="389">
        <v>38503</v>
      </c>
      <c r="C54" s="386" t="s">
        <v>404</v>
      </c>
      <c r="D54" s="386" t="s">
        <v>188</v>
      </c>
      <c r="E54" s="386" t="s">
        <v>187</v>
      </c>
      <c r="F54" s="386">
        <v>20384</v>
      </c>
      <c r="G54" s="386" t="s">
        <v>404</v>
      </c>
      <c r="H54" s="386"/>
      <c r="I54" s="386">
        <v>31.030000686645508</v>
      </c>
      <c r="J54" s="386">
        <v>4.3375954031944275E-2</v>
      </c>
      <c r="K54" s="386">
        <v>3.7954000000000002E-2</v>
      </c>
      <c r="L54" s="386">
        <v>4.3820350000000001E-2</v>
      </c>
      <c r="M54" s="386">
        <v>2.9952030000000001E-2</v>
      </c>
      <c r="N54" s="65">
        <f t="shared" si="4"/>
        <v>38503</v>
      </c>
      <c r="O54" s="404" t="e">
        <f t="shared" si="5"/>
        <v>#VALUE!</v>
      </c>
      <c r="P54" s="257" t="e">
        <f t="shared" si="6"/>
        <v>#VALUE!</v>
      </c>
      <c r="Q54" s="257" t="e">
        <f t="shared" si="7"/>
        <v>#VALUE!</v>
      </c>
      <c r="R54" s="257" t="e">
        <f t="shared" si="8"/>
        <v>#VALUE!</v>
      </c>
      <c r="S54" s="257" t="e">
        <f t="shared" si="9"/>
        <v>#VALUE!</v>
      </c>
      <c r="T54" s="257" t="e">
        <f t="shared" si="10"/>
        <v>#VALUE!</v>
      </c>
      <c r="U54" s="257" t="e">
        <f t="shared" si="11"/>
        <v>#VALUE!</v>
      </c>
      <c r="V54" s="257" t="e">
        <f t="shared" si="13"/>
        <v>#VALUE!</v>
      </c>
      <c r="AI54" s="319"/>
      <c r="AJ54" s="319"/>
      <c r="AK54" s="319"/>
      <c r="AL54" s="321"/>
    </row>
    <row r="55" spans="1:38" ht="15">
      <c r="A55" s="386">
        <v>25320</v>
      </c>
      <c r="B55" s="389">
        <v>38533</v>
      </c>
      <c r="C55" s="386" t="s">
        <v>404</v>
      </c>
      <c r="D55" s="386" t="s">
        <v>188</v>
      </c>
      <c r="E55" s="386" t="s">
        <v>187</v>
      </c>
      <c r="F55" s="386">
        <v>20384</v>
      </c>
      <c r="G55" s="386" t="s">
        <v>404</v>
      </c>
      <c r="H55" s="386"/>
      <c r="I55" s="386">
        <v>30.770000457763672</v>
      </c>
      <c r="J55" s="386">
        <v>-8.3789955824613571E-3</v>
      </c>
      <c r="K55" s="386">
        <v>1.1528989999999999E-2</v>
      </c>
      <c r="L55" s="386">
        <v>3.2138710000000001E-2</v>
      </c>
      <c r="M55" s="386">
        <v>-1.4267730000000001E-4</v>
      </c>
      <c r="N55" s="65">
        <f t="shared" si="4"/>
        <v>38533</v>
      </c>
      <c r="O55" s="404" t="e">
        <f t="shared" si="5"/>
        <v>#VALUE!</v>
      </c>
      <c r="P55" s="257" t="e">
        <f t="shared" si="6"/>
        <v>#VALUE!</v>
      </c>
      <c r="Q55" s="257" t="e">
        <f t="shared" si="7"/>
        <v>#VALUE!</v>
      </c>
      <c r="R55" s="257" t="e">
        <f t="shared" si="8"/>
        <v>#VALUE!</v>
      </c>
      <c r="S55" s="257" t="e">
        <f t="shared" si="9"/>
        <v>#VALUE!</v>
      </c>
      <c r="T55" s="257" t="e">
        <f t="shared" si="10"/>
        <v>#VALUE!</v>
      </c>
      <c r="U55" s="257" t="e">
        <f t="shared" si="11"/>
        <v>#VALUE!</v>
      </c>
      <c r="V55" s="257" t="e">
        <f t="shared" si="13"/>
        <v>#VALUE!</v>
      </c>
      <c r="AI55" s="319"/>
      <c r="AJ55" s="319"/>
      <c r="AK55" s="319"/>
      <c r="AL55" s="321"/>
    </row>
    <row r="56" spans="1:38" ht="15">
      <c r="A56" s="386">
        <v>25320</v>
      </c>
      <c r="B56" s="389">
        <v>38562</v>
      </c>
      <c r="C56" s="386" t="s">
        <v>404</v>
      </c>
      <c r="D56" s="386" t="s">
        <v>188</v>
      </c>
      <c r="E56" s="386" t="s">
        <v>187</v>
      </c>
      <c r="F56" s="386">
        <v>20384</v>
      </c>
      <c r="G56" s="386" t="s">
        <v>404</v>
      </c>
      <c r="H56" s="386"/>
      <c r="I56" s="386">
        <v>30.850000381469727</v>
      </c>
      <c r="J56" s="386">
        <v>8.1247938796877861E-3</v>
      </c>
      <c r="K56" s="386">
        <v>4.3357529999999998E-2</v>
      </c>
      <c r="L56" s="386">
        <v>5.8750790000000004E-2</v>
      </c>
      <c r="M56" s="386">
        <v>3.5968199999999999E-2</v>
      </c>
      <c r="N56" s="65">
        <f t="shared" si="4"/>
        <v>38562</v>
      </c>
      <c r="O56" s="404" t="e">
        <f t="shared" si="5"/>
        <v>#VALUE!</v>
      </c>
      <c r="P56" s="257" t="e">
        <f t="shared" si="6"/>
        <v>#VALUE!</v>
      </c>
      <c r="Q56" s="257" t="e">
        <f t="shared" si="7"/>
        <v>#VALUE!</v>
      </c>
      <c r="R56" s="257" t="e">
        <f t="shared" si="8"/>
        <v>#VALUE!</v>
      </c>
      <c r="S56" s="257" t="e">
        <f t="shared" si="9"/>
        <v>#VALUE!</v>
      </c>
      <c r="T56" s="257" t="e">
        <f t="shared" si="10"/>
        <v>#VALUE!</v>
      </c>
      <c r="U56" s="257" t="e">
        <f t="shared" si="11"/>
        <v>#VALUE!</v>
      </c>
      <c r="V56" s="257" t="e">
        <f t="shared" si="13"/>
        <v>#VALUE!</v>
      </c>
      <c r="AI56" s="319"/>
      <c r="AJ56" s="319"/>
      <c r="AK56" s="319"/>
      <c r="AL56" s="321"/>
    </row>
    <row r="57" spans="1:38" ht="15">
      <c r="A57" s="386">
        <v>25320</v>
      </c>
      <c r="B57" s="389">
        <v>38595</v>
      </c>
      <c r="C57" s="386" t="s">
        <v>404</v>
      </c>
      <c r="D57" s="386" t="s">
        <v>188</v>
      </c>
      <c r="E57" s="386" t="s">
        <v>187</v>
      </c>
      <c r="F57" s="386">
        <v>20384</v>
      </c>
      <c r="G57" s="386" t="s">
        <v>404</v>
      </c>
      <c r="H57" s="386"/>
      <c r="I57" s="386">
        <v>29.399999618530273</v>
      </c>
      <c r="J57" s="386">
        <v>-4.7001644968986511E-2</v>
      </c>
      <c r="K57" s="386">
        <v>-5.9582430000000002E-3</v>
      </c>
      <c r="L57" s="386">
        <v>-7.2155920000000007E-3</v>
      </c>
      <c r="M57" s="386">
        <v>-1.1222030000000001E-2</v>
      </c>
      <c r="N57" s="65">
        <f t="shared" si="4"/>
        <v>38595</v>
      </c>
      <c r="O57" s="404" t="e">
        <f t="shared" si="5"/>
        <v>#VALUE!</v>
      </c>
      <c r="P57" s="257" t="e">
        <f t="shared" si="6"/>
        <v>#VALUE!</v>
      </c>
      <c r="Q57" s="257" t="e">
        <f t="shared" si="7"/>
        <v>#VALUE!</v>
      </c>
      <c r="R57" s="257" t="e">
        <f t="shared" si="8"/>
        <v>#VALUE!</v>
      </c>
      <c r="S57" s="257" t="e">
        <f t="shared" si="9"/>
        <v>#VALUE!</v>
      </c>
      <c r="T57" s="257" t="e">
        <f t="shared" si="10"/>
        <v>#VALUE!</v>
      </c>
      <c r="U57" s="257" t="e">
        <f t="shared" si="11"/>
        <v>#VALUE!</v>
      </c>
      <c r="V57" s="257" t="e">
        <f t="shared" si="13"/>
        <v>#VALUE!</v>
      </c>
      <c r="AI57" s="319"/>
      <c r="AJ57" s="319"/>
      <c r="AK57" s="319"/>
      <c r="AL57" s="321"/>
    </row>
    <row r="58" spans="1:38" ht="15">
      <c r="A58" s="386">
        <v>25320</v>
      </c>
      <c r="B58" s="389">
        <v>38625</v>
      </c>
      <c r="C58" s="386" t="s">
        <v>404</v>
      </c>
      <c r="D58" s="386" t="s">
        <v>188</v>
      </c>
      <c r="E58" s="386" t="s">
        <v>187</v>
      </c>
      <c r="F58" s="386">
        <v>20384</v>
      </c>
      <c r="G58" s="386" t="s">
        <v>404</v>
      </c>
      <c r="H58" s="386"/>
      <c r="I58" s="386">
        <v>29.75</v>
      </c>
      <c r="J58" s="386">
        <v>1.190477516502142E-2</v>
      </c>
      <c r="K58" s="386">
        <v>1.059976E-2</v>
      </c>
      <c r="L58" s="386">
        <v>1.0533250000000001E-2</v>
      </c>
      <c r="M58" s="386">
        <v>6.9489400000000007E-3</v>
      </c>
      <c r="N58" s="65">
        <f t="shared" si="4"/>
        <v>38625</v>
      </c>
      <c r="O58" s="404" t="e">
        <f t="shared" si="5"/>
        <v>#VALUE!</v>
      </c>
      <c r="P58" s="257" t="e">
        <f t="shared" si="6"/>
        <v>#VALUE!</v>
      </c>
      <c r="Q58" s="257" t="e">
        <f t="shared" si="7"/>
        <v>#VALUE!</v>
      </c>
      <c r="R58" s="257" t="e">
        <f t="shared" si="8"/>
        <v>#VALUE!</v>
      </c>
      <c r="S58" s="257" t="e">
        <f t="shared" si="9"/>
        <v>#VALUE!</v>
      </c>
      <c r="T58" s="257" t="e">
        <f t="shared" si="10"/>
        <v>#VALUE!</v>
      </c>
      <c r="U58" s="257" t="e">
        <f t="shared" si="11"/>
        <v>#VALUE!</v>
      </c>
      <c r="V58" s="257" t="e">
        <f t="shared" si="13"/>
        <v>#VALUE!</v>
      </c>
      <c r="AI58" s="319"/>
      <c r="AJ58" s="319"/>
      <c r="AK58" s="319"/>
      <c r="AL58" s="321"/>
    </row>
    <row r="59" spans="1:38" ht="15">
      <c r="A59" s="386">
        <v>25320</v>
      </c>
      <c r="B59" s="389">
        <v>38656</v>
      </c>
      <c r="C59" s="386" t="s">
        <v>404</v>
      </c>
      <c r="D59" s="386" t="s">
        <v>188</v>
      </c>
      <c r="E59" s="386" t="s">
        <v>187</v>
      </c>
      <c r="F59" s="386">
        <v>20384</v>
      </c>
      <c r="G59" s="386" t="s">
        <v>404</v>
      </c>
      <c r="H59" s="386"/>
      <c r="I59" s="386">
        <v>29.100000381469727</v>
      </c>
      <c r="J59" s="386">
        <v>-1.5798306092619896E-2</v>
      </c>
      <c r="K59" s="386">
        <v>-2.086557E-2</v>
      </c>
      <c r="L59" s="386">
        <v>-3.3875889999999999E-2</v>
      </c>
      <c r="M59" s="386">
        <v>-1.7740740000000001E-2</v>
      </c>
      <c r="N59" s="65">
        <f t="shared" si="4"/>
        <v>38656</v>
      </c>
      <c r="O59" s="404" t="e">
        <f t="shared" si="5"/>
        <v>#VALUE!</v>
      </c>
      <c r="P59" s="257" t="e">
        <f t="shared" si="6"/>
        <v>#VALUE!</v>
      </c>
      <c r="Q59" s="257" t="e">
        <f t="shared" si="7"/>
        <v>#VALUE!</v>
      </c>
      <c r="R59" s="257" t="e">
        <f t="shared" si="8"/>
        <v>#VALUE!</v>
      </c>
      <c r="S59" s="257" t="e">
        <f t="shared" si="9"/>
        <v>#VALUE!</v>
      </c>
      <c r="T59" s="257" t="e">
        <f t="shared" si="10"/>
        <v>#VALUE!</v>
      </c>
      <c r="U59" s="257" t="e">
        <f t="shared" si="11"/>
        <v>#VALUE!</v>
      </c>
      <c r="V59" s="257" t="e">
        <f t="shared" si="13"/>
        <v>#VALUE!</v>
      </c>
      <c r="AI59" s="319"/>
      <c r="AJ59" s="319"/>
      <c r="AK59" s="319"/>
      <c r="AL59" s="321"/>
    </row>
    <row r="60" spans="1:38" ht="15">
      <c r="A60" s="386">
        <v>25320</v>
      </c>
      <c r="B60" s="389">
        <v>38686</v>
      </c>
      <c r="C60" s="386" t="s">
        <v>404</v>
      </c>
      <c r="D60" s="386" t="s">
        <v>188</v>
      </c>
      <c r="E60" s="386" t="s">
        <v>187</v>
      </c>
      <c r="F60" s="386">
        <v>20384</v>
      </c>
      <c r="G60" s="386" t="s">
        <v>404</v>
      </c>
      <c r="H60" s="386"/>
      <c r="I60" s="386">
        <v>30.209999084472656</v>
      </c>
      <c r="J60" s="386">
        <v>3.814428299665451E-2</v>
      </c>
      <c r="K60" s="386">
        <v>4.0325979999999997E-2</v>
      </c>
      <c r="L60" s="386">
        <v>3.4318920000000003E-2</v>
      </c>
      <c r="M60" s="386">
        <v>3.5186120000000001E-2</v>
      </c>
      <c r="N60" s="65">
        <f t="shared" si="4"/>
        <v>38686</v>
      </c>
      <c r="O60" s="404" t="e">
        <f t="shared" si="5"/>
        <v>#VALUE!</v>
      </c>
      <c r="P60" s="257" t="e">
        <f t="shared" si="6"/>
        <v>#VALUE!</v>
      </c>
      <c r="Q60" s="257" t="e">
        <f t="shared" si="7"/>
        <v>#VALUE!</v>
      </c>
      <c r="R60" s="257" t="e">
        <f t="shared" si="8"/>
        <v>#VALUE!</v>
      </c>
      <c r="S60" s="257" t="e">
        <f t="shared" si="9"/>
        <v>#VALUE!</v>
      </c>
      <c r="T60" s="257" t="e">
        <f t="shared" si="10"/>
        <v>#VALUE!</v>
      </c>
      <c r="U60" s="257" t="e">
        <f t="shared" si="11"/>
        <v>#VALUE!</v>
      </c>
      <c r="V60" s="257" t="e">
        <f t="shared" si="13"/>
        <v>#VALUE!</v>
      </c>
      <c r="AI60" s="319"/>
      <c r="AJ60" s="319"/>
      <c r="AK60" s="319"/>
      <c r="AL60" s="321"/>
    </row>
    <row r="61" spans="1:38" ht="15">
      <c r="A61" s="386">
        <v>25320</v>
      </c>
      <c r="B61" s="389">
        <v>38716</v>
      </c>
      <c r="C61" s="386" t="s">
        <v>404</v>
      </c>
      <c r="D61" s="386" t="s">
        <v>188</v>
      </c>
      <c r="E61" s="386" t="s">
        <v>187</v>
      </c>
      <c r="F61" s="386">
        <v>20384</v>
      </c>
      <c r="G61" s="386" t="s">
        <v>404</v>
      </c>
      <c r="H61" s="386"/>
      <c r="I61" s="386">
        <v>29.770000457763672</v>
      </c>
      <c r="J61" s="386">
        <v>-8.606376126408577E-3</v>
      </c>
      <c r="K61" s="386">
        <v>3.455507E-3</v>
      </c>
      <c r="L61" s="386">
        <v>1.348446E-2</v>
      </c>
      <c r="M61" s="386">
        <v>-9.5239620000000006E-4</v>
      </c>
      <c r="N61" s="65">
        <f t="shared" si="4"/>
        <v>38716</v>
      </c>
      <c r="O61" s="404" t="e">
        <f t="shared" si="5"/>
        <v>#VALUE!</v>
      </c>
      <c r="P61" s="257" t="e">
        <f t="shared" si="6"/>
        <v>#VALUE!</v>
      </c>
      <c r="Q61" s="257" t="e">
        <f t="shared" si="7"/>
        <v>#VALUE!</v>
      </c>
      <c r="R61" s="257" t="e">
        <f t="shared" si="8"/>
        <v>#VALUE!</v>
      </c>
      <c r="S61" s="257" t="e">
        <f t="shared" si="9"/>
        <v>#VALUE!</v>
      </c>
      <c r="T61" s="257" t="e">
        <f t="shared" si="10"/>
        <v>#VALUE!</v>
      </c>
      <c r="U61" s="257" t="e">
        <f t="shared" si="11"/>
        <v>#VALUE!</v>
      </c>
      <c r="V61" s="257" t="e">
        <f t="shared" si="13"/>
        <v>#VALUE!</v>
      </c>
      <c r="AI61" s="319"/>
      <c r="AJ61" s="319"/>
      <c r="AK61" s="319"/>
      <c r="AL61" s="321"/>
    </row>
    <row r="62" spans="1:38" ht="15">
      <c r="A62" s="386">
        <v>25320</v>
      </c>
      <c r="B62" s="389">
        <v>38748</v>
      </c>
      <c r="C62" s="386" t="s">
        <v>404</v>
      </c>
      <c r="D62" s="386" t="s">
        <v>188</v>
      </c>
      <c r="E62" s="386" t="s">
        <v>187</v>
      </c>
      <c r="F62" s="386">
        <v>20384</v>
      </c>
      <c r="G62" s="386" t="s">
        <v>404</v>
      </c>
      <c r="H62" s="386"/>
      <c r="I62" s="386">
        <v>29.930000305175781</v>
      </c>
      <c r="J62" s="386">
        <v>5.374533124268055E-3</v>
      </c>
      <c r="K62" s="386">
        <v>4.0071889999999999E-2</v>
      </c>
      <c r="L62" s="386">
        <v>7.6353710000000005E-2</v>
      </c>
      <c r="M62" s="386">
        <v>2.5466840000000001E-2</v>
      </c>
      <c r="N62" s="65">
        <f t="shared" si="4"/>
        <v>38748</v>
      </c>
      <c r="O62" s="404" t="e">
        <f t="shared" si="5"/>
        <v>#VALUE!</v>
      </c>
      <c r="P62" s="257" t="e">
        <f t="shared" si="6"/>
        <v>#VALUE!</v>
      </c>
      <c r="Q62" s="257" t="e">
        <f t="shared" si="7"/>
        <v>#VALUE!</v>
      </c>
      <c r="R62" s="257" t="e">
        <f t="shared" si="8"/>
        <v>#VALUE!</v>
      </c>
      <c r="S62" s="257" t="e">
        <f t="shared" si="9"/>
        <v>#VALUE!</v>
      </c>
      <c r="T62" s="257" t="e">
        <f t="shared" si="10"/>
        <v>#VALUE!</v>
      </c>
      <c r="U62" s="257" t="e">
        <f t="shared" si="11"/>
        <v>#VALUE!</v>
      </c>
      <c r="V62" s="257" t="e">
        <f t="shared" si="13"/>
        <v>#VALUE!</v>
      </c>
      <c r="AI62" s="319"/>
      <c r="AJ62" s="319"/>
      <c r="AK62" s="319"/>
      <c r="AL62" s="321"/>
    </row>
    <row r="63" spans="1:38" ht="15">
      <c r="A63" s="386">
        <v>25320</v>
      </c>
      <c r="B63" s="389">
        <v>38776</v>
      </c>
      <c r="C63" s="386" t="s">
        <v>404</v>
      </c>
      <c r="D63" s="386" t="s">
        <v>188</v>
      </c>
      <c r="E63" s="386" t="s">
        <v>187</v>
      </c>
      <c r="F63" s="386">
        <v>20384</v>
      </c>
      <c r="G63" s="386" t="s">
        <v>404</v>
      </c>
      <c r="H63" s="386"/>
      <c r="I63" s="386">
        <v>31.129999160766602</v>
      </c>
      <c r="J63" s="386">
        <v>4.0093511343002319E-2</v>
      </c>
      <c r="K63" s="386">
        <v>-1.6388280000000002E-3</v>
      </c>
      <c r="L63" s="386">
        <v>4.8364810000000001E-3</v>
      </c>
      <c r="M63" s="386">
        <v>4.5309670000000002E-4</v>
      </c>
      <c r="N63" s="65">
        <f t="shared" si="4"/>
        <v>38776</v>
      </c>
      <c r="O63" s="404" t="e">
        <f t="shared" si="5"/>
        <v>#VALUE!</v>
      </c>
      <c r="P63" s="257" t="e">
        <f t="shared" si="6"/>
        <v>#VALUE!</v>
      </c>
      <c r="Q63" s="257" t="e">
        <f t="shared" si="7"/>
        <v>#VALUE!</v>
      </c>
      <c r="R63" s="257" t="e">
        <f t="shared" si="8"/>
        <v>#VALUE!</v>
      </c>
      <c r="S63" s="257" t="e">
        <f t="shared" si="9"/>
        <v>#VALUE!</v>
      </c>
      <c r="T63" s="257" t="e">
        <f t="shared" si="10"/>
        <v>#VALUE!</v>
      </c>
      <c r="U63" s="257" t="e">
        <f t="shared" si="11"/>
        <v>#VALUE!</v>
      </c>
      <c r="V63" s="257" t="e">
        <f t="shared" si="13"/>
        <v>#VALUE!</v>
      </c>
      <c r="AI63" s="319"/>
      <c r="AJ63" s="319"/>
      <c r="AK63" s="319"/>
      <c r="AL63" s="321"/>
    </row>
    <row r="64" spans="1:38" ht="15">
      <c r="A64" s="386">
        <v>25320</v>
      </c>
      <c r="B64" s="389">
        <v>38807</v>
      </c>
      <c r="C64" s="386" t="s">
        <v>404</v>
      </c>
      <c r="D64" s="386" t="s">
        <v>188</v>
      </c>
      <c r="E64" s="386" t="s">
        <v>187</v>
      </c>
      <c r="F64" s="386">
        <v>20384</v>
      </c>
      <c r="G64" s="386" t="s">
        <v>404</v>
      </c>
      <c r="H64" s="386"/>
      <c r="I64" s="386">
        <v>32.400001525878906</v>
      </c>
      <c r="J64" s="386">
        <v>4.0796734392642975E-2</v>
      </c>
      <c r="K64" s="386">
        <v>1.9064569999999999E-2</v>
      </c>
      <c r="L64" s="386">
        <v>3.6978290000000004E-2</v>
      </c>
      <c r="M64" s="386">
        <v>1.1064610000000001E-2</v>
      </c>
      <c r="N64" s="65">
        <f t="shared" si="4"/>
        <v>38807</v>
      </c>
      <c r="O64" s="404" t="e">
        <f t="shared" si="5"/>
        <v>#VALUE!</v>
      </c>
      <c r="P64" s="257" t="e">
        <f t="shared" si="6"/>
        <v>#VALUE!</v>
      </c>
      <c r="Q64" s="257" t="e">
        <f t="shared" si="7"/>
        <v>#VALUE!</v>
      </c>
      <c r="R64" s="257" t="e">
        <f t="shared" si="8"/>
        <v>#VALUE!</v>
      </c>
      <c r="S64" s="257" t="e">
        <f t="shared" si="9"/>
        <v>#VALUE!</v>
      </c>
      <c r="T64" s="257" t="e">
        <f t="shared" si="10"/>
        <v>#VALUE!</v>
      </c>
      <c r="U64" s="257" t="e">
        <f t="shared" si="11"/>
        <v>#VALUE!</v>
      </c>
      <c r="V64" s="257" t="e">
        <f t="shared" si="13"/>
        <v>#VALUE!</v>
      </c>
      <c r="AI64" s="319"/>
      <c r="AJ64" s="319"/>
      <c r="AK64" s="319"/>
      <c r="AL64" s="321"/>
    </row>
    <row r="65" spans="1:38" ht="15">
      <c r="A65" s="386">
        <v>25320</v>
      </c>
      <c r="B65" s="389">
        <v>38835</v>
      </c>
      <c r="C65" s="386" t="s">
        <v>404</v>
      </c>
      <c r="D65" s="386" t="s">
        <v>188</v>
      </c>
      <c r="E65" s="386" t="s">
        <v>187</v>
      </c>
      <c r="F65" s="386">
        <v>20384</v>
      </c>
      <c r="G65" s="386" t="s">
        <v>404</v>
      </c>
      <c r="H65" s="386"/>
      <c r="I65" s="386">
        <v>32.139999389648438</v>
      </c>
      <c r="J65" s="386">
        <v>-2.4692013394087553E-3</v>
      </c>
      <c r="K65" s="386">
        <v>1.3000050000000001E-2</v>
      </c>
      <c r="L65" s="386">
        <v>9.791269E-3</v>
      </c>
      <c r="M65" s="386">
        <v>1.218693E-2</v>
      </c>
      <c r="N65" s="65">
        <f t="shared" si="4"/>
        <v>38835</v>
      </c>
      <c r="O65" s="404" t="e">
        <f t="shared" si="5"/>
        <v>#VALUE!</v>
      </c>
      <c r="P65" s="257" t="e">
        <f t="shared" si="6"/>
        <v>#VALUE!</v>
      </c>
      <c r="Q65" s="257" t="e">
        <f t="shared" si="7"/>
        <v>#VALUE!</v>
      </c>
      <c r="R65" s="257" t="e">
        <f t="shared" si="8"/>
        <v>#VALUE!</v>
      </c>
      <c r="S65" s="257" t="e">
        <f t="shared" si="9"/>
        <v>#VALUE!</v>
      </c>
      <c r="T65" s="257" t="e">
        <f t="shared" si="10"/>
        <v>#VALUE!</v>
      </c>
      <c r="U65" s="257" t="e">
        <f t="shared" si="11"/>
        <v>#VALUE!</v>
      </c>
      <c r="V65" s="257" t="e">
        <f t="shared" si="13"/>
        <v>#VALUE!</v>
      </c>
      <c r="AI65" s="319"/>
      <c r="AJ65" s="319"/>
      <c r="AK65" s="319"/>
      <c r="AL65" s="321"/>
    </row>
    <row r="66" spans="1:38" ht="15">
      <c r="A66" s="386">
        <v>25320</v>
      </c>
      <c r="B66" s="389">
        <v>38868</v>
      </c>
      <c r="C66" s="386" t="s">
        <v>404</v>
      </c>
      <c r="D66" s="386" t="s">
        <v>188</v>
      </c>
      <c r="E66" s="386" t="s">
        <v>187</v>
      </c>
      <c r="F66" s="386">
        <v>20384</v>
      </c>
      <c r="G66" s="386" t="s">
        <v>404</v>
      </c>
      <c r="H66" s="386"/>
      <c r="I66" s="386">
        <v>35.189998626708984</v>
      </c>
      <c r="J66" s="386">
        <v>9.4897300004959106E-2</v>
      </c>
      <c r="K66" s="386">
        <v>-3.1031969999999999E-2</v>
      </c>
      <c r="L66" s="386">
        <v>-4.4330620000000001E-2</v>
      </c>
      <c r="M66" s="386">
        <v>-3.0916900000000001E-2</v>
      </c>
      <c r="N66" s="65">
        <f t="shared" si="4"/>
        <v>38868</v>
      </c>
      <c r="O66" s="404" t="e">
        <f t="shared" si="5"/>
        <v>#VALUE!</v>
      </c>
      <c r="P66" s="257" t="e">
        <f t="shared" si="6"/>
        <v>#VALUE!</v>
      </c>
      <c r="Q66" s="257" t="e">
        <f t="shared" si="7"/>
        <v>#VALUE!</v>
      </c>
      <c r="R66" s="257" t="e">
        <f t="shared" si="8"/>
        <v>#VALUE!</v>
      </c>
      <c r="S66" s="257" t="e">
        <f t="shared" si="9"/>
        <v>#VALUE!</v>
      </c>
      <c r="T66" s="257" t="e">
        <f t="shared" si="10"/>
        <v>#VALUE!</v>
      </c>
      <c r="U66" s="257" t="e">
        <f t="shared" si="11"/>
        <v>#VALUE!</v>
      </c>
      <c r="V66" s="257" t="e">
        <f t="shared" si="13"/>
        <v>#VALUE!</v>
      </c>
      <c r="AI66" s="319"/>
      <c r="AJ66" s="319"/>
      <c r="AK66" s="319"/>
      <c r="AL66" s="321"/>
    </row>
    <row r="67" spans="1:38" ht="15">
      <c r="A67" s="386">
        <v>25320</v>
      </c>
      <c r="B67" s="389">
        <v>38898</v>
      </c>
      <c r="C67" s="386" t="s">
        <v>404</v>
      </c>
      <c r="D67" s="386" t="s">
        <v>188</v>
      </c>
      <c r="E67" s="386" t="s">
        <v>187</v>
      </c>
      <c r="F67" s="386">
        <v>20384</v>
      </c>
      <c r="G67" s="386" t="s">
        <v>404</v>
      </c>
      <c r="H67" s="386"/>
      <c r="I67" s="386">
        <v>37.110000610351563</v>
      </c>
      <c r="J67" s="386">
        <v>5.4561011493206024E-2</v>
      </c>
      <c r="K67" s="386">
        <v>-3.905499E-4</v>
      </c>
      <c r="L67" s="386">
        <v>-8.4786010000000005E-3</v>
      </c>
      <c r="M67" s="386">
        <v>8.6608039999999998E-5</v>
      </c>
      <c r="N67" s="65">
        <f t="shared" ref="N67:N130" si="14">B67</f>
        <v>38898</v>
      </c>
      <c r="O67" s="404" t="e">
        <f t="shared" ref="O67:O130" si="15">IF(AND(($X$12-4)&lt;=$N67,($X$13)&gt;=($N67-4)),J67," ")</f>
        <v>#VALUE!</v>
      </c>
      <c r="P67" s="257" t="e">
        <f t="shared" ref="P67:P130" si="16">IF(AND(($X$12-4)&lt;=$N67,($X$13)&gt;=($N67-4)),K67," ")</f>
        <v>#VALUE!</v>
      </c>
      <c r="Q67" s="257" t="e">
        <f t="shared" ref="Q67:Q130" si="17">IF(AND(($X$12-4)&lt;=$N67,($X$13)&gt;=($N67-4)),L67," ")</f>
        <v>#VALUE!</v>
      </c>
      <c r="R67" s="257" t="e">
        <f t="shared" ref="R67:R130" si="18">IF(AND(($X$12-4)&lt;=$N67,($X$13)&gt;=($N67-4)),M67," ")</f>
        <v>#VALUE!</v>
      </c>
      <c r="S67" s="257" t="e">
        <f t="shared" si="9"/>
        <v>#VALUE!</v>
      </c>
      <c r="T67" s="257" t="e">
        <f t="shared" si="10"/>
        <v>#VALUE!</v>
      </c>
      <c r="U67" s="257" t="e">
        <f t="shared" si="11"/>
        <v>#VALUE!</v>
      </c>
      <c r="V67" s="257" t="e">
        <f t="shared" si="13"/>
        <v>#VALUE!</v>
      </c>
      <c r="AI67" s="319"/>
      <c r="AJ67" s="319"/>
      <c r="AK67" s="319"/>
      <c r="AL67" s="321"/>
    </row>
    <row r="68" spans="1:38" ht="15">
      <c r="A68" s="386">
        <v>25320</v>
      </c>
      <c r="B68" s="389">
        <v>38929</v>
      </c>
      <c r="C68" s="386" t="s">
        <v>404</v>
      </c>
      <c r="D68" s="386" t="s">
        <v>188</v>
      </c>
      <c r="E68" s="386" t="s">
        <v>187</v>
      </c>
      <c r="F68" s="386">
        <v>20384</v>
      </c>
      <c r="G68" s="386" t="s">
        <v>404</v>
      </c>
      <c r="H68" s="386"/>
      <c r="I68" s="386">
        <v>36.680000305175781</v>
      </c>
      <c r="J68" s="386">
        <v>-6.7367367446422577E-3</v>
      </c>
      <c r="K68" s="386">
        <v>-1.9115480000000001E-3</v>
      </c>
      <c r="L68" s="386">
        <v>-2.2697970000000001E-2</v>
      </c>
      <c r="M68" s="386">
        <v>5.0858130000000007E-3</v>
      </c>
      <c r="N68" s="65">
        <f t="shared" si="14"/>
        <v>38929</v>
      </c>
      <c r="O68" s="404" t="e">
        <f t="shared" si="15"/>
        <v>#VALUE!</v>
      </c>
      <c r="P68" s="257" t="e">
        <f t="shared" si="16"/>
        <v>#VALUE!</v>
      </c>
      <c r="Q68" s="257" t="e">
        <f t="shared" si="17"/>
        <v>#VALUE!</v>
      </c>
      <c r="R68" s="257" t="e">
        <f t="shared" si="18"/>
        <v>#VALUE!</v>
      </c>
      <c r="S68" s="257" t="e">
        <f t="shared" si="9"/>
        <v>#VALUE!</v>
      </c>
      <c r="T68" s="257" t="e">
        <f t="shared" si="10"/>
        <v>#VALUE!</v>
      </c>
      <c r="U68" s="257" t="e">
        <f t="shared" si="11"/>
        <v>#VALUE!</v>
      </c>
      <c r="V68" s="257" t="e">
        <f t="shared" si="13"/>
        <v>#VALUE!</v>
      </c>
      <c r="AI68" s="319"/>
      <c r="AJ68" s="319"/>
      <c r="AK68" s="319"/>
      <c r="AL68" s="321"/>
    </row>
    <row r="69" spans="1:38" ht="15">
      <c r="A69" s="386">
        <v>25320</v>
      </c>
      <c r="B69" s="389">
        <v>38960</v>
      </c>
      <c r="C69" s="386" t="s">
        <v>404</v>
      </c>
      <c r="D69" s="386" t="s">
        <v>188</v>
      </c>
      <c r="E69" s="386" t="s">
        <v>187</v>
      </c>
      <c r="F69" s="386">
        <v>20384</v>
      </c>
      <c r="G69" s="386" t="s">
        <v>404</v>
      </c>
      <c r="H69" s="386"/>
      <c r="I69" s="386">
        <v>37.569999694824219</v>
      </c>
      <c r="J69" s="386">
        <v>2.4263886734843254E-2</v>
      </c>
      <c r="K69" s="386">
        <v>2.504147E-2</v>
      </c>
      <c r="L69" s="386">
        <v>2.5010830000000001E-2</v>
      </c>
      <c r="M69" s="386">
        <v>2.127426E-2</v>
      </c>
      <c r="N69" s="65">
        <f t="shared" si="14"/>
        <v>38960</v>
      </c>
      <c r="O69" s="404" t="e">
        <f t="shared" si="15"/>
        <v>#VALUE!</v>
      </c>
      <c r="P69" s="257" t="e">
        <f t="shared" si="16"/>
        <v>#VALUE!</v>
      </c>
      <c r="Q69" s="257" t="e">
        <f t="shared" si="17"/>
        <v>#VALUE!</v>
      </c>
      <c r="R69" s="257" t="e">
        <f t="shared" si="18"/>
        <v>#VALUE!</v>
      </c>
      <c r="S69" s="257" t="e">
        <f t="shared" si="9"/>
        <v>#VALUE!</v>
      </c>
      <c r="T69" s="257" t="e">
        <f t="shared" si="10"/>
        <v>#VALUE!</v>
      </c>
      <c r="U69" s="257" t="e">
        <f t="shared" si="11"/>
        <v>#VALUE!</v>
      </c>
      <c r="V69" s="257" t="e">
        <f t="shared" si="13"/>
        <v>#VALUE!</v>
      </c>
      <c r="AI69" s="319"/>
      <c r="AJ69" s="319"/>
      <c r="AK69" s="319"/>
      <c r="AL69" s="321"/>
    </row>
    <row r="70" spans="1:38" ht="15">
      <c r="A70" s="386">
        <v>25320</v>
      </c>
      <c r="B70" s="389">
        <v>38989</v>
      </c>
      <c r="C70" s="386" t="s">
        <v>404</v>
      </c>
      <c r="D70" s="386" t="s">
        <v>188</v>
      </c>
      <c r="E70" s="386" t="s">
        <v>187</v>
      </c>
      <c r="F70" s="386">
        <v>20384</v>
      </c>
      <c r="G70" s="386" t="s">
        <v>404</v>
      </c>
      <c r="H70" s="386"/>
      <c r="I70" s="386">
        <v>36.5</v>
      </c>
      <c r="J70" s="386">
        <v>-2.8480162844061852E-2</v>
      </c>
      <c r="K70" s="386">
        <v>1.9428319999999999E-2</v>
      </c>
      <c r="L70" s="386">
        <v>9.0060010000000013E-3</v>
      </c>
      <c r="M70" s="386">
        <v>2.4566270000000001E-2</v>
      </c>
      <c r="N70" s="65">
        <f t="shared" si="14"/>
        <v>38989</v>
      </c>
      <c r="O70" s="404" t="e">
        <f t="shared" si="15"/>
        <v>#VALUE!</v>
      </c>
      <c r="P70" s="257" t="e">
        <f t="shared" si="16"/>
        <v>#VALUE!</v>
      </c>
      <c r="Q70" s="257" t="e">
        <f t="shared" si="17"/>
        <v>#VALUE!</v>
      </c>
      <c r="R70" s="257" t="e">
        <f t="shared" si="18"/>
        <v>#VALUE!</v>
      </c>
      <c r="S70" s="257" t="e">
        <f t="shared" si="9"/>
        <v>#VALUE!</v>
      </c>
      <c r="T70" s="257" t="e">
        <f t="shared" si="10"/>
        <v>#VALUE!</v>
      </c>
      <c r="U70" s="257" t="e">
        <f t="shared" si="11"/>
        <v>#VALUE!</v>
      </c>
      <c r="V70" s="257" t="e">
        <f t="shared" si="13"/>
        <v>#VALUE!</v>
      </c>
      <c r="AI70" s="319"/>
      <c r="AJ70" s="319"/>
      <c r="AK70" s="319"/>
      <c r="AL70" s="321"/>
    </row>
    <row r="71" spans="1:38" ht="15">
      <c r="A71" s="386">
        <v>25320</v>
      </c>
      <c r="B71" s="389">
        <v>39021</v>
      </c>
      <c r="C71" s="386" t="s">
        <v>404</v>
      </c>
      <c r="D71" s="386" t="s">
        <v>188</v>
      </c>
      <c r="E71" s="386" t="s">
        <v>187</v>
      </c>
      <c r="F71" s="386">
        <v>20384</v>
      </c>
      <c r="G71" s="386" t="s">
        <v>404</v>
      </c>
      <c r="H71" s="386"/>
      <c r="I71" s="386">
        <v>37.380001068115234</v>
      </c>
      <c r="J71" s="386">
        <v>2.9589070007205009E-2</v>
      </c>
      <c r="K71" s="386">
        <v>3.715301E-2</v>
      </c>
      <c r="L71" s="386">
        <v>4.6186339999999999E-2</v>
      </c>
      <c r="M71" s="386">
        <v>3.1508029999999999E-2</v>
      </c>
      <c r="N71" s="65">
        <f t="shared" si="14"/>
        <v>39021</v>
      </c>
      <c r="O71" s="404" t="e">
        <f t="shared" si="15"/>
        <v>#VALUE!</v>
      </c>
      <c r="P71" s="257" t="e">
        <f t="shared" si="16"/>
        <v>#VALUE!</v>
      </c>
      <c r="Q71" s="257" t="e">
        <f t="shared" si="17"/>
        <v>#VALUE!</v>
      </c>
      <c r="R71" s="257" t="e">
        <f t="shared" si="18"/>
        <v>#VALUE!</v>
      </c>
      <c r="S71" s="257" t="e">
        <f t="shared" si="9"/>
        <v>#VALUE!</v>
      </c>
      <c r="T71" s="257" t="e">
        <f t="shared" si="10"/>
        <v>#VALUE!</v>
      </c>
      <c r="U71" s="257" t="e">
        <f t="shared" si="11"/>
        <v>#VALUE!</v>
      </c>
      <c r="V71" s="257" t="e">
        <f t="shared" si="13"/>
        <v>#VALUE!</v>
      </c>
      <c r="AI71" s="319"/>
      <c r="AJ71" s="319"/>
      <c r="AK71" s="319"/>
      <c r="AL71" s="321"/>
    </row>
    <row r="72" spans="1:38" ht="15">
      <c r="A72" s="386">
        <v>25320</v>
      </c>
      <c r="B72" s="389">
        <v>39051</v>
      </c>
      <c r="C72" s="386" t="s">
        <v>404</v>
      </c>
      <c r="D72" s="386" t="s">
        <v>188</v>
      </c>
      <c r="E72" s="386" t="s">
        <v>187</v>
      </c>
      <c r="F72" s="386">
        <v>20384</v>
      </c>
      <c r="G72" s="386" t="s">
        <v>404</v>
      </c>
      <c r="H72" s="386"/>
      <c r="I72" s="386">
        <v>38.069999694824219</v>
      </c>
      <c r="J72" s="386">
        <v>1.8459031358361244E-2</v>
      </c>
      <c r="K72" s="386">
        <v>2.3736480000000001E-2</v>
      </c>
      <c r="L72" s="386">
        <v>3.116826E-2</v>
      </c>
      <c r="M72" s="386">
        <v>1.646661E-2</v>
      </c>
      <c r="N72" s="65">
        <f t="shared" si="14"/>
        <v>39051</v>
      </c>
      <c r="O72" s="404" t="e">
        <f t="shared" si="15"/>
        <v>#VALUE!</v>
      </c>
      <c r="P72" s="257" t="e">
        <f t="shared" si="16"/>
        <v>#VALUE!</v>
      </c>
      <c r="Q72" s="257" t="e">
        <f t="shared" si="17"/>
        <v>#VALUE!</v>
      </c>
      <c r="R72" s="257" t="e">
        <f t="shared" si="18"/>
        <v>#VALUE!</v>
      </c>
      <c r="S72" s="257" t="e">
        <f t="shared" si="9"/>
        <v>#VALUE!</v>
      </c>
      <c r="T72" s="257" t="e">
        <f t="shared" si="10"/>
        <v>#VALUE!</v>
      </c>
      <c r="U72" s="257" t="e">
        <f t="shared" si="11"/>
        <v>#VALUE!</v>
      </c>
      <c r="V72" s="257" t="e">
        <f t="shared" si="13"/>
        <v>#VALUE!</v>
      </c>
      <c r="AI72" s="319"/>
      <c r="AJ72" s="319"/>
      <c r="AK72" s="319"/>
      <c r="AL72" s="321"/>
    </row>
    <row r="73" spans="1:38" ht="15">
      <c r="A73" s="386">
        <v>25320</v>
      </c>
      <c r="B73" s="389">
        <v>39080</v>
      </c>
      <c r="C73" s="386" t="s">
        <v>404</v>
      </c>
      <c r="D73" s="386" t="s">
        <v>188</v>
      </c>
      <c r="E73" s="386" t="s">
        <v>187</v>
      </c>
      <c r="F73" s="386">
        <v>20384</v>
      </c>
      <c r="G73" s="386" t="s">
        <v>404</v>
      </c>
      <c r="H73" s="386"/>
      <c r="I73" s="386">
        <v>38.889999389648438</v>
      </c>
      <c r="J73" s="386">
        <v>2.6792742311954498E-2</v>
      </c>
      <c r="K73" s="386">
        <v>1.0856920000000001E-2</v>
      </c>
      <c r="L73" s="386">
        <v>1.479901E-2</v>
      </c>
      <c r="M73" s="386">
        <v>1.261575E-2</v>
      </c>
      <c r="N73" s="65">
        <f t="shared" si="14"/>
        <v>39080</v>
      </c>
      <c r="O73" s="404" t="e">
        <f t="shared" si="15"/>
        <v>#VALUE!</v>
      </c>
      <c r="P73" s="257" t="e">
        <f t="shared" si="16"/>
        <v>#VALUE!</v>
      </c>
      <c r="Q73" s="257" t="e">
        <f t="shared" si="17"/>
        <v>#VALUE!</v>
      </c>
      <c r="R73" s="257" t="e">
        <f t="shared" si="18"/>
        <v>#VALUE!</v>
      </c>
      <c r="S73" s="257" t="e">
        <f t="shared" si="9"/>
        <v>#VALUE!</v>
      </c>
      <c r="T73" s="257" t="e">
        <f t="shared" si="10"/>
        <v>#VALUE!</v>
      </c>
      <c r="U73" s="257" t="e">
        <f t="shared" si="11"/>
        <v>#VALUE!</v>
      </c>
      <c r="V73" s="257" t="e">
        <f t="shared" si="13"/>
        <v>#VALUE!</v>
      </c>
      <c r="AI73" s="319"/>
      <c r="AJ73" s="319"/>
      <c r="AK73" s="319"/>
      <c r="AL73" s="321"/>
    </row>
    <row r="74" spans="1:38" ht="15">
      <c r="A74" s="386">
        <v>25320</v>
      </c>
      <c r="B74" s="389">
        <v>39113</v>
      </c>
      <c r="C74" s="386" t="s">
        <v>404</v>
      </c>
      <c r="D74" s="386" t="s">
        <v>188</v>
      </c>
      <c r="E74" s="386" t="s">
        <v>187</v>
      </c>
      <c r="F74" s="386">
        <v>20384</v>
      </c>
      <c r="G74" s="386" t="s">
        <v>404</v>
      </c>
      <c r="H74" s="386"/>
      <c r="I74" s="386">
        <v>38.479999542236328</v>
      </c>
      <c r="J74" s="386">
        <v>-1.054255198687315E-2</v>
      </c>
      <c r="K74" s="386">
        <v>1.9386799999999999E-2</v>
      </c>
      <c r="L74" s="386">
        <v>2.2283170000000001E-2</v>
      </c>
      <c r="M74" s="386">
        <v>1.405908E-2</v>
      </c>
      <c r="N74" s="65">
        <f t="shared" si="14"/>
        <v>39113</v>
      </c>
      <c r="O74" s="404" t="e">
        <f t="shared" si="15"/>
        <v>#VALUE!</v>
      </c>
      <c r="P74" s="257" t="e">
        <f t="shared" si="16"/>
        <v>#VALUE!</v>
      </c>
      <c r="Q74" s="257" t="e">
        <f t="shared" si="17"/>
        <v>#VALUE!</v>
      </c>
      <c r="R74" s="257" t="e">
        <f t="shared" si="18"/>
        <v>#VALUE!</v>
      </c>
      <c r="S74" s="257" t="e">
        <f t="shared" si="9"/>
        <v>#VALUE!</v>
      </c>
      <c r="T74" s="257" t="e">
        <f t="shared" si="10"/>
        <v>#VALUE!</v>
      </c>
      <c r="U74" s="257" t="e">
        <f t="shared" si="11"/>
        <v>#VALUE!</v>
      </c>
      <c r="V74" s="257" t="e">
        <f t="shared" si="13"/>
        <v>#VALUE!</v>
      </c>
      <c r="AI74" s="319"/>
      <c r="AJ74" s="319"/>
      <c r="AK74" s="319"/>
      <c r="AL74" s="321"/>
    </row>
    <row r="75" spans="1:38" ht="15">
      <c r="A75" s="386">
        <v>25320</v>
      </c>
      <c r="B75" s="389">
        <v>39141</v>
      </c>
      <c r="C75" s="386" t="s">
        <v>404</v>
      </c>
      <c r="D75" s="386" t="s">
        <v>188</v>
      </c>
      <c r="E75" s="386" t="s">
        <v>187</v>
      </c>
      <c r="F75" s="386">
        <v>20384</v>
      </c>
      <c r="G75" s="386" t="s">
        <v>404</v>
      </c>
      <c r="H75" s="386"/>
      <c r="I75" s="386">
        <v>40.860000610351563</v>
      </c>
      <c r="J75" s="386">
        <v>6.185033917427063E-2</v>
      </c>
      <c r="K75" s="386">
        <v>-1.400596E-2</v>
      </c>
      <c r="L75" s="386">
        <v>2.111361E-3</v>
      </c>
      <c r="M75" s="386">
        <v>-2.1846150000000002E-2</v>
      </c>
      <c r="N75" s="65">
        <f t="shared" si="14"/>
        <v>39141</v>
      </c>
      <c r="O75" s="404" t="e">
        <f t="shared" si="15"/>
        <v>#VALUE!</v>
      </c>
      <c r="P75" s="257" t="e">
        <f t="shared" si="16"/>
        <v>#VALUE!</v>
      </c>
      <c r="Q75" s="257" t="e">
        <f t="shared" si="17"/>
        <v>#VALUE!</v>
      </c>
      <c r="R75" s="257" t="e">
        <f t="shared" si="18"/>
        <v>#VALUE!</v>
      </c>
      <c r="S75" s="257" t="e">
        <f t="shared" si="9"/>
        <v>#VALUE!</v>
      </c>
      <c r="T75" s="257" t="e">
        <f t="shared" si="10"/>
        <v>#VALUE!</v>
      </c>
      <c r="U75" s="257" t="e">
        <f t="shared" si="11"/>
        <v>#VALUE!</v>
      </c>
      <c r="V75" s="257" t="e">
        <f t="shared" si="13"/>
        <v>#VALUE!</v>
      </c>
      <c r="AI75" s="319"/>
      <c r="AJ75" s="319"/>
      <c r="AK75" s="319"/>
      <c r="AL75" s="321"/>
    </row>
    <row r="76" spans="1:38" ht="15">
      <c r="A76" s="386">
        <v>25320</v>
      </c>
      <c r="B76" s="389">
        <v>39171</v>
      </c>
      <c r="C76" s="386" t="s">
        <v>404</v>
      </c>
      <c r="D76" s="386" t="s">
        <v>188</v>
      </c>
      <c r="E76" s="386" t="s">
        <v>187</v>
      </c>
      <c r="F76" s="386">
        <v>20384</v>
      </c>
      <c r="G76" s="386" t="s">
        <v>404</v>
      </c>
      <c r="H76" s="386"/>
      <c r="I76" s="386">
        <v>38.950000762939453</v>
      </c>
      <c r="J76" s="386">
        <v>-4.6744979918003082E-2</v>
      </c>
      <c r="K76" s="386">
        <v>1.2953539999999999E-2</v>
      </c>
      <c r="L76" s="386">
        <v>6.5449610000000002E-3</v>
      </c>
      <c r="M76" s="386">
        <v>9.9799550000000004E-3</v>
      </c>
      <c r="N76" s="65">
        <f t="shared" si="14"/>
        <v>39171</v>
      </c>
      <c r="O76" s="404" t="e">
        <f t="shared" si="15"/>
        <v>#VALUE!</v>
      </c>
      <c r="P76" s="257" t="e">
        <f t="shared" si="16"/>
        <v>#VALUE!</v>
      </c>
      <c r="Q76" s="257" t="e">
        <f t="shared" si="17"/>
        <v>#VALUE!</v>
      </c>
      <c r="R76" s="257" t="e">
        <f t="shared" si="18"/>
        <v>#VALUE!</v>
      </c>
      <c r="S76" s="257" t="e">
        <f t="shared" ref="S76:S139" si="19">IF(AND(($X$15-4)&lt;=$N76,($X$16)&gt;=($N76-4)),J76," ")</f>
        <v>#VALUE!</v>
      </c>
      <c r="T76" s="257" t="e">
        <f t="shared" ref="T76:T139" si="20">IF(AND(($X$15-4)&lt;=$N76,($X$16)&gt;=($N76-4)),K76," ")</f>
        <v>#VALUE!</v>
      </c>
      <c r="U76" s="257" t="e">
        <f t="shared" ref="U76:U139" si="21">IF(AND(($X$15-4)&lt;=$N76,($X$16)&gt;=($N76-4)),L76," ")</f>
        <v>#VALUE!</v>
      </c>
      <c r="V76" s="257" t="e">
        <f t="shared" si="13"/>
        <v>#VALUE!</v>
      </c>
      <c r="AI76" s="319"/>
      <c r="AJ76" s="319"/>
      <c r="AK76" s="319"/>
      <c r="AL76" s="321"/>
    </row>
    <row r="77" spans="1:38" ht="15">
      <c r="A77" s="386">
        <v>25320</v>
      </c>
      <c r="B77" s="389">
        <v>39202</v>
      </c>
      <c r="C77" s="386" t="s">
        <v>404</v>
      </c>
      <c r="D77" s="386" t="s">
        <v>188</v>
      </c>
      <c r="E77" s="386" t="s">
        <v>187</v>
      </c>
      <c r="F77" s="386">
        <v>20384</v>
      </c>
      <c r="G77" s="386" t="s">
        <v>404</v>
      </c>
      <c r="H77" s="386"/>
      <c r="I77" s="386">
        <v>39.099998474121094</v>
      </c>
      <c r="J77" s="386">
        <v>8.9858202263712883E-3</v>
      </c>
      <c r="K77" s="386">
        <v>3.9833810000000004E-2</v>
      </c>
      <c r="L77" s="386">
        <v>2.7048309999999999E-2</v>
      </c>
      <c r="M77" s="386">
        <v>4.3290679999999998E-2</v>
      </c>
      <c r="N77" s="65">
        <f t="shared" si="14"/>
        <v>39202</v>
      </c>
      <c r="O77" s="404" t="e">
        <f t="shared" si="15"/>
        <v>#VALUE!</v>
      </c>
      <c r="P77" s="257" t="e">
        <f t="shared" si="16"/>
        <v>#VALUE!</v>
      </c>
      <c r="Q77" s="257" t="e">
        <f t="shared" si="17"/>
        <v>#VALUE!</v>
      </c>
      <c r="R77" s="257" t="e">
        <f t="shared" si="18"/>
        <v>#VALUE!</v>
      </c>
      <c r="S77" s="257" t="e">
        <f t="shared" si="19"/>
        <v>#VALUE!</v>
      </c>
      <c r="T77" s="257" t="e">
        <f t="shared" si="20"/>
        <v>#VALUE!</v>
      </c>
      <c r="U77" s="257" t="e">
        <f t="shared" si="21"/>
        <v>#VALUE!</v>
      </c>
      <c r="V77" s="257" t="e">
        <f t="shared" si="13"/>
        <v>#VALUE!</v>
      </c>
      <c r="AI77" s="319"/>
      <c r="AJ77" s="319"/>
      <c r="AK77" s="319"/>
      <c r="AL77" s="321"/>
    </row>
    <row r="78" spans="1:38" ht="15">
      <c r="A78" s="386">
        <v>25320</v>
      </c>
      <c r="B78" s="389">
        <v>39233</v>
      </c>
      <c r="C78" s="386" t="s">
        <v>404</v>
      </c>
      <c r="D78" s="386" t="s">
        <v>188</v>
      </c>
      <c r="E78" s="386" t="s">
        <v>187</v>
      </c>
      <c r="F78" s="386">
        <v>20384</v>
      </c>
      <c r="G78" s="386" t="s">
        <v>404</v>
      </c>
      <c r="H78" s="386"/>
      <c r="I78" s="386">
        <v>39.700000762939453</v>
      </c>
      <c r="J78" s="386">
        <v>1.534532755613327E-2</v>
      </c>
      <c r="K78" s="386">
        <v>3.8953359999999999E-2</v>
      </c>
      <c r="L78" s="386">
        <v>2.3122500000000001E-2</v>
      </c>
      <c r="M78" s="386">
        <v>3.2549229999999998E-2</v>
      </c>
      <c r="N78" s="65">
        <f t="shared" si="14"/>
        <v>39233</v>
      </c>
      <c r="O78" s="404" t="e">
        <f t="shared" si="15"/>
        <v>#VALUE!</v>
      </c>
      <c r="P78" s="257" t="e">
        <f t="shared" si="16"/>
        <v>#VALUE!</v>
      </c>
      <c r="Q78" s="257" t="e">
        <f t="shared" si="17"/>
        <v>#VALUE!</v>
      </c>
      <c r="R78" s="257" t="e">
        <f t="shared" si="18"/>
        <v>#VALUE!</v>
      </c>
      <c r="S78" s="257" t="e">
        <f t="shared" si="19"/>
        <v>#VALUE!</v>
      </c>
      <c r="T78" s="257" t="e">
        <f t="shared" si="20"/>
        <v>#VALUE!</v>
      </c>
      <c r="U78" s="257" t="e">
        <f t="shared" si="21"/>
        <v>#VALUE!</v>
      </c>
      <c r="V78" s="257" t="e">
        <f t="shared" si="13"/>
        <v>#VALUE!</v>
      </c>
      <c r="AI78" s="319"/>
      <c r="AJ78" s="319"/>
      <c r="AK78" s="319"/>
      <c r="AL78" s="321"/>
    </row>
    <row r="79" spans="1:38" ht="15">
      <c r="A79" s="386">
        <v>25320</v>
      </c>
      <c r="B79" s="389">
        <v>39262</v>
      </c>
      <c r="C79" s="386" t="s">
        <v>404</v>
      </c>
      <c r="D79" s="386" t="s">
        <v>188</v>
      </c>
      <c r="E79" s="386" t="s">
        <v>187</v>
      </c>
      <c r="F79" s="386">
        <v>20384</v>
      </c>
      <c r="G79" s="386" t="s">
        <v>404</v>
      </c>
      <c r="H79" s="386"/>
      <c r="I79" s="386">
        <v>38.810001373291016</v>
      </c>
      <c r="J79" s="386">
        <v>-2.2418120875954628E-2</v>
      </c>
      <c r="K79" s="386">
        <v>-1.4747E-2</v>
      </c>
      <c r="L79" s="386">
        <v>-7.9069990000000014E-3</v>
      </c>
      <c r="M79" s="386">
        <v>-1.7816310000000002E-2</v>
      </c>
      <c r="N79" s="65">
        <f t="shared" si="14"/>
        <v>39262</v>
      </c>
      <c r="O79" s="404" t="e">
        <f t="shared" si="15"/>
        <v>#VALUE!</v>
      </c>
      <c r="P79" s="257" t="e">
        <f t="shared" si="16"/>
        <v>#VALUE!</v>
      </c>
      <c r="Q79" s="257" t="e">
        <f t="shared" si="17"/>
        <v>#VALUE!</v>
      </c>
      <c r="R79" s="257" t="e">
        <f t="shared" si="18"/>
        <v>#VALUE!</v>
      </c>
      <c r="S79" s="257" t="e">
        <f t="shared" si="19"/>
        <v>#VALUE!</v>
      </c>
      <c r="T79" s="257" t="e">
        <f t="shared" si="20"/>
        <v>#VALUE!</v>
      </c>
      <c r="U79" s="257" t="e">
        <f t="shared" si="21"/>
        <v>#VALUE!</v>
      </c>
      <c r="V79" s="257" t="e">
        <f t="shared" si="13"/>
        <v>#VALUE!</v>
      </c>
      <c r="AI79" s="319"/>
      <c r="AJ79" s="319"/>
      <c r="AK79" s="319"/>
      <c r="AL79" s="321"/>
    </row>
    <row r="80" spans="1:38" ht="15">
      <c r="A80" s="386">
        <v>25320</v>
      </c>
      <c r="B80" s="389">
        <v>39294</v>
      </c>
      <c r="C80" s="386" t="s">
        <v>404</v>
      </c>
      <c r="D80" s="386" t="s">
        <v>188</v>
      </c>
      <c r="E80" s="386" t="s">
        <v>187</v>
      </c>
      <c r="F80" s="386">
        <v>20384</v>
      </c>
      <c r="G80" s="386" t="s">
        <v>404</v>
      </c>
      <c r="H80" s="386"/>
      <c r="I80" s="386">
        <v>36.830001831054688</v>
      </c>
      <c r="J80" s="386">
        <v>-4.586445540189743E-2</v>
      </c>
      <c r="K80" s="386">
        <v>-3.1789570000000003E-2</v>
      </c>
      <c r="L80" s="386">
        <v>-4.353717E-2</v>
      </c>
      <c r="M80" s="386">
        <v>-3.1981910000000002E-2</v>
      </c>
      <c r="N80" s="65">
        <f t="shared" si="14"/>
        <v>39294</v>
      </c>
      <c r="O80" s="404" t="e">
        <f t="shared" si="15"/>
        <v>#VALUE!</v>
      </c>
      <c r="P80" s="257" t="e">
        <f t="shared" si="16"/>
        <v>#VALUE!</v>
      </c>
      <c r="Q80" s="257" t="e">
        <f t="shared" si="17"/>
        <v>#VALUE!</v>
      </c>
      <c r="R80" s="257" t="e">
        <f t="shared" si="18"/>
        <v>#VALUE!</v>
      </c>
      <c r="S80" s="257" t="e">
        <f t="shared" si="19"/>
        <v>#VALUE!</v>
      </c>
      <c r="T80" s="257" t="e">
        <f t="shared" si="20"/>
        <v>#VALUE!</v>
      </c>
      <c r="U80" s="257" t="e">
        <f t="shared" si="21"/>
        <v>#VALUE!</v>
      </c>
      <c r="V80" s="257" t="e">
        <f t="shared" ref="V80:V143" si="22">IF(AND(($X$15-4)&lt;=$N80,($X$16)&gt;=($N80-4)),M80," ")</f>
        <v>#VALUE!</v>
      </c>
      <c r="AI80" s="319"/>
      <c r="AJ80" s="319"/>
      <c r="AK80" s="319"/>
      <c r="AL80" s="321"/>
    </row>
    <row r="81" spans="1:38" ht="15">
      <c r="A81" s="386">
        <v>25320</v>
      </c>
      <c r="B81" s="389">
        <v>39325</v>
      </c>
      <c r="C81" s="386" t="s">
        <v>404</v>
      </c>
      <c r="D81" s="386" t="s">
        <v>188</v>
      </c>
      <c r="E81" s="386" t="s">
        <v>187</v>
      </c>
      <c r="F81" s="386">
        <v>20384</v>
      </c>
      <c r="G81" s="386" t="s">
        <v>404</v>
      </c>
      <c r="H81" s="386"/>
      <c r="I81" s="386">
        <v>37.75</v>
      </c>
      <c r="J81" s="386">
        <v>2.4979585781693459E-2</v>
      </c>
      <c r="K81" s="386">
        <v>1.159279E-2</v>
      </c>
      <c r="L81" s="386">
        <v>-1.17117E-2</v>
      </c>
      <c r="M81" s="386">
        <v>1.2863590000000001E-2</v>
      </c>
      <c r="N81" s="65">
        <f t="shared" si="14"/>
        <v>39325</v>
      </c>
      <c r="O81" s="404" t="e">
        <f t="shared" si="15"/>
        <v>#VALUE!</v>
      </c>
      <c r="P81" s="257" t="e">
        <f t="shared" si="16"/>
        <v>#VALUE!</v>
      </c>
      <c r="Q81" s="257" t="e">
        <f t="shared" si="17"/>
        <v>#VALUE!</v>
      </c>
      <c r="R81" s="257" t="e">
        <f t="shared" si="18"/>
        <v>#VALUE!</v>
      </c>
      <c r="S81" s="257" t="e">
        <f t="shared" si="19"/>
        <v>#VALUE!</v>
      </c>
      <c r="T81" s="257" t="e">
        <f t="shared" si="20"/>
        <v>#VALUE!</v>
      </c>
      <c r="U81" s="257" t="e">
        <f t="shared" si="21"/>
        <v>#VALUE!</v>
      </c>
      <c r="V81" s="257" t="e">
        <f t="shared" si="22"/>
        <v>#VALUE!</v>
      </c>
      <c r="AI81" s="319"/>
      <c r="AJ81" s="319"/>
      <c r="AK81" s="319"/>
      <c r="AL81" s="321"/>
    </row>
    <row r="82" spans="1:38" ht="15">
      <c r="A82" s="386">
        <v>25320</v>
      </c>
      <c r="B82" s="389">
        <v>39353</v>
      </c>
      <c r="C82" s="386" t="s">
        <v>404</v>
      </c>
      <c r="D82" s="386" t="s">
        <v>188</v>
      </c>
      <c r="E82" s="386" t="s">
        <v>187</v>
      </c>
      <c r="F82" s="386">
        <v>20384</v>
      </c>
      <c r="G82" s="386" t="s">
        <v>404</v>
      </c>
      <c r="H82" s="386"/>
      <c r="I82" s="386">
        <v>37</v>
      </c>
      <c r="J82" s="386">
        <v>-1.9867550581693649E-2</v>
      </c>
      <c r="K82" s="386">
        <v>4.0822020000000001E-2</v>
      </c>
      <c r="L82" s="386">
        <v>2.536414E-2</v>
      </c>
      <c r="M82" s="386">
        <v>3.5793999999999999E-2</v>
      </c>
      <c r="N82" s="65">
        <f t="shared" si="14"/>
        <v>39353</v>
      </c>
      <c r="O82" s="404" t="e">
        <f t="shared" si="15"/>
        <v>#VALUE!</v>
      </c>
      <c r="P82" s="257" t="e">
        <f t="shared" si="16"/>
        <v>#VALUE!</v>
      </c>
      <c r="Q82" s="257" t="e">
        <f t="shared" si="17"/>
        <v>#VALUE!</v>
      </c>
      <c r="R82" s="257" t="e">
        <f t="shared" si="18"/>
        <v>#VALUE!</v>
      </c>
      <c r="S82" s="257" t="e">
        <f t="shared" si="19"/>
        <v>#VALUE!</v>
      </c>
      <c r="T82" s="257" t="e">
        <f t="shared" si="20"/>
        <v>#VALUE!</v>
      </c>
      <c r="U82" s="257" t="e">
        <f t="shared" si="21"/>
        <v>#VALUE!</v>
      </c>
      <c r="V82" s="257" t="e">
        <f t="shared" si="22"/>
        <v>#VALUE!</v>
      </c>
      <c r="AI82" s="319"/>
      <c r="AJ82" s="319"/>
      <c r="AK82" s="319"/>
      <c r="AL82" s="321"/>
    </row>
    <row r="83" spans="1:38" ht="15">
      <c r="A83" s="386">
        <v>25320</v>
      </c>
      <c r="B83" s="389">
        <v>39386</v>
      </c>
      <c r="C83" s="386" t="s">
        <v>404</v>
      </c>
      <c r="D83" s="386" t="s">
        <v>188</v>
      </c>
      <c r="E83" s="386" t="s">
        <v>187</v>
      </c>
      <c r="F83" s="386">
        <v>20384</v>
      </c>
      <c r="G83" s="386" t="s">
        <v>404</v>
      </c>
      <c r="H83" s="386"/>
      <c r="I83" s="386">
        <v>36.979999542236328</v>
      </c>
      <c r="J83" s="386">
        <v>5.4053929634392262E-3</v>
      </c>
      <c r="K83" s="386">
        <v>2.591044E-2</v>
      </c>
      <c r="L83" s="386">
        <v>1.7405839999999999E-2</v>
      </c>
      <c r="M83" s="386">
        <v>1.482233E-2</v>
      </c>
      <c r="N83" s="65">
        <f t="shared" si="14"/>
        <v>39386</v>
      </c>
      <c r="O83" s="404" t="e">
        <f t="shared" si="15"/>
        <v>#VALUE!</v>
      </c>
      <c r="P83" s="257" t="e">
        <f t="shared" si="16"/>
        <v>#VALUE!</v>
      </c>
      <c r="Q83" s="257" t="e">
        <f t="shared" si="17"/>
        <v>#VALUE!</v>
      </c>
      <c r="R83" s="257" t="e">
        <f t="shared" si="18"/>
        <v>#VALUE!</v>
      </c>
      <c r="S83" s="257" t="e">
        <f t="shared" si="19"/>
        <v>#VALUE!</v>
      </c>
      <c r="T83" s="257" t="e">
        <f t="shared" si="20"/>
        <v>#VALUE!</v>
      </c>
      <c r="U83" s="257" t="e">
        <f t="shared" si="21"/>
        <v>#VALUE!</v>
      </c>
      <c r="V83" s="257" t="e">
        <f t="shared" si="22"/>
        <v>#VALUE!</v>
      </c>
      <c r="AI83" s="319"/>
      <c r="AJ83" s="319"/>
      <c r="AK83" s="319"/>
      <c r="AL83" s="321"/>
    </row>
    <row r="84" spans="1:38" ht="15">
      <c r="A84" s="386">
        <v>25320</v>
      </c>
      <c r="B84" s="389">
        <v>39416</v>
      </c>
      <c r="C84" s="386" t="s">
        <v>404</v>
      </c>
      <c r="D84" s="386" t="s">
        <v>188</v>
      </c>
      <c r="E84" s="386" t="s">
        <v>187</v>
      </c>
      <c r="F84" s="386">
        <v>20384</v>
      </c>
      <c r="G84" s="386" t="s">
        <v>404</v>
      </c>
      <c r="H84" s="386"/>
      <c r="I84" s="386">
        <v>36.720001220703125</v>
      </c>
      <c r="J84" s="386">
        <v>-7.0307822898030281E-3</v>
      </c>
      <c r="K84" s="386">
        <v>-4.9361830000000002E-2</v>
      </c>
      <c r="L84" s="386">
        <v>-7.6621019999999998E-2</v>
      </c>
      <c r="M84" s="386">
        <v>-4.4043430000000001E-2</v>
      </c>
      <c r="N84" s="65">
        <f t="shared" si="14"/>
        <v>39416</v>
      </c>
      <c r="O84" s="404" t="e">
        <f t="shared" si="15"/>
        <v>#VALUE!</v>
      </c>
      <c r="P84" s="257" t="e">
        <f t="shared" si="16"/>
        <v>#VALUE!</v>
      </c>
      <c r="Q84" s="257" t="e">
        <f t="shared" si="17"/>
        <v>#VALUE!</v>
      </c>
      <c r="R84" s="257" t="e">
        <f t="shared" si="18"/>
        <v>#VALUE!</v>
      </c>
      <c r="S84" s="257" t="e">
        <f t="shared" si="19"/>
        <v>#VALUE!</v>
      </c>
      <c r="T84" s="257" t="e">
        <f t="shared" si="20"/>
        <v>#VALUE!</v>
      </c>
      <c r="U84" s="257" t="e">
        <f t="shared" si="21"/>
        <v>#VALUE!</v>
      </c>
      <c r="V84" s="257" t="e">
        <f t="shared" si="22"/>
        <v>#VALUE!</v>
      </c>
      <c r="AI84" s="319"/>
      <c r="AJ84" s="319"/>
      <c r="AK84" s="319"/>
      <c r="AL84" s="321"/>
    </row>
    <row r="85" spans="1:38" ht="15">
      <c r="A85" s="386">
        <v>25320</v>
      </c>
      <c r="B85" s="389">
        <v>39447</v>
      </c>
      <c r="C85" s="386" t="s">
        <v>404</v>
      </c>
      <c r="D85" s="386" t="s">
        <v>188</v>
      </c>
      <c r="E85" s="386" t="s">
        <v>187</v>
      </c>
      <c r="F85" s="386">
        <v>20384</v>
      </c>
      <c r="G85" s="386" t="s">
        <v>404</v>
      </c>
      <c r="H85" s="386"/>
      <c r="I85" s="386">
        <v>35.729999542236328</v>
      </c>
      <c r="J85" s="386">
        <v>-2.0969543606042862E-2</v>
      </c>
      <c r="K85" s="386">
        <v>-4.4051990000000003E-3</v>
      </c>
      <c r="L85" s="386">
        <v>-1.1018399999999999E-2</v>
      </c>
      <c r="M85" s="386">
        <v>-8.6284890000000013E-3</v>
      </c>
      <c r="N85" s="65">
        <f t="shared" si="14"/>
        <v>39447</v>
      </c>
      <c r="O85" s="404" t="e">
        <f t="shared" si="15"/>
        <v>#VALUE!</v>
      </c>
      <c r="P85" s="257" t="e">
        <f t="shared" si="16"/>
        <v>#VALUE!</v>
      </c>
      <c r="Q85" s="257" t="e">
        <f t="shared" si="17"/>
        <v>#VALUE!</v>
      </c>
      <c r="R85" s="257" t="e">
        <f t="shared" si="18"/>
        <v>#VALUE!</v>
      </c>
      <c r="S85" s="257" t="e">
        <f t="shared" si="19"/>
        <v>#VALUE!</v>
      </c>
      <c r="T85" s="257" t="e">
        <f t="shared" si="20"/>
        <v>#VALUE!</v>
      </c>
      <c r="U85" s="257" t="e">
        <f t="shared" si="21"/>
        <v>#VALUE!</v>
      </c>
      <c r="V85" s="257" t="e">
        <f t="shared" si="22"/>
        <v>#VALUE!</v>
      </c>
      <c r="AI85" s="319"/>
      <c r="AJ85" s="319"/>
      <c r="AK85" s="319"/>
      <c r="AL85" s="321"/>
    </row>
    <row r="86" spans="1:38" ht="15">
      <c r="A86" s="386">
        <v>25320</v>
      </c>
      <c r="B86" s="389">
        <v>39478</v>
      </c>
      <c r="C86" s="386" t="s">
        <v>404</v>
      </c>
      <c r="D86" s="386" t="s">
        <v>188</v>
      </c>
      <c r="E86" s="386" t="s">
        <v>187</v>
      </c>
      <c r="F86" s="386">
        <v>20384</v>
      </c>
      <c r="G86" s="386" t="s">
        <v>404</v>
      </c>
      <c r="H86" s="386"/>
      <c r="I86" s="386">
        <v>31.559999465942383</v>
      </c>
      <c r="J86" s="386">
        <v>-0.11670865118503571</v>
      </c>
      <c r="K86" s="386">
        <v>-6.2217720000000004E-2</v>
      </c>
      <c r="L86" s="386">
        <v>-4.5066429999999998E-2</v>
      </c>
      <c r="M86" s="386">
        <v>-6.1163470000000005E-2</v>
      </c>
      <c r="N86" s="65">
        <f t="shared" si="14"/>
        <v>39478</v>
      </c>
      <c r="O86" s="404" t="e">
        <f t="shared" si="15"/>
        <v>#VALUE!</v>
      </c>
      <c r="P86" s="257" t="e">
        <f t="shared" si="16"/>
        <v>#VALUE!</v>
      </c>
      <c r="Q86" s="257" t="e">
        <f t="shared" si="17"/>
        <v>#VALUE!</v>
      </c>
      <c r="R86" s="257" t="e">
        <f t="shared" si="18"/>
        <v>#VALUE!</v>
      </c>
      <c r="S86" s="257" t="e">
        <f t="shared" si="19"/>
        <v>#VALUE!</v>
      </c>
      <c r="T86" s="257" t="e">
        <f t="shared" si="20"/>
        <v>#VALUE!</v>
      </c>
      <c r="U86" s="257" t="e">
        <f t="shared" si="21"/>
        <v>#VALUE!</v>
      </c>
      <c r="V86" s="257" t="e">
        <f t="shared" si="22"/>
        <v>#VALUE!</v>
      </c>
      <c r="AI86" s="319"/>
      <c r="AJ86" s="319"/>
      <c r="AK86" s="319"/>
      <c r="AL86" s="321"/>
    </row>
    <row r="87" spans="1:38" ht="15">
      <c r="A87" s="386">
        <v>25320</v>
      </c>
      <c r="B87" s="389">
        <v>39507</v>
      </c>
      <c r="C87" s="386" t="s">
        <v>404</v>
      </c>
      <c r="D87" s="386" t="s">
        <v>188</v>
      </c>
      <c r="E87" s="386" t="s">
        <v>187</v>
      </c>
      <c r="F87" s="386">
        <v>20384</v>
      </c>
      <c r="G87" s="386" t="s">
        <v>404</v>
      </c>
      <c r="H87" s="386"/>
      <c r="I87" s="386">
        <v>32.290000915527344</v>
      </c>
      <c r="J87" s="386">
        <v>2.3130591958761215E-2</v>
      </c>
      <c r="K87" s="386">
        <v>-2.1696880000000002E-2</v>
      </c>
      <c r="L87" s="386">
        <v>-2.140071E-2</v>
      </c>
      <c r="M87" s="386">
        <v>-3.4761159999999999E-2</v>
      </c>
      <c r="N87" s="65">
        <f t="shared" si="14"/>
        <v>39507</v>
      </c>
      <c r="O87" s="404" t="e">
        <f t="shared" si="15"/>
        <v>#VALUE!</v>
      </c>
      <c r="P87" s="257" t="e">
        <f t="shared" si="16"/>
        <v>#VALUE!</v>
      </c>
      <c r="Q87" s="257" t="e">
        <f t="shared" si="17"/>
        <v>#VALUE!</v>
      </c>
      <c r="R87" s="257" t="e">
        <f t="shared" si="18"/>
        <v>#VALUE!</v>
      </c>
      <c r="S87" s="257" t="e">
        <f t="shared" si="19"/>
        <v>#VALUE!</v>
      </c>
      <c r="T87" s="257" t="e">
        <f t="shared" si="20"/>
        <v>#VALUE!</v>
      </c>
      <c r="U87" s="257" t="e">
        <f t="shared" si="21"/>
        <v>#VALUE!</v>
      </c>
      <c r="V87" s="257" t="e">
        <f t="shared" si="22"/>
        <v>#VALUE!</v>
      </c>
      <c r="AI87" s="319"/>
      <c r="AJ87" s="319"/>
      <c r="AK87" s="319"/>
      <c r="AL87" s="321"/>
    </row>
    <row r="88" spans="1:38" ht="15">
      <c r="A88" s="386">
        <v>25320</v>
      </c>
      <c r="B88" s="389">
        <v>39538</v>
      </c>
      <c r="C88" s="386" t="s">
        <v>404</v>
      </c>
      <c r="D88" s="386" t="s">
        <v>188</v>
      </c>
      <c r="E88" s="386" t="s">
        <v>187</v>
      </c>
      <c r="F88" s="386">
        <v>20384</v>
      </c>
      <c r="G88" s="386" t="s">
        <v>404</v>
      </c>
      <c r="H88" s="386"/>
      <c r="I88" s="386">
        <v>33.950000762939453</v>
      </c>
      <c r="J88" s="386">
        <v>5.1409099251031876E-2</v>
      </c>
      <c r="K88" s="386">
        <v>-1.044434E-2</v>
      </c>
      <c r="L88" s="386">
        <v>-2.5309109999999999E-2</v>
      </c>
      <c r="M88" s="386">
        <v>-5.9595830000000001E-3</v>
      </c>
      <c r="N88" s="65">
        <f t="shared" si="14"/>
        <v>39538</v>
      </c>
      <c r="O88" s="404" t="e">
        <f t="shared" si="15"/>
        <v>#VALUE!</v>
      </c>
      <c r="P88" s="257" t="e">
        <f t="shared" si="16"/>
        <v>#VALUE!</v>
      </c>
      <c r="Q88" s="257" t="e">
        <f t="shared" si="17"/>
        <v>#VALUE!</v>
      </c>
      <c r="R88" s="257" t="e">
        <f t="shared" si="18"/>
        <v>#VALUE!</v>
      </c>
      <c r="S88" s="257" t="e">
        <f t="shared" si="19"/>
        <v>#VALUE!</v>
      </c>
      <c r="T88" s="257" t="e">
        <f t="shared" si="20"/>
        <v>#VALUE!</v>
      </c>
      <c r="U88" s="257" t="e">
        <f t="shared" si="21"/>
        <v>#VALUE!</v>
      </c>
      <c r="V88" s="257" t="e">
        <f t="shared" si="22"/>
        <v>#VALUE!</v>
      </c>
      <c r="AI88" s="319"/>
      <c r="AJ88" s="319"/>
      <c r="AK88" s="319"/>
      <c r="AL88" s="321"/>
    </row>
    <row r="89" spans="1:38" ht="15">
      <c r="A89" s="386">
        <v>25320</v>
      </c>
      <c r="B89" s="389">
        <v>39568</v>
      </c>
      <c r="C89" s="386" t="s">
        <v>404</v>
      </c>
      <c r="D89" s="386" t="s">
        <v>188</v>
      </c>
      <c r="E89" s="386" t="s">
        <v>187</v>
      </c>
      <c r="F89" s="386">
        <v>20384</v>
      </c>
      <c r="G89" s="386" t="s">
        <v>404</v>
      </c>
      <c r="H89" s="386"/>
      <c r="I89" s="386">
        <v>34.799999237060547</v>
      </c>
      <c r="J89" s="386">
        <v>3.1516890972852707E-2</v>
      </c>
      <c r="K89" s="386">
        <v>5.1199000000000001E-2</v>
      </c>
      <c r="L89" s="386">
        <v>3.1906759999999999E-2</v>
      </c>
      <c r="M89" s="386">
        <v>4.7546680000000001E-2</v>
      </c>
      <c r="N89" s="65">
        <f t="shared" si="14"/>
        <v>39568</v>
      </c>
      <c r="O89" s="404" t="e">
        <f t="shared" si="15"/>
        <v>#VALUE!</v>
      </c>
      <c r="P89" s="257" t="e">
        <f t="shared" si="16"/>
        <v>#VALUE!</v>
      </c>
      <c r="Q89" s="257" t="e">
        <f t="shared" si="17"/>
        <v>#VALUE!</v>
      </c>
      <c r="R89" s="257" t="e">
        <f t="shared" si="18"/>
        <v>#VALUE!</v>
      </c>
      <c r="S89" s="257" t="e">
        <f t="shared" si="19"/>
        <v>#VALUE!</v>
      </c>
      <c r="T89" s="257" t="e">
        <f t="shared" si="20"/>
        <v>#VALUE!</v>
      </c>
      <c r="U89" s="257" t="e">
        <f t="shared" si="21"/>
        <v>#VALUE!</v>
      </c>
      <c r="V89" s="257" t="e">
        <f t="shared" si="22"/>
        <v>#VALUE!</v>
      </c>
      <c r="AI89" s="319"/>
      <c r="AJ89" s="319"/>
      <c r="AK89" s="319"/>
      <c r="AL89" s="321"/>
    </row>
    <row r="90" spans="1:38" ht="15">
      <c r="A90" s="386">
        <v>25320</v>
      </c>
      <c r="B90" s="389">
        <v>39598</v>
      </c>
      <c r="C90" s="386" t="s">
        <v>404</v>
      </c>
      <c r="D90" s="386" t="s">
        <v>188</v>
      </c>
      <c r="E90" s="386" t="s">
        <v>187</v>
      </c>
      <c r="F90" s="386">
        <v>20384</v>
      </c>
      <c r="G90" s="386" t="s">
        <v>404</v>
      </c>
      <c r="H90" s="386"/>
      <c r="I90" s="386">
        <v>33.479999542236328</v>
      </c>
      <c r="J90" s="386">
        <v>-3.793102502822876E-2</v>
      </c>
      <c r="K90" s="386">
        <v>2.3935020000000001E-2</v>
      </c>
      <c r="L90" s="386">
        <v>3.1787009999999997E-2</v>
      </c>
      <c r="M90" s="386">
        <v>1.067415E-2</v>
      </c>
      <c r="N90" s="65">
        <f t="shared" si="14"/>
        <v>39598</v>
      </c>
      <c r="O90" s="404" t="e">
        <f t="shared" si="15"/>
        <v>#VALUE!</v>
      </c>
      <c r="P90" s="257" t="e">
        <f t="shared" si="16"/>
        <v>#VALUE!</v>
      </c>
      <c r="Q90" s="257" t="e">
        <f t="shared" si="17"/>
        <v>#VALUE!</v>
      </c>
      <c r="R90" s="257" t="e">
        <f t="shared" si="18"/>
        <v>#VALUE!</v>
      </c>
      <c r="S90" s="257" t="e">
        <f t="shared" si="19"/>
        <v>#VALUE!</v>
      </c>
      <c r="T90" s="257" t="e">
        <f t="shared" si="20"/>
        <v>#VALUE!</v>
      </c>
      <c r="U90" s="257" t="e">
        <f t="shared" si="21"/>
        <v>#VALUE!</v>
      </c>
      <c r="V90" s="257" t="e">
        <f t="shared" si="22"/>
        <v>#VALUE!</v>
      </c>
      <c r="AI90" s="319"/>
      <c r="AJ90" s="319"/>
      <c r="AK90" s="319"/>
      <c r="AL90" s="321"/>
    </row>
    <row r="91" spans="1:38" ht="15">
      <c r="A91" s="386">
        <v>25320</v>
      </c>
      <c r="B91" s="389">
        <v>39629</v>
      </c>
      <c r="C91" s="386" t="s">
        <v>404</v>
      </c>
      <c r="D91" s="386" t="s">
        <v>188</v>
      </c>
      <c r="E91" s="386" t="s">
        <v>187</v>
      </c>
      <c r="F91" s="386">
        <v>20384</v>
      </c>
      <c r="G91" s="386" t="s">
        <v>404</v>
      </c>
      <c r="H91" s="386"/>
      <c r="I91" s="386">
        <v>33.459999084472656</v>
      </c>
      <c r="J91" s="386">
        <v>-5.97385223954916E-4</v>
      </c>
      <c r="K91" s="386">
        <v>-7.8435550000000007E-2</v>
      </c>
      <c r="L91" s="386">
        <v>-8.6585789999999996E-2</v>
      </c>
      <c r="M91" s="386">
        <v>-8.5962380000000005E-2</v>
      </c>
      <c r="N91" s="65">
        <f t="shared" si="14"/>
        <v>39629</v>
      </c>
      <c r="O91" s="404" t="e">
        <f t="shared" si="15"/>
        <v>#VALUE!</v>
      </c>
      <c r="P91" s="257" t="e">
        <f t="shared" si="16"/>
        <v>#VALUE!</v>
      </c>
      <c r="Q91" s="257" t="e">
        <f t="shared" si="17"/>
        <v>#VALUE!</v>
      </c>
      <c r="R91" s="257" t="e">
        <f t="shared" si="18"/>
        <v>#VALUE!</v>
      </c>
      <c r="S91" s="257" t="e">
        <f t="shared" si="19"/>
        <v>#VALUE!</v>
      </c>
      <c r="T91" s="257" t="e">
        <f t="shared" si="20"/>
        <v>#VALUE!</v>
      </c>
      <c r="U91" s="257" t="e">
        <f t="shared" si="21"/>
        <v>#VALUE!</v>
      </c>
      <c r="V91" s="257" t="e">
        <f t="shared" si="22"/>
        <v>#VALUE!</v>
      </c>
      <c r="AI91" s="319"/>
      <c r="AJ91" s="319"/>
      <c r="AK91" s="319"/>
      <c r="AL91" s="321"/>
    </row>
    <row r="92" spans="1:38" ht="15">
      <c r="A92" s="386">
        <v>25320</v>
      </c>
      <c r="B92" s="389">
        <v>39660</v>
      </c>
      <c r="C92" s="386" t="s">
        <v>404</v>
      </c>
      <c r="D92" s="386" t="s">
        <v>188</v>
      </c>
      <c r="E92" s="386" t="s">
        <v>187</v>
      </c>
      <c r="F92" s="386">
        <v>20384</v>
      </c>
      <c r="G92" s="386" t="s">
        <v>404</v>
      </c>
      <c r="H92" s="386"/>
      <c r="I92" s="386">
        <v>36.380001068115234</v>
      </c>
      <c r="J92" s="386">
        <v>9.3843460083007813E-2</v>
      </c>
      <c r="K92" s="386">
        <v>-1.3413120000000001E-2</v>
      </c>
      <c r="L92" s="386">
        <v>-1.2947340000000001E-3</v>
      </c>
      <c r="M92" s="386">
        <v>-9.8593750000000001E-3</v>
      </c>
      <c r="N92" s="65">
        <f t="shared" si="14"/>
        <v>39660</v>
      </c>
      <c r="O92" s="404" t="e">
        <f t="shared" si="15"/>
        <v>#VALUE!</v>
      </c>
      <c r="P92" s="257" t="e">
        <f t="shared" si="16"/>
        <v>#VALUE!</v>
      </c>
      <c r="Q92" s="257" t="e">
        <f t="shared" si="17"/>
        <v>#VALUE!</v>
      </c>
      <c r="R92" s="257" t="e">
        <f t="shared" si="18"/>
        <v>#VALUE!</v>
      </c>
      <c r="S92" s="257" t="e">
        <f t="shared" si="19"/>
        <v>#VALUE!</v>
      </c>
      <c r="T92" s="257" t="e">
        <f t="shared" si="20"/>
        <v>#VALUE!</v>
      </c>
      <c r="U92" s="257" t="e">
        <f t="shared" si="21"/>
        <v>#VALUE!</v>
      </c>
      <c r="V92" s="257" t="e">
        <f t="shared" si="22"/>
        <v>#VALUE!</v>
      </c>
      <c r="AI92" s="319"/>
      <c r="AJ92" s="319"/>
      <c r="AK92" s="319"/>
      <c r="AL92" s="321"/>
    </row>
    <row r="93" spans="1:38" ht="15">
      <c r="A93" s="386">
        <v>25320</v>
      </c>
      <c r="B93" s="389">
        <v>39689</v>
      </c>
      <c r="C93" s="386" t="s">
        <v>404</v>
      </c>
      <c r="D93" s="386" t="s">
        <v>188</v>
      </c>
      <c r="E93" s="386" t="s">
        <v>187</v>
      </c>
      <c r="F93" s="386">
        <v>20384</v>
      </c>
      <c r="G93" s="386" t="s">
        <v>404</v>
      </c>
      <c r="H93" s="386"/>
      <c r="I93" s="386">
        <v>36.810001373291016</v>
      </c>
      <c r="J93" s="386">
        <v>1.1819689534604549E-2</v>
      </c>
      <c r="K93" s="386">
        <v>1.059709E-2</v>
      </c>
      <c r="L93" s="386">
        <v>1.3023390000000001E-2</v>
      </c>
      <c r="M93" s="386">
        <v>1.21905E-2</v>
      </c>
      <c r="N93" s="65">
        <f t="shared" si="14"/>
        <v>39689</v>
      </c>
      <c r="O93" s="404" t="e">
        <f t="shared" si="15"/>
        <v>#VALUE!</v>
      </c>
      <c r="P93" s="257" t="e">
        <f t="shared" si="16"/>
        <v>#VALUE!</v>
      </c>
      <c r="Q93" s="257" t="e">
        <f t="shared" si="17"/>
        <v>#VALUE!</v>
      </c>
      <c r="R93" s="257" t="e">
        <f t="shared" si="18"/>
        <v>#VALUE!</v>
      </c>
      <c r="S93" s="257" t="e">
        <f t="shared" si="19"/>
        <v>#VALUE!</v>
      </c>
      <c r="T93" s="257" t="e">
        <f t="shared" si="20"/>
        <v>#VALUE!</v>
      </c>
      <c r="U93" s="257" t="e">
        <f t="shared" si="21"/>
        <v>#VALUE!</v>
      </c>
      <c r="V93" s="257" t="e">
        <f t="shared" si="22"/>
        <v>#VALUE!</v>
      </c>
      <c r="AI93" s="319"/>
      <c r="AJ93" s="319"/>
      <c r="AK93" s="319"/>
      <c r="AL93" s="321"/>
    </row>
    <row r="94" spans="1:38" ht="15">
      <c r="A94" s="386">
        <v>25320</v>
      </c>
      <c r="B94" s="389">
        <v>39721</v>
      </c>
      <c r="C94" s="386" t="s">
        <v>404</v>
      </c>
      <c r="D94" s="386" t="s">
        <v>188</v>
      </c>
      <c r="E94" s="386" t="s">
        <v>187</v>
      </c>
      <c r="F94" s="386">
        <v>20384</v>
      </c>
      <c r="G94" s="386" t="s">
        <v>404</v>
      </c>
      <c r="H94" s="386"/>
      <c r="I94" s="386">
        <v>38.599998474121094</v>
      </c>
      <c r="J94" s="386">
        <v>4.8628009855747223E-2</v>
      </c>
      <c r="K94" s="386">
        <v>-9.8171620000000001E-2</v>
      </c>
      <c r="L94" s="386">
        <v>-0.12011229999999999</v>
      </c>
      <c r="M94" s="386">
        <v>-9.0791460000000004E-2</v>
      </c>
      <c r="N94" s="65">
        <f t="shared" si="14"/>
        <v>39721</v>
      </c>
      <c r="O94" s="404" t="e">
        <f t="shared" si="15"/>
        <v>#VALUE!</v>
      </c>
      <c r="P94" s="257" t="e">
        <f t="shared" si="16"/>
        <v>#VALUE!</v>
      </c>
      <c r="Q94" s="257" t="e">
        <f t="shared" si="17"/>
        <v>#VALUE!</v>
      </c>
      <c r="R94" s="257" t="e">
        <f t="shared" si="18"/>
        <v>#VALUE!</v>
      </c>
      <c r="S94" s="257" t="e">
        <f t="shared" si="19"/>
        <v>#VALUE!</v>
      </c>
      <c r="T94" s="257" t="e">
        <f t="shared" si="20"/>
        <v>#VALUE!</v>
      </c>
      <c r="U94" s="257" t="e">
        <f t="shared" si="21"/>
        <v>#VALUE!</v>
      </c>
      <c r="V94" s="257" t="e">
        <f t="shared" si="22"/>
        <v>#VALUE!</v>
      </c>
      <c r="AI94" s="319"/>
      <c r="AJ94" s="319"/>
      <c r="AK94" s="319"/>
      <c r="AL94" s="321"/>
    </row>
    <row r="95" spans="1:38" ht="15">
      <c r="A95" s="386">
        <v>25320</v>
      </c>
      <c r="B95" s="389">
        <v>39752</v>
      </c>
      <c r="C95" s="386" t="s">
        <v>404</v>
      </c>
      <c r="D95" s="386" t="s">
        <v>188</v>
      </c>
      <c r="E95" s="386" t="s">
        <v>187</v>
      </c>
      <c r="F95" s="386">
        <v>20384</v>
      </c>
      <c r="G95" s="386" t="s">
        <v>404</v>
      </c>
      <c r="H95" s="386"/>
      <c r="I95" s="386">
        <v>37.950000762939453</v>
      </c>
      <c r="J95" s="386">
        <v>-1.0362635366618633E-2</v>
      </c>
      <c r="K95" s="386">
        <v>-0.18483759999999999</v>
      </c>
      <c r="L95" s="386">
        <v>-0.20522199999999999</v>
      </c>
      <c r="M95" s="386">
        <v>-0.16942450000000001</v>
      </c>
      <c r="N95" s="65">
        <f t="shared" si="14"/>
        <v>39752</v>
      </c>
      <c r="O95" s="404" t="e">
        <f t="shared" si="15"/>
        <v>#VALUE!</v>
      </c>
      <c r="P95" s="257" t="e">
        <f t="shared" si="16"/>
        <v>#VALUE!</v>
      </c>
      <c r="Q95" s="257" t="e">
        <f t="shared" si="17"/>
        <v>#VALUE!</v>
      </c>
      <c r="R95" s="257" t="e">
        <f t="shared" si="18"/>
        <v>#VALUE!</v>
      </c>
      <c r="S95" s="257" t="e">
        <f t="shared" si="19"/>
        <v>#VALUE!</v>
      </c>
      <c r="T95" s="257" t="e">
        <f t="shared" si="20"/>
        <v>#VALUE!</v>
      </c>
      <c r="U95" s="257" t="e">
        <f t="shared" si="21"/>
        <v>#VALUE!</v>
      </c>
      <c r="V95" s="257" t="e">
        <f t="shared" si="22"/>
        <v>#VALUE!</v>
      </c>
      <c r="AI95" s="319"/>
      <c r="AJ95" s="319"/>
      <c r="AK95" s="319"/>
      <c r="AL95" s="321"/>
    </row>
    <row r="96" spans="1:38" ht="15">
      <c r="A96" s="386">
        <v>25320</v>
      </c>
      <c r="B96" s="389">
        <v>39780</v>
      </c>
      <c r="C96" s="386" t="s">
        <v>404</v>
      </c>
      <c r="D96" s="386" t="s">
        <v>188</v>
      </c>
      <c r="E96" s="386" t="s">
        <v>187</v>
      </c>
      <c r="F96" s="386">
        <v>20384</v>
      </c>
      <c r="G96" s="386" t="s">
        <v>404</v>
      </c>
      <c r="H96" s="386"/>
      <c r="I96" s="386">
        <v>32.049999237060547</v>
      </c>
      <c r="J96" s="386">
        <v>-0.15546776354312897</v>
      </c>
      <c r="K96" s="386">
        <v>-8.4685529999999995E-2</v>
      </c>
      <c r="L96" s="386">
        <v>-0.1303203</v>
      </c>
      <c r="M96" s="386">
        <v>-7.4849029999999997E-2</v>
      </c>
      <c r="N96" s="65">
        <f t="shared" si="14"/>
        <v>39780</v>
      </c>
      <c r="O96" s="404" t="e">
        <f t="shared" si="15"/>
        <v>#VALUE!</v>
      </c>
      <c r="P96" s="257" t="e">
        <f t="shared" si="16"/>
        <v>#VALUE!</v>
      </c>
      <c r="Q96" s="257" t="e">
        <f t="shared" si="17"/>
        <v>#VALUE!</v>
      </c>
      <c r="R96" s="257" t="e">
        <f t="shared" si="18"/>
        <v>#VALUE!</v>
      </c>
      <c r="S96" s="257" t="e">
        <f t="shared" si="19"/>
        <v>#VALUE!</v>
      </c>
      <c r="T96" s="257" t="e">
        <f t="shared" si="20"/>
        <v>#VALUE!</v>
      </c>
      <c r="U96" s="257" t="e">
        <f t="shared" si="21"/>
        <v>#VALUE!</v>
      </c>
      <c r="V96" s="257" t="e">
        <f t="shared" si="22"/>
        <v>#VALUE!</v>
      </c>
      <c r="AI96" s="319"/>
      <c r="AJ96" s="319"/>
      <c r="AK96" s="319"/>
      <c r="AL96" s="321"/>
    </row>
    <row r="97" spans="1:38" ht="15">
      <c r="A97" s="386">
        <v>25320</v>
      </c>
      <c r="B97" s="389">
        <v>39813</v>
      </c>
      <c r="C97" s="386" t="s">
        <v>404</v>
      </c>
      <c r="D97" s="386" t="s">
        <v>188</v>
      </c>
      <c r="E97" s="386" t="s">
        <v>187</v>
      </c>
      <c r="F97" s="386">
        <v>20384</v>
      </c>
      <c r="G97" s="386" t="s">
        <v>404</v>
      </c>
      <c r="H97" s="386"/>
      <c r="I97" s="386">
        <v>30.010000228881836</v>
      </c>
      <c r="J97" s="386">
        <v>-5.5850204080343246E-2</v>
      </c>
      <c r="K97" s="386">
        <v>2.223056E-2</v>
      </c>
      <c r="L97" s="386">
        <v>4.2175810000000001E-2</v>
      </c>
      <c r="M97" s="386">
        <v>7.8215650000000008E-3</v>
      </c>
      <c r="N97" s="65">
        <f t="shared" si="14"/>
        <v>39813</v>
      </c>
      <c r="O97" s="404" t="e">
        <f t="shared" si="15"/>
        <v>#VALUE!</v>
      </c>
      <c r="P97" s="257" t="e">
        <f t="shared" si="16"/>
        <v>#VALUE!</v>
      </c>
      <c r="Q97" s="257" t="e">
        <f t="shared" si="17"/>
        <v>#VALUE!</v>
      </c>
      <c r="R97" s="257" t="e">
        <f t="shared" si="18"/>
        <v>#VALUE!</v>
      </c>
      <c r="S97" s="257" t="e">
        <f t="shared" si="19"/>
        <v>#VALUE!</v>
      </c>
      <c r="T97" s="257" t="e">
        <f t="shared" si="20"/>
        <v>#VALUE!</v>
      </c>
      <c r="U97" s="257" t="e">
        <f t="shared" si="21"/>
        <v>#VALUE!</v>
      </c>
      <c r="V97" s="257" t="e">
        <f t="shared" si="22"/>
        <v>#VALUE!</v>
      </c>
      <c r="AI97" s="319"/>
      <c r="AJ97" s="319"/>
      <c r="AK97" s="319"/>
      <c r="AL97" s="321"/>
    </row>
    <row r="98" spans="1:38" ht="15">
      <c r="A98" s="386">
        <v>25320</v>
      </c>
      <c r="B98" s="389">
        <v>39843</v>
      </c>
      <c r="C98" s="386" t="s">
        <v>404</v>
      </c>
      <c r="D98" s="386" t="s">
        <v>188</v>
      </c>
      <c r="E98" s="386" t="s">
        <v>187</v>
      </c>
      <c r="F98" s="386">
        <v>20384</v>
      </c>
      <c r="G98" s="386" t="s">
        <v>404</v>
      </c>
      <c r="H98" s="386"/>
      <c r="I98" s="386">
        <v>30.370000839233398</v>
      </c>
      <c r="J98" s="386">
        <v>1.1996021494269371E-2</v>
      </c>
      <c r="K98" s="386">
        <v>-7.7474990000000007E-2</v>
      </c>
      <c r="L98" s="386">
        <v>-2.4042350000000001E-2</v>
      </c>
      <c r="M98" s="386">
        <v>-8.5657350000000007E-2</v>
      </c>
      <c r="N98" s="65">
        <f t="shared" si="14"/>
        <v>39843</v>
      </c>
      <c r="O98" s="404" t="e">
        <f t="shared" si="15"/>
        <v>#VALUE!</v>
      </c>
      <c r="P98" s="257" t="e">
        <f t="shared" si="16"/>
        <v>#VALUE!</v>
      </c>
      <c r="Q98" s="257" t="e">
        <f t="shared" si="17"/>
        <v>#VALUE!</v>
      </c>
      <c r="R98" s="257" t="e">
        <f t="shared" si="18"/>
        <v>#VALUE!</v>
      </c>
      <c r="S98" s="257" t="e">
        <f t="shared" si="19"/>
        <v>#VALUE!</v>
      </c>
      <c r="T98" s="257" t="e">
        <f t="shared" si="20"/>
        <v>#VALUE!</v>
      </c>
      <c r="U98" s="257" t="e">
        <f t="shared" si="21"/>
        <v>#VALUE!</v>
      </c>
      <c r="V98" s="257" t="e">
        <f t="shared" si="22"/>
        <v>#VALUE!</v>
      </c>
      <c r="AI98" s="319"/>
      <c r="AJ98" s="319"/>
      <c r="AK98" s="319"/>
      <c r="AL98" s="321"/>
    </row>
    <row r="99" spans="1:38" ht="15">
      <c r="A99" s="386">
        <v>25320</v>
      </c>
      <c r="B99" s="389">
        <v>39871</v>
      </c>
      <c r="C99" s="386" t="s">
        <v>404</v>
      </c>
      <c r="D99" s="386" t="s">
        <v>188</v>
      </c>
      <c r="E99" s="386" t="s">
        <v>187</v>
      </c>
      <c r="F99" s="386">
        <v>20384</v>
      </c>
      <c r="G99" s="386" t="s">
        <v>404</v>
      </c>
      <c r="H99" s="386"/>
      <c r="I99" s="386">
        <v>26.770000457763672</v>
      </c>
      <c r="J99" s="386">
        <v>-0.11853803694248199</v>
      </c>
      <c r="K99" s="386">
        <v>-0.10017509999999999</v>
      </c>
      <c r="L99" s="386">
        <v>-0.1076061</v>
      </c>
      <c r="M99" s="386">
        <v>-0.10993119999999999</v>
      </c>
      <c r="N99" s="65">
        <f t="shared" si="14"/>
        <v>39871</v>
      </c>
      <c r="O99" s="404" t="e">
        <f t="shared" si="15"/>
        <v>#VALUE!</v>
      </c>
      <c r="P99" s="257" t="e">
        <f t="shared" si="16"/>
        <v>#VALUE!</v>
      </c>
      <c r="Q99" s="257" t="e">
        <f t="shared" si="17"/>
        <v>#VALUE!</v>
      </c>
      <c r="R99" s="257" t="e">
        <f t="shared" si="18"/>
        <v>#VALUE!</v>
      </c>
      <c r="S99" s="257" t="e">
        <f t="shared" si="19"/>
        <v>#VALUE!</v>
      </c>
      <c r="T99" s="257" t="e">
        <f t="shared" si="20"/>
        <v>#VALUE!</v>
      </c>
      <c r="U99" s="257" t="e">
        <f t="shared" si="21"/>
        <v>#VALUE!</v>
      </c>
      <c r="V99" s="257" t="e">
        <f t="shared" si="22"/>
        <v>#VALUE!</v>
      </c>
      <c r="AI99" s="319"/>
      <c r="AJ99" s="319"/>
      <c r="AK99" s="319"/>
      <c r="AL99" s="321"/>
    </row>
    <row r="100" spans="1:38" ht="15">
      <c r="A100" s="386">
        <v>25320</v>
      </c>
      <c r="B100" s="389">
        <v>39903</v>
      </c>
      <c r="C100" s="386" t="s">
        <v>404</v>
      </c>
      <c r="D100" s="386" t="s">
        <v>188</v>
      </c>
      <c r="E100" s="386" t="s">
        <v>187</v>
      </c>
      <c r="F100" s="386">
        <v>20384</v>
      </c>
      <c r="G100" s="386" t="s">
        <v>404</v>
      </c>
      <c r="H100" s="386"/>
      <c r="I100" s="386">
        <v>27.360000610351563</v>
      </c>
      <c r="J100" s="386">
        <v>2.203960157930851E-2</v>
      </c>
      <c r="K100" s="386">
        <v>8.6812940000000005E-2</v>
      </c>
      <c r="L100" s="386">
        <v>0.1074739</v>
      </c>
      <c r="M100" s="386">
        <v>8.5404510000000003E-2</v>
      </c>
      <c r="N100" s="65">
        <f t="shared" si="14"/>
        <v>39903</v>
      </c>
      <c r="O100" s="404" t="e">
        <f t="shared" si="15"/>
        <v>#VALUE!</v>
      </c>
      <c r="P100" s="257" t="e">
        <f t="shared" si="16"/>
        <v>#VALUE!</v>
      </c>
      <c r="Q100" s="257" t="e">
        <f t="shared" si="17"/>
        <v>#VALUE!</v>
      </c>
      <c r="R100" s="257" t="e">
        <f t="shared" si="18"/>
        <v>#VALUE!</v>
      </c>
      <c r="S100" s="257" t="e">
        <f t="shared" si="19"/>
        <v>#VALUE!</v>
      </c>
      <c r="T100" s="257" t="e">
        <f t="shared" si="20"/>
        <v>#VALUE!</v>
      </c>
      <c r="U100" s="257" t="e">
        <f t="shared" si="21"/>
        <v>#VALUE!</v>
      </c>
      <c r="V100" s="257" t="e">
        <f t="shared" si="22"/>
        <v>#VALUE!</v>
      </c>
      <c r="AI100" s="319"/>
      <c r="AJ100" s="319"/>
      <c r="AK100" s="319"/>
      <c r="AL100" s="321"/>
    </row>
    <row r="101" spans="1:38" ht="15">
      <c r="A101" s="386">
        <v>25320</v>
      </c>
      <c r="B101" s="389">
        <v>39933</v>
      </c>
      <c r="C101" s="386" t="s">
        <v>404</v>
      </c>
      <c r="D101" s="386" t="s">
        <v>188</v>
      </c>
      <c r="E101" s="386" t="s">
        <v>187</v>
      </c>
      <c r="F101" s="386">
        <v>20384</v>
      </c>
      <c r="G101" s="386" t="s">
        <v>404</v>
      </c>
      <c r="H101" s="386"/>
      <c r="I101" s="386">
        <v>25.719999313354492</v>
      </c>
      <c r="J101" s="386">
        <v>-5.080413818359375E-2</v>
      </c>
      <c r="K101" s="386">
        <v>0.1094825</v>
      </c>
      <c r="L101" s="386">
        <v>0.19276179999999998</v>
      </c>
      <c r="M101" s="386">
        <v>9.3925069999999999E-2</v>
      </c>
      <c r="N101" s="65">
        <f t="shared" si="14"/>
        <v>39933</v>
      </c>
      <c r="O101" s="404" t="e">
        <f t="shared" si="15"/>
        <v>#VALUE!</v>
      </c>
      <c r="P101" s="257" t="e">
        <f t="shared" si="16"/>
        <v>#VALUE!</v>
      </c>
      <c r="Q101" s="257" t="e">
        <f t="shared" si="17"/>
        <v>#VALUE!</v>
      </c>
      <c r="R101" s="257" t="e">
        <f t="shared" si="18"/>
        <v>#VALUE!</v>
      </c>
      <c r="S101" s="257" t="e">
        <f t="shared" si="19"/>
        <v>#VALUE!</v>
      </c>
      <c r="T101" s="257" t="e">
        <f t="shared" si="20"/>
        <v>#VALUE!</v>
      </c>
      <c r="U101" s="257" t="e">
        <f t="shared" si="21"/>
        <v>#VALUE!</v>
      </c>
      <c r="V101" s="257" t="e">
        <f t="shared" si="22"/>
        <v>#VALUE!</v>
      </c>
      <c r="AI101" s="319"/>
      <c r="AJ101" s="319"/>
      <c r="AK101" s="319"/>
      <c r="AL101" s="321"/>
    </row>
    <row r="102" spans="1:38" ht="15">
      <c r="A102" s="386">
        <v>25320</v>
      </c>
      <c r="B102" s="389">
        <v>39962</v>
      </c>
      <c r="C102" s="386" t="s">
        <v>404</v>
      </c>
      <c r="D102" s="386" t="s">
        <v>188</v>
      </c>
      <c r="E102" s="386" t="s">
        <v>187</v>
      </c>
      <c r="F102" s="386">
        <v>20384</v>
      </c>
      <c r="G102" s="386" t="s">
        <v>404</v>
      </c>
      <c r="H102" s="386"/>
      <c r="I102" s="386">
        <v>27.719999313354492</v>
      </c>
      <c r="J102" s="386">
        <v>7.7760502696037292E-2</v>
      </c>
      <c r="K102" s="386">
        <v>6.7796629999999997E-2</v>
      </c>
      <c r="L102" s="386">
        <v>0.10232949999999999</v>
      </c>
      <c r="M102" s="386">
        <v>5.3081429999999999E-2</v>
      </c>
      <c r="N102" s="65">
        <f t="shared" si="14"/>
        <v>39962</v>
      </c>
      <c r="O102" s="404" t="e">
        <f t="shared" si="15"/>
        <v>#VALUE!</v>
      </c>
      <c r="P102" s="257" t="e">
        <f t="shared" si="16"/>
        <v>#VALUE!</v>
      </c>
      <c r="Q102" s="257" t="e">
        <f t="shared" si="17"/>
        <v>#VALUE!</v>
      </c>
      <c r="R102" s="257" t="e">
        <f t="shared" si="18"/>
        <v>#VALUE!</v>
      </c>
      <c r="S102" s="257" t="e">
        <f t="shared" si="19"/>
        <v>#VALUE!</v>
      </c>
      <c r="T102" s="257" t="e">
        <f t="shared" si="20"/>
        <v>#VALUE!</v>
      </c>
      <c r="U102" s="257" t="e">
        <f t="shared" si="21"/>
        <v>#VALUE!</v>
      </c>
      <c r="V102" s="257" t="e">
        <f t="shared" si="22"/>
        <v>#VALUE!</v>
      </c>
      <c r="AI102" s="319"/>
      <c r="AJ102" s="319"/>
      <c r="AK102" s="319"/>
      <c r="AL102" s="321"/>
    </row>
    <row r="103" spans="1:38" ht="15">
      <c r="A103" s="386">
        <v>25320</v>
      </c>
      <c r="B103" s="389">
        <v>39994</v>
      </c>
      <c r="C103" s="386" t="s">
        <v>404</v>
      </c>
      <c r="D103" s="386" t="s">
        <v>188</v>
      </c>
      <c r="E103" s="386" t="s">
        <v>187</v>
      </c>
      <c r="F103" s="386">
        <v>20384</v>
      </c>
      <c r="G103" s="386" t="s">
        <v>404</v>
      </c>
      <c r="H103" s="386"/>
      <c r="I103" s="386">
        <v>29.420000076293945</v>
      </c>
      <c r="J103" s="386">
        <v>6.132759153842926E-2</v>
      </c>
      <c r="K103" s="386">
        <v>-3.0204510000000004E-3</v>
      </c>
      <c r="L103" s="386">
        <v>2.392118E-2</v>
      </c>
      <c r="M103" s="386">
        <v>1.9583520000000001E-4</v>
      </c>
      <c r="N103" s="65">
        <f t="shared" si="14"/>
        <v>39994</v>
      </c>
      <c r="O103" s="404" t="e">
        <f t="shared" si="15"/>
        <v>#VALUE!</v>
      </c>
      <c r="P103" s="257" t="e">
        <f t="shared" si="16"/>
        <v>#VALUE!</v>
      </c>
      <c r="Q103" s="257" t="e">
        <f t="shared" si="17"/>
        <v>#VALUE!</v>
      </c>
      <c r="R103" s="257" t="e">
        <f t="shared" si="18"/>
        <v>#VALUE!</v>
      </c>
      <c r="S103" s="257" t="e">
        <f t="shared" si="19"/>
        <v>#VALUE!</v>
      </c>
      <c r="T103" s="257" t="e">
        <f t="shared" si="20"/>
        <v>#VALUE!</v>
      </c>
      <c r="U103" s="257" t="e">
        <f t="shared" si="21"/>
        <v>#VALUE!</v>
      </c>
      <c r="V103" s="257" t="e">
        <f t="shared" si="22"/>
        <v>#VALUE!</v>
      </c>
      <c r="AI103" s="319"/>
      <c r="AJ103" s="319"/>
      <c r="AK103" s="319"/>
      <c r="AL103" s="321"/>
    </row>
    <row r="104" spans="1:38" ht="15">
      <c r="A104" s="386">
        <v>25320</v>
      </c>
      <c r="B104" s="389">
        <v>40025</v>
      </c>
      <c r="C104" s="386" t="s">
        <v>404</v>
      </c>
      <c r="D104" s="386" t="s">
        <v>188</v>
      </c>
      <c r="E104" s="386" t="s">
        <v>187</v>
      </c>
      <c r="F104" s="386">
        <v>20384</v>
      </c>
      <c r="G104" s="386" t="s">
        <v>404</v>
      </c>
      <c r="H104" s="386"/>
      <c r="I104" s="386">
        <v>31.030000686645508</v>
      </c>
      <c r="J104" s="386">
        <v>6.3222318887710571E-2</v>
      </c>
      <c r="K104" s="386">
        <v>8.1792440000000008E-2</v>
      </c>
      <c r="L104" s="386">
        <v>8.5216920000000002E-2</v>
      </c>
      <c r="M104" s="386">
        <v>7.4141760000000001E-2</v>
      </c>
      <c r="N104" s="65">
        <f t="shared" si="14"/>
        <v>40025</v>
      </c>
      <c r="O104" s="404" t="e">
        <f t="shared" si="15"/>
        <v>#VALUE!</v>
      </c>
      <c r="P104" s="257" t="e">
        <f t="shared" si="16"/>
        <v>#VALUE!</v>
      </c>
      <c r="Q104" s="257" t="e">
        <f t="shared" si="17"/>
        <v>#VALUE!</v>
      </c>
      <c r="R104" s="257" t="e">
        <f t="shared" si="18"/>
        <v>#VALUE!</v>
      </c>
      <c r="S104" s="257" t="e">
        <f t="shared" si="19"/>
        <v>#VALUE!</v>
      </c>
      <c r="T104" s="257" t="e">
        <f t="shared" si="20"/>
        <v>#VALUE!</v>
      </c>
      <c r="U104" s="257" t="e">
        <f t="shared" si="21"/>
        <v>#VALUE!</v>
      </c>
      <c r="V104" s="257" t="e">
        <f t="shared" si="22"/>
        <v>#VALUE!</v>
      </c>
      <c r="AI104" s="319"/>
      <c r="AJ104" s="319"/>
      <c r="AK104" s="319"/>
      <c r="AL104" s="321"/>
    </row>
    <row r="105" spans="1:38" ht="15">
      <c r="A105" s="386">
        <v>25320</v>
      </c>
      <c r="B105" s="389">
        <v>40056</v>
      </c>
      <c r="C105" s="386" t="s">
        <v>404</v>
      </c>
      <c r="D105" s="386" t="s">
        <v>188</v>
      </c>
      <c r="E105" s="386" t="s">
        <v>187</v>
      </c>
      <c r="F105" s="386">
        <v>20384</v>
      </c>
      <c r="G105" s="386" t="s">
        <v>404</v>
      </c>
      <c r="H105" s="386"/>
      <c r="I105" s="386">
        <v>31.360000610351563</v>
      </c>
      <c r="J105" s="386">
        <v>1.0634866543114185E-2</v>
      </c>
      <c r="K105" s="386">
        <v>3.1514310000000004E-2</v>
      </c>
      <c r="L105" s="386">
        <v>5.686401E-2</v>
      </c>
      <c r="M105" s="386">
        <v>3.356017E-2</v>
      </c>
      <c r="N105" s="65">
        <f t="shared" si="14"/>
        <v>40056</v>
      </c>
      <c r="O105" s="404" t="e">
        <f t="shared" si="15"/>
        <v>#VALUE!</v>
      </c>
      <c r="P105" s="257" t="e">
        <f t="shared" si="16"/>
        <v>#VALUE!</v>
      </c>
      <c r="Q105" s="257" t="e">
        <f t="shared" si="17"/>
        <v>#VALUE!</v>
      </c>
      <c r="R105" s="257" t="e">
        <f t="shared" si="18"/>
        <v>#VALUE!</v>
      </c>
      <c r="S105" s="257" t="e">
        <f t="shared" si="19"/>
        <v>#VALUE!</v>
      </c>
      <c r="T105" s="257" t="e">
        <f t="shared" si="20"/>
        <v>#VALUE!</v>
      </c>
      <c r="U105" s="257" t="e">
        <f t="shared" si="21"/>
        <v>#VALUE!</v>
      </c>
      <c r="V105" s="257" t="e">
        <f t="shared" si="22"/>
        <v>#VALUE!</v>
      </c>
      <c r="AI105" s="319"/>
      <c r="AJ105" s="319"/>
      <c r="AK105" s="319"/>
      <c r="AL105" s="321"/>
    </row>
    <row r="106" spans="1:38" ht="15">
      <c r="A106" s="386">
        <v>25320</v>
      </c>
      <c r="B106" s="389">
        <v>40086</v>
      </c>
      <c r="C106" s="386" t="s">
        <v>404</v>
      </c>
      <c r="D106" s="386" t="s">
        <v>188</v>
      </c>
      <c r="E106" s="386" t="s">
        <v>187</v>
      </c>
      <c r="F106" s="386">
        <v>20384</v>
      </c>
      <c r="G106" s="386" t="s">
        <v>404</v>
      </c>
      <c r="H106" s="386"/>
      <c r="I106" s="386">
        <v>32.619998931884766</v>
      </c>
      <c r="J106" s="386">
        <v>4.0178518742322922E-2</v>
      </c>
      <c r="K106" s="386">
        <v>4.5288189999999999E-2</v>
      </c>
      <c r="L106" s="386">
        <v>7.1254659999999997E-2</v>
      </c>
      <c r="M106" s="386">
        <v>3.5723379999999999E-2</v>
      </c>
      <c r="N106" s="65">
        <f t="shared" si="14"/>
        <v>40086</v>
      </c>
      <c r="O106" s="404" t="e">
        <f t="shared" si="15"/>
        <v>#VALUE!</v>
      </c>
      <c r="P106" s="257" t="e">
        <f t="shared" si="16"/>
        <v>#VALUE!</v>
      </c>
      <c r="Q106" s="257" t="e">
        <f t="shared" si="17"/>
        <v>#VALUE!</v>
      </c>
      <c r="R106" s="257" t="e">
        <f t="shared" si="18"/>
        <v>#VALUE!</v>
      </c>
      <c r="S106" s="257" t="e">
        <f t="shared" si="19"/>
        <v>#VALUE!</v>
      </c>
      <c r="T106" s="257" t="e">
        <f t="shared" si="20"/>
        <v>#VALUE!</v>
      </c>
      <c r="U106" s="257" t="e">
        <f t="shared" si="21"/>
        <v>#VALUE!</v>
      </c>
      <c r="V106" s="257" t="e">
        <f t="shared" si="22"/>
        <v>#VALUE!</v>
      </c>
      <c r="AI106" s="319"/>
      <c r="AJ106" s="319"/>
      <c r="AK106" s="319"/>
      <c r="AL106" s="321"/>
    </row>
    <row r="107" spans="1:38" ht="15">
      <c r="A107" s="386">
        <v>25320</v>
      </c>
      <c r="B107" s="389">
        <v>40116</v>
      </c>
      <c r="C107" s="386" t="s">
        <v>404</v>
      </c>
      <c r="D107" s="386" t="s">
        <v>188</v>
      </c>
      <c r="E107" s="386" t="s">
        <v>187</v>
      </c>
      <c r="F107" s="386">
        <v>20384</v>
      </c>
      <c r="G107" s="386" t="s">
        <v>404</v>
      </c>
      <c r="H107" s="386"/>
      <c r="I107" s="386">
        <v>31.75</v>
      </c>
      <c r="J107" s="386">
        <v>-1.9006712362170219E-2</v>
      </c>
      <c r="K107" s="386">
        <v>-2.8078840000000001E-2</v>
      </c>
      <c r="L107" s="386">
        <v>-5.0611549999999998E-2</v>
      </c>
      <c r="M107" s="386">
        <v>-1.976199E-2</v>
      </c>
      <c r="N107" s="65">
        <f t="shared" si="14"/>
        <v>40116</v>
      </c>
      <c r="O107" s="404" t="e">
        <f t="shared" si="15"/>
        <v>#VALUE!</v>
      </c>
      <c r="P107" s="257" t="e">
        <f t="shared" si="16"/>
        <v>#VALUE!</v>
      </c>
      <c r="Q107" s="257" t="e">
        <f t="shared" si="17"/>
        <v>#VALUE!</v>
      </c>
      <c r="R107" s="257" t="e">
        <f t="shared" si="18"/>
        <v>#VALUE!</v>
      </c>
      <c r="S107" s="257" t="e">
        <f t="shared" si="19"/>
        <v>#VALUE!</v>
      </c>
      <c r="T107" s="257" t="e">
        <f t="shared" si="20"/>
        <v>#VALUE!</v>
      </c>
      <c r="U107" s="257" t="e">
        <f t="shared" si="21"/>
        <v>#VALUE!</v>
      </c>
      <c r="V107" s="257" t="e">
        <f t="shared" si="22"/>
        <v>#VALUE!</v>
      </c>
      <c r="AI107" s="319"/>
      <c r="AJ107" s="319"/>
      <c r="AK107" s="319"/>
      <c r="AL107" s="321"/>
    </row>
    <row r="108" spans="1:38" ht="15">
      <c r="A108" s="386">
        <v>25320</v>
      </c>
      <c r="B108" s="389">
        <v>40147</v>
      </c>
      <c r="C108" s="386" t="s">
        <v>404</v>
      </c>
      <c r="D108" s="386" t="s">
        <v>188</v>
      </c>
      <c r="E108" s="386" t="s">
        <v>187</v>
      </c>
      <c r="F108" s="386">
        <v>20384</v>
      </c>
      <c r="G108" s="386" t="s">
        <v>404</v>
      </c>
      <c r="H108" s="386"/>
      <c r="I108" s="386">
        <v>34.970001220703125</v>
      </c>
      <c r="J108" s="386">
        <v>0.10141736268997192</v>
      </c>
      <c r="K108" s="386">
        <v>5.7085820000000002E-2</v>
      </c>
      <c r="L108" s="386">
        <v>2.8475900000000002E-2</v>
      </c>
      <c r="M108" s="386">
        <v>5.7363999999999998E-2</v>
      </c>
      <c r="N108" s="65">
        <f t="shared" si="14"/>
        <v>40147</v>
      </c>
      <c r="O108" s="404" t="e">
        <f t="shared" si="15"/>
        <v>#VALUE!</v>
      </c>
      <c r="P108" s="257" t="e">
        <f t="shared" si="16"/>
        <v>#VALUE!</v>
      </c>
      <c r="Q108" s="257" t="e">
        <f t="shared" si="17"/>
        <v>#VALUE!</v>
      </c>
      <c r="R108" s="257" t="e">
        <f t="shared" si="18"/>
        <v>#VALUE!</v>
      </c>
      <c r="S108" s="257" t="e">
        <f t="shared" si="19"/>
        <v>#VALUE!</v>
      </c>
      <c r="T108" s="257" t="e">
        <f t="shared" si="20"/>
        <v>#VALUE!</v>
      </c>
      <c r="U108" s="257" t="e">
        <f t="shared" si="21"/>
        <v>#VALUE!</v>
      </c>
      <c r="V108" s="257" t="e">
        <f t="shared" si="22"/>
        <v>#VALUE!</v>
      </c>
      <c r="AI108" s="319"/>
      <c r="AJ108" s="319"/>
      <c r="AK108" s="319"/>
      <c r="AL108" s="321"/>
    </row>
    <row r="109" spans="1:38" ht="15">
      <c r="A109" s="386">
        <v>25320</v>
      </c>
      <c r="B109" s="389">
        <v>40178</v>
      </c>
      <c r="C109" s="386" t="s">
        <v>404</v>
      </c>
      <c r="D109" s="386" t="s">
        <v>188</v>
      </c>
      <c r="E109" s="386" t="s">
        <v>187</v>
      </c>
      <c r="F109" s="386">
        <v>20384</v>
      </c>
      <c r="G109" s="386" t="s">
        <v>404</v>
      </c>
      <c r="H109" s="386"/>
      <c r="I109" s="386">
        <v>33.799999237060547</v>
      </c>
      <c r="J109" s="386">
        <v>-2.559342049062252E-2</v>
      </c>
      <c r="K109" s="386">
        <v>2.848637E-2</v>
      </c>
      <c r="L109" s="386">
        <v>5.5001250000000002E-2</v>
      </c>
      <c r="M109" s="386">
        <v>1.7770600000000001E-2</v>
      </c>
      <c r="N109" s="65">
        <f t="shared" si="14"/>
        <v>40178</v>
      </c>
      <c r="O109" s="404" t="e">
        <f t="shared" si="15"/>
        <v>#VALUE!</v>
      </c>
      <c r="P109" s="257" t="e">
        <f t="shared" si="16"/>
        <v>#VALUE!</v>
      </c>
      <c r="Q109" s="257" t="e">
        <f t="shared" si="17"/>
        <v>#VALUE!</v>
      </c>
      <c r="R109" s="257" t="e">
        <f t="shared" si="18"/>
        <v>#VALUE!</v>
      </c>
      <c r="S109" s="257" t="e">
        <f t="shared" si="19"/>
        <v>#VALUE!</v>
      </c>
      <c r="T109" s="257" t="e">
        <f t="shared" si="20"/>
        <v>#VALUE!</v>
      </c>
      <c r="U109" s="257" t="e">
        <f t="shared" si="21"/>
        <v>#VALUE!</v>
      </c>
      <c r="V109" s="257" t="e">
        <f t="shared" si="22"/>
        <v>#VALUE!</v>
      </c>
      <c r="AI109" s="319"/>
      <c r="AJ109" s="319"/>
      <c r="AK109" s="319"/>
      <c r="AL109" s="321"/>
    </row>
    <row r="110" spans="1:38" ht="15">
      <c r="A110" s="386">
        <v>25320</v>
      </c>
      <c r="B110" s="389">
        <v>40207</v>
      </c>
      <c r="C110" s="386" t="s">
        <v>404</v>
      </c>
      <c r="D110" s="386" t="s">
        <v>188</v>
      </c>
      <c r="E110" s="386" t="s">
        <v>187</v>
      </c>
      <c r="F110" s="386">
        <v>20384</v>
      </c>
      <c r="G110" s="386" t="s">
        <v>404</v>
      </c>
      <c r="H110" s="386"/>
      <c r="I110" s="386">
        <v>33.110000610351563</v>
      </c>
      <c r="J110" s="386">
        <v>-2.0414160564541817E-2</v>
      </c>
      <c r="K110" s="386">
        <v>-3.7185500000000003E-2</v>
      </c>
      <c r="L110" s="386">
        <v>-1.138809E-2</v>
      </c>
      <c r="M110" s="386">
        <v>-3.6974260000000002E-2</v>
      </c>
      <c r="N110" s="65">
        <f t="shared" si="14"/>
        <v>40207</v>
      </c>
      <c r="O110" s="404" t="e">
        <f t="shared" si="15"/>
        <v>#VALUE!</v>
      </c>
      <c r="P110" s="257" t="e">
        <f t="shared" si="16"/>
        <v>#VALUE!</v>
      </c>
      <c r="Q110" s="257" t="e">
        <f t="shared" si="17"/>
        <v>#VALUE!</v>
      </c>
      <c r="R110" s="257" t="e">
        <f t="shared" si="18"/>
        <v>#VALUE!</v>
      </c>
      <c r="S110" s="257" t="e">
        <f t="shared" si="19"/>
        <v>#VALUE!</v>
      </c>
      <c r="T110" s="257" t="e">
        <f t="shared" si="20"/>
        <v>#VALUE!</v>
      </c>
      <c r="U110" s="257" t="e">
        <f t="shared" si="21"/>
        <v>#VALUE!</v>
      </c>
      <c r="V110" s="257" t="e">
        <f t="shared" si="22"/>
        <v>#VALUE!</v>
      </c>
      <c r="AI110" s="319"/>
      <c r="AJ110" s="319"/>
      <c r="AK110" s="319"/>
      <c r="AL110" s="321"/>
    </row>
    <row r="111" spans="1:38" ht="15">
      <c r="A111" s="386">
        <v>25320</v>
      </c>
      <c r="B111" s="389">
        <v>40235</v>
      </c>
      <c r="C111" s="386" t="s">
        <v>404</v>
      </c>
      <c r="D111" s="386" t="s">
        <v>188</v>
      </c>
      <c r="E111" s="386" t="s">
        <v>187</v>
      </c>
      <c r="F111" s="386">
        <v>20384</v>
      </c>
      <c r="G111" s="386" t="s">
        <v>404</v>
      </c>
      <c r="H111" s="386"/>
      <c r="I111" s="386">
        <v>33.330001831054688</v>
      </c>
      <c r="J111" s="386">
        <v>6.6445549018681049E-3</v>
      </c>
      <c r="K111" s="386">
        <v>3.47535E-2</v>
      </c>
      <c r="L111" s="386">
        <v>3.3603330000000001E-2</v>
      </c>
      <c r="M111" s="386">
        <v>2.8513690000000001E-2</v>
      </c>
      <c r="N111" s="65">
        <f t="shared" si="14"/>
        <v>40235</v>
      </c>
      <c r="O111" s="404" t="e">
        <f t="shared" si="15"/>
        <v>#VALUE!</v>
      </c>
      <c r="P111" s="257" t="e">
        <f t="shared" si="16"/>
        <v>#VALUE!</v>
      </c>
      <c r="Q111" s="257" t="e">
        <f t="shared" si="17"/>
        <v>#VALUE!</v>
      </c>
      <c r="R111" s="257" t="e">
        <f t="shared" si="18"/>
        <v>#VALUE!</v>
      </c>
      <c r="S111" s="257" t="e">
        <f t="shared" si="19"/>
        <v>#VALUE!</v>
      </c>
      <c r="T111" s="257" t="e">
        <f t="shared" si="20"/>
        <v>#VALUE!</v>
      </c>
      <c r="U111" s="257" t="e">
        <f t="shared" si="21"/>
        <v>#VALUE!</v>
      </c>
      <c r="V111" s="257" t="e">
        <f t="shared" si="22"/>
        <v>#VALUE!</v>
      </c>
      <c r="AI111" s="319"/>
      <c r="AJ111" s="319"/>
      <c r="AK111" s="319"/>
      <c r="AL111" s="321"/>
    </row>
    <row r="112" spans="1:38" ht="15">
      <c r="A112" s="386">
        <v>25320</v>
      </c>
      <c r="B112" s="389">
        <v>40268</v>
      </c>
      <c r="C112" s="386" t="s">
        <v>404</v>
      </c>
      <c r="D112" s="386" t="s">
        <v>188</v>
      </c>
      <c r="E112" s="386" t="s">
        <v>187</v>
      </c>
      <c r="F112" s="386">
        <v>20384</v>
      </c>
      <c r="G112" s="386" t="s">
        <v>404</v>
      </c>
      <c r="H112" s="386"/>
      <c r="I112" s="386">
        <v>35.349998474121094</v>
      </c>
      <c r="J112" s="386">
        <v>6.8856783211231232E-2</v>
      </c>
      <c r="K112" s="386">
        <v>6.3688190000000006E-2</v>
      </c>
      <c r="L112" s="386">
        <v>6.9289340000000005E-2</v>
      </c>
      <c r="M112" s="386">
        <v>5.8796370000000001E-2</v>
      </c>
      <c r="N112" s="65">
        <f t="shared" si="14"/>
        <v>40268</v>
      </c>
      <c r="O112" s="404" t="e">
        <f t="shared" si="15"/>
        <v>#VALUE!</v>
      </c>
      <c r="P112" s="257" t="e">
        <f t="shared" si="16"/>
        <v>#VALUE!</v>
      </c>
      <c r="Q112" s="257" t="e">
        <f t="shared" si="17"/>
        <v>#VALUE!</v>
      </c>
      <c r="R112" s="257" t="e">
        <f t="shared" si="18"/>
        <v>#VALUE!</v>
      </c>
      <c r="S112" s="257" t="e">
        <f t="shared" si="19"/>
        <v>#VALUE!</v>
      </c>
      <c r="T112" s="257" t="e">
        <f t="shared" si="20"/>
        <v>#VALUE!</v>
      </c>
      <c r="U112" s="257" t="e">
        <f t="shared" si="21"/>
        <v>#VALUE!</v>
      </c>
      <c r="V112" s="257" t="e">
        <f t="shared" si="22"/>
        <v>#VALUE!</v>
      </c>
      <c r="AI112" s="319"/>
      <c r="AJ112" s="319"/>
      <c r="AK112" s="319"/>
      <c r="AL112" s="321"/>
    </row>
    <row r="113" spans="1:38" ht="15">
      <c r="A113" s="386">
        <v>25320</v>
      </c>
      <c r="B113" s="389">
        <v>40298</v>
      </c>
      <c r="C113" s="386" t="s">
        <v>404</v>
      </c>
      <c r="D113" s="386" t="s">
        <v>188</v>
      </c>
      <c r="E113" s="386" t="s">
        <v>187</v>
      </c>
      <c r="F113" s="386">
        <v>20384</v>
      </c>
      <c r="G113" s="386" t="s">
        <v>404</v>
      </c>
      <c r="H113" s="386"/>
      <c r="I113" s="386">
        <v>35.860000610351563</v>
      </c>
      <c r="J113" s="386">
        <v>1.4427217654883862E-2</v>
      </c>
      <c r="K113" s="386">
        <v>2.0039089999999999E-2</v>
      </c>
      <c r="L113" s="386">
        <v>5.7843490000000004E-2</v>
      </c>
      <c r="M113" s="386">
        <v>1.4759330000000001E-2</v>
      </c>
      <c r="N113" s="65">
        <f t="shared" si="14"/>
        <v>40298</v>
      </c>
      <c r="O113" s="404" t="e">
        <f t="shared" si="15"/>
        <v>#VALUE!</v>
      </c>
      <c r="P113" s="257" t="e">
        <f t="shared" si="16"/>
        <v>#VALUE!</v>
      </c>
      <c r="Q113" s="257" t="e">
        <f t="shared" si="17"/>
        <v>#VALUE!</v>
      </c>
      <c r="R113" s="257" t="e">
        <f t="shared" si="18"/>
        <v>#VALUE!</v>
      </c>
      <c r="S113" s="257" t="e">
        <f t="shared" si="19"/>
        <v>#VALUE!</v>
      </c>
      <c r="T113" s="257" t="e">
        <f t="shared" si="20"/>
        <v>#VALUE!</v>
      </c>
      <c r="U113" s="257" t="e">
        <f t="shared" si="21"/>
        <v>#VALUE!</v>
      </c>
      <c r="V113" s="257" t="e">
        <f t="shared" si="22"/>
        <v>#VALUE!</v>
      </c>
      <c r="AI113" s="319"/>
      <c r="AJ113" s="319"/>
      <c r="AK113" s="319"/>
      <c r="AL113" s="321"/>
    </row>
    <row r="114" spans="1:38" ht="15">
      <c r="A114" s="386">
        <v>25320</v>
      </c>
      <c r="B114" s="389">
        <v>40326</v>
      </c>
      <c r="C114" s="386" t="s">
        <v>404</v>
      </c>
      <c r="D114" s="386" t="s">
        <v>188</v>
      </c>
      <c r="E114" s="386" t="s">
        <v>187</v>
      </c>
      <c r="F114" s="386">
        <v>20384</v>
      </c>
      <c r="G114" s="386" t="s">
        <v>404</v>
      </c>
      <c r="H114" s="386"/>
      <c r="I114" s="386">
        <v>35.810001373291016</v>
      </c>
      <c r="J114" s="386">
        <v>-1.3942898949608207E-3</v>
      </c>
      <c r="K114" s="386">
        <v>-7.9266820000000002E-2</v>
      </c>
      <c r="L114" s="386">
        <v>-7.6929070000000002E-2</v>
      </c>
      <c r="M114" s="386">
        <v>-8.1975909999999999E-2</v>
      </c>
      <c r="N114" s="65">
        <f t="shared" si="14"/>
        <v>40326</v>
      </c>
      <c r="O114" s="404" t="e">
        <f t="shared" si="15"/>
        <v>#VALUE!</v>
      </c>
      <c r="P114" s="257" t="e">
        <f t="shared" si="16"/>
        <v>#VALUE!</v>
      </c>
      <c r="Q114" s="257" t="e">
        <f t="shared" si="17"/>
        <v>#VALUE!</v>
      </c>
      <c r="R114" s="257" t="e">
        <f t="shared" si="18"/>
        <v>#VALUE!</v>
      </c>
      <c r="S114" s="257" t="e">
        <f t="shared" si="19"/>
        <v>#VALUE!</v>
      </c>
      <c r="T114" s="257" t="e">
        <f t="shared" si="20"/>
        <v>#VALUE!</v>
      </c>
      <c r="U114" s="257" t="e">
        <f t="shared" si="21"/>
        <v>#VALUE!</v>
      </c>
      <c r="V114" s="257" t="e">
        <f t="shared" si="22"/>
        <v>#VALUE!</v>
      </c>
      <c r="AI114" s="319"/>
      <c r="AJ114" s="319"/>
      <c r="AK114" s="319"/>
      <c r="AL114" s="321"/>
    </row>
    <row r="115" spans="1:38" ht="15">
      <c r="A115" s="386">
        <v>25320</v>
      </c>
      <c r="B115" s="389">
        <v>40359</v>
      </c>
      <c r="C115" s="386" t="s">
        <v>404</v>
      </c>
      <c r="D115" s="386" t="s">
        <v>188</v>
      </c>
      <c r="E115" s="386" t="s">
        <v>187</v>
      </c>
      <c r="F115" s="386">
        <v>20384</v>
      </c>
      <c r="G115" s="386" t="s">
        <v>404</v>
      </c>
      <c r="H115" s="386"/>
      <c r="I115" s="386">
        <v>35.830001831054688</v>
      </c>
      <c r="J115" s="386">
        <v>5.5851595243439078E-4</v>
      </c>
      <c r="K115" s="386">
        <v>-5.080204E-2</v>
      </c>
      <c r="L115" s="386">
        <v>-5.679911E-2</v>
      </c>
      <c r="M115" s="386">
        <v>-5.3882380000000001E-2</v>
      </c>
      <c r="N115" s="65">
        <f t="shared" si="14"/>
        <v>40359</v>
      </c>
      <c r="O115" s="404" t="e">
        <f t="shared" si="15"/>
        <v>#VALUE!</v>
      </c>
      <c r="P115" s="257" t="e">
        <f t="shared" si="16"/>
        <v>#VALUE!</v>
      </c>
      <c r="Q115" s="257" t="e">
        <f t="shared" si="17"/>
        <v>#VALUE!</v>
      </c>
      <c r="R115" s="257" t="e">
        <f t="shared" si="18"/>
        <v>#VALUE!</v>
      </c>
      <c r="S115" s="257" t="e">
        <f t="shared" si="19"/>
        <v>#VALUE!</v>
      </c>
      <c r="T115" s="257" t="e">
        <f t="shared" si="20"/>
        <v>#VALUE!</v>
      </c>
      <c r="U115" s="257" t="e">
        <f t="shared" si="21"/>
        <v>#VALUE!</v>
      </c>
      <c r="V115" s="257" t="e">
        <f t="shared" si="22"/>
        <v>#VALUE!</v>
      </c>
      <c r="AI115" s="319"/>
      <c r="AJ115" s="319"/>
      <c r="AK115" s="319"/>
      <c r="AL115" s="321"/>
    </row>
    <row r="116" spans="1:38" ht="15">
      <c r="A116" s="386">
        <v>25320</v>
      </c>
      <c r="B116" s="389">
        <v>40389</v>
      </c>
      <c r="C116" s="386" t="s">
        <v>404</v>
      </c>
      <c r="D116" s="386" t="s">
        <v>188</v>
      </c>
      <c r="E116" s="386" t="s">
        <v>187</v>
      </c>
      <c r="F116" s="386">
        <v>20384</v>
      </c>
      <c r="G116" s="386" t="s">
        <v>404</v>
      </c>
      <c r="H116" s="386"/>
      <c r="I116" s="386">
        <v>35.900001525878906</v>
      </c>
      <c r="J116" s="386">
        <v>9.6287941560149193E-3</v>
      </c>
      <c r="K116" s="386">
        <v>7.0383959999999995E-2</v>
      </c>
      <c r="L116" s="386">
        <v>5.9940449999999999E-2</v>
      </c>
      <c r="M116" s="386">
        <v>6.8777829999999998E-2</v>
      </c>
      <c r="N116" s="65">
        <f t="shared" si="14"/>
        <v>40389</v>
      </c>
      <c r="O116" s="404" t="e">
        <f t="shared" si="15"/>
        <v>#VALUE!</v>
      </c>
      <c r="P116" s="257" t="e">
        <f t="shared" si="16"/>
        <v>#VALUE!</v>
      </c>
      <c r="Q116" s="257" t="e">
        <f t="shared" si="17"/>
        <v>#VALUE!</v>
      </c>
      <c r="R116" s="257" t="e">
        <f t="shared" si="18"/>
        <v>#VALUE!</v>
      </c>
      <c r="S116" s="257" t="e">
        <f t="shared" si="19"/>
        <v>#VALUE!</v>
      </c>
      <c r="T116" s="257" t="e">
        <f t="shared" si="20"/>
        <v>#VALUE!</v>
      </c>
      <c r="U116" s="257" t="e">
        <f t="shared" si="21"/>
        <v>#VALUE!</v>
      </c>
      <c r="V116" s="257" t="e">
        <f t="shared" si="22"/>
        <v>#VALUE!</v>
      </c>
      <c r="AI116" s="319"/>
      <c r="AJ116" s="319"/>
      <c r="AK116" s="319"/>
      <c r="AL116" s="321"/>
    </row>
    <row r="117" spans="1:38" ht="15">
      <c r="A117" s="386">
        <v>25320</v>
      </c>
      <c r="B117" s="389">
        <v>40421</v>
      </c>
      <c r="C117" s="386" t="s">
        <v>404</v>
      </c>
      <c r="D117" s="386" t="s">
        <v>188</v>
      </c>
      <c r="E117" s="386" t="s">
        <v>187</v>
      </c>
      <c r="F117" s="386">
        <v>20384</v>
      </c>
      <c r="G117" s="386" t="s">
        <v>404</v>
      </c>
      <c r="H117" s="386"/>
      <c r="I117" s="386">
        <v>37.259998321533203</v>
      </c>
      <c r="J117" s="386">
        <v>3.7882916629314423E-2</v>
      </c>
      <c r="K117" s="386">
        <v>-4.2886520000000004E-2</v>
      </c>
      <c r="L117" s="386">
        <v>-4.7566049999999999E-2</v>
      </c>
      <c r="M117" s="386">
        <v>-4.7449160000000004E-2</v>
      </c>
      <c r="N117" s="65">
        <f t="shared" si="14"/>
        <v>40421</v>
      </c>
      <c r="O117" s="404" t="e">
        <f t="shared" si="15"/>
        <v>#VALUE!</v>
      </c>
      <c r="P117" s="257" t="e">
        <f t="shared" si="16"/>
        <v>#VALUE!</v>
      </c>
      <c r="Q117" s="257" t="e">
        <f t="shared" si="17"/>
        <v>#VALUE!</v>
      </c>
      <c r="R117" s="257" t="e">
        <f t="shared" si="18"/>
        <v>#VALUE!</v>
      </c>
      <c r="S117" s="257" t="e">
        <f t="shared" si="19"/>
        <v>#VALUE!</v>
      </c>
      <c r="T117" s="257" t="e">
        <f t="shared" si="20"/>
        <v>#VALUE!</v>
      </c>
      <c r="U117" s="257" t="e">
        <f t="shared" si="21"/>
        <v>#VALUE!</v>
      </c>
      <c r="V117" s="257" t="e">
        <f t="shared" si="22"/>
        <v>#VALUE!</v>
      </c>
      <c r="AI117" s="319"/>
      <c r="AJ117" s="319"/>
      <c r="AK117" s="319"/>
      <c r="AL117" s="321"/>
    </row>
    <row r="118" spans="1:38" ht="15">
      <c r="A118" s="386">
        <v>25320</v>
      </c>
      <c r="B118" s="389">
        <v>40451</v>
      </c>
      <c r="C118" s="386" t="s">
        <v>404</v>
      </c>
      <c r="D118" s="386" t="s">
        <v>188</v>
      </c>
      <c r="E118" s="386" t="s">
        <v>187</v>
      </c>
      <c r="F118" s="386">
        <v>20384</v>
      </c>
      <c r="G118" s="386" t="s">
        <v>404</v>
      </c>
      <c r="H118" s="386"/>
      <c r="I118" s="386">
        <v>35.75</v>
      </c>
      <c r="J118" s="386">
        <v>-4.0525991469621658E-2</v>
      </c>
      <c r="K118" s="386">
        <v>9.1668590000000008E-2</v>
      </c>
      <c r="L118" s="386">
        <v>9.6418249999999997E-2</v>
      </c>
      <c r="M118" s="386">
        <v>8.7551100000000007E-2</v>
      </c>
      <c r="N118" s="65">
        <f t="shared" si="14"/>
        <v>40451</v>
      </c>
      <c r="O118" s="404" t="e">
        <f t="shared" si="15"/>
        <v>#VALUE!</v>
      </c>
      <c r="P118" s="257" t="e">
        <f t="shared" si="16"/>
        <v>#VALUE!</v>
      </c>
      <c r="Q118" s="257" t="e">
        <f t="shared" si="17"/>
        <v>#VALUE!</v>
      </c>
      <c r="R118" s="257" t="e">
        <f t="shared" si="18"/>
        <v>#VALUE!</v>
      </c>
      <c r="S118" s="257" t="e">
        <f t="shared" si="19"/>
        <v>#VALUE!</v>
      </c>
      <c r="T118" s="257" t="e">
        <f t="shared" si="20"/>
        <v>#VALUE!</v>
      </c>
      <c r="U118" s="257" t="e">
        <f t="shared" si="21"/>
        <v>#VALUE!</v>
      </c>
      <c r="V118" s="257" t="e">
        <f t="shared" si="22"/>
        <v>#VALUE!</v>
      </c>
      <c r="AI118" s="319"/>
      <c r="AJ118" s="319"/>
      <c r="AK118" s="319"/>
      <c r="AL118" s="321"/>
    </row>
    <row r="119" spans="1:38" ht="15">
      <c r="A119" s="386">
        <v>25320</v>
      </c>
      <c r="B119" s="389">
        <v>40480</v>
      </c>
      <c r="C119" s="386" t="s">
        <v>404</v>
      </c>
      <c r="D119" s="386" t="s">
        <v>188</v>
      </c>
      <c r="E119" s="386" t="s">
        <v>187</v>
      </c>
      <c r="F119" s="386">
        <v>20384</v>
      </c>
      <c r="G119" s="386" t="s">
        <v>404</v>
      </c>
      <c r="H119" s="386"/>
      <c r="I119" s="386">
        <v>36.25</v>
      </c>
      <c r="J119" s="386">
        <v>2.1678321063518524E-2</v>
      </c>
      <c r="K119" s="386">
        <v>3.8606359999999999E-2</v>
      </c>
      <c r="L119" s="386">
        <v>4.0681340000000003E-2</v>
      </c>
      <c r="M119" s="386">
        <v>3.6855940000000004E-2</v>
      </c>
      <c r="N119" s="65">
        <f t="shared" si="14"/>
        <v>40480</v>
      </c>
      <c r="O119" s="404" t="e">
        <f t="shared" si="15"/>
        <v>#VALUE!</v>
      </c>
      <c r="P119" s="257" t="e">
        <f t="shared" si="16"/>
        <v>#VALUE!</v>
      </c>
      <c r="Q119" s="257" t="e">
        <f t="shared" si="17"/>
        <v>#VALUE!</v>
      </c>
      <c r="R119" s="257" t="e">
        <f t="shared" si="18"/>
        <v>#VALUE!</v>
      </c>
      <c r="S119" s="257" t="e">
        <f t="shared" si="19"/>
        <v>#VALUE!</v>
      </c>
      <c r="T119" s="257" t="e">
        <f t="shared" si="20"/>
        <v>#VALUE!</v>
      </c>
      <c r="U119" s="257" t="e">
        <f t="shared" si="21"/>
        <v>#VALUE!</v>
      </c>
      <c r="V119" s="257" t="e">
        <f t="shared" si="22"/>
        <v>#VALUE!</v>
      </c>
      <c r="AI119" s="319"/>
      <c r="AJ119" s="319"/>
      <c r="AK119" s="319"/>
      <c r="AL119" s="321"/>
    </row>
    <row r="120" spans="1:38" ht="15">
      <c r="A120" s="386">
        <v>25320</v>
      </c>
      <c r="B120" s="389">
        <v>40512</v>
      </c>
      <c r="C120" s="386" t="s">
        <v>404</v>
      </c>
      <c r="D120" s="386" t="s">
        <v>188</v>
      </c>
      <c r="E120" s="386" t="s">
        <v>187</v>
      </c>
      <c r="F120" s="386">
        <v>20384</v>
      </c>
      <c r="G120" s="386" t="s">
        <v>404</v>
      </c>
      <c r="H120" s="386"/>
      <c r="I120" s="386">
        <v>33.900001525878906</v>
      </c>
      <c r="J120" s="386">
        <v>-6.482754647731781E-2</v>
      </c>
      <c r="K120" s="386">
        <v>5.1214860000000006E-3</v>
      </c>
      <c r="L120" s="386">
        <v>1.0735950000000001E-2</v>
      </c>
      <c r="M120" s="386">
        <v>-2.2902830000000002E-3</v>
      </c>
      <c r="N120" s="65">
        <f t="shared" si="14"/>
        <v>40512</v>
      </c>
      <c r="O120" s="404" t="e">
        <f t="shared" si="15"/>
        <v>#VALUE!</v>
      </c>
      <c r="P120" s="257" t="e">
        <f t="shared" si="16"/>
        <v>#VALUE!</v>
      </c>
      <c r="Q120" s="257" t="e">
        <f t="shared" si="17"/>
        <v>#VALUE!</v>
      </c>
      <c r="R120" s="257" t="e">
        <f t="shared" si="18"/>
        <v>#VALUE!</v>
      </c>
      <c r="S120" s="257" t="e">
        <f t="shared" si="19"/>
        <v>#VALUE!</v>
      </c>
      <c r="T120" s="257" t="e">
        <f t="shared" si="20"/>
        <v>#VALUE!</v>
      </c>
      <c r="U120" s="257" t="e">
        <f t="shared" si="21"/>
        <v>#VALUE!</v>
      </c>
      <c r="V120" s="257" t="e">
        <f t="shared" si="22"/>
        <v>#VALUE!</v>
      </c>
      <c r="AI120" s="319"/>
      <c r="AJ120" s="319"/>
      <c r="AK120" s="319"/>
      <c r="AL120" s="321"/>
    </row>
    <row r="121" spans="1:38" ht="15">
      <c r="A121" s="386">
        <v>25320</v>
      </c>
      <c r="B121" s="389">
        <v>40543</v>
      </c>
      <c r="C121" s="386" t="s">
        <v>404</v>
      </c>
      <c r="D121" s="386" t="s">
        <v>188</v>
      </c>
      <c r="E121" s="386" t="s">
        <v>187</v>
      </c>
      <c r="F121" s="386">
        <v>20384</v>
      </c>
      <c r="G121" s="386" t="s">
        <v>404</v>
      </c>
      <c r="H121" s="386"/>
      <c r="I121" s="386">
        <v>34.75</v>
      </c>
      <c r="J121" s="386">
        <v>3.3628270030021667E-2</v>
      </c>
      <c r="K121" s="386">
        <v>6.7213389999999998E-2</v>
      </c>
      <c r="L121" s="386">
        <v>6.8851019999999999E-2</v>
      </c>
      <c r="M121" s="386">
        <v>6.5300070000000002E-2</v>
      </c>
      <c r="N121" s="65">
        <f t="shared" si="14"/>
        <v>40543</v>
      </c>
      <c r="O121" s="404" t="e">
        <f t="shared" si="15"/>
        <v>#VALUE!</v>
      </c>
      <c r="P121" s="257" t="e">
        <f t="shared" si="16"/>
        <v>#VALUE!</v>
      </c>
      <c r="Q121" s="257" t="e">
        <f t="shared" si="17"/>
        <v>#VALUE!</v>
      </c>
      <c r="R121" s="257" t="e">
        <f t="shared" si="18"/>
        <v>#VALUE!</v>
      </c>
      <c r="S121" s="257" t="e">
        <f t="shared" si="19"/>
        <v>#VALUE!</v>
      </c>
      <c r="T121" s="257" t="e">
        <f t="shared" si="20"/>
        <v>#VALUE!</v>
      </c>
      <c r="U121" s="257" t="e">
        <f t="shared" si="21"/>
        <v>#VALUE!</v>
      </c>
      <c r="V121" s="257" t="e">
        <f t="shared" si="22"/>
        <v>#VALUE!</v>
      </c>
      <c r="AI121" s="319"/>
      <c r="AJ121" s="319"/>
      <c r="AK121" s="319"/>
      <c r="AL121" s="321"/>
    </row>
    <row r="122" spans="1:38" ht="15">
      <c r="A122" s="386">
        <v>25320</v>
      </c>
      <c r="B122" s="389">
        <v>40574</v>
      </c>
      <c r="C122" s="386" t="s">
        <v>404</v>
      </c>
      <c r="D122" s="386" t="s">
        <v>188</v>
      </c>
      <c r="E122" s="386" t="s">
        <v>187</v>
      </c>
      <c r="F122" s="386">
        <v>20384</v>
      </c>
      <c r="G122" s="386" t="s">
        <v>404</v>
      </c>
      <c r="H122" s="386"/>
      <c r="I122" s="386">
        <v>34.139999389648438</v>
      </c>
      <c r="J122" s="386">
        <v>-1.7553973942995071E-2</v>
      </c>
      <c r="K122" s="386">
        <v>1.9190209999999999E-2</v>
      </c>
      <c r="L122" s="386">
        <v>1.4411750000000001E-2</v>
      </c>
      <c r="M122" s="386">
        <v>2.264559E-2</v>
      </c>
      <c r="N122" s="65">
        <f t="shared" si="14"/>
        <v>40574</v>
      </c>
      <c r="O122" s="404" t="e">
        <f t="shared" si="15"/>
        <v>#VALUE!</v>
      </c>
      <c r="P122" s="257" t="e">
        <f t="shared" si="16"/>
        <v>#VALUE!</v>
      </c>
      <c r="Q122" s="257" t="e">
        <f t="shared" si="17"/>
        <v>#VALUE!</v>
      </c>
      <c r="R122" s="257" t="e">
        <f t="shared" si="18"/>
        <v>#VALUE!</v>
      </c>
      <c r="S122" s="257" t="e">
        <f t="shared" si="19"/>
        <v>#VALUE!</v>
      </c>
      <c r="T122" s="257" t="e">
        <f t="shared" si="20"/>
        <v>#VALUE!</v>
      </c>
      <c r="U122" s="257" t="e">
        <f t="shared" si="21"/>
        <v>#VALUE!</v>
      </c>
      <c r="V122" s="257" t="e">
        <f t="shared" si="22"/>
        <v>#VALUE!</v>
      </c>
      <c r="AI122" s="319"/>
      <c r="AJ122" s="319"/>
      <c r="AK122" s="319"/>
      <c r="AL122" s="321"/>
    </row>
    <row r="123" spans="1:38" ht="15">
      <c r="A123" s="386">
        <v>25320</v>
      </c>
      <c r="B123" s="389">
        <v>40602</v>
      </c>
      <c r="C123" s="386" t="s">
        <v>404</v>
      </c>
      <c r="D123" s="386" t="s">
        <v>188</v>
      </c>
      <c r="E123" s="386" t="s">
        <v>187</v>
      </c>
      <c r="F123" s="386">
        <v>20384</v>
      </c>
      <c r="G123" s="386" t="s">
        <v>404</v>
      </c>
      <c r="H123" s="386"/>
      <c r="I123" s="386">
        <v>33.659999847412109</v>
      </c>
      <c r="J123" s="386">
        <v>-1.4059741050004959E-2</v>
      </c>
      <c r="K123" s="386">
        <v>3.8168340000000002E-2</v>
      </c>
      <c r="L123" s="386">
        <v>3.7036190000000004E-2</v>
      </c>
      <c r="M123" s="386">
        <v>3.1956579999999998E-2</v>
      </c>
      <c r="N123" s="65">
        <f t="shared" si="14"/>
        <v>40602</v>
      </c>
      <c r="O123" s="404" t="e">
        <f t="shared" si="15"/>
        <v>#VALUE!</v>
      </c>
      <c r="P123" s="257" t="e">
        <f t="shared" si="16"/>
        <v>#VALUE!</v>
      </c>
      <c r="Q123" s="257" t="e">
        <f t="shared" si="17"/>
        <v>#VALUE!</v>
      </c>
      <c r="R123" s="257" t="e">
        <f t="shared" si="18"/>
        <v>#VALUE!</v>
      </c>
      <c r="S123" s="257" t="e">
        <f t="shared" si="19"/>
        <v>#VALUE!</v>
      </c>
      <c r="T123" s="257" t="e">
        <f t="shared" si="20"/>
        <v>#VALUE!</v>
      </c>
      <c r="U123" s="257" t="e">
        <f t="shared" si="21"/>
        <v>#VALUE!</v>
      </c>
      <c r="V123" s="257" t="e">
        <f t="shared" si="22"/>
        <v>#VALUE!</v>
      </c>
      <c r="AI123" s="319"/>
      <c r="AJ123" s="319"/>
      <c r="AK123" s="319"/>
      <c r="AL123" s="321"/>
    </row>
    <row r="124" spans="1:38" ht="15">
      <c r="A124" s="386">
        <v>25320</v>
      </c>
      <c r="B124" s="389">
        <v>40633</v>
      </c>
      <c r="C124" s="386" t="s">
        <v>404</v>
      </c>
      <c r="D124" s="386" t="s">
        <v>188</v>
      </c>
      <c r="E124" s="386" t="s">
        <v>187</v>
      </c>
      <c r="F124" s="386">
        <v>20384</v>
      </c>
      <c r="G124" s="386" t="s">
        <v>404</v>
      </c>
      <c r="H124" s="386"/>
      <c r="I124" s="386">
        <v>33.110000610351563</v>
      </c>
      <c r="J124" s="386">
        <v>-1.6339845955371857E-2</v>
      </c>
      <c r="K124" s="386">
        <v>3.3425440000000002E-3</v>
      </c>
      <c r="L124" s="386">
        <v>8.604744000000001E-3</v>
      </c>
      <c r="M124" s="386">
        <v>-1.0473020000000002E-3</v>
      </c>
      <c r="N124" s="65">
        <f t="shared" si="14"/>
        <v>40633</v>
      </c>
      <c r="O124" s="404" t="e">
        <f t="shared" si="15"/>
        <v>#VALUE!</v>
      </c>
      <c r="P124" s="257" t="e">
        <f t="shared" si="16"/>
        <v>#VALUE!</v>
      </c>
      <c r="Q124" s="257" t="e">
        <f t="shared" si="17"/>
        <v>#VALUE!</v>
      </c>
      <c r="R124" s="257" t="e">
        <f t="shared" si="18"/>
        <v>#VALUE!</v>
      </c>
      <c r="S124" s="257" t="e">
        <f t="shared" si="19"/>
        <v>#VALUE!</v>
      </c>
      <c r="T124" s="257" t="e">
        <f t="shared" si="20"/>
        <v>#VALUE!</v>
      </c>
      <c r="U124" s="257" t="e">
        <f t="shared" si="21"/>
        <v>#VALUE!</v>
      </c>
      <c r="V124" s="257" t="e">
        <f t="shared" si="22"/>
        <v>#VALUE!</v>
      </c>
      <c r="AI124" s="319"/>
      <c r="AJ124" s="319"/>
      <c r="AK124" s="319"/>
      <c r="AL124" s="321"/>
    </row>
    <row r="125" spans="1:38" ht="15">
      <c r="A125" s="386">
        <v>25320</v>
      </c>
      <c r="B125" s="389">
        <v>40662</v>
      </c>
      <c r="C125" s="386" t="s">
        <v>404</v>
      </c>
      <c r="D125" s="386" t="s">
        <v>188</v>
      </c>
      <c r="E125" s="386" t="s">
        <v>187</v>
      </c>
      <c r="F125" s="386">
        <v>20384</v>
      </c>
      <c r="G125" s="386" t="s">
        <v>404</v>
      </c>
      <c r="H125" s="386"/>
      <c r="I125" s="386">
        <v>33.590000152587891</v>
      </c>
      <c r="J125" s="386">
        <v>2.325579896569252E-2</v>
      </c>
      <c r="K125" s="386">
        <v>2.8601890000000001E-2</v>
      </c>
      <c r="L125" s="386">
        <v>1.9202940000000002E-2</v>
      </c>
      <c r="M125" s="386">
        <v>2.8495360000000001E-2</v>
      </c>
      <c r="N125" s="65">
        <f t="shared" si="14"/>
        <v>40662</v>
      </c>
      <c r="O125" s="404" t="e">
        <f t="shared" si="15"/>
        <v>#VALUE!</v>
      </c>
      <c r="P125" s="257" t="e">
        <f t="shared" si="16"/>
        <v>#VALUE!</v>
      </c>
      <c r="Q125" s="257" t="e">
        <f t="shared" si="17"/>
        <v>#VALUE!</v>
      </c>
      <c r="R125" s="257" t="e">
        <f t="shared" si="18"/>
        <v>#VALUE!</v>
      </c>
      <c r="S125" s="257" t="e">
        <f t="shared" si="19"/>
        <v>#VALUE!</v>
      </c>
      <c r="T125" s="257" t="e">
        <f t="shared" si="20"/>
        <v>#VALUE!</v>
      </c>
      <c r="U125" s="257" t="e">
        <f t="shared" si="21"/>
        <v>#VALUE!</v>
      </c>
      <c r="V125" s="257" t="e">
        <f t="shared" si="22"/>
        <v>#VALUE!</v>
      </c>
      <c r="AI125" s="319"/>
      <c r="AJ125" s="319"/>
      <c r="AK125" s="319"/>
      <c r="AL125" s="321"/>
    </row>
    <row r="126" spans="1:38" ht="15">
      <c r="A126" s="386">
        <v>25320</v>
      </c>
      <c r="B126" s="389">
        <v>40694</v>
      </c>
      <c r="C126" s="386" t="s">
        <v>404</v>
      </c>
      <c r="D126" s="386" t="s">
        <v>188</v>
      </c>
      <c r="E126" s="386" t="s">
        <v>187</v>
      </c>
      <c r="F126" s="386">
        <v>20384</v>
      </c>
      <c r="G126" s="386" t="s">
        <v>404</v>
      </c>
      <c r="H126" s="386"/>
      <c r="I126" s="386">
        <v>34.75</v>
      </c>
      <c r="J126" s="386">
        <v>3.4534081816673279E-2</v>
      </c>
      <c r="K126" s="386">
        <v>-1.495751E-2</v>
      </c>
      <c r="L126" s="386">
        <v>-1.8549490000000002E-2</v>
      </c>
      <c r="M126" s="386">
        <v>-1.350093E-2</v>
      </c>
      <c r="N126" s="65">
        <f t="shared" si="14"/>
        <v>40694</v>
      </c>
      <c r="O126" s="404" t="e">
        <f t="shared" si="15"/>
        <v>#VALUE!</v>
      </c>
      <c r="P126" s="257" t="e">
        <f t="shared" si="16"/>
        <v>#VALUE!</v>
      </c>
      <c r="Q126" s="257" t="e">
        <f t="shared" si="17"/>
        <v>#VALUE!</v>
      </c>
      <c r="R126" s="257" t="e">
        <f t="shared" si="18"/>
        <v>#VALUE!</v>
      </c>
      <c r="S126" s="257" t="e">
        <f t="shared" si="19"/>
        <v>#VALUE!</v>
      </c>
      <c r="T126" s="257" t="e">
        <f t="shared" si="20"/>
        <v>#VALUE!</v>
      </c>
      <c r="U126" s="257" t="e">
        <f t="shared" si="21"/>
        <v>#VALUE!</v>
      </c>
      <c r="V126" s="257" t="e">
        <f t="shared" si="22"/>
        <v>#VALUE!</v>
      </c>
      <c r="AI126" s="319"/>
      <c r="AJ126" s="319"/>
      <c r="AK126" s="319"/>
      <c r="AL126" s="321"/>
    </row>
    <row r="127" spans="1:38" ht="15">
      <c r="A127" s="386">
        <v>25320</v>
      </c>
      <c r="B127" s="389">
        <v>40724</v>
      </c>
      <c r="C127" s="386" t="s">
        <v>404</v>
      </c>
      <c r="D127" s="386" t="s">
        <v>188</v>
      </c>
      <c r="E127" s="386" t="s">
        <v>187</v>
      </c>
      <c r="F127" s="386">
        <v>20384</v>
      </c>
      <c r="G127" s="386" t="s">
        <v>404</v>
      </c>
      <c r="H127" s="386"/>
      <c r="I127" s="386">
        <v>34.549999237060547</v>
      </c>
      <c r="J127" s="386">
        <v>-5.7554175145924091E-3</v>
      </c>
      <c r="K127" s="386">
        <v>-1.8452940000000001E-2</v>
      </c>
      <c r="L127" s="386">
        <v>-2.4105620000000001E-2</v>
      </c>
      <c r="M127" s="386">
        <v>-1.8257510000000001E-2</v>
      </c>
      <c r="N127" s="65">
        <f t="shared" si="14"/>
        <v>40724</v>
      </c>
      <c r="O127" s="404" t="e">
        <f t="shared" si="15"/>
        <v>#VALUE!</v>
      </c>
      <c r="P127" s="257" t="e">
        <f t="shared" si="16"/>
        <v>#VALUE!</v>
      </c>
      <c r="Q127" s="257" t="e">
        <f t="shared" si="17"/>
        <v>#VALUE!</v>
      </c>
      <c r="R127" s="257" t="e">
        <f t="shared" si="18"/>
        <v>#VALUE!</v>
      </c>
      <c r="S127" s="257" t="e">
        <f t="shared" si="19"/>
        <v>#VALUE!</v>
      </c>
      <c r="T127" s="257" t="e">
        <f t="shared" si="20"/>
        <v>#VALUE!</v>
      </c>
      <c r="U127" s="257" t="e">
        <f t="shared" si="21"/>
        <v>#VALUE!</v>
      </c>
      <c r="V127" s="257" t="e">
        <f t="shared" si="22"/>
        <v>#VALUE!</v>
      </c>
      <c r="AI127" s="319"/>
      <c r="AJ127" s="319"/>
      <c r="AK127" s="319"/>
      <c r="AL127" s="321"/>
    </row>
    <row r="128" spans="1:38" ht="15">
      <c r="A128" s="386">
        <v>25320</v>
      </c>
      <c r="B128" s="389">
        <v>40753</v>
      </c>
      <c r="C128" s="386" t="s">
        <v>404</v>
      </c>
      <c r="D128" s="386" t="s">
        <v>188</v>
      </c>
      <c r="E128" s="386" t="s">
        <v>187</v>
      </c>
      <c r="F128" s="386">
        <v>20384</v>
      </c>
      <c r="G128" s="386" t="s">
        <v>404</v>
      </c>
      <c r="H128" s="386"/>
      <c r="I128" s="386">
        <v>33.049999237060547</v>
      </c>
      <c r="J128" s="386">
        <v>-3.502170741558075E-2</v>
      </c>
      <c r="K128" s="386">
        <v>-2.2550299999999999E-2</v>
      </c>
      <c r="L128" s="386">
        <v>-2.181288E-2</v>
      </c>
      <c r="M128" s="386">
        <v>-2.1474440000000001E-2</v>
      </c>
      <c r="N128" s="65">
        <f t="shared" si="14"/>
        <v>40753</v>
      </c>
      <c r="O128" s="404" t="e">
        <f t="shared" si="15"/>
        <v>#VALUE!</v>
      </c>
      <c r="P128" s="257" t="e">
        <f t="shared" si="16"/>
        <v>#VALUE!</v>
      </c>
      <c r="Q128" s="257" t="e">
        <f t="shared" si="17"/>
        <v>#VALUE!</v>
      </c>
      <c r="R128" s="257" t="e">
        <f t="shared" si="18"/>
        <v>#VALUE!</v>
      </c>
      <c r="S128" s="257" t="e">
        <f t="shared" si="19"/>
        <v>#VALUE!</v>
      </c>
      <c r="T128" s="257" t="e">
        <f t="shared" si="20"/>
        <v>#VALUE!</v>
      </c>
      <c r="U128" s="257" t="e">
        <f t="shared" si="21"/>
        <v>#VALUE!</v>
      </c>
      <c r="V128" s="257" t="e">
        <f t="shared" si="22"/>
        <v>#VALUE!</v>
      </c>
      <c r="AI128" s="319"/>
      <c r="AJ128" s="319"/>
      <c r="AK128" s="319"/>
      <c r="AL128" s="321"/>
    </row>
    <row r="129" spans="1:38" ht="15">
      <c r="A129" s="386">
        <v>25320</v>
      </c>
      <c r="B129" s="389">
        <v>40786</v>
      </c>
      <c r="C129" s="386" t="s">
        <v>404</v>
      </c>
      <c r="D129" s="386" t="s">
        <v>188</v>
      </c>
      <c r="E129" s="386" t="s">
        <v>187</v>
      </c>
      <c r="F129" s="386">
        <v>20384</v>
      </c>
      <c r="G129" s="386" t="s">
        <v>404</v>
      </c>
      <c r="H129" s="386"/>
      <c r="I129" s="386">
        <v>31.870000839233398</v>
      </c>
      <c r="J129" s="386">
        <v>-3.5703431814908981E-2</v>
      </c>
      <c r="K129" s="386">
        <v>-5.7596580000000001E-2</v>
      </c>
      <c r="L129" s="386">
        <v>-7.5714970000000006E-2</v>
      </c>
      <c r="M129" s="386">
        <v>-5.6791100000000004E-2</v>
      </c>
      <c r="N129" s="65">
        <f t="shared" si="14"/>
        <v>40786</v>
      </c>
      <c r="O129" s="404" t="e">
        <f t="shared" si="15"/>
        <v>#VALUE!</v>
      </c>
      <c r="P129" s="257" t="e">
        <f t="shared" si="16"/>
        <v>#VALUE!</v>
      </c>
      <c r="Q129" s="257" t="e">
        <f t="shared" si="17"/>
        <v>#VALUE!</v>
      </c>
      <c r="R129" s="257" t="e">
        <f t="shared" si="18"/>
        <v>#VALUE!</v>
      </c>
      <c r="S129" s="257" t="e">
        <f t="shared" si="19"/>
        <v>#VALUE!</v>
      </c>
      <c r="T129" s="257" t="e">
        <f t="shared" si="20"/>
        <v>#VALUE!</v>
      </c>
      <c r="U129" s="257" t="e">
        <f t="shared" si="21"/>
        <v>#VALUE!</v>
      </c>
      <c r="V129" s="257" t="e">
        <f t="shared" si="22"/>
        <v>#VALUE!</v>
      </c>
      <c r="AI129" s="319"/>
      <c r="AJ129" s="319"/>
      <c r="AK129" s="319"/>
      <c r="AL129" s="321"/>
    </row>
    <row r="130" spans="1:38" ht="15">
      <c r="A130" s="386">
        <v>25320</v>
      </c>
      <c r="B130" s="389">
        <v>40816</v>
      </c>
      <c r="C130" s="386" t="s">
        <v>404</v>
      </c>
      <c r="D130" s="386" t="s">
        <v>188</v>
      </c>
      <c r="E130" s="386" t="s">
        <v>187</v>
      </c>
      <c r="F130" s="386">
        <v>20384</v>
      </c>
      <c r="G130" s="386" t="s">
        <v>404</v>
      </c>
      <c r="H130" s="386"/>
      <c r="I130" s="386">
        <v>32.369998931884766</v>
      </c>
      <c r="J130" s="386">
        <v>1.568867452442646E-2</v>
      </c>
      <c r="K130" s="386">
        <v>-8.5029969999999996E-2</v>
      </c>
      <c r="L130" s="386">
        <v>-0.10091979999999999</v>
      </c>
      <c r="M130" s="386">
        <v>-7.1762010000000001E-2</v>
      </c>
      <c r="N130" s="65">
        <f t="shared" si="14"/>
        <v>40816</v>
      </c>
      <c r="O130" s="404" t="e">
        <f t="shared" si="15"/>
        <v>#VALUE!</v>
      </c>
      <c r="P130" s="257" t="e">
        <f t="shared" si="16"/>
        <v>#VALUE!</v>
      </c>
      <c r="Q130" s="257" t="e">
        <f t="shared" si="17"/>
        <v>#VALUE!</v>
      </c>
      <c r="R130" s="257" t="e">
        <f t="shared" si="18"/>
        <v>#VALUE!</v>
      </c>
      <c r="S130" s="257" t="e">
        <f t="shared" si="19"/>
        <v>#VALUE!</v>
      </c>
      <c r="T130" s="257" t="e">
        <f t="shared" si="20"/>
        <v>#VALUE!</v>
      </c>
      <c r="U130" s="257" t="e">
        <f t="shared" si="21"/>
        <v>#VALUE!</v>
      </c>
      <c r="V130" s="257" t="e">
        <f t="shared" si="22"/>
        <v>#VALUE!</v>
      </c>
      <c r="AI130" s="319"/>
      <c r="AJ130" s="319"/>
      <c r="AK130" s="319"/>
      <c r="AL130" s="321"/>
    </row>
    <row r="131" spans="1:38" ht="15">
      <c r="A131" s="386">
        <v>25320</v>
      </c>
      <c r="B131" s="389">
        <v>40847</v>
      </c>
      <c r="C131" s="386" t="s">
        <v>404</v>
      </c>
      <c r="D131" s="386" t="s">
        <v>188</v>
      </c>
      <c r="E131" s="386" t="s">
        <v>187</v>
      </c>
      <c r="F131" s="386">
        <v>20384</v>
      </c>
      <c r="G131" s="386" t="s">
        <v>404</v>
      </c>
      <c r="H131" s="386"/>
      <c r="I131" s="386">
        <v>33.25</v>
      </c>
      <c r="J131" s="386">
        <v>3.6144610494375229E-2</v>
      </c>
      <c r="K131" s="386">
        <v>0.1142146</v>
      </c>
      <c r="L131" s="386">
        <v>0.1076973</v>
      </c>
      <c r="M131" s="386">
        <v>0.107723</v>
      </c>
      <c r="N131" s="65">
        <f t="shared" ref="N131:N194" si="23">B131</f>
        <v>40847</v>
      </c>
      <c r="O131" s="404" t="e">
        <f t="shared" ref="O131:O194" si="24">IF(AND(($X$12-4)&lt;=$N131,($X$13)&gt;=($N131-4)),J131," ")</f>
        <v>#VALUE!</v>
      </c>
      <c r="P131" s="257" t="e">
        <f t="shared" ref="P131:P194" si="25">IF(AND(($X$12-4)&lt;=$N131,($X$13)&gt;=($N131-4)),K131," ")</f>
        <v>#VALUE!</v>
      </c>
      <c r="Q131" s="257" t="e">
        <f t="shared" ref="Q131:Q194" si="26">IF(AND(($X$12-4)&lt;=$N131,($X$13)&gt;=($N131-4)),L131," ")</f>
        <v>#VALUE!</v>
      </c>
      <c r="R131" s="257" t="e">
        <f t="shared" ref="R131:R194" si="27">IF(AND(($X$12-4)&lt;=$N131,($X$13)&gt;=($N131-4)),M131," ")</f>
        <v>#VALUE!</v>
      </c>
      <c r="S131" s="257" t="e">
        <f t="shared" si="19"/>
        <v>#VALUE!</v>
      </c>
      <c r="T131" s="257" t="e">
        <f t="shared" si="20"/>
        <v>#VALUE!</v>
      </c>
      <c r="U131" s="257" t="e">
        <f t="shared" si="21"/>
        <v>#VALUE!</v>
      </c>
      <c r="V131" s="257" t="e">
        <f t="shared" si="22"/>
        <v>#VALUE!</v>
      </c>
      <c r="AI131" s="319"/>
      <c r="AJ131" s="319"/>
      <c r="AK131" s="319"/>
      <c r="AL131" s="321"/>
    </row>
    <row r="132" spans="1:38" ht="15">
      <c r="A132" s="386">
        <v>25320</v>
      </c>
      <c r="B132" s="389">
        <v>40877</v>
      </c>
      <c r="C132" s="386" t="s">
        <v>404</v>
      </c>
      <c r="D132" s="386" t="s">
        <v>188</v>
      </c>
      <c r="E132" s="386" t="s">
        <v>187</v>
      </c>
      <c r="F132" s="386">
        <v>20384</v>
      </c>
      <c r="G132" s="386" t="s">
        <v>404</v>
      </c>
      <c r="H132" s="386"/>
      <c r="I132" s="386">
        <v>32.599998474121094</v>
      </c>
      <c r="J132" s="386">
        <v>-1.9548917189240456E-2</v>
      </c>
      <c r="K132" s="386">
        <v>-6.2733340000000002E-3</v>
      </c>
      <c r="L132" s="386">
        <v>-2.0644760000000002E-2</v>
      </c>
      <c r="M132" s="386">
        <v>-5.0586450000000005E-3</v>
      </c>
      <c r="N132" s="65">
        <f t="shared" si="23"/>
        <v>40877</v>
      </c>
      <c r="O132" s="404" t="e">
        <f t="shared" si="24"/>
        <v>#VALUE!</v>
      </c>
      <c r="P132" s="257" t="e">
        <f t="shared" si="25"/>
        <v>#VALUE!</v>
      </c>
      <c r="Q132" s="257" t="e">
        <f t="shared" si="26"/>
        <v>#VALUE!</v>
      </c>
      <c r="R132" s="257" t="e">
        <f t="shared" si="27"/>
        <v>#VALUE!</v>
      </c>
      <c r="S132" s="257" t="e">
        <f t="shared" si="19"/>
        <v>#VALUE!</v>
      </c>
      <c r="T132" s="257" t="e">
        <f t="shared" si="20"/>
        <v>#VALUE!</v>
      </c>
      <c r="U132" s="257" t="e">
        <f t="shared" si="21"/>
        <v>#VALUE!</v>
      </c>
      <c r="V132" s="257" t="e">
        <f t="shared" si="22"/>
        <v>#VALUE!</v>
      </c>
      <c r="AI132" s="319"/>
      <c r="AJ132" s="319"/>
      <c r="AK132" s="319"/>
      <c r="AL132" s="321"/>
    </row>
    <row r="133" spans="1:38" ht="15">
      <c r="A133" s="386">
        <v>25320</v>
      </c>
      <c r="B133" s="389">
        <v>40907</v>
      </c>
      <c r="C133" s="386" t="s">
        <v>404</v>
      </c>
      <c r="D133" s="386" t="s">
        <v>188</v>
      </c>
      <c r="E133" s="386" t="s">
        <v>187</v>
      </c>
      <c r="F133" s="386">
        <v>20384</v>
      </c>
      <c r="G133" s="386" t="s">
        <v>404</v>
      </c>
      <c r="H133" s="386"/>
      <c r="I133" s="386">
        <v>33.240001678466797</v>
      </c>
      <c r="J133" s="386">
        <v>2.8527706861495972E-2</v>
      </c>
      <c r="K133" s="386">
        <v>3.6706110000000003E-3</v>
      </c>
      <c r="L133" s="386">
        <v>-3.5607020000000002E-3</v>
      </c>
      <c r="M133" s="386">
        <v>8.5327509999999999E-3</v>
      </c>
      <c r="N133" s="65">
        <f t="shared" si="23"/>
        <v>40907</v>
      </c>
      <c r="O133" s="404" t="e">
        <f t="shared" si="24"/>
        <v>#VALUE!</v>
      </c>
      <c r="P133" s="257" t="e">
        <f t="shared" si="25"/>
        <v>#VALUE!</v>
      </c>
      <c r="Q133" s="257" t="e">
        <f t="shared" si="26"/>
        <v>#VALUE!</v>
      </c>
      <c r="R133" s="257" t="e">
        <f t="shared" si="27"/>
        <v>#VALUE!</v>
      </c>
      <c r="S133" s="257" t="e">
        <f t="shared" si="19"/>
        <v>#VALUE!</v>
      </c>
      <c r="T133" s="257" t="e">
        <f t="shared" si="20"/>
        <v>#VALUE!</v>
      </c>
      <c r="U133" s="257" t="e">
        <f t="shared" si="21"/>
        <v>#VALUE!</v>
      </c>
      <c r="V133" s="257" t="e">
        <f t="shared" si="22"/>
        <v>#VALUE!</v>
      </c>
      <c r="AI133" s="319"/>
      <c r="AJ133" s="319"/>
      <c r="AK133" s="319"/>
      <c r="AL133" s="321"/>
    </row>
    <row r="134" spans="1:38" ht="15">
      <c r="A134" s="386">
        <v>25320</v>
      </c>
      <c r="B134" s="389">
        <v>40939</v>
      </c>
      <c r="C134" s="386" t="s">
        <v>404</v>
      </c>
      <c r="D134" s="386" t="s">
        <v>188</v>
      </c>
      <c r="E134" s="386" t="s">
        <v>187</v>
      </c>
      <c r="F134" s="386">
        <v>20384</v>
      </c>
      <c r="G134" s="386" t="s">
        <v>404</v>
      </c>
      <c r="H134" s="386"/>
      <c r="I134" s="386">
        <v>31.700000762939453</v>
      </c>
      <c r="J134" s="386">
        <v>-4.6329747885465622E-2</v>
      </c>
      <c r="K134" s="386">
        <v>5.4139520000000003E-2</v>
      </c>
      <c r="L134" s="386">
        <v>8.5342000000000001E-2</v>
      </c>
      <c r="M134" s="386">
        <v>4.358302E-2</v>
      </c>
      <c r="N134" s="65">
        <f t="shared" si="23"/>
        <v>40939</v>
      </c>
      <c r="O134" s="404" t="e">
        <f t="shared" si="24"/>
        <v>#VALUE!</v>
      </c>
      <c r="P134" s="257" t="e">
        <f t="shared" si="25"/>
        <v>#VALUE!</v>
      </c>
      <c r="Q134" s="257" t="e">
        <f t="shared" si="26"/>
        <v>#VALUE!</v>
      </c>
      <c r="R134" s="257" t="e">
        <f t="shared" si="27"/>
        <v>#VALUE!</v>
      </c>
      <c r="S134" s="257" t="e">
        <f t="shared" si="19"/>
        <v>#VALUE!</v>
      </c>
      <c r="T134" s="257" t="e">
        <f t="shared" si="20"/>
        <v>#VALUE!</v>
      </c>
      <c r="U134" s="257" t="e">
        <f t="shared" si="21"/>
        <v>#VALUE!</v>
      </c>
      <c r="V134" s="257" t="e">
        <f t="shared" si="22"/>
        <v>#VALUE!</v>
      </c>
      <c r="AI134" s="319"/>
      <c r="AJ134" s="319"/>
      <c r="AK134" s="319"/>
      <c r="AL134" s="321"/>
    </row>
    <row r="135" spans="1:38" ht="15">
      <c r="A135" s="386">
        <v>25320</v>
      </c>
      <c r="B135" s="389">
        <v>40968</v>
      </c>
      <c r="C135" s="386" t="s">
        <v>404</v>
      </c>
      <c r="D135" s="386" t="s">
        <v>188</v>
      </c>
      <c r="E135" s="386" t="s">
        <v>187</v>
      </c>
      <c r="F135" s="386">
        <v>20384</v>
      </c>
      <c r="G135" s="386" t="s">
        <v>404</v>
      </c>
      <c r="H135" s="386"/>
      <c r="I135" s="386">
        <v>33.319999694824219</v>
      </c>
      <c r="J135" s="386">
        <v>5.1104065030813217E-2</v>
      </c>
      <c r="K135" s="386">
        <v>4.1252549999999999E-2</v>
      </c>
      <c r="L135" s="386">
        <v>3.649384E-2</v>
      </c>
      <c r="M135" s="386">
        <v>4.0589449999999999E-2</v>
      </c>
      <c r="N135" s="65">
        <f t="shared" si="23"/>
        <v>40968</v>
      </c>
      <c r="O135" s="404" t="e">
        <f t="shared" si="24"/>
        <v>#VALUE!</v>
      </c>
      <c r="P135" s="257" t="e">
        <f t="shared" si="25"/>
        <v>#VALUE!</v>
      </c>
      <c r="Q135" s="257" t="e">
        <f t="shared" si="26"/>
        <v>#VALUE!</v>
      </c>
      <c r="R135" s="257" t="e">
        <f t="shared" si="27"/>
        <v>#VALUE!</v>
      </c>
      <c r="S135" s="257" t="e">
        <f t="shared" si="19"/>
        <v>#VALUE!</v>
      </c>
      <c r="T135" s="257" t="e">
        <f t="shared" si="20"/>
        <v>#VALUE!</v>
      </c>
      <c r="U135" s="257" t="e">
        <f t="shared" si="21"/>
        <v>#VALUE!</v>
      </c>
      <c r="V135" s="257" t="e">
        <f t="shared" si="22"/>
        <v>#VALUE!</v>
      </c>
      <c r="AI135" s="319"/>
      <c r="AJ135" s="319"/>
      <c r="AK135" s="319"/>
      <c r="AL135" s="321"/>
    </row>
    <row r="136" spans="1:38" ht="15">
      <c r="A136" s="386">
        <v>25320</v>
      </c>
      <c r="B136" s="389">
        <v>40998</v>
      </c>
      <c r="C136" s="386" t="s">
        <v>404</v>
      </c>
      <c r="D136" s="386" t="s">
        <v>188</v>
      </c>
      <c r="E136" s="386" t="s">
        <v>187</v>
      </c>
      <c r="F136" s="386">
        <v>20384</v>
      </c>
      <c r="G136" s="386" t="s">
        <v>404</v>
      </c>
      <c r="H136" s="386"/>
      <c r="I136" s="386">
        <v>33.849998474121094</v>
      </c>
      <c r="J136" s="386">
        <v>1.5906326472759247E-2</v>
      </c>
      <c r="K136" s="386">
        <v>2.4039370000000001E-2</v>
      </c>
      <c r="L136" s="386">
        <v>1.7608260000000001E-2</v>
      </c>
      <c r="M136" s="386">
        <v>3.133238E-2</v>
      </c>
      <c r="N136" s="65">
        <f t="shared" si="23"/>
        <v>40998</v>
      </c>
      <c r="O136" s="404" t="e">
        <f t="shared" si="24"/>
        <v>#VALUE!</v>
      </c>
      <c r="P136" s="257" t="e">
        <f t="shared" si="25"/>
        <v>#VALUE!</v>
      </c>
      <c r="Q136" s="257" t="e">
        <f t="shared" si="26"/>
        <v>#VALUE!</v>
      </c>
      <c r="R136" s="257" t="e">
        <f t="shared" si="27"/>
        <v>#VALUE!</v>
      </c>
      <c r="S136" s="257" t="e">
        <f t="shared" si="19"/>
        <v>#VALUE!</v>
      </c>
      <c r="T136" s="257" t="e">
        <f t="shared" si="20"/>
        <v>#VALUE!</v>
      </c>
      <c r="U136" s="257" t="e">
        <f t="shared" si="21"/>
        <v>#VALUE!</v>
      </c>
      <c r="V136" s="257" t="e">
        <f t="shared" si="22"/>
        <v>#VALUE!</v>
      </c>
      <c r="AI136" s="319"/>
      <c r="AJ136" s="319"/>
      <c r="AK136" s="319"/>
      <c r="AL136" s="321"/>
    </row>
    <row r="137" spans="1:38" ht="15">
      <c r="A137" s="386">
        <v>25320</v>
      </c>
      <c r="B137" s="389">
        <v>41029</v>
      </c>
      <c r="C137" s="386" t="s">
        <v>404</v>
      </c>
      <c r="D137" s="386" t="s">
        <v>188</v>
      </c>
      <c r="E137" s="386" t="s">
        <v>187</v>
      </c>
      <c r="F137" s="386">
        <v>20384</v>
      </c>
      <c r="G137" s="386" t="s">
        <v>404</v>
      </c>
      <c r="H137" s="386"/>
      <c r="I137" s="386">
        <v>33.830001831054688</v>
      </c>
      <c r="J137" s="386">
        <v>7.9764658585190773E-3</v>
      </c>
      <c r="K137" s="386">
        <v>-6.8402290000000006E-3</v>
      </c>
      <c r="L137" s="386">
        <v>-9.1063340000000007E-3</v>
      </c>
      <c r="M137" s="386">
        <v>-7.4974970000000005E-3</v>
      </c>
      <c r="N137" s="65">
        <f t="shared" si="23"/>
        <v>41029</v>
      </c>
      <c r="O137" s="404" t="e">
        <f t="shared" si="24"/>
        <v>#VALUE!</v>
      </c>
      <c r="P137" s="257" t="e">
        <f t="shared" si="25"/>
        <v>#VALUE!</v>
      </c>
      <c r="Q137" s="257" t="e">
        <f t="shared" si="26"/>
        <v>#VALUE!</v>
      </c>
      <c r="R137" s="257" t="e">
        <f t="shared" si="27"/>
        <v>#VALUE!</v>
      </c>
      <c r="S137" s="257" t="e">
        <f t="shared" si="19"/>
        <v>#VALUE!</v>
      </c>
      <c r="T137" s="257" t="e">
        <f t="shared" si="20"/>
        <v>#VALUE!</v>
      </c>
      <c r="U137" s="257" t="e">
        <f t="shared" si="21"/>
        <v>#VALUE!</v>
      </c>
      <c r="V137" s="257" t="e">
        <f t="shared" si="22"/>
        <v>#VALUE!</v>
      </c>
      <c r="AI137" s="319"/>
      <c r="AJ137" s="319"/>
      <c r="AK137" s="319"/>
      <c r="AL137" s="321"/>
    </row>
    <row r="138" spans="1:38" ht="15">
      <c r="A138" s="386">
        <v>25320</v>
      </c>
      <c r="B138" s="389">
        <v>41060</v>
      </c>
      <c r="C138" s="386" t="s">
        <v>404</v>
      </c>
      <c r="D138" s="386" t="s">
        <v>188</v>
      </c>
      <c r="E138" s="386" t="s">
        <v>187</v>
      </c>
      <c r="F138" s="386">
        <v>20384</v>
      </c>
      <c r="G138" s="386" t="s">
        <v>404</v>
      </c>
      <c r="H138" s="386"/>
      <c r="I138" s="386">
        <v>31.700000762939453</v>
      </c>
      <c r="J138" s="386">
        <v>-6.2961898744106293E-2</v>
      </c>
      <c r="K138" s="386">
        <v>-6.5641020000000008E-2</v>
      </c>
      <c r="L138" s="386">
        <v>-6.8417900000000004E-2</v>
      </c>
      <c r="M138" s="386">
        <v>-6.2650670000000006E-2</v>
      </c>
      <c r="N138" s="65">
        <f t="shared" si="23"/>
        <v>41060</v>
      </c>
      <c r="O138" s="404" t="e">
        <f t="shared" si="24"/>
        <v>#VALUE!</v>
      </c>
      <c r="P138" s="257" t="e">
        <f t="shared" si="25"/>
        <v>#VALUE!</v>
      </c>
      <c r="Q138" s="257" t="e">
        <f t="shared" si="26"/>
        <v>#VALUE!</v>
      </c>
      <c r="R138" s="257" t="e">
        <f t="shared" si="27"/>
        <v>#VALUE!</v>
      </c>
      <c r="S138" s="257" t="e">
        <f t="shared" si="19"/>
        <v>#VALUE!</v>
      </c>
      <c r="T138" s="257" t="e">
        <f t="shared" si="20"/>
        <v>#VALUE!</v>
      </c>
      <c r="U138" s="257" t="e">
        <f t="shared" si="21"/>
        <v>#VALUE!</v>
      </c>
      <c r="V138" s="257" t="e">
        <f t="shared" si="22"/>
        <v>#VALUE!</v>
      </c>
      <c r="AI138" s="319"/>
      <c r="AJ138" s="319"/>
      <c r="AK138" s="319"/>
      <c r="AL138" s="321"/>
    </row>
    <row r="139" spans="1:38" ht="15">
      <c r="A139" s="386">
        <v>25320</v>
      </c>
      <c r="B139" s="389">
        <v>41089</v>
      </c>
      <c r="C139" s="386" t="s">
        <v>404</v>
      </c>
      <c r="D139" s="386" t="s">
        <v>188</v>
      </c>
      <c r="E139" s="386" t="s">
        <v>187</v>
      </c>
      <c r="F139" s="386">
        <v>20384</v>
      </c>
      <c r="G139" s="386" t="s">
        <v>404</v>
      </c>
      <c r="H139" s="386"/>
      <c r="I139" s="386">
        <v>33.380001068115234</v>
      </c>
      <c r="J139" s="386">
        <v>5.2996855229139328E-2</v>
      </c>
      <c r="K139" s="386">
        <v>3.8180820000000004E-2</v>
      </c>
      <c r="L139" s="386">
        <v>3.4187990000000001E-2</v>
      </c>
      <c r="M139" s="386">
        <v>3.955492E-2</v>
      </c>
      <c r="N139" s="65">
        <f t="shared" si="23"/>
        <v>41089</v>
      </c>
      <c r="O139" s="404" t="e">
        <f t="shared" si="24"/>
        <v>#VALUE!</v>
      </c>
      <c r="P139" s="257" t="e">
        <f t="shared" si="25"/>
        <v>#VALUE!</v>
      </c>
      <c r="Q139" s="257" t="e">
        <f t="shared" si="26"/>
        <v>#VALUE!</v>
      </c>
      <c r="R139" s="257" t="e">
        <f t="shared" si="27"/>
        <v>#VALUE!</v>
      </c>
      <c r="S139" s="257" t="e">
        <f t="shared" si="19"/>
        <v>#VALUE!</v>
      </c>
      <c r="T139" s="257" t="e">
        <f t="shared" si="20"/>
        <v>#VALUE!</v>
      </c>
      <c r="U139" s="257" t="e">
        <f t="shared" si="21"/>
        <v>#VALUE!</v>
      </c>
      <c r="V139" s="257" t="e">
        <f t="shared" si="22"/>
        <v>#VALUE!</v>
      </c>
      <c r="AI139" s="319"/>
      <c r="AJ139" s="319"/>
      <c r="AK139" s="319"/>
      <c r="AL139" s="321"/>
    </row>
    <row r="140" spans="1:38" ht="15">
      <c r="A140" s="386">
        <v>25320</v>
      </c>
      <c r="B140" s="389">
        <v>41121</v>
      </c>
      <c r="C140" s="386" t="s">
        <v>404</v>
      </c>
      <c r="D140" s="386" t="s">
        <v>188</v>
      </c>
      <c r="E140" s="386" t="s">
        <v>187</v>
      </c>
      <c r="F140" s="386">
        <v>20384</v>
      </c>
      <c r="G140" s="386" t="s">
        <v>404</v>
      </c>
      <c r="H140" s="386"/>
      <c r="I140" s="386">
        <v>33.110000610351563</v>
      </c>
      <c r="J140" s="386">
        <v>5.9914716985076666E-4</v>
      </c>
      <c r="K140" s="386">
        <v>1.0305690000000001E-2</v>
      </c>
      <c r="L140" s="386">
        <v>-3.2805660000000004E-3</v>
      </c>
      <c r="M140" s="386">
        <v>1.259764E-2</v>
      </c>
      <c r="N140" s="65">
        <f t="shared" si="23"/>
        <v>41121</v>
      </c>
      <c r="O140" s="404" t="e">
        <f t="shared" si="24"/>
        <v>#VALUE!</v>
      </c>
      <c r="P140" s="257" t="e">
        <f t="shared" si="25"/>
        <v>#VALUE!</v>
      </c>
      <c r="Q140" s="257" t="e">
        <f t="shared" si="26"/>
        <v>#VALUE!</v>
      </c>
      <c r="R140" s="257" t="e">
        <f t="shared" si="27"/>
        <v>#VALUE!</v>
      </c>
      <c r="S140" s="257" t="e">
        <f t="shared" ref="S140:S203" si="28">IF(AND(($X$15-4)&lt;=$N140,($X$16)&gt;=($N140-4)),J140," ")</f>
        <v>#VALUE!</v>
      </c>
      <c r="T140" s="257" t="e">
        <f t="shared" ref="T140:T203" si="29">IF(AND(($X$15-4)&lt;=$N140,($X$16)&gt;=($N140-4)),K140," ")</f>
        <v>#VALUE!</v>
      </c>
      <c r="U140" s="257" t="e">
        <f t="shared" ref="U140:U203" si="30">IF(AND(($X$15-4)&lt;=$N140,($X$16)&gt;=($N140-4)),L140," ")</f>
        <v>#VALUE!</v>
      </c>
      <c r="V140" s="257" t="e">
        <f t="shared" si="22"/>
        <v>#VALUE!</v>
      </c>
      <c r="AI140" s="319"/>
      <c r="AJ140" s="319"/>
      <c r="AK140" s="319"/>
      <c r="AL140" s="321"/>
    </row>
    <row r="141" spans="1:38" ht="15">
      <c r="A141" s="386">
        <v>25320</v>
      </c>
      <c r="B141" s="389">
        <v>41152</v>
      </c>
      <c r="C141" s="386" t="s">
        <v>404</v>
      </c>
      <c r="D141" s="386" t="s">
        <v>188</v>
      </c>
      <c r="E141" s="386" t="s">
        <v>187</v>
      </c>
      <c r="F141" s="386">
        <v>20384</v>
      </c>
      <c r="G141" s="386" t="s">
        <v>404</v>
      </c>
      <c r="H141" s="386"/>
      <c r="I141" s="386">
        <v>35.139999389648438</v>
      </c>
      <c r="J141" s="386">
        <v>6.1310745775699615E-2</v>
      </c>
      <c r="K141" s="386">
        <v>2.6336810000000002E-2</v>
      </c>
      <c r="L141" s="386">
        <v>2.481978E-2</v>
      </c>
      <c r="M141" s="386">
        <v>1.9763360000000001E-2</v>
      </c>
      <c r="N141" s="65">
        <f t="shared" si="23"/>
        <v>41152</v>
      </c>
      <c r="O141" s="404" t="e">
        <f t="shared" si="24"/>
        <v>#VALUE!</v>
      </c>
      <c r="P141" s="257" t="e">
        <f t="shared" si="25"/>
        <v>#VALUE!</v>
      </c>
      <c r="Q141" s="257" t="e">
        <f t="shared" si="26"/>
        <v>#VALUE!</v>
      </c>
      <c r="R141" s="257" t="e">
        <f t="shared" si="27"/>
        <v>#VALUE!</v>
      </c>
      <c r="S141" s="257" t="e">
        <f t="shared" si="28"/>
        <v>#VALUE!</v>
      </c>
      <c r="T141" s="257" t="e">
        <f t="shared" si="29"/>
        <v>#VALUE!</v>
      </c>
      <c r="U141" s="257" t="e">
        <f t="shared" si="30"/>
        <v>#VALUE!</v>
      </c>
      <c r="V141" s="257" t="e">
        <f t="shared" si="22"/>
        <v>#VALUE!</v>
      </c>
      <c r="AI141" s="319"/>
      <c r="AJ141" s="319"/>
      <c r="AK141" s="319"/>
      <c r="AL141" s="321"/>
    </row>
    <row r="142" spans="1:38" ht="15">
      <c r="A142" s="386">
        <v>25320</v>
      </c>
      <c r="B142" s="389">
        <v>41180</v>
      </c>
      <c r="C142" s="386" t="s">
        <v>404</v>
      </c>
      <c r="D142" s="386" t="s">
        <v>188</v>
      </c>
      <c r="E142" s="386" t="s">
        <v>187</v>
      </c>
      <c r="F142" s="386">
        <v>20384</v>
      </c>
      <c r="G142" s="386" t="s">
        <v>404</v>
      </c>
      <c r="H142" s="386"/>
      <c r="I142" s="386">
        <v>34.819999694824219</v>
      </c>
      <c r="J142" s="386">
        <v>-9.1064227744936943E-3</v>
      </c>
      <c r="K142" s="386">
        <v>2.6532380000000001E-2</v>
      </c>
      <c r="L142" s="386">
        <v>3.4925160000000004E-2</v>
      </c>
      <c r="M142" s="386">
        <v>2.4236090000000002E-2</v>
      </c>
      <c r="N142" s="65">
        <f t="shared" si="23"/>
        <v>41180</v>
      </c>
      <c r="O142" s="404" t="e">
        <f t="shared" si="24"/>
        <v>#VALUE!</v>
      </c>
      <c r="P142" s="257" t="e">
        <f t="shared" si="25"/>
        <v>#VALUE!</v>
      </c>
      <c r="Q142" s="257" t="e">
        <f t="shared" si="26"/>
        <v>#VALUE!</v>
      </c>
      <c r="R142" s="257" t="e">
        <f t="shared" si="27"/>
        <v>#VALUE!</v>
      </c>
      <c r="S142" s="257" t="e">
        <f t="shared" si="28"/>
        <v>#VALUE!</v>
      </c>
      <c r="T142" s="257" t="e">
        <f t="shared" si="29"/>
        <v>#VALUE!</v>
      </c>
      <c r="U142" s="257" t="e">
        <f t="shared" si="30"/>
        <v>#VALUE!</v>
      </c>
      <c r="V142" s="257" t="e">
        <f t="shared" si="22"/>
        <v>#VALUE!</v>
      </c>
      <c r="AI142" s="319"/>
      <c r="AJ142" s="319"/>
      <c r="AK142" s="319"/>
      <c r="AL142" s="321"/>
    </row>
    <row r="143" spans="1:38" ht="15">
      <c r="A143" s="386">
        <v>25320</v>
      </c>
      <c r="B143" s="389">
        <v>41213</v>
      </c>
      <c r="C143" s="386" t="s">
        <v>404</v>
      </c>
      <c r="D143" s="386" t="s">
        <v>188</v>
      </c>
      <c r="E143" s="386" t="s">
        <v>187</v>
      </c>
      <c r="F143" s="386">
        <v>20384</v>
      </c>
      <c r="G143" s="386" t="s">
        <v>404</v>
      </c>
      <c r="H143" s="386"/>
      <c r="I143" s="386">
        <v>35.270000457763672</v>
      </c>
      <c r="J143" s="386">
        <v>2.125217579305172E-2</v>
      </c>
      <c r="K143" s="386">
        <v>-1.406426E-2</v>
      </c>
      <c r="L143" s="386">
        <v>-1.3476989999999999E-2</v>
      </c>
      <c r="M143" s="386">
        <v>-1.9789400000000002E-2</v>
      </c>
      <c r="N143" s="65">
        <f t="shared" si="23"/>
        <v>41213</v>
      </c>
      <c r="O143" s="404" t="e">
        <f t="shared" si="24"/>
        <v>#VALUE!</v>
      </c>
      <c r="P143" s="257" t="e">
        <f t="shared" si="25"/>
        <v>#VALUE!</v>
      </c>
      <c r="Q143" s="257" t="e">
        <f t="shared" si="26"/>
        <v>#VALUE!</v>
      </c>
      <c r="R143" s="257" t="e">
        <f t="shared" si="27"/>
        <v>#VALUE!</v>
      </c>
      <c r="S143" s="257" t="e">
        <f t="shared" si="28"/>
        <v>#VALUE!</v>
      </c>
      <c r="T143" s="257" t="e">
        <f t="shared" si="29"/>
        <v>#VALUE!</v>
      </c>
      <c r="U143" s="257" t="e">
        <f t="shared" si="30"/>
        <v>#VALUE!</v>
      </c>
      <c r="V143" s="257" t="e">
        <f t="shared" si="22"/>
        <v>#VALUE!</v>
      </c>
      <c r="AI143" s="319"/>
      <c r="AJ143" s="319"/>
      <c r="AK143" s="319"/>
      <c r="AL143" s="321"/>
    </row>
    <row r="144" spans="1:38" ht="15">
      <c r="A144" s="386">
        <v>25320</v>
      </c>
      <c r="B144" s="389">
        <v>41243</v>
      </c>
      <c r="C144" s="386" t="s">
        <v>404</v>
      </c>
      <c r="D144" s="386" t="s">
        <v>188</v>
      </c>
      <c r="E144" s="386" t="s">
        <v>187</v>
      </c>
      <c r="F144" s="386">
        <v>20384</v>
      </c>
      <c r="G144" s="386" t="s">
        <v>404</v>
      </c>
      <c r="H144" s="386"/>
      <c r="I144" s="386">
        <v>36.75</v>
      </c>
      <c r="J144" s="386">
        <v>4.1961994022130966E-2</v>
      </c>
      <c r="K144" s="386">
        <v>6.2194530000000007E-3</v>
      </c>
      <c r="L144" s="386">
        <v>2.790135E-3</v>
      </c>
      <c r="M144" s="386">
        <v>2.8467030000000003E-3</v>
      </c>
      <c r="N144" s="65">
        <f t="shared" si="23"/>
        <v>41243</v>
      </c>
      <c r="O144" s="404" t="e">
        <f t="shared" si="24"/>
        <v>#VALUE!</v>
      </c>
      <c r="P144" s="257" t="e">
        <f t="shared" si="25"/>
        <v>#VALUE!</v>
      </c>
      <c r="Q144" s="257" t="e">
        <f t="shared" si="26"/>
        <v>#VALUE!</v>
      </c>
      <c r="R144" s="257" t="e">
        <f t="shared" si="27"/>
        <v>#VALUE!</v>
      </c>
      <c r="S144" s="257" t="e">
        <f t="shared" si="28"/>
        <v>#VALUE!</v>
      </c>
      <c r="T144" s="257" t="e">
        <f t="shared" si="29"/>
        <v>#VALUE!</v>
      </c>
      <c r="U144" s="257" t="e">
        <f t="shared" si="30"/>
        <v>#VALUE!</v>
      </c>
      <c r="V144" s="257" t="e">
        <f t="shared" ref="V144:V207" si="31">IF(AND(($X$15-4)&lt;=$N144,($X$16)&gt;=($N144-4)),M144," ")</f>
        <v>#VALUE!</v>
      </c>
      <c r="AI144" s="319"/>
      <c r="AJ144" s="319"/>
      <c r="AK144" s="319"/>
      <c r="AL144" s="321"/>
    </row>
    <row r="145" spans="1:38" ht="15">
      <c r="A145" s="386">
        <v>25320</v>
      </c>
      <c r="B145" s="389">
        <v>41274</v>
      </c>
      <c r="C145" s="386" t="s">
        <v>404</v>
      </c>
      <c r="D145" s="386" t="s">
        <v>188</v>
      </c>
      <c r="E145" s="386" t="s">
        <v>187</v>
      </c>
      <c r="F145" s="386">
        <v>20384</v>
      </c>
      <c r="G145" s="386" t="s">
        <v>404</v>
      </c>
      <c r="H145" s="386"/>
      <c r="I145" s="386">
        <v>34.889999389648438</v>
      </c>
      <c r="J145" s="386">
        <v>-3.4829948097467422E-2</v>
      </c>
      <c r="K145" s="386">
        <v>1.257959E-2</v>
      </c>
      <c r="L145" s="386">
        <v>2.1871740000000001E-2</v>
      </c>
      <c r="M145" s="386">
        <v>7.0683100000000004E-3</v>
      </c>
      <c r="N145" s="65">
        <f t="shared" si="23"/>
        <v>41274</v>
      </c>
      <c r="O145" s="404" t="e">
        <f t="shared" si="24"/>
        <v>#VALUE!</v>
      </c>
      <c r="P145" s="257" t="e">
        <f t="shared" si="25"/>
        <v>#VALUE!</v>
      </c>
      <c r="Q145" s="257" t="e">
        <f t="shared" si="26"/>
        <v>#VALUE!</v>
      </c>
      <c r="R145" s="257" t="e">
        <f t="shared" si="27"/>
        <v>#VALUE!</v>
      </c>
      <c r="S145" s="257" t="e">
        <f t="shared" si="28"/>
        <v>#VALUE!</v>
      </c>
      <c r="T145" s="257" t="e">
        <f t="shared" si="29"/>
        <v>#VALUE!</v>
      </c>
      <c r="U145" s="257" t="e">
        <f t="shared" si="30"/>
        <v>#VALUE!</v>
      </c>
      <c r="V145" s="257" t="e">
        <f t="shared" si="31"/>
        <v>#VALUE!</v>
      </c>
      <c r="AI145" s="319"/>
      <c r="AJ145" s="319"/>
      <c r="AK145" s="319"/>
      <c r="AL145" s="321"/>
    </row>
    <row r="146" spans="1:38" ht="15">
      <c r="A146" s="386">
        <v>25320</v>
      </c>
      <c r="B146" s="389">
        <v>41305</v>
      </c>
      <c r="C146" s="386" t="s">
        <v>404</v>
      </c>
      <c r="D146" s="386" t="s">
        <v>188</v>
      </c>
      <c r="E146" s="386" t="s">
        <v>187</v>
      </c>
      <c r="F146" s="386">
        <v>20384</v>
      </c>
      <c r="G146" s="386" t="s">
        <v>404</v>
      </c>
      <c r="H146" s="386"/>
      <c r="I146" s="386">
        <v>36.709999084472656</v>
      </c>
      <c r="J146" s="386">
        <v>5.2163936197757721E-2</v>
      </c>
      <c r="K146" s="386">
        <v>5.4189109999999999E-2</v>
      </c>
      <c r="L146" s="386">
        <v>6.3509360000000001E-2</v>
      </c>
      <c r="M146" s="386">
        <v>5.0428060000000004E-2</v>
      </c>
      <c r="N146" s="65">
        <f t="shared" si="23"/>
        <v>41305</v>
      </c>
      <c r="O146" s="404" t="e">
        <f t="shared" si="24"/>
        <v>#VALUE!</v>
      </c>
      <c r="P146" s="257" t="e">
        <f t="shared" si="25"/>
        <v>#VALUE!</v>
      </c>
      <c r="Q146" s="257" t="e">
        <f t="shared" si="26"/>
        <v>#VALUE!</v>
      </c>
      <c r="R146" s="257" t="e">
        <f t="shared" si="27"/>
        <v>#VALUE!</v>
      </c>
      <c r="S146" s="257" t="e">
        <f t="shared" si="28"/>
        <v>#VALUE!</v>
      </c>
      <c r="T146" s="257" t="e">
        <f t="shared" si="29"/>
        <v>#VALUE!</v>
      </c>
      <c r="U146" s="257" t="e">
        <f t="shared" si="30"/>
        <v>#VALUE!</v>
      </c>
      <c r="V146" s="257" t="e">
        <f t="shared" si="31"/>
        <v>#VALUE!</v>
      </c>
      <c r="AI146" s="319"/>
      <c r="AJ146" s="319"/>
      <c r="AK146" s="319"/>
      <c r="AL146" s="321"/>
    </row>
    <row r="147" spans="1:38" ht="15">
      <c r="A147" s="386">
        <v>25320</v>
      </c>
      <c r="B147" s="389">
        <v>41333</v>
      </c>
      <c r="C147" s="386" t="s">
        <v>404</v>
      </c>
      <c r="D147" s="386" t="s">
        <v>188</v>
      </c>
      <c r="E147" s="386" t="s">
        <v>187</v>
      </c>
      <c r="F147" s="386">
        <v>20384</v>
      </c>
      <c r="G147" s="386" t="s">
        <v>404</v>
      </c>
      <c r="H147" s="386"/>
      <c r="I147" s="386">
        <v>41.159999847412109</v>
      </c>
      <c r="J147" s="386">
        <v>0.12122040241956711</v>
      </c>
      <c r="K147" s="386">
        <v>8.284352E-3</v>
      </c>
      <c r="L147" s="386">
        <v>3.4906820000000002E-3</v>
      </c>
      <c r="M147" s="386">
        <v>1.10606E-2</v>
      </c>
      <c r="N147" s="65">
        <f t="shared" si="23"/>
        <v>41333</v>
      </c>
      <c r="O147" s="404" t="e">
        <f t="shared" si="24"/>
        <v>#VALUE!</v>
      </c>
      <c r="P147" s="257" t="e">
        <f t="shared" si="25"/>
        <v>#VALUE!</v>
      </c>
      <c r="Q147" s="257" t="e">
        <f t="shared" si="26"/>
        <v>#VALUE!</v>
      </c>
      <c r="R147" s="257" t="e">
        <f t="shared" si="27"/>
        <v>#VALUE!</v>
      </c>
      <c r="S147" s="257" t="e">
        <f t="shared" si="28"/>
        <v>#VALUE!</v>
      </c>
      <c r="T147" s="257" t="e">
        <f t="shared" si="29"/>
        <v>#VALUE!</v>
      </c>
      <c r="U147" s="257" t="e">
        <f t="shared" si="30"/>
        <v>#VALUE!</v>
      </c>
      <c r="V147" s="257" t="e">
        <f t="shared" si="31"/>
        <v>#VALUE!</v>
      </c>
      <c r="AI147" s="319"/>
      <c r="AJ147" s="319"/>
      <c r="AK147" s="319"/>
      <c r="AL147" s="321"/>
    </row>
    <row r="148" spans="1:38" ht="15">
      <c r="A148" s="386">
        <v>25320</v>
      </c>
      <c r="B148" s="389">
        <v>41361</v>
      </c>
      <c r="C148" s="386" t="s">
        <v>404</v>
      </c>
      <c r="D148" s="386" t="s">
        <v>188</v>
      </c>
      <c r="E148" s="386" t="s">
        <v>187</v>
      </c>
      <c r="F148" s="386">
        <v>20384</v>
      </c>
      <c r="G148" s="386" t="s">
        <v>404</v>
      </c>
      <c r="H148" s="386"/>
      <c r="I148" s="386">
        <v>45.360000610351563</v>
      </c>
      <c r="J148" s="386">
        <v>0.10204083472490311</v>
      </c>
      <c r="K148" s="386">
        <v>3.5319969999999999E-2</v>
      </c>
      <c r="L148" s="386">
        <v>3.1418660000000001E-2</v>
      </c>
      <c r="M148" s="386">
        <v>3.59878E-2</v>
      </c>
      <c r="N148" s="65">
        <f t="shared" si="23"/>
        <v>41361</v>
      </c>
      <c r="O148" s="404" t="e">
        <f t="shared" si="24"/>
        <v>#VALUE!</v>
      </c>
      <c r="P148" s="257" t="e">
        <f t="shared" si="25"/>
        <v>#VALUE!</v>
      </c>
      <c r="Q148" s="257" t="e">
        <f t="shared" si="26"/>
        <v>#VALUE!</v>
      </c>
      <c r="R148" s="257" t="e">
        <f t="shared" si="27"/>
        <v>#VALUE!</v>
      </c>
      <c r="S148" s="257" t="e">
        <f t="shared" si="28"/>
        <v>#VALUE!</v>
      </c>
      <c r="T148" s="257" t="e">
        <f t="shared" si="29"/>
        <v>#VALUE!</v>
      </c>
      <c r="U148" s="257" t="e">
        <f t="shared" si="30"/>
        <v>#VALUE!</v>
      </c>
      <c r="V148" s="257" t="e">
        <f t="shared" si="31"/>
        <v>#VALUE!</v>
      </c>
      <c r="AI148" s="319"/>
      <c r="AJ148" s="319"/>
      <c r="AK148" s="319"/>
      <c r="AL148" s="321"/>
    </row>
    <row r="149" spans="1:38" ht="15">
      <c r="A149" s="386">
        <v>25320</v>
      </c>
      <c r="B149" s="389">
        <v>41394</v>
      </c>
      <c r="C149" s="386" t="s">
        <v>404</v>
      </c>
      <c r="D149" s="386" t="s">
        <v>188</v>
      </c>
      <c r="E149" s="386" t="s">
        <v>187</v>
      </c>
      <c r="F149" s="386">
        <v>20384</v>
      </c>
      <c r="G149" s="386" t="s">
        <v>404</v>
      </c>
      <c r="H149" s="386"/>
      <c r="I149" s="386">
        <v>46.409999847412109</v>
      </c>
      <c r="J149" s="386">
        <v>2.3148130625486374E-2</v>
      </c>
      <c r="K149" s="386">
        <v>1.494205E-2</v>
      </c>
      <c r="L149" s="386">
        <v>2.4771910000000001E-3</v>
      </c>
      <c r="M149" s="386">
        <v>1.8085759999999999E-2</v>
      </c>
      <c r="N149" s="65">
        <f t="shared" si="23"/>
        <v>41394</v>
      </c>
      <c r="O149" s="404" t="e">
        <f t="shared" si="24"/>
        <v>#VALUE!</v>
      </c>
      <c r="P149" s="257" t="e">
        <f t="shared" si="25"/>
        <v>#VALUE!</v>
      </c>
      <c r="Q149" s="257" t="e">
        <f t="shared" si="26"/>
        <v>#VALUE!</v>
      </c>
      <c r="R149" s="257" t="e">
        <f t="shared" si="27"/>
        <v>#VALUE!</v>
      </c>
      <c r="S149" s="257" t="e">
        <f t="shared" si="28"/>
        <v>#VALUE!</v>
      </c>
      <c r="T149" s="257" t="e">
        <f t="shared" si="29"/>
        <v>#VALUE!</v>
      </c>
      <c r="U149" s="257" t="e">
        <f t="shared" si="30"/>
        <v>#VALUE!</v>
      </c>
      <c r="V149" s="257" t="e">
        <f t="shared" si="31"/>
        <v>#VALUE!</v>
      </c>
      <c r="AI149" s="319"/>
      <c r="AJ149" s="319"/>
      <c r="AK149" s="319"/>
      <c r="AL149" s="321"/>
    </row>
    <row r="150" spans="1:38" ht="15">
      <c r="A150" s="386">
        <v>25320</v>
      </c>
      <c r="B150" s="389">
        <v>41425</v>
      </c>
      <c r="C150" s="386" t="s">
        <v>404</v>
      </c>
      <c r="D150" s="386" t="s">
        <v>188</v>
      </c>
      <c r="E150" s="386" t="s">
        <v>187</v>
      </c>
      <c r="F150" s="386">
        <v>20384</v>
      </c>
      <c r="G150" s="386" t="s">
        <v>404</v>
      </c>
      <c r="H150" s="386"/>
      <c r="I150" s="386">
        <v>42.810001373291016</v>
      </c>
      <c r="J150" s="386">
        <v>-7.7569454908370972E-2</v>
      </c>
      <c r="K150" s="386">
        <v>1.9154810000000001E-2</v>
      </c>
      <c r="L150" s="386">
        <v>2.3985349999999999E-2</v>
      </c>
      <c r="M150" s="386">
        <v>2.0762780000000002E-2</v>
      </c>
      <c r="N150" s="65">
        <f t="shared" si="23"/>
        <v>41425</v>
      </c>
      <c r="O150" s="404" t="e">
        <f t="shared" si="24"/>
        <v>#VALUE!</v>
      </c>
      <c r="P150" s="257" t="e">
        <f t="shared" si="25"/>
        <v>#VALUE!</v>
      </c>
      <c r="Q150" s="257" t="e">
        <f t="shared" si="26"/>
        <v>#VALUE!</v>
      </c>
      <c r="R150" s="257" t="e">
        <f t="shared" si="27"/>
        <v>#VALUE!</v>
      </c>
      <c r="S150" s="257" t="e">
        <f t="shared" si="28"/>
        <v>#VALUE!</v>
      </c>
      <c r="T150" s="257" t="e">
        <f t="shared" si="29"/>
        <v>#VALUE!</v>
      </c>
      <c r="U150" s="257" t="e">
        <f t="shared" si="30"/>
        <v>#VALUE!</v>
      </c>
      <c r="V150" s="257" t="e">
        <f t="shared" si="31"/>
        <v>#VALUE!</v>
      </c>
      <c r="AI150" s="319"/>
      <c r="AJ150" s="319"/>
      <c r="AK150" s="319"/>
      <c r="AL150" s="321"/>
    </row>
    <row r="151" spans="1:38" ht="15">
      <c r="A151" s="386">
        <v>25320</v>
      </c>
      <c r="B151" s="389">
        <v>41453</v>
      </c>
      <c r="C151" s="386" t="s">
        <v>404</v>
      </c>
      <c r="D151" s="386" t="s">
        <v>188</v>
      </c>
      <c r="E151" s="386" t="s">
        <v>187</v>
      </c>
      <c r="F151" s="386">
        <v>20384</v>
      </c>
      <c r="G151" s="386" t="s">
        <v>404</v>
      </c>
      <c r="H151" s="386"/>
      <c r="I151" s="386">
        <v>44.790000915527344</v>
      </c>
      <c r="J151" s="386">
        <v>4.6250864863395691E-2</v>
      </c>
      <c r="K151" s="386">
        <v>-1.5071280000000001E-2</v>
      </c>
      <c r="L151" s="386">
        <v>-1.3011969999999999E-2</v>
      </c>
      <c r="M151" s="386">
        <v>-1.499933E-2</v>
      </c>
      <c r="N151" s="65">
        <f t="shared" si="23"/>
        <v>41453</v>
      </c>
      <c r="O151" s="404" t="e">
        <f t="shared" si="24"/>
        <v>#VALUE!</v>
      </c>
      <c r="P151" s="257" t="e">
        <f t="shared" si="25"/>
        <v>#VALUE!</v>
      </c>
      <c r="Q151" s="257" t="e">
        <f t="shared" si="26"/>
        <v>#VALUE!</v>
      </c>
      <c r="R151" s="257" t="e">
        <f t="shared" si="27"/>
        <v>#VALUE!</v>
      </c>
      <c r="S151" s="257" t="e">
        <f t="shared" si="28"/>
        <v>#VALUE!</v>
      </c>
      <c r="T151" s="257" t="e">
        <f t="shared" si="29"/>
        <v>#VALUE!</v>
      </c>
      <c r="U151" s="257" t="e">
        <f t="shared" si="30"/>
        <v>#VALUE!</v>
      </c>
      <c r="V151" s="257" t="e">
        <f t="shared" si="31"/>
        <v>#VALUE!</v>
      </c>
      <c r="AI151" s="319"/>
      <c r="AJ151" s="319"/>
      <c r="AK151" s="319"/>
      <c r="AL151" s="321"/>
    </row>
    <row r="152" spans="1:38" ht="15">
      <c r="A152" s="386">
        <v>25320</v>
      </c>
      <c r="B152" s="389">
        <v>41486</v>
      </c>
      <c r="C152" s="386" t="s">
        <v>404</v>
      </c>
      <c r="D152" s="386" t="s">
        <v>188</v>
      </c>
      <c r="E152" s="386" t="s">
        <v>187</v>
      </c>
      <c r="F152" s="386">
        <v>20384</v>
      </c>
      <c r="G152" s="386" t="s">
        <v>404</v>
      </c>
      <c r="H152" s="386"/>
      <c r="I152" s="386">
        <v>46.799999237060547</v>
      </c>
      <c r="J152" s="386">
        <v>5.1350709050893784E-2</v>
      </c>
      <c r="K152" s="386">
        <v>5.2689720000000002E-2</v>
      </c>
      <c r="L152" s="386">
        <v>5.4898280000000001E-2</v>
      </c>
      <c r="M152" s="386">
        <v>4.9462110000000004E-2</v>
      </c>
      <c r="N152" s="65">
        <f t="shared" si="23"/>
        <v>41486</v>
      </c>
      <c r="O152" s="404" t="e">
        <f t="shared" si="24"/>
        <v>#VALUE!</v>
      </c>
      <c r="P152" s="257" t="e">
        <f t="shared" si="25"/>
        <v>#VALUE!</v>
      </c>
      <c r="Q152" s="257" t="e">
        <f t="shared" si="26"/>
        <v>#VALUE!</v>
      </c>
      <c r="R152" s="257" t="e">
        <f t="shared" si="27"/>
        <v>#VALUE!</v>
      </c>
      <c r="S152" s="257" t="e">
        <f t="shared" si="28"/>
        <v>#VALUE!</v>
      </c>
      <c r="T152" s="257" t="e">
        <f t="shared" si="29"/>
        <v>#VALUE!</v>
      </c>
      <c r="U152" s="257" t="e">
        <f t="shared" si="30"/>
        <v>#VALUE!</v>
      </c>
      <c r="V152" s="257" t="e">
        <f t="shared" si="31"/>
        <v>#VALUE!</v>
      </c>
      <c r="AI152" s="319"/>
      <c r="AJ152" s="319"/>
      <c r="AK152" s="319"/>
      <c r="AL152" s="321"/>
    </row>
    <row r="153" spans="1:38" ht="15">
      <c r="A153" s="386">
        <v>25320</v>
      </c>
      <c r="B153" s="389">
        <v>41516</v>
      </c>
      <c r="C153" s="386" t="s">
        <v>404</v>
      </c>
      <c r="D153" s="386" t="s">
        <v>188</v>
      </c>
      <c r="E153" s="386" t="s">
        <v>187</v>
      </c>
      <c r="F153" s="386">
        <v>20384</v>
      </c>
      <c r="G153" s="386" t="s">
        <v>404</v>
      </c>
      <c r="H153" s="386"/>
      <c r="I153" s="386">
        <v>43.180000305175781</v>
      </c>
      <c r="J153" s="386">
        <v>-7.7350407838821411E-2</v>
      </c>
      <c r="K153" s="386">
        <v>-2.5760669999999999E-2</v>
      </c>
      <c r="L153" s="386">
        <v>-1.7278000000000002E-2</v>
      </c>
      <c r="M153" s="386">
        <v>-3.1298010000000001E-2</v>
      </c>
      <c r="N153" s="65">
        <f t="shared" si="23"/>
        <v>41516</v>
      </c>
      <c r="O153" s="404" t="e">
        <f t="shared" si="24"/>
        <v>#VALUE!</v>
      </c>
      <c r="P153" s="257" t="e">
        <f t="shared" si="25"/>
        <v>#VALUE!</v>
      </c>
      <c r="Q153" s="257" t="e">
        <f t="shared" si="26"/>
        <v>#VALUE!</v>
      </c>
      <c r="R153" s="257" t="e">
        <f t="shared" si="27"/>
        <v>#VALUE!</v>
      </c>
      <c r="S153" s="257" t="e">
        <f t="shared" si="28"/>
        <v>#VALUE!</v>
      </c>
      <c r="T153" s="257" t="e">
        <f t="shared" si="29"/>
        <v>#VALUE!</v>
      </c>
      <c r="U153" s="257" t="e">
        <f t="shared" si="30"/>
        <v>#VALUE!</v>
      </c>
      <c r="V153" s="257" t="e">
        <f t="shared" si="31"/>
        <v>#VALUE!</v>
      </c>
      <c r="AI153" s="319"/>
      <c r="AJ153" s="319"/>
      <c r="AK153" s="319"/>
      <c r="AL153" s="321"/>
    </row>
    <row r="154" spans="1:38" ht="15">
      <c r="A154" s="386">
        <v>25320</v>
      </c>
      <c r="B154" s="389">
        <v>41547</v>
      </c>
      <c r="C154" s="386" t="s">
        <v>404</v>
      </c>
      <c r="D154" s="386" t="s">
        <v>188</v>
      </c>
      <c r="E154" s="386" t="s">
        <v>187</v>
      </c>
      <c r="F154" s="386">
        <v>20384</v>
      </c>
      <c r="G154" s="386" t="s">
        <v>404</v>
      </c>
      <c r="H154" s="386"/>
      <c r="I154" s="386">
        <v>40.709999084472656</v>
      </c>
      <c r="J154" s="386">
        <v>-5.7202436029911041E-2</v>
      </c>
      <c r="K154" s="386">
        <v>3.7513950000000004E-2</v>
      </c>
      <c r="L154" s="386">
        <v>5.1828360000000004E-2</v>
      </c>
      <c r="M154" s="386">
        <v>2.9749480000000002E-2</v>
      </c>
      <c r="N154" s="65">
        <f t="shared" si="23"/>
        <v>41547</v>
      </c>
      <c r="O154" s="404" t="e">
        <f t="shared" si="24"/>
        <v>#VALUE!</v>
      </c>
      <c r="P154" s="257" t="e">
        <f t="shared" si="25"/>
        <v>#VALUE!</v>
      </c>
      <c r="Q154" s="257" t="e">
        <f t="shared" si="26"/>
        <v>#VALUE!</v>
      </c>
      <c r="R154" s="257" t="e">
        <f t="shared" si="27"/>
        <v>#VALUE!</v>
      </c>
      <c r="S154" s="257" t="e">
        <f t="shared" si="28"/>
        <v>#VALUE!</v>
      </c>
      <c r="T154" s="257" t="e">
        <f t="shared" si="29"/>
        <v>#VALUE!</v>
      </c>
      <c r="U154" s="257" t="e">
        <f t="shared" si="30"/>
        <v>#VALUE!</v>
      </c>
      <c r="V154" s="257" t="e">
        <f t="shared" si="31"/>
        <v>#VALUE!</v>
      </c>
      <c r="AI154" s="319"/>
      <c r="AJ154" s="319"/>
      <c r="AK154" s="319"/>
      <c r="AL154" s="321"/>
    </row>
    <row r="155" spans="1:38" ht="15">
      <c r="A155" s="386">
        <v>25320</v>
      </c>
      <c r="B155" s="389">
        <v>41578</v>
      </c>
      <c r="C155" s="386" t="s">
        <v>404</v>
      </c>
      <c r="D155" s="386" t="s">
        <v>188</v>
      </c>
      <c r="E155" s="386" t="s">
        <v>187</v>
      </c>
      <c r="F155" s="386">
        <v>20384</v>
      </c>
      <c r="G155" s="386" t="s">
        <v>404</v>
      </c>
      <c r="H155" s="386"/>
      <c r="I155" s="386">
        <v>42.569999694824219</v>
      </c>
      <c r="J155" s="386">
        <v>5.3353000432252884E-2</v>
      </c>
      <c r="K155" s="386">
        <v>3.990784E-2</v>
      </c>
      <c r="L155" s="386">
        <v>2.5761909999999999E-2</v>
      </c>
      <c r="M155" s="386">
        <v>4.4595759999999998E-2</v>
      </c>
      <c r="N155" s="65">
        <f t="shared" si="23"/>
        <v>41578</v>
      </c>
      <c r="O155" s="404" t="e">
        <f t="shared" si="24"/>
        <v>#VALUE!</v>
      </c>
      <c r="P155" s="257" t="e">
        <f t="shared" si="25"/>
        <v>#VALUE!</v>
      </c>
      <c r="Q155" s="257" t="e">
        <f t="shared" si="26"/>
        <v>#VALUE!</v>
      </c>
      <c r="R155" s="257" t="e">
        <f t="shared" si="27"/>
        <v>#VALUE!</v>
      </c>
      <c r="S155" s="257" t="e">
        <f t="shared" si="28"/>
        <v>#VALUE!</v>
      </c>
      <c r="T155" s="257" t="e">
        <f t="shared" si="29"/>
        <v>#VALUE!</v>
      </c>
      <c r="U155" s="257" t="e">
        <f t="shared" si="30"/>
        <v>#VALUE!</v>
      </c>
      <c r="V155" s="257" t="e">
        <f t="shared" si="31"/>
        <v>#VALUE!</v>
      </c>
      <c r="AI155" s="319"/>
      <c r="AJ155" s="319"/>
      <c r="AK155" s="319"/>
      <c r="AL155" s="321"/>
    </row>
    <row r="156" spans="1:38" ht="15">
      <c r="A156" s="386">
        <v>25320</v>
      </c>
      <c r="B156" s="389">
        <v>41607</v>
      </c>
      <c r="C156" s="386" t="s">
        <v>404</v>
      </c>
      <c r="D156" s="386" t="s">
        <v>188</v>
      </c>
      <c r="E156" s="386" t="s">
        <v>187</v>
      </c>
      <c r="F156" s="386">
        <v>20384</v>
      </c>
      <c r="G156" s="386" t="s">
        <v>404</v>
      </c>
      <c r="H156" s="386"/>
      <c r="I156" s="386">
        <v>38.729999542236328</v>
      </c>
      <c r="J156" s="386">
        <v>-9.0204373002052307E-2</v>
      </c>
      <c r="K156" s="386">
        <v>2.49728E-2</v>
      </c>
      <c r="L156" s="386">
        <v>2.3397770000000002E-2</v>
      </c>
      <c r="M156" s="386">
        <v>2.8049460000000002E-2</v>
      </c>
      <c r="N156" s="65">
        <f t="shared" si="23"/>
        <v>41607</v>
      </c>
      <c r="O156" s="404" t="e">
        <f t="shared" si="24"/>
        <v>#VALUE!</v>
      </c>
      <c r="P156" s="257" t="e">
        <f t="shared" si="25"/>
        <v>#VALUE!</v>
      </c>
      <c r="Q156" s="257" t="e">
        <f t="shared" si="26"/>
        <v>#VALUE!</v>
      </c>
      <c r="R156" s="257" t="e">
        <f t="shared" si="27"/>
        <v>#VALUE!</v>
      </c>
      <c r="S156" s="257" t="e">
        <f t="shared" si="28"/>
        <v>#VALUE!</v>
      </c>
      <c r="T156" s="257" t="e">
        <f t="shared" si="29"/>
        <v>#VALUE!</v>
      </c>
      <c r="U156" s="257" t="e">
        <f t="shared" si="30"/>
        <v>#VALUE!</v>
      </c>
      <c r="V156" s="257" t="e">
        <f t="shared" si="31"/>
        <v>#VALUE!</v>
      </c>
      <c r="AI156" s="319"/>
      <c r="AJ156" s="319"/>
      <c r="AK156" s="319"/>
      <c r="AL156" s="321"/>
    </row>
    <row r="157" spans="1:38" ht="15">
      <c r="A157" s="386">
        <v>25320</v>
      </c>
      <c r="B157" s="389">
        <v>41639</v>
      </c>
      <c r="C157" s="386" t="s">
        <v>404</v>
      </c>
      <c r="D157" s="386" t="s">
        <v>188</v>
      </c>
      <c r="E157" s="386" t="s">
        <v>187</v>
      </c>
      <c r="F157" s="386">
        <v>20384</v>
      </c>
      <c r="G157" s="386" t="s">
        <v>404</v>
      </c>
      <c r="H157" s="386"/>
      <c r="I157" s="386">
        <v>43.279998779296875</v>
      </c>
      <c r="J157" s="386">
        <v>0.11747997254133224</v>
      </c>
      <c r="K157" s="386">
        <v>2.615955E-2</v>
      </c>
      <c r="L157" s="386">
        <v>2.5241900000000001E-2</v>
      </c>
      <c r="M157" s="386">
        <v>2.356283E-2</v>
      </c>
      <c r="N157" s="65">
        <f t="shared" si="23"/>
        <v>41639</v>
      </c>
      <c r="O157" s="404" t="e">
        <f t="shared" si="24"/>
        <v>#VALUE!</v>
      </c>
      <c r="P157" s="257" t="e">
        <f t="shared" si="25"/>
        <v>#VALUE!</v>
      </c>
      <c r="Q157" s="257" t="e">
        <f t="shared" si="26"/>
        <v>#VALUE!</v>
      </c>
      <c r="R157" s="257" t="e">
        <f t="shared" si="27"/>
        <v>#VALUE!</v>
      </c>
      <c r="S157" s="257" t="e">
        <f t="shared" si="28"/>
        <v>#VALUE!</v>
      </c>
      <c r="T157" s="257" t="e">
        <f t="shared" si="29"/>
        <v>#VALUE!</v>
      </c>
      <c r="U157" s="257" t="e">
        <f t="shared" si="30"/>
        <v>#VALUE!</v>
      </c>
      <c r="V157" s="257" t="e">
        <f t="shared" si="31"/>
        <v>#VALUE!</v>
      </c>
      <c r="AI157" s="319"/>
      <c r="AJ157" s="319"/>
      <c r="AK157" s="319"/>
      <c r="AL157" s="321"/>
    </row>
    <row r="158" spans="1:38" ht="15">
      <c r="A158" s="386">
        <v>25320</v>
      </c>
      <c r="B158" s="389">
        <v>41670</v>
      </c>
      <c r="C158" s="386" t="s">
        <v>404</v>
      </c>
      <c r="D158" s="386" t="s">
        <v>188</v>
      </c>
      <c r="E158" s="386" t="s">
        <v>187</v>
      </c>
      <c r="F158" s="386">
        <v>20384</v>
      </c>
      <c r="G158" s="386" t="s">
        <v>404</v>
      </c>
      <c r="H158" s="386"/>
      <c r="I158" s="386">
        <v>41.209999084472656</v>
      </c>
      <c r="J158" s="386">
        <v>-4.0619216859340668E-2</v>
      </c>
      <c r="K158" s="386">
        <v>-3.0046820000000002E-2</v>
      </c>
      <c r="L158" s="386">
        <v>-1.2818249999999999E-3</v>
      </c>
      <c r="M158" s="386">
        <v>-3.5582900000000001E-2</v>
      </c>
      <c r="N158" s="65">
        <f t="shared" si="23"/>
        <v>41670</v>
      </c>
      <c r="O158" s="404" t="e">
        <f t="shared" si="24"/>
        <v>#VALUE!</v>
      </c>
      <c r="P158" s="257" t="e">
        <f t="shared" si="25"/>
        <v>#VALUE!</v>
      </c>
      <c r="Q158" s="257" t="e">
        <f t="shared" si="26"/>
        <v>#VALUE!</v>
      </c>
      <c r="R158" s="257" t="e">
        <f t="shared" si="27"/>
        <v>#VALUE!</v>
      </c>
      <c r="S158" s="257" t="e">
        <f t="shared" si="28"/>
        <v>#VALUE!</v>
      </c>
      <c r="T158" s="257" t="e">
        <f t="shared" si="29"/>
        <v>#VALUE!</v>
      </c>
      <c r="U158" s="257" t="e">
        <f t="shared" si="30"/>
        <v>#VALUE!</v>
      </c>
      <c r="V158" s="257" t="e">
        <f t="shared" si="31"/>
        <v>#VALUE!</v>
      </c>
      <c r="AI158" s="319"/>
      <c r="AJ158" s="319"/>
      <c r="AK158" s="319"/>
      <c r="AL158" s="321"/>
    </row>
    <row r="159" spans="1:38" ht="15">
      <c r="A159" s="386">
        <v>25320</v>
      </c>
      <c r="B159" s="389">
        <v>41698</v>
      </c>
      <c r="C159" s="386" t="s">
        <v>404</v>
      </c>
      <c r="D159" s="386" t="s">
        <v>188</v>
      </c>
      <c r="E159" s="386" t="s">
        <v>187</v>
      </c>
      <c r="F159" s="386">
        <v>20384</v>
      </c>
      <c r="G159" s="386" t="s">
        <v>404</v>
      </c>
      <c r="H159" s="386"/>
      <c r="I159" s="386">
        <v>43.310001373291016</v>
      </c>
      <c r="J159" s="386">
        <v>5.0958562642335892E-2</v>
      </c>
      <c r="K159" s="386">
        <v>4.6225380000000003E-2</v>
      </c>
      <c r="L159" s="386">
        <v>4.4257160000000004E-2</v>
      </c>
      <c r="M159" s="386">
        <v>4.3117040000000002E-2</v>
      </c>
      <c r="N159" s="65">
        <f t="shared" si="23"/>
        <v>41698</v>
      </c>
      <c r="O159" s="404" t="e">
        <f t="shared" si="24"/>
        <v>#VALUE!</v>
      </c>
      <c r="P159" s="257" t="e">
        <f t="shared" si="25"/>
        <v>#VALUE!</v>
      </c>
      <c r="Q159" s="257" t="e">
        <f t="shared" si="26"/>
        <v>#VALUE!</v>
      </c>
      <c r="R159" s="257" t="e">
        <f t="shared" si="27"/>
        <v>#VALUE!</v>
      </c>
      <c r="S159" s="257" t="e">
        <f t="shared" si="28"/>
        <v>#VALUE!</v>
      </c>
      <c r="T159" s="257" t="e">
        <f t="shared" si="29"/>
        <v>#VALUE!</v>
      </c>
      <c r="U159" s="257" t="e">
        <f t="shared" si="30"/>
        <v>#VALUE!</v>
      </c>
      <c r="V159" s="257" t="e">
        <f t="shared" si="31"/>
        <v>#VALUE!</v>
      </c>
      <c r="AI159" s="319"/>
      <c r="AJ159" s="319"/>
      <c r="AK159" s="319"/>
      <c r="AL159" s="321"/>
    </row>
    <row r="160" spans="1:38" ht="15">
      <c r="A160" s="386">
        <v>25320</v>
      </c>
      <c r="B160" s="389">
        <v>41729</v>
      </c>
      <c r="C160" s="386" t="s">
        <v>404</v>
      </c>
      <c r="D160" s="386" t="s">
        <v>188</v>
      </c>
      <c r="E160" s="386" t="s">
        <v>187</v>
      </c>
      <c r="F160" s="386">
        <v>20384</v>
      </c>
      <c r="G160" s="386" t="s">
        <v>404</v>
      </c>
      <c r="H160" s="386"/>
      <c r="I160" s="386">
        <v>44.880001068115234</v>
      </c>
      <c r="J160" s="386">
        <v>3.62502820789814E-2</v>
      </c>
      <c r="K160" s="386">
        <v>4.544167E-3</v>
      </c>
      <c r="L160" s="386">
        <v>1.0280700000000001E-3</v>
      </c>
      <c r="M160" s="386">
        <v>6.9321580000000008E-3</v>
      </c>
      <c r="N160" s="65">
        <f t="shared" si="23"/>
        <v>41729</v>
      </c>
      <c r="O160" s="404" t="e">
        <f t="shared" si="24"/>
        <v>#VALUE!</v>
      </c>
      <c r="P160" s="257" t="e">
        <f t="shared" si="25"/>
        <v>#VALUE!</v>
      </c>
      <c r="Q160" s="257" t="e">
        <f t="shared" si="26"/>
        <v>#VALUE!</v>
      </c>
      <c r="R160" s="257" t="e">
        <f t="shared" si="27"/>
        <v>#VALUE!</v>
      </c>
      <c r="S160" s="257" t="e">
        <f t="shared" si="28"/>
        <v>#VALUE!</v>
      </c>
      <c r="T160" s="257" t="e">
        <f t="shared" si="29"/>
        <v>#VALUE!</v>
      </c>
      <c r="U160" s="257" t="e">
        <f t="shared" si="30"/>
        <v>#VALUE!</v>
      </c>
      <c r="V160" s="257" t="e">
        <f t="shared" si="31"/>
        <v>#VALUE!</v>
      </c>
      <c r="AI160" s="319"/>
      <c r="AJ160" s="319"/>
      <c r="AK160" s="319"/>
      <c r="AL160" s="321"/>
    </row>
    <row r="161" spans="1:38" ht="15">
      <c r="A161" s="386">
        <v>25320</v>
      </c>
      <c r="B161" s="389">
        <v>41759</v>
      </c>
      <c r="C161" s="386" t="s">
        <v>404</v>
      </c>
      <c r="D161" s="386" t="s">
        <v>188</v>
      </c>
      <c r="E161" s="386" t="s">
        <v>187</v>
      </c>
      <c r="F161" s="386">
        <v>20384</v>
      </c>
      <c r="G161" s="386" t="s">
        <v>404</v>
      </c>
      <c r="H161" s="386"/>
      <c r="I161" s="386">
        <v>45.490001678466797</v>
      </c>
      <c r="J161" s="386">
        <v>2.0543685182929039E-2</v>
      </c>
      <c r="K161" s="386">
        <v>1.5690830000000002E-3</v>
      </c>
      <c r="L161" s="386">
        <v>-2.231901E-2</v>
      </c>
      <c r="M161" s="386">
        <v>6.2007970000000001E-3</v>
      </c>
      <c r="N161" s="65">
        <f t="shared" si="23"/>
        <v>41759</v>
      </c>
      <c r="O161" s="404" t="e">
        <f t="shared" si="24"/>
        <v>#VALUE!</v>
      </c>
      <c r="P161" s="257" t="e">
        <f t="shared" si="25"/>
        <v>#VALUE!</v>
      </c>
      <c r="Q161" s="257" t="e">
        <f t="shared" si="26"/>
        <v>#VALUE!</v>
      </c>
      <c r="R161" s="257" t="e">
        <f t="shared" si="27"/>
        <v>#VALUE!</v>
      </c>
      <c r="S161" s="257" t="e">
        <f t="shared" si="28"/>
        <v>#VALUE!</v>
      </c>
      <c r="T161" s="257" t="e">
        <f t="shared" si="29"/>
        <v>#VALUE!</v>
      </c>
      <c r="U161" s="257" t="e">
        <f t="shared" si="30"/>
        <v>#VALUE!</v>
      </c>
      <c r="V161" s="257" t="e">
        <f t="shared" si="31"/>
        <v>#VALUE!</v>
      </c>
      <c r="AI161" s="319"/>
      <c r="AJ161" s="319"/>
      <c r="AK161" s="319"/>
      <c r="AL161" s="321"/>
    </row>
    <row r="162" spans="1:38" ht="15">
      <c r="A162" s="386">
        <v>25320</v>
      </c>
      <c r="B162" s="389">
        <v>41789</v>
      </c>
      <c r="C162" s="386" t="s">
        <v>404</v>
      </c>
      <c r="D162" s="386" t="s">
        <v>188</v>
      </c>
      <c r="E162" s="386" t="s">
        <v>187</v>
      </c>
      <c r="F162" s="386">
        <v>20384</v>
      </c>
      <c r="G162" s="386" t="s">
        <v>404</v>
      </c>
      <c r="H162" s="386"/>
      <c r="I162" s="386">
        <v>45.900001525878906</v>
      </c>
      <c r="J162" s="386">
        <v>9.0129664167761803E-3</v>
      </c>
      <c r="K162" s="386">
        <v>2.026029E-2</v>
      </c>
      <c r="L162" s="386">
        <v>6.6465030000000007E-3</v>
      </c>
      <c r="M162" s="386">
        <v>2.1030280000000002E-2</v>
      </c>
      <c r="N162" s="65">
        <f t="shared" si="23"/>
        <v>41789</v>
      </c>
      <c r="O162" s="404" t="e">
        <f t="shared" si="24"/>
        <v>#VALUE!</v>
      </c>
      <c r="P162" s="257" t="e">
        <f t="shared" si="25"/>
        <v>#VALUE!</v>
      </c>
      <c r="Q162" s="257" t="e">
        <f t="shared" si="26"/>
        <v>#VALUE!</v>
      </c>
      <c r="R162" s="257" t="e">
        <f t="shared" si="27"/>
        <v>#VALUE!</v>
      </c>
      <c r="S162" s="257" t="e">
        <f t="shared" si="28"/>
        <v>#VALUE!</v>
      </c>
      <c r="T162" s="257" t="e">
        <f t="shared" si="29"/>
        <v>#VALUE!</v>
      </c>
      <c r="U162" s="257" t="e">
        <f t="shared" si="30"/>
        <v>#VALUE!</v>
      </c>
      <c r="V162" s="257" t="e">
        <f t="shared" si="31"/>
        <v>#VALUE!</v>
      </c>
      <c r="AI162" s="319"/>
      <c r="AJ162" s="319"/>
      <c r="AK162" s="319"/>
      <c r="AL162" s="321"/>
    </row>
    <row r="163" spans="1:38" ht="15">
      <c r="A163" s="386">
        <v>25320</v>
      </c>
      <c r="B163" s="389">
        <v>41820</v>
      </c>
      <c r="C163" s="386" t="s">
        <v>404</v>
      </c>
      <c r="D163" s="386" t="s">
        <v>188</v>
      </c>
      <c r="E163" s="386" t="s">
        <v>187</v>
      </c>
      <c r="F163" s="386">
        <v>20384</v>
      </c>
      <c r="G163" s="386" t="s">
        <v>404</v>
      </c>
      <c r="H163" s="386"/>
      <c r="I163" s="386">
        <v>45.810001373291016</v>
      </c>
      <c r="J163" s="386">
        <v>-1.9607874564826488E-3</v>
      </c>
      <c r="K163" s="386">
        <v>2.7990500000000001E-2</v>
      </c>
      <c r="L163" s="386">
        <v>3.950087E-2</v>
      </c>
      <c r="M163" s="386">
        <v>1.9058310000000002E-2</v>
      </c>
      <c r="N163" s="65">
        <f t="shared" si="23"/>
        <v>41820</v>
      </c>
      <c r="O163" s="404" t="e">
        <f t="shared" si="24"/>
        <v>#VALUE!</v>
      </c>
      <c r="P163" s="257" t="e">
        <f t="shared" si="25"/>
        <v>#VALUE!</v>
      </c>
      <c r="Q163" s="257" t="e">
        <f t="shared" si="26"/>
        <v>#VALUE!</v>
      </c>
      <c r="R163" s="257" t="e">
        <f t="shared" si="27"/>
        <v>#VALUE!</v>
      </c>
      <c r="S163" s="257" t="e">
        <f t="shared" si="28"/>
        <v>#VALUE!</v>
      </c>
      <c r="T163" s="257" t="e">
        <f t="shared" si="29"/>
        <v>#VALUE!</v>
      </c>
      <c r="U163" s="257" t="e">
        <f t="shared" si="30"/>
        <v>#VALUE!</v>
      </c>
      <c r="V163" s="257" t="e">
        <f t="shared" si="31"/>
        <v>#VALUE!</v>
      </c>
      <c r="AI163" s="319"/>
      <c r="AJ163" s="319"/>
      <c r="AK163" s="319"/>
      <c r="AL163" s="321"/>
    </row>
    <row r="164" spans="1:38" ht="15">
      <c r="A164" s="386">
        <v>25320</v>
      </c>
      <c r="B164" s="389">
        <v>41851</v>
      </c>
      <c r="C164" s="386" t="s">
        <v>404</v>
      </c>
      <c r="D164" s="386" t="s">
        <v>188</v>
      </c>
      <c r="E164" s="386" t="s">
        <v>187</v>
      </c>
      <c r="F164" s="386">
        <v>20384</v>
      </c>
      <c r="G164" s="386" t="s">
        <v>404</v>
      </c>
      <c r="H164" s="386"/>
      <c r="I164" s="386">
        <v>41.590000152587891</v>
      </c>
      <c r="J164" s="386">
        <v>-8.530890941619873E-2</v>
      </c>
      <c r="K164" s="386">
        <v>-2.0567539999999999E-2</v>
      </c>
      <c r="L164" s="386">
        <v>-3.5235969999999998E-2</v>
      </c>
      <c r="M164" s="386">
        <v>-1.507986E-2</v>
      </c>
      <c r="N164" s="65">
        <f t="shared" si="23"/>
        <v>41851</v>
      </c>
      <c r="O164" s="404" t="e">
        <f t="shared" si="24"/>
        <v>#VALUE!</v>
      </c>
      <c r="P164" s="257" t="e">
        <f t="shared" si="25"/>
        <v>#VALUE!</v>
      </c>
      <c r="Q164" s="257" t="e">
        <f t="shared" si="26"/>
        <v>#VALUE!</v>
      </c>
      <c r="R164" s="257" t="e">
        <f t="shared" si="27"/>
        <v>#VALUE!</v>
      </c>
      <c r="S164" s="257" t="e">
        <f t="shared" si="28"/>
        <v>#VALUE!</v>
      </c>
      <c r="T164" s="257" t="e">
        <f t="shared" si="29"/>
        <v>#VALUE!</v>
      </c>
      <c r="U164" s="257" t="e">
        <f t="shared" si="30"/>
        <v>#VALUE!</v>
      </c>
      <c r="V164" s="257" t="e">
        <f t="shared" si="31"/>
        <v>#VALUE!</v>
      </c>
      <c r="AI164" s="319"/>
      <c r="AJ164" s="319"/>
      <c r="AK164" s="319"/>
      <c r="AL164" s="321"/>
    </row>
    <row r="165" spans="1:38" ht="15">
      <c r="A165" s="386">
        <v>25320</v>
      </c>
      <c r="B165" s="389">
        <v>41880</v>
      </c>
      <c r="C165" s="386" t="s">
        <v>404</v>
      </c>
      <c r="D165" s="386" t="s">
        <v>188</v>
      </c>
      <c r="E165" s="386" t="s">
        <v>187</v>
      </c>
      <c r="F165" s="386">
        <v>20384</v>
      </c>
      <c r="G165" s="386" t="s">
        <v>404</v>
      </c>
      <c r="H165" s="386"/>
      <c r="I165" s="386">
        <v>44.819999694824219</v>
      </c>
      <c r="J165" s="386">
        <v>7.7662885189056396E-2</v>
      </c>
      <c r="K165" s="386">
        <v>4.0226120000000004E-2</v>
      </c>
      <c r="L165" s="386">
        <v>3.3707090000000002E-2</v>
      </c>
      <c r="M165" s="386">
        <v>3.7655319999999999E-2</v>
      </c>
      <c r="N165" s="65">
        <f t="shared" si="23"/>
        <v>41880</v>
      </c>
      <c r="O165" s="404" t="e">
        <f t="shared" si="24"/>
        <v>#VALUE!</v>
      </c>
      <c r="P165" s="257" t="e">
        <f t="shared" si="25"/>
        <v>#VALUE!</v>
      </c>
      <c r="Q165" s="257" t="e">
        <f t="shared" si="26"/>
        <v>#VALUE!</v>
      </c>
      <c r="R165" s="257" t="e">
        <f t="shared" si="27"/>
        <v>#VALUE!</v>
      </c>
      <c r="S165" s="257" t="e">
        <f t="shared" si="28"/>
        <v>#VALUE!</v>
      </c>
      <c r="T165" s="257" t="e">
        <f t="shared" si="29"/>
        <v>#VALUE!</v>
      </c>
      <c r="U165" s="257" t="e">
        <f t="shared" si="30"/>
        <v>#VALUE!</v>
      </c>
      <c r="V165" s="257" t="e">
        <f t="shared" si="31"/>
        <v>#VALUE!</v>
      </c>
      <c r="AI165" s="319"/>
      <c r="AJ165" s="319"/>
      <c r="AK165" s="319"/>
      <c r="AL165" s="321"/>
    </row>
    <row r="166" spans="1:38" ht="15">
      <c r="A166" s="386">
        <v>25320</v>
      </c>
      <c r="B166" s="389">
        <v>41912</v>
      </c>
      <c r="C166" s="386" t="s">
        <v>404</v>
      </c>
      <c r="D166" s="386" t="s">
        <v>188</v>
      </c>
      <c r="E166" s="386" t="s">
        <v>187</v>
      </c>
      <c r="F166" s="386">
        <v>20384</v>
      </c>
      <c r="G166" s="386" t="s">
        <v>404</v>
      </c>
      <c r="H166" s="386"/>
      <c r="I166" s="386">
        <v>42.729999542236328</v>
      </c>
      <c r="J166" s="386">
        <v>-4.6630971133708954E-2</v>
      </c>
      <c r="K166" s="386">
        <v>-2.5208420000000002E-2</v>
      </c>
      <c r="L166" s="386">
        <v>-4.4987869999999999E-2</v>
      </c>
      <c r="M166" s="386">
        <v>-1.5513860000000001E-2</v>
      </c>
      <c r="N166" s="65">
        <f t="shared" si="23"/>
        <v>41912</v>
      </c>
      <c r="O166" s="404" t="e">
        <f t="shared" si="24"/>
        <v>#VALUE!</v>
      </c>
      <c r="P166" s="257" t="e">
        <f t="shared" si="25"/>
        <v>#VALUE!</v>
      </c>
      <c r="Q166" s="257" t="e">
        <f t="shared" si="26"/>
        <v>#VALUE!</v>
      </c>
      <c r="R166" s="257" t="e">
        <f t="shared" si="27"/>
        <v>#VALUE!</v>
      </c>
      <c r="S166" s="257" t="e">
        <f t="shared" si="28"/>
        <v>#VALUE!</v>
      </c>
      <c r="T166" s="257" t="e">
        <f t="shared" si="29"/>
        <v>#VALUE!</v>
      </c>
      <c r="U166" s="257" t="e">
        <f t="shared" si="30"/>
        <v>#VALUE!</v>
      </c>
      <c r="V166" s="257" t="e">
        <f t="shared" si="31"/>
        <v>#VALUE!</v>
      </c>
      <c r="AI166" s="319"/>
      <c r="AJ166" s="319"/>
      <c r="AK166" s="319"/>
      <c r="AL166" s="321"/>
    </row>
    <row r="167" spans="1:38" ht="15">
      <c r="A167" s="386">
        <v>25320</v>
      </c>
      <c r="B167" s="389">
        <v>41943</v>
      </c>
      <c r="C167" s="386" t="s">
        <v>404</v>
      </c>
      <c r="D167" s="386" t="s">
        <v>188</v>
      </c>
      <c r="E167" s="386" t="s">
        <v>187</v>
      </c>
      <c r="F167" s="386">
        <v>20384</v>
      </c>
      <c r="G167" s="386" t="s">
        <v>404</v>
      </c>
      <c r="H167" s="386"/>
      <c r="I167" s="386">
        <v>44.169998168945313</v>
      </c>
      <c r="J167" s="386">
        <v>4.1001606732606888E-2</v>
      </c>
      <c r="K167" s="386">
        <v>2.1171780000000001E-2</v>
      </c>
      <c r="L167" s="386">
        <v>1.417654E-2</v>
      </c>
      <c r="M167" s="386">
        <v>2.320146E-2</v>
      </c>
      <c r="N167" s="65">
        <f t="shared" si="23"/>
        <v>41943</v>
      </c>
      <c r="O167" s="404" t="e">
        <f t="shared" si="24"/>
        <v>#VALUE!</v>
      </c>
      <c r="P167" s="257" t="e">
        <f t="shared" si="25"/>
        <v>#VALUE!</v>
      </c>
      <c r="Q167" s="257" t="e">
        <f t="shared" si="26"/>
        <v>#VALUE!</v>
      </c>
      <c r="R167" s="257" t="e">
        <f t="shared" si="27"/>
        <v>#VALUE!</v>
      </c>
      <c r="S167" s="257" t="e">
        <f t="shared" si="28"/>
        <v>#VALUE!</v>
      </c>
      <c r="T167" s="257" t="e">
        <f t="shared" si="29"/>
        <v>#VALUE!</v>
      </c>
      <c r="U167" s="257" t="e">
        <f t="shared" si="30"/>
        <v>#VALUE!</v>
      </c>
      <c r="V167" s="257" t="e">
        <f t="shared" si="31"/>
        <v>#VALUE!</v>
      </c>
      <c r="AI167" s="319"/>
      <c r="AJ167" s="319"/>
      <c r="AK167" s="319"/>
      <c r="AL167" s="321"/>
    </row>
    <row r="168" spans="1:38" ht="15">
      <c r="A168" s="386">
        <v>25320</v>
      </c>
      <c r="B168" s="389">
        <v>41971</v>
      </c>
      <c r="C168" s="386" t="s">
        <v>404</v>
      </c>
      <c r="D168" s="386" t="s">
        <v>188</v>
      </c>
      <c r="E168" s="386" t="s">
        <v>187</v>
      </c>
      <c r="F168" s="386">
        <v>20384</v>
      </c>
      <c r="G168" s="386" t="s">
        <v>404</v>
      </c>
      <c r="H168" s="386"/>
      <c r="I168" s="386">
        <v>45.279998779296875</v>
      </c>
      <c r="J168" s="386">
        <v>2.5130193680524826E-2</v>
      </c>
      <c r="K168" s="386">
        <v>2.1114299999999999E-2</v>
      </c>
      <c r="L168" s="386">
        <v>-2.458493E-3</v>
      </c>
      <c r="M168" s="386">
        <v>2.4533579999999999E-2</v>
      </c>
      <c r="N168" s="65">
        <f t="shared" si="23"/>
        <v>41971</v>
      </c>
      <c r="O168" s="404" t="e">
        <f t="shared" si="24"/>
        <v>#VALUE!</v>
      </c>
      <c r="P168" s="257" t="e">
        <f t="shared" si="25"/>
        <v>#VALUE!</v>
      </c>
      <c r="Q168" s="257" t="e">
        <f t="shared" si="26"/>
        <v>#VALUE!</v>
      </c>
      <c r="R168" s="257" t="e">
        <f t="shared" si="27"/>
        <v>#VALUE!</v>
      </c>
      <c r="S168" s="257" t="e">
        <f t="shared" si="28"/>
        <v>#VALUE!</v>
      </c>
      <c r="T168" s="257" t="e">
        <f t="shared" si="29"/>
        <v>#VALUE!</v>
      </c>
      <c r="U168" s="257" t="e">
        <f t="shared" si="30"/>
        <v>#VALUE!</v>
      </c>
      <c r="V168" s="257" t="e">
        <f t="shared" si="31"/>
        <v>#VALUE!</v>
      </c>
      <c r="AI168" s="319"/>
      <c r="AJ168" s="319"/>
      <c r="AK168" s="319"/>
      <c r="AL168" s="321"/>
    </row>
    <row r="169" spans="1:38" ht="15">
      <c r="A169" s="386">
        <v>25320</v>
      </c>
      <c r="B169" s="389">
        <v>42004</v>
      </c>
      <c r="C169" s="386" t="s">
        <v>404</v>
      </c>
      <c r="D169" s="386" t="s">
        <v>188</v>
      </c>
      <c r="E169" s="386" t="s">
        <v>187</v>
      </c>
      <c r="F169" s="386">
        <v>20384</v>
      </c>
      <c r="G169" s="386" t="s">
        <v>404</v>
      </c>
      <c r="H169" s="386"/>
      <c r="I169" s="386">
        <v>44</v>
      </c>
      <c r="J169" s="386">
        <v>-2.8268525376915932E-2</v>
      </c>
      <c r="K169" s="386">
        <v>-3.6613160000000004E-3</v>
      </c>
      <c r="L169" s="386">
        <v>-1.8099690000000001E-4</v>
      </c>
      <c r="M169" s="386">
        <v>-4.1885120000000001E-3</v>
      </c>
      <c r="N169" s="65">
        <f t="shared" si="23"/>
        <v>42004</v>
      </c>
      <c r="O169" s="404" t="e">
        <f t="shared" si="24"/>
        <v>#VALUE!</v>
      </c>
      <c r="P169" s="257" t="e">
        <f t="shared" si="25"/>
        <v>#VALUE!</v>
      </c>
      <c r="Q169" s="257" t="e">
        <f t="shared" si="26"/>
        <v>#VALUE!</v>
      </c>
      <c r="R169" s="257" t="e">
        <f t="shared" si="27"/>
        <v>#VALUE!</v>
      </c>
      <c r="S169" s="257" t="e">
        <f t="shared" si="28"/>
        <v>#VALUE!</v>
      </c>
      <c r="T169" s="257" t="e">
        <f t="shared" si="29"/>
        <v>#VALUE!</v>
      </c>
      <c r="U169" s="257" t="e">
        <f t="shared" si="30"/>
        <v>#VALUE!</v>
      </c>
      <c r="V169" s="257" t="e">
        <f t="shared" si="31"/>
        <v>#VALUE!</v>
      </c>
      <c r="AI169" s="319"/>
      <c r="AJ169" s="319"/>
      <c r="AK169" s="319"/>
      <c r="AL169" s="321"/>
    </row>
    <row r="170" spans="1:38" ht="15">
      <c r="A170" s="386">
        <v>25320</v>
      </c>
      <c r="B170" s="389">
        <v>42034</v>
      </c>
      <c r="C170" s="386" t="s">
        <v>404</v>
      </c>
      <c r="D170" s="386" t="s">
        <v>188</v>
      </c>
      <c r="E170" s="386" t="s">
        <v>187</v>
      </c>
      <c r="F170" s="386">
        <v>20384</v>
      </c>
      <c r="G170" s="386" t="s">
        <v>404</v>
      </c>
      <c r="H170" s="386"/>
      <c r="I170" s="386">
        <v>45.740001678466797</v>
      </c>
      <c r="J170" s="386">
        <v>4.6636402606964111E-2</v>
      </c>
      <c r="K170" s="386">
        <v>-2.7207020000000002E-2</v>
      </c>
      <c r="L170" s="386">
        <v>-1.9076570000000001E-2</v>
      </c>
      <c r="M170" s="386">
        <v>-3.1040850000000002E-2</v>
      </c>
      <c r="N170" s="65">
        <f t="shared" si="23"/>
        <v>42034</v>
      </c>
      <c r="O170" s="404" t="e">
        <f t="shared" si="24"/>
        <v>#VALUE!</v>
      </c>
      <c r="P170" s="257" t="e">
        <f t="shared" si="25"/>
        <v>#VALUE!</v>
      </c>
      <c r="Q170" s="257" t="e">
        <f t="shared" si="26"/>
        <v>#VALUE!</v>
      </c>
      <c r="R170" s="257" t="e">
        <f t="shared" si="27"/>
        <v>#VALUE!</v>
      </c>
      <c r="S170" s="257" t="e">
        <f t="shared" si="28"/>
        <v>#VALUE!</v>
      </c>
      <c r="T170" s="257" t="e">
        <f t="shared" si="29"/>
        <v>#VALUE!</v>
      </c>
      <c r="U170" s="257" t="e">
        <f t="shared" si="30"/>
        <v>#VALUE!</v>
      </c>
      <c r="V170" s="257" t="e">
        <f t="shared" si="31"/>
        <v>#VALUE!</v>
      </c>
      <c r="AI170" s="319"/>
      <c r="AJ170" s="319"/>
      <c r="AK170" s="319"/>
      <c r="AL170" s="321"/>
    </row>
    <row r="171" spans="1:38" ht="15">
      <c r="A171" s="386">
        <v>25320</v>
      </c>
      <c r="B171" s="389">
        <v>42062</v>
      </c>
      <c r="C171" s="386" t="s">
        <v>404</v>
      </c>
      <c r="D171" s="386" t="s">
        <v>188</v>
      </c>
      <c r="E171" s="386" t="s">
        <v>187</v>
      </c>
      <c r="F171" s="386">
        <v>20384</v>
      </c>
      <c r="G171" s="386" t="s">
        <v>404</v>
      </c>
      <c r="H171" s="386"/>
      <c r="I171" s="386">
        <v>46.590000152587891</v>
      </c>
      <c r="J171" s="386">
        <v>1.8583262339234352E-2</v>
      </c>
      <c r="K171" s="386">
        <v>5.5999350000000003E-2</v>
      </c>
      <c r="L171" s="386">
        <v>5.4161239999999999E-2</v>
      </c>
      <c r="M171" s="386">
        <v>5.4892509999999999E-2</v>
      </c>
      <c r="N171" s="65">
        <f t="shared" si="23"/>
        <v>42062</v>
      </c>
      <c r="O171" s="404" t="e">
        <f t="shared" si="24"/>
        <v>#VALUE!</v>
      </c>
      <c r="P171" s="257" t="e">
        <f t="shared" si="25"/>
        <v>#VALUE!</v>
      </c>
      <c r="Q171" s="257" t="e">
        <f t="shared" si="26"/>
        <v>#VALUE!</v>
      </c>
      <c r="R171" s="257" t="e">
        <f t="shared" si="27"/>
        <v>#VALUE!</v>
      </c>
      <c r="S171" s="257" t="e">
        <f t="shared" si="28"/>
        <v>#VALUE!</v>
      </c>
      <c r="T171" s="257" t="e">
        <f t="shared" si="29"/>
        <v>#VALUE!</v>
      </c>
      <c r="U171" s="257" t="e">
        <f t="shared" si="30"/>
        <v>#VALUE!</v>
      </c>
      <c r="V171" s="257" t="e">
        <f t="shared" si="31"/>
        <v>#VALUE!</v>
      </c>
      <c r="AI171" s="319"/>
      <c r="AJ171" s="319"/>
      <c r="AK171" s="319"/>
      <c r="AL171" s="321"/>
    </row>
    <row r="172" spans="1:38" ht="15">
      <c r="A172" s="386">
        <v>25320</v>
      </c>
      <c r="B172" s="389">
        <v>42094</v>
      </c>
      <c r="C172" s="386" t="s">
        <v>404</v>
      </c>
      <c r="D172" s="386" t="s">
        <v>188</v>
      </c>
      <c r="E172" s="386" t="s">
        <v>187</v>
      </c>
      <c r="F172" s="386">
        <v>20384</v>
      </c>
      <c r="G172" s="386" t="s">
        <v>404</v>
      </c>
      <c r="H172" s="386"/>
      <c r="I172" s="386">
        <v>46.549999237060547</v>
      </c>
      <c r="J172" s="386">
        <v>-8.5857301019132137E-4</v>
      </c>
      <c r="K172" s="386">
        <v>-1.04096E-2</v>
      </c>
      <c r="L172" s="386">
        <v>-5.1095120000000001E-3</v>
      </c>
      <c r="M172" s="386">
        <v>-1.7396060000000001E-2</v>
      </c>
      <c r="N172" s="65">
        <f t="shared" si="23"/>
        <v>42094</v>
      </c>
      <c r="O172" s="404" t="e">
        <f t="shared" si="24"/>
        <v>#VALUE!</v>
      </c>
      <c r="P172" s="257" t="e">
        <f t="shared" si="25"/>
        <v>#VALUE!</v>
      </c>
      <c r="Q172" s="257" t="e">
        <f t="shared" si="26"/>
        <v>#VALUE!</v>
      </c>
      <c r="R172" s="257" t="e">
        <f t="shared" si="27"/>
        <v>#VALUE!</v>
      </c>
      <c r="S172" s="257" t="e">
        <f t="shared" si="28"/>
        <v>#VALUE!</v>
      </c>
      <c r="T172" s="257" t="e">
        <f t="shared" si="29"/>
        <v>#VALUE!</v>
      </c>
      <c r="U172" s="257" t="e">
        <f t="shared" si="30"/>
        <v>#VALUE!</v>
      </c>
      <c r="V172" s="257" t="e">
        <f t="shared" si="31"/>
        <v>#VALUE!</v>
      </c>
      <c r="AI172" s="319"/>
      <c r="AJ172" s="319"/>
      <c r="AK172" s="319"/>
      <c r="AL172" s="321"/>
    </row>
    <row r="173" spans="1:38" ht="15">
      <c r="A173" s="386">
        <v>25320</v>
      </c>
      <c r="B173" s="389">
        <v>42124</v>
      </c>
      <c r="C173" s="386" t="s">
        <v>404</v>
      </c>
      <c r="D173" s="386" t="s">
        <v>188</v>
      </c>
      <c r="E173" s="386" t="s">
        <v>187</v>
      </c>
      <c r="F173" s="386">
        <v>20384</v>
      </c>
      <c r="G173" s="386" t="s">
        <v>404</v>
      </c>
      <c r="H173" s="386"/>
      <c r="I173" s="386">
        <v>44.709999084472656</v>
      </c>
      <c r="J173" s="386">
        <v>-3.2824922353029251E-2</v>
      </c>
      <c r="K173" s="386">
        <v>8.776397E-3</v>
      </c>
      <c r="L173" s="386">
        <v>1.512902E-2</v>
      </c>
      <c r="M173" s="386">
        <v>8.5207620000000012E-3</v>
      </c>
      <c r="N173" s="65">
        <f t="shared" si="23"/>
        <v>42124</v>
      </c>
      <c r="O173" s="404" t="e">
        <f t="shared" si="24"/>
        <v>#VALUE!</v>
      </c>
      <c r="P173" s="257" t="e">
        <f t="shared" si="25"/>
        <v>#VALUE!</v>
      </c>
      <c r="Q173" s="257" t="e">
        <f t="shared" si="26"/>
        <v>#VALUE!</v>
      </c>
      <c r="R173" s="257" t="e">
        <f t="shared" si="27"/>
        <v>#VALUE!</v>
      </c>
      <c r="S173" s="257" t="e">
        <f t="shared" si="28"/>
        <v>#VALUE!</v>
      </c>
      <c r="T173" s="257" t="e">
        <f t="shared" si="29"/>
        <v>#VALUE!</v>
      </c>
      <c r="U173" s="257" t="e">
        <f t="shared" si="30"/>
        <v>#VALUE!</v>
      </c>
      <c r="V173" s="257" t="e">
        <f t="shared" si="31"/>
        <v>#VALUE!</v>
      </c>
      <c r="AI173" s="319"/>
      <c r="AJ173" s="319"/>
      <c r="AK173" s="319"/>
      <c r="AL173" s="321"/>
    </row>
    <row r="174" spans="1:38" ht="15">
      <c r="A174" s="386">
        <v>25320</v>
      </c>
      <c r="B174" s="389">
        <v>42153</v>
      </c>
      <c r="C174" s="386" t="s">
        <v>404</v>
      </c>
      <c r="D174" s="386" t="s">
        <v>188</v>
      </c>
      <c r="E174" s="386" t="s">
        <v>187</v>
      </c>
      <c r="F174" s="386">
        <v>20384</v>
      </c>
      <c r="G174" s="386" t="s">
        <v>404</v>
      </c>
      <c r="H174" s="386"/>
      <c r="I174" s="386">
        <v>48.340000152587891</v>
      </c>
      <c r="J174" s="386">
        <v>8.1189915537834167E-2</v>
      </c>
      <c r="K174" s="386">
        <v>1.0268880000000001E-2</v>
      </c>
      <c r="L174" s="386">
        <v>3.9830460000000005E-3</v>
      </c>
      <c r="M174" s="386">
        <v>1.0491439999999999E-2</v>
      </c>
      <c r="N174" s="65">
        <f t="shared" si="23"/>
        <v>42153</v>
      </c>
      <c r="O174" s="404" t="e">
        <f t="shared" si="24"/>
        <v>#VALUE!</v>
      </c>
      <c r="P174" s="257" t="e">
        <f t="shared" si="25"/>
        <v>#VALUE!</v>
      </c>
      <c r="Q174" s="257" t="e">
        <f t="shared" si="26"/>
        <v>#VALUE!</v>
      </c>
      <c r="R174" s="257" t="e">
        <f t="shared" si="27"/>
        <v>#VALUE!</v>
      </c>
      <c r="S174" s="257" t="e">
        <f t="shared" si="28"/>
        <v>#VALUE!</v>
      </c>
      <c r="T174" s="257" t="e">
        <f t="shared" si="29"/>
        <v>#VALUE!</v>
      </c>
      <c r="U174" s="257" t="e">
        <f t="shared" si="30"/>
        <v>#VALUE!</v>
      </c>
      <c r="V174" s="257" t="e">
        <f t="shared" si="31"/>
        <v>#VALUE!</v>
      </c>
      <c r="AI174" s="319"/>
      <c r="AJ174" s="319"/>
      <c r="AK174" s="319"/>
      <c r="AL174" s="321"/>
    </row>
    <row r="175" spans="1:38" ht="15">
      <c r="A175" s="386">
        <v>25320</v>
      </c>
      <c r="B175" s="389">
        <v>42185</v>
      </c>
      <c r="C175" s="386" t="s">
        <v>404</v>
      </c>
      <c r="D175" s="386" t="s">
        <v>188</v>
      </c>
      <c r="E175" s="386" t="s">
        <v>187</v>
      </c>
      <c r="F175" s="386">
        <v>20384</v>
      </c>
      <c r="G175" s="386" t="s">
        <v>404</v>
      </c>
      <c r="H175" s="386"/>
      <c r="I175" s="386">
        <v>47.650001525878906</v>
      </c>
      <c r="J175" s="386">
        <v>-1.4273865148425102E-2</v>
      </c>
      <c r="K175" s="386">
        <v>-1.9272040000000001E-2</v>
      </c>
      <c r="L175" s="386">
        <v>-1.348045E-2</v>
      </c>
      <c r="M175" s="386">
        <v>-2.1011769999999999E-2</v>
      </c>
      <c r="N175" s="65">
        <f t="shared" si="23"/>
        <v>42185</v>
      </c>
      <c r="O175" s="404" t="e">
        <f t="shared" si="24"/>
        <v>#VALUE!</v>
      </c>
      <c r="P175" s="257" t="e">
        <f t="shared" si="25"/>
        <v>#VALUE!</v>
      </c>
      <c r="Q175" s="257" t="e">
        <f t="shared" si="26"/>
        <v>#VALUE!</v>
      </c>
      <c r="R175" s="257" t="e">
        <f t="shared" si="27"/>
        <v>#VALUE!</v>
      </c>
      <c r="S175" s="257" t="e">
        <f t="shared" si="28"/>
        <v>#VALUE!</v>
      </c>
      <c r="T175" s="257" t="e">
        <f t="shared" si="29"/>
        <v>#VALUE!</v>
      </c>
      <c r="U175" s="257" t="e">
        <f t="shared" si="30"/>
        <v>#VALUE!</v>
      </c>
      <c r="V175" s="257" t="e">
        <f t="shared" si="31"/>
        <v>#VALUE!</v>
      </c>
      <c r="AI175" s="319"/>
      <c r="AJ175" s="319"/>
      <c r="AK175" s="319"/>
      <c r="AL175" s="321"/>
    </row>
    <row r="176" spans="1:38" ht="15">
      <c r="A176" s="386">
        <v>25320</v>
      </c>
      <c r="B176" s="389">
        <v>42216</v>
      </c>
      <c r="C176" s="386" t="s">
        <v>404</v>
      </c>
      <c r="D176" s="386" t="s">
        <v>188</v>
      </c>
      <c r="E176" s="386" t="s">
        <v>187</v>
      </c>
      <c r="F176" s="386">
        <v>20384</v>
      </c>
      <c r="G176" s="386" t="s">
        <v>404</v>
      </c>
      <c r="H176" s="386"/>
      <c r="I176" s="386">
        <v>49.310001373291016</v>
      </c>
      <c r="J176" s="386">
        <v>4.1385095566511154E-2</v>
      </c>
      <c r="K176" s="386">
        <v>1.2063240000000001E-2</v>
      </c>
      <c r="L176" s="386">
        <v>-2.7157590000000002E-2</v>
      </c>
      <c r="M176" s="386">
        <v>1.9742039999999999E-2</v>
      </c>
      <c r="N176" s="65">
        <f t="shared" si="23"/>
        <v>42216</v>
      </c>
      <c r="O176" s="404" t="e">
        <f t="shared" si="24"/>
        <v>#VALUE!</v>
      </c>
      <c r="P176" s="257" t="e">
        <f t="shared" si="25"/>
        <v>#VALUE!</v>
      </c>
      <c r="Q176" s="257" t="e">
        <f t="shared" si="26"/>
        <v>#VALUE!</v>
      </c>
      <c r="R176" s="257" t="e">
        <f t="shared" si="27"/>
        <v>#VALUE!</v>
      </c>
      <c r="S176" s="257" t="e">
        <f t="shared" si="28"/>
        <v>#VALUE!</v>
      </c>
      <c r="T176" s="257" t="e">
        <f t="shared" si="29"/>
        <v>#VALUE!</v>
      </c>
      <c r="U176" s="257" t="e">
        <f t="shared" si="30"/>
        <v>#VALUE!</v>
      </c>
      <c r="V176" s="257" t="e">
        <f t="shared" si="31"/>
        <v>#VALUE!</v>
      </c>
      <c r="AI176" s="319"/>
      <c r="AJ176" s="319"/>
      <c r="AK176" s="319"/>
      <c r="AL176" s="321"/>
    </row>
    <row r="177" spans="1:38" ht="15">
      <c r="A177" s="386">
        <v>25320</v>
      </c>
      <c r="B177" s="389">
        <v>42247</v>
      </c>
      <c r="C177" s="386" t="s">
        <v>404</v>
      </c>
      <c r="D177" s="386" t="s">
        <v>188</v>
      </c>
      <c r="E177" s="386" t="s">
        <v>187</v>
      </c>
      <c r="F177" s="386">
        <v>20384</v>
      </c>
      <c r="G177" s="386" t="s">
        <v>404</v>
      </c>
      <c r="H177" s="386"/>
      <c r="I177" s="386">
        <v>47.990001678466797</v>
      </c>
      <c r="J177" s="386">
        <v>-2.6769410818815231E-2</v>
      </c>
      <c r="K177" s="386">
        <v>-5.9978990000000003E-2</v>
      </c>
      <c r="L177" s="386">
        <v>-4.7287490000000001E-2</v>
      </c>
      <c r="M177" s="386">
        <v>-6.2580800000000006E-2</v>
      </c>
      <c r="N177" s="65">
        <f t="shared" si="23"/>
        <v>42247</v>
      </c>
      <c r="O177" s="404" t="e">
        <f t="shared" si="24"/>
        <v>#VALUE!</v>
      </c>
      <c r="P177" s="257" t="e">
        <f t="shared" si="25"/>
        <v>#VALUE!</v>
      </c>
      <c r="Q177" s="257" t="e">
        <f t="shared" si="26"/>
        <v>#VALUE!</v>
      </c>
      <c r="R177" s="257" t="e">
        <f t="shared" si="27"/>
        <v>#VALUE!</v>
      </c>
      <c r="S177" s="257" t="e">
        <f t="shared" si="28"/>
        <v>#VALUE!</v>
      </c>
      <c r="T177" s="257" t="e">
        <f t="shared" si="29"/>
        <v>#VALUE!</v>
      </c>
      <c r="U177" s="257" t="e">
        <f t="shared" si="30"/>
        <v>#VALUE!</v>
      </c>
      <c r="V177" s="257" t="e">
        <f t="shared" si="31"/>
        <v>#VALUE!</v>
      </c>
      <c r="AI177" s="319"/>
      <c r="AJ177" s="319"/>
      <c r="AK177" s="319"/>
      <c r="AL177" s="321"/>
    </row>
    <row r="178" spans="1:38" ht="15">
      <c r="A178" s="386">
        <v>25320</v>
      </c>
      <c r="B178" s="389">
        <v>42277</v>
      </c>
      <c r="C178" s="386" t="s">
        <v>404</v>
      </c>
      <c r="D178" s="386" t="s">
        <v>188</v>
      </c>
      <c r="E178" s="386" t="s">
        <v>187</v>
      </c>
      <c r="F178" s="386">
        <v>20384</v>
      </c>
      <c r="G178" s="386" t="s">
        <v>404</v>
      </c>
      <c r="H178" s="386"/>
      <c r="I178" s="386">
        <v>50.680000305175781</v>
      </c>
      <c r="J178" s="386">
        <v>5.6053314357995987E-2</v>
      </c>
      <c r="K178" s="386">
        <v>-3.3830529999999998E-2</v>
      </c>
      <c r="L178" s="386">
        <v>-4.9927650000000004E-2</v>
      </c>
      <c r="M178" s="386">
        <v>-2.6442819999999999E-2</v>
      </c>
      <c r="N178" s="65">
        <f t="shared" si="23"/>
        <v>42277</v>
      </c>
      <c r="O178" s="404" t="e">
        <f t="shared" si="24"/>
        <v>#VALUE!</v>
      </c>
      <c r="P178" s="257" t="e">
        <f t="shared" si="25"/>
        <v>#VALUE!</v>
      </c>
      <c r="Q178" s="257" t="e">
        <f t="shared" si="26"/>
        <v>#VALUE!</v>
      </c>
      <c r="R178" s="257" t="e">
        <f t="shared" si="27"/>
        <v>#VALUE!</v>
      </c>
      <c r="S178" s="257" t="e">
        <f t="shared" si="28"/>
        <v>#VALUE!</v>
      </c>
      <c r="T178" s="257" t="e">
        <f t="shared" si="29"/>
        <v>#VALUE!</v>
      </c>
      <c r="U178" s="257" t="e">
        <f t="shared" si="30"/>
        <v>#VALUE!</v>
      </c>
      <c r="V178" s="257" t="e">
        <f t="shared" si="31"/>
        <v>#VALUE!</v>
      </c>
      <c r="AI178" s="319"/>
      <c r="AJ178" s="319"/>
      <c r="AK178" s="319"/>
      <c r="AL178" s="321"/>
    </row>
    <row r="179" spans="1:38" ht="15">
      <c r="A179" s="386">
        <v>25320</v>
      </c>
      <c r="B179" s="389">
        <v>42307</v>
      </c>
      <c r="C179" s="386" t="s">
        <v>404</v>
      </c>
      <c r="D179" s="386" t="s">
        <v>188</v>
      </c>
      <c r="E179" s="386" t="s">
        <v>187</v>
      </c>
      <c r="F179" s="386">
        <v>20384</v>
      </c>
      <c r="G179" s="386" t="s">
        <v>404</v>
      </c>
      <c r="H179" s="386"/>
      <c r="I179" s="386">
        <v>50.790000915527344</v>
      </c>
      <c r="J179" s="386">
        <v>8.3267679437994957E-3</v>
      </c>
      <c r="K179" s="386">
        <v>7.4039709999999995E-2</v>
      </c>
      <c r="L179" s="386">
        <v>5.2880450000000002E-2</v>
      </c>
      <c r="M179" s="386">
        <v>8.2983080000000001E-2</v>
      </c>
      <c r="N179" s="65">
        <f t="shared" si="23"/>
        <v>42307</v>
      </c>
      <c r="O179" s="404" t="e">
        <f t="shared" si="24"/>
        <v>#VALUE!</v>
      </c>
      <c r="P179" s="257" t="e">
        <f t="shared" si="25"/>
        <v>#VALUE!</v>
      </c>
      <c r="Q179" s="257" t="e">
        <f t="shared" si="26"/>
        <v>#VALUE!</v>
      </c>
      <c r="R179" s="257" t="e">
        <f t="shared" si="27"/>
        <v>#VALUE!</v>
      </c>
      <c r="S179" s="257" t="e">
        <f t="shared" si="28"/>
        <v>#VALUE!</v>
      </c>
      <c r="T179" s="257" t="e">
        <f t="shared" si="29"/>
        <v>#VALUE!</v>
      </c>
      <c r="U179" s="257" t="e">
        <f t="shared" si="30"/>
        <v>#VALUE!</v>
      </c>
      <c r="V179" s="257" t="e">
        <f t="shared" si="31"/>
        <v>#VALUE!</v>
      </c>
      <c r="AI179" s="319"/>
      <c r="AJ179" s="319"/>
      <c r="AK179" s="319"/>
      <c r="AL179" s="321"/>
    </row>
    <row r="180" spans="1:38" ht="15">
      <c r="A180" s="386">
        <v>25320</v>
      </c>
      <c r="B180" s="389">
        <v>42338</v>
      </c>
      <c r="C180" s="386" t="s">
        <v>404</v>
      </c>
      <c r="D180" s="386" t="s">
        <v>188</v>
      </c>
      <c r="E180" s="386" t="s">
        <v>187</v>
      </c>
      <c r="F180" s="386">
        <v>20384</v>
      </c>
      <c r="G180" s="386" t="s">
        <v>404</v>
      </c>
      <c r="H180" s="386"/>
      <c r="I180" s="386">
        <v>52.240001678466797</v>
      </c>
      <c r="J180" s="386">
        <v>2.8548941016197205E-2</v>
      </c>
      <c r="K180" s="386">
        <v>2.4256830000000001E-3</v>
      </c>
      <c r="L180" s="386">
        <v>7.3396750000000004E-3</v>
      </c>
      <c r="M180" s="386">
        <v>5.0496299999999998E-4</v>
      </c>
      <c r="N180" s="65">
        <f t="shared" si="23"/>
        <v>42338</v>
      </c>
      <c r="O180" s="404" t="e">
        <f t="shared" si="24"/>
        <v>#VALUE!</v>
      </c>
      <c r="P180" s="257" t="e">
        <f t="shared" si="25"/>
        <v>#VALUE!</v>
      </c>
      <c r="Q180" s="257" t="e">
        <f t="shared" si="26"/>
        <v>#VALUE!</v>
      </c>
      <c r="R180" s="257" t="e">
        <f t="shared" si="27"/>
        <v>#VALUE!</v>
      </c>
      <c r="S180" s="257" t="e">
        <f t="shared" si="28"/>
        <v>#VALUE!</v>
      </c>
      <c r="T180" s="257" t="e">
        <f t="shared" si="29"/>
        <v>#VALUE!</v>
      </c>
      <c r="U180" s="257" t="e">
        <f t="shared" si="30"/>
        <v>#VALUE!</v>
      </c>
      <c r="V180" s="257" t="e">
        <f t="shared" si="31"/>
        <v>#VALUE!</v>
      </c>
      <c r="AI180" s="319"/>
      <c r="AJ180" s="319"/>
      <c r="AK180" s="319"/>
      <c r="AL180" s="321"/>
    </row>
    <row r="181" spans="1:38" ht="15">
      <c r="A181" s="386">
        <v>25320</v>
      </c>
      <c r="B181" s="389">
        <v>42369</v>
      </c>
      <c r="C181" s="386" t="s">
        <v>404</v>
      </c>
      <c r="D181" s="386" t="s">
        <v>188</v>
      </c>
      <c r="E181" s="386" t="s">
        <v>187</v>
      </c>
      <c r="F181" s="386">
        <v>20384</v>
      </c>
      <c r="G181" s="386" t="s">
        <v>404</v>
      </c>
      <c r="H181" s="386"/>
      <c r="I181" s="386">
        <v>52.549999237060547</v>
      </c>
      <c r="J181" s="386">
        <v>5.9341029264032841E-3</v>
      </c>
      <c r="K181" s="386">
        <v>-2.2288479999999999E-2</v>
      </c>
      <c r="L181" s="386">
        <v>-3.5902919999999998E-2</v>
      </c>
      <c r="M181" s="386">
        <v>-1.7530199999999999E-2</v>
      </c>
      <c r="N181" s="65">
        <f t="shared" si="23"/>
        <v>42369</v>
      </c>
      <c r="O181" s="404" t="e">
        <f t="shared" si="24"/>
        <v>#VALUE!</v>
      </c>
      <c r="P181" s="257" t="e">
        <f t="shared" si="25"/>
        <v>#VALUE!</v>
      </c>
      <c r="Q181" s="257" t="e">
        <f t="shared" si="26"/>
        <v>#VALUE!</v>
      </c>
      <c r="R181" s="257" t="e">
        <f t="shared" si="27"/>
        <v>#VALUE!</v>
      </c>
      <c r="S181" s="257" t="e">
        <f t="shared" si="28"/>
        <v>#VALUE!</v>
      </c>
      <c r="T181" s="257" t="e">
        <f t="shared" si="29"/>
        <v>#VALUE!</v>
      </c>
      <c r="U181" s="257" t="e">
        <f t="shared" si="30"/>
        <v>#VALUE!</v>
      </c>
      <c r="V181" s="257" t="e">
        <f t="shared" si="31"/>
        <v>#VALUE!</v>
      </c>
      <c r="AI181" s="319"/>
      <c r="AJ181" s="319"/>
      <c r="AK181" s="319"/>
      <c r="AL181" s="321"/>
    </row>
    <row r="182" spans="1:38" ht="15">
      <c r="A182" s="386">
        <v>25320</v>
      </c>
      <c r="B182" s="389">
        <v>42398</v>
      </c>
      <c r="C182" s="386" t="s">
        <v>404</v>
      </c>
      <c r="D182" s="386" t="s">
        <v>188</v>
      </c>
      <c r="E182" s="386" t="s">
        <v>187</v>
      </c>
      <c r="F182" s="386">
        <v>20384</v>
      </c>
      <c r="G182" s="386" t="s">
        <v>404</v>
      </c>
      <c r="H182" s="386"/>
      <c r="I182" s="386">
        <v>56.409999847412109</v>
      </c>
      <c r="J182" s="386">
        <v>7.9391069710254669E-2</v>
      </c>
      <c r="K182" s="386">
        <v>-5.718007E-2</v>
      </c>
      <c r="L182" s="386">
        <v>-7.4948559999999997E-2</v>
      </c>
      <c r="M182" s="386">
        <v>-5.0735340000000004E-2</v>
      </c>
      <c r="N182" s="65">
        <f t="shared" si="23"/>
        <v>42398</v>
      </c>
      <c r="O182" s="404" t="e">
        <f t="shared" si="24"/>
        <v>#VALUE!</v>
      </c>
      <c r="P182" s="257" t="e">
        <f t="shared" si="25"/>
        <v>#VALUE!</v>
      </c>
      <c r="Q182" s="257" t="e">
        <f t="shared" si="26"/>
        <v>#VALUE!</v>
      </c>
      <c r="R182" s="257" t="e">
        <f t="shared" si="27"/>
        <v>#VALUE!</v>
      </c>
      <c r="S182" s="257" t="e">
        <f t="shared" si="28"/>
        <v>#VALUE!</v>
      </c>
      <c r="T182" s="257" t="e">
        <f t="shared" si="29"/>
        <v>#VALUE!</v>
      </c>
      <c r="U182" s="257" t="e">
        <f t="shared" si="30"/>
        <v>#VALUE!</v>
      </c>
      <c r="V182" s="257" t="e">
        <f t="shared" si="31"/>
        <v>#VALUE!</v>
      </c>
      <c r="AI182" s="319"/>
      <c r="AJ182" s="319"/>
      <c r="AK182" s="319"/>
      <c r="AL182" s="321"/>
    </row>
    <row r="183" spans="1:38" ht="15">
      <c r="A183" s="386">
        <v>25320</v>
      </c>
      <c r="B183" s="389">
        <v>42429</v>
      </c>
      <c r="C183" s="386" t="s">
        <v>404</v>
      </c>
      <c r="D183" s="386" t="s">
        <v>188</v>
      </c>
      <c r="E183" s="386" t="s">
        <v>187</v>
      </c>
      <c r="F183" s="386">
        <v>20384</v>
      </c>
      <c r="G183" s="386" t="s">
        <v>404</v>
      </c>
      <c r="H183" s="386"/>
      <c r="I183" s="386">
        <v>61.75</v>
      </c>
      <c r="J183" s="386">
        <v>9.4664067029953003E-2</v>
      </c>
      <c r="K183" s="386">
        <v>6.0439240000000006E-4</v>
      </c>
      <c r="L183" s="386">
        <v>5.5865890000000003E-3</v>
      </c>
      <c r="M183" s="386">
        <v>-4.1283550000000002E-3</v>
      </c>
      <c r="N183" s="65">
        <f t="shared" si="23"/>
        <v>42429</v>
      </c>
      <c r="O183" s="404" t="e">
        <f t="shared" si="24"/>
        <v>#VALUE!</v>
      </c>
      <c r="P183" s="257" t="e">
        <f t="shared" si="25"/>
        <v>#VALUE!</v>
      </c>
      <c r="Q183" s="257" t="e">
        <f t="shared" si="26"/>
        <v>#VALUE!</v>
      </c>
      <c r="R183" s="257" t="e">
        <f t="shared" si="27"/>
        <v>#VALUE!</v>
      </c>
      <c r="S183" s="257" t="e">
        <f t="shared" si="28"/>
        <v>#VALUE!</v>
      </c>
      <c r="T183" s="257" t="e">
        <f t="shared" si="29"/>
        <v>#VALUE!</v>
      </c>
      <c r="U183" s="257" t="e">
        <f t="shared" si="30"/>
        <v>#VALUE!</v>
      </c>
      <c r="V183" s="257" t="e">
        <f t="shared" si="31"/>
        <v>#VALUE!</v>
      </c>
      <c r="AI183" s="319"/>
      <c r="AJ183" s="319"/>
      <c r="AK183" s="319"/>
      <c r="AL183" s="321"/>
    </row>
    <row r="184" spans="1:38" ht="15">
      <c r="A184" s="386">
        <v>25320</v>
      </c>
      <c r="B184" s="389">
        <v>42460</v>
      </c>
      <c r="C184" s="386" t="s">
        <v>404</v>
      </c>
      <c r="D184" s="386" t="s">
        <v>188</v>
      </c>
      <c r="E184" s="386" t="s">
        <v>187</v>
      </c>
      <c r="F184" s="386">
        <v>20384</v>
      </c>
      <c r="G184" s="386" t="s">
        <v>404</v>
      </c>
      <c r="H184" s="386"/>
      <c r="I184" s="386">
        <v>63.790000915527344</v>
      </c>
      <c r="J184" s="386">
        <v>3.3036451786756516E-2</v>
      </c>
      <c r="K184" s="386">
        <v>7.0581190000000002E-2</v>
      </c>
      <c r="L184" s="386">
        <v>7.8189830000000002E-2</v>
      </c>
      <c r="M184" s="386">
        <v>6.5991110000000006E-2</v>
      </c>
      <c r="N184" s="65">
        <f t="shared" si="23"/>
        <v>42460</v>
      </c>
      <c r="O184" s="404" t="e">
        <f t="shared" si="24"/>
        <v>#VALUE!</v>
      </c>
      <c r="P184" s="257" t="e">
        <f t="shared" si="25"/>
        <v>#VALUE!</v>
      </c>
      <c r="Q184" s="257" t="e">
        <f t="shared" si="26"/>
        <v>#VALUE!</v>
      </c>
      <c r="R184" s="257" t="e">
        <f t="shared" si="27"/>
        <v>#VALUE!</v>
      </c>
      <c r="S184" s="257" t="e">
        <f t="shared" si="28"/>
        <v>#VALUE!</v>
      </c>
      <c r="T184" s="257" t="e">
        <f t="shared" si="29"/>
        <v>#VALUE!</v>
      </c>
      <c r="U184" s="257" t="e">
        <f t="shared" si="30"/>
        <v>#VALUE!</v>
      </c>
      <c r="V184" s="257" t="e">
        <f t="shared" si="31"/>
        <v>#VALUE!</v>
      </c>
      <c r="AI184" s="319"/>
      <c r="AJ184" s="319"/>
      <c r="AK184" s="319"/>
      <c r="AL184" s="321"/>
    </row>
    <row r="185" spans="1:38" ht="15">
      <c r="A185" s="386">
        <v>25320</v>
      </c>
      <c r="B185" s="389">
        <v>42489</v>
      </c>
      <c r="C185" s="386" t="s">
        <v>404</v>
      </c>
      <c r="D185" s="386" t="s">
        <v>188</v>
      </c>
      <c r="E185" s="386" t="s">
        <v>187</v>
      </c>
      <c r="F185" s="386">
        <v>20384</v>
      </c>
      <c r="G185" s="386" t="s">
        <v>404</v>
      </c>
      <c r="H185" s="386"/>
      <c r="I185" s="386">
        <v>61.709999084472656</v>
      </c>
      <c r="J185" s="386">
        <v>-2.7715971693396568E-2</v>
      </c>
      <c r="K185" s="386">
        <v>1.173658E-2</v>
      </c>
      <c r="L185" s="386">
        <v>3.9878339999999998E-2</v>
      </c>
      <c r="M185" s="386">
        <v>2.69937E-3</v>
      </c>
      <c r="N185" s="65">
        <f t="shared" si="23"/>
        <v>42489</v>
      </c>
      <c r="O185" s="404" t="e">
        <f t="shared" si="24"/>
        <v>#VALUE!</v>
      </c>
      <c r="P185" s="257" t="e">
        <f t="shared" si="25"/>
        <v>#VALUE!</v>
      </c>
      <c r="Q185" s="257" t="e">
        <f t="shared" si="26"/>
        <v>#VALUE!</v>
      </c>
      <c r="R185" s="257" t="e">
        <f t="shared" si="27"/>
        <v>#VALUE!</v>
      </c>
      <c r="S185" s="257" t="e">
        <f t="shared" si="28"/>
        <v>#VALUE!</v>
      </c>
      <c r="T185" s="257" t="e">
        <f t="shared" si="29"/>
        <v>#VALUE!</v>
      </c>
      <c r="U185" s="257" t="e">
        <f t="shared" si="30"/>
        <v>#VALUE!</v>
      </c>
      <c r="V185" s="257" t="e">
        <f t="shared" si="31"/>
        <v>#VALUE!</v>
      </c>
      <c r="AI185" s="319"/>
      <c r="AJ185" s="319"/>
      <c r="AK185" s="319"/>
      <c r="AL185" s="321"/>
    </row>
    <row r="186" spans="1:38" ht="15">
      <c r="A186" s="386">
        <v>25320</v>
      </c>
      <c r="B186" s="389">
        <v>42521</v>
      </c>
      <c r="C186" s="386" t="s">
        <v>404</v>
      </c>
      <c r="D186" s="386" t="s">
        <v>188</v>
      </c>
      <c r="E186" s="386" t="s">
        <v>187</v>
      </c>
      <c r="F186" s="386">
        <v>20384</v>
      </c>
      <c r="G186" s="386" t="s">
        <v>404</v>
      </c>
      <c r="H186" s="386"/>
      <c r="I186" s="386">
        <v>60.569999694824219</v>
      </c>
      <c r="J186" s="386">
        <v>-1.8473494797945023E-2</v>
      </c>
      <c r="K186" s="386">
        <v>1.426884E-2</v>
      </c>
      <c r="L186" s="386">
        <v>-6.2475660000000006E-4</v>
      </c>
      <c r="M186" s="386">
        <v>1.5329490000000001E-2</v>
      </c>
      <c r="N186" s="65">
        <f t="shared" si="23"/>
        <v>42521</v>
      </c>
      <c r="O186" s="404" t="e">
        <f t="shared" si="24"/>
        <v>#VALUE!</v>
      </c>
      <c r="P186" s="257" t="e">
        <f t="shared" si="25"/>
        <v>#VALUE!</v>
      </c>
      <c r="Q186" s="257" t="e">
        <f t="shared" si="26"/>
        <v>#VALUE!</v>
      </c>
      <c r="R186" s="257" t="e">
        <f t="shared" si="27"/>
        <v>#VALUE!</v>
      </c>
      <c r="S186" s="257" t="e">
        <f t="shared" si="28"/>
        <v>#VALUE!</v>
      </c>
      <c r="T186" s="257" t="e">
        <f t="shared" si="29"/>
        <v>#VALUE!</v>
      </c>
      <c r="U186" s="257" t="e">
        <f t="shared" si="30"/>
        <v>#VALUE!</v>
      </c>
      <c r="V186" s="257" t="e">
        <f t="shared" si="31"/>
        <v>#VALUE!</v>
      </c>
      <c r="AI186" s="319"/>
      <c r="AJ186" s="319"/>
      <c r="AK186" s="319"/>
      <c r="AL186" s="321"/>
    </row>
    <row r="187" spans="1:38" ht="15">
      <c r="A187" s="386">
        <v>25320</v>
      </c>
      <c r="B187" s="389">
        <v>42551</v>
      </c>
      <c r="C187" s="386" t="s">
        <v>404</v>
      </c>
      <c r="D187" s="386" t="s">
        <v>188</v>
      </c>
      <c r="E187" s="386" t="s">
        <v>187</v>
      </c>
      <c r="F187" s="386">
        <v>20384</v>
      </c>
      <c r="G187" s="386" t="s">
        <v>404</v>
      </c>
      <c r="H187" s="386"/>
      <c r="I187" s="386">
        <v>66.529998779296875</v>
      </c>
      <c r="J187" s="386">
        <v>9.839852899312973E-2</v>
      </c>
      <c r="K187" s="386">
        <v>2.926236E-3</v>
      </c>
      <c r="L187" s="386">
        <v>5.826332E-3</v>
      </c>
      <c r="M187" s="386">
        <v>9.0607350000000003E-4</v>
      </c>
      <c r="N187" s="65">
        <f t="shared" si="23"/>
        <v>42551</v>
      </c>
      <c r="O187" s="404" t="e">
        <f t="shared" si="24"/>
        <v>#VALUE!</v>
      </c>
      <c r="P187" s="257" t="e">
        <f t="shared" si="25"/>
        <v>#VALUE!</v>
      </c>
      <c r="Q187" s="257" t="e">
        <f t="shared" si="26"/>
        <v>#VALUE!</v>
      </c>
      <c r="R187" s="257" t="e">
        <f t="shared" si="27"/>
        <v>#VALUE!</v>
      </c>
      <c r="S187" s="257" t="e">
        <f t="shared" si="28"/>
        <v>#VALUE!</v>
      </c>
      <c r="T187" s="257" t="e">
        <f t="shared" si="29"/>
        <v>#VALUE!</v>
      </c>
      <c r="U187" s="257" t="e">
        <f t="shared" si="30"/>
        <v>#VALUE!</v>
      </c>
      <c r="V187" s="257" t="e">
        <f t="shared" si="31"/>
        <v>#VALUE!</v>
      </c>
      <c r="AI187" s="319"/>
      <c r="AJ187" s="319"/>
      <c r="AK187" s="319"/>
      <c r="AL187" s="321"/>
    </row>
    <row r="188" spans="1:38" ht="15">
      <c r="A188" s="386">
        <v>25320</v>
      </c>
      <c r="B188" s="389">
        <v>42580</v>
      </c>
      <c r="C188" s="386" t="s">
        <v>404</v>
      </c>
      <c r="D188" s="386" t="s">
        <v>188</v>
      </c>
      <c r="E188" s="386" t="s">
        <v>187</v>
      </c>
      <c r="F188" s="386">
        <v>20384</v>
      </c>
      <c r="G188" s="386" t="s">
        <v>404</v>
      </c>
      <c r="H188" s="386"/>
      <c r="I188" s="386">
        <v>62.270000457763672</v>
      </c>
      <c r="J188" s="386">
        <v>-5.934162437915802E-2</v>
      </c>
      <c r="K188" s="386">
        <v>3.8846079999999998E-2</v>
      </c>
      <c r="L188" s="386">
        <v>4.9895590000000004E-2</v>
      </c>
      <c r="M188" s="386">
        <v>3.5609809999999999E-2</v>
      </c>
      <c r="N188" s="65">
        <f t="shared" si="23"/>
        <v>42580</v>
      </c>
      <c r="O188" s="404" t="e">
        <f t="shared" si="24"/>
        <v>#VALUE!</v>
      </c>
      <c r="P188" s="257" t="e">
        <f t="shared" si="25"/>
        <v>#VALUE!</v>
      </c>
      <c r="Q188" s="257" t="e">
        <f t="shared" si="26"/>
        <v>#VALUE!</v>
      </c>
      <c r="R188" s="257" t="e">
        <f t="shared" si="27"/>
        <v>#VALUE!</v>
      </c>
      <c r="S188" s="257" t="e">
        <f t="shared" si="28"/>
        <v>#VALUE!</v>
      </c>
      <c r="T188" s="257" t="e">
        <f t="shared" si="29"/>
        <v>#VALUE!</v>
      </c>
      <c r="U188" s="257" t="e">
        <f t="shared" si="30"/>
        <v>#VALUE!</v>
      </c>
      <c r="V188" s="257" t="e">
        <f t="shared" si="31"/>
        <v>#VALUE!</v>
      </c>
      <c r="AI188" s="319"/>
      <c r="AJ188" s="319"/>
      <c r="AK188" s="319"/>
      <c r="AL188" s="321"/>
    </row>
    <row r="189" spans="1:38" ht="15">
      <c r="A189" s="386">
        <v>25320</v>
      </c>
      <c r="B189" s="389">
        <v>42613</v>
      </c>
      <c r="C189" s="386" t="s">
        <v>404</v>
      </c>
      <c r="D189" s="386" t="s">
        <v>188</v>
      </c>
      <c r="E189" s="386" t="s">
        <v>187</v>
      </c>
      <c r="F189" s="386">
        <v>20384</v>
      </c>
      <c r="G189" s="386" t="s">
        <v>404</v>
      </c>
      <c r="H189" s="386"/>
      <c r="I189" s="386">
        <v>60.720001220703125</v>
      </c>
      <c r="J189" s="386">
        <v>-2.489158883690834E-2</v>
      </c>
      <c r="K189" s="386">
        <v>2.7996640000000003E-3</v>
      </c>
      <c r="L189" s="386">
        <v>1.3062600000000001E-2</v>
      </c>
      <c r="M189" s="386">
        <v>-1.219176E-3</v>
      </c>
      <c r="N189" s="65">
        <f t="shared" si="23"/>
        <v>42613</v>
      </c>
      <c r="O189" s="404" t="e">
        <f t="shared" si="24"/>
        <v>#VALUE!</v>
      </c>
      <c r="P189" s="257" t="e">
        <f t="shared" si="25"/>
        <v>#VALUE!</v>
      </c>
      <c r="Q189" s="257" t="e">
        <f t="shared" si="26"/>
        <v>#VALUE!</v>
      </c>
      <c r="R189" s="257" t="e">
        <f t="shared" si="27"/>
        <v>#VALUE!</v>
      </c>
      <c r="S189" s="257" t="e">
        <f t="shared" si="28"/>
        <v>#VALUE!</v>
      </c>
      <c r="T189" s="257" t="e">
        <f t="shared" si="29"/>
        <v>#VALUE!</v>
      </c>
      <c r="U189" s="257" t="e">
        <f t="shared" si="30"/>
        <v>#VALUE!</v>
      </c>
      <c r="V189" s="257" t="e">
        <f t="shared" si="31"/>
        <v>#VALUE!</v>
      </c>
      <c r="AI189" s="319"/>
      <c r="AJ189" s="319"/>
      <c r="AK189" s="319"/>
      <c r="AL189" s="321"/>
    </row>
    <row r="190" spans="1:38" ht="15">
      <c r="A190" s="386">
        <v>25320</v>
      </c>
      <c r="B190" s="389">
        <v>42643</v>
      </c>
      <c r="C190" s="386" t="s">
        <v>404</v>
      </c>
      <c r="D190" s="386" t="s">
        <v>188</v>
      </c>
      <c r="E190" s="386" t="s">
        <v>187</v>
      </c>
      <c r="F190" s="386">
        <v>20384</v>
      </c>
      <c r="G190" s="386" t="s">
        <v>404</v>
      </c>
      <c r="H190" s="386"/>
      <c r="I190" s="386">
        <v>54.700000762939453</v>
      </c>
      <c r="J190" s="386">
        <v>-9.9143616855144501E-2</v>
      </c>
      <c r="K190" s="386">
        <v>3.0199040000000003E-3</v>
      </c>
      <c r="L190" s="386">
        <v>1.53808E-2</v>
      </c>
      <c r="M190" s="386">
        <v>-1.234483E-3</v>
      </c>
      <c r="N190" s="65">
        <f t="shared" si="23"/>
        <v>42643</v>
      </c>
      <c r="O190" s="404" t="e">
        <f t="shared" si="24"/>
        <v>#VALUE!</v>
      </c>
      <c r="P190" s="257" t="e">
        <f t="shared" si="25"/>
        <v>#VALUE!</v>
      </c>
      <c r="Q190" s="257" t="e">
        <f t="shared" si="26"/>
        <v>#VALUE!</v>
      </c>
      <c r="R190" s="257" t="e">
        <f t="shared" si="27"/>
        <v>#VALUE!</v>
      </c>
      <c r="S190" s="257" t="e">
        <f t="shared" si="28"/>
        <v>#VALUE!</v>
      </c>
      <c r="T190" s="257" t="e">
        <f t="shared" si="29"/>
        <v>#VALUE!</v>
      </c>
      <c r="U190" s="257" t="e">
        <f t="shared" si="30"/>
        <v>#VALUE!</v>
      </c>
      <c r="V190" s="257" t="e">
        <f t="shared" si="31"/>
        <v>#VALUE!</v>
      </c>
      <c r="AI190" s="319"/>
      <c r="AJ190" s="319"/>
      <c r="AK190" s="319"/>
      <c r="AL190" s="321"/>
    </row>
    <row r="191" spans="1:38" ht="15">
      <c r="A191" s="386">
        <v>25320</v>
      </c>
      <c r="B191" s="389">
        <v>42674</v>
      </c>
      <c r="C191" s="386" t="s">
        <v>404</v>
      </c>
      <c r="D191" s="386" t="s">
        <v>188</v>
      </c>
      <c r="E191" s="386" t="s">
        <v>187</v>
      </c>
      <c r="F191" s="386">
        <v>20384</v>
      </c>
      <c r="G191" s="386" t="s">
        <v>404</v>
      </c>
      <c r="H191" s="386"/>
      <c r="I191" s="386">
        <v>54.340000152587891</v>
      </c>
      <c r="J191" s="386">
        <v>-1.8282662495039403E-4</v>
      </c>
      <c r="K191" s="386">
        <v>-2.158622E-2</v>
      </c>
      <c r="L191" s="386">
        <v>-3.9942079999999998E-2</v>
      </c>
      <c r="M191" s="386">
        <v>-1.9425620000000001E-2</v>
      </c>
      <c r="N191" s="65">
        <f t="shared" si="23"/>
        <v>42674</v>
      </c>
      <c r="O191" s="404" t="e">
        <f t="shared" si="24"/>
        <v>#VALUE!</v>
      </c>
      <c r="P191" s="257" t="e">
        <f t="shared" si="25"/>
        <v>#VALUE!</v>
      </c>
      <c r="Q191" s="257" t="e">
        <f t="shared" si="26"/>
        <v>#VALUE!</v>
      </c>
      <c r="R191" s="257" t="e">
        <f t="shared" si="27"/>
        <v>#VALUE!</v>
      </c>
      <c r="S191" s="257" t="e">
        <f t="shared" si="28"/>
        <v>#VALUE!</v>
      </c>
      <c r="T191" s="257" t="e">
        <f t="shared" si="29"/>
        <v>#VALUE!</v>
      </c>
      <c r="U191" s="257" t="e">
        <f t="shared" si="30"/>
        <v>#VALUE!</v>
      </c>
      <c r="V191" s="257" t="e">
        <f t="shared" si="31"/>
        <v>#VALUE!</v>
      </c>
      <c r="AI191" s="319"/>
      <c r="AJ191" s="319"/>
      <c r="AK191" s="319"/>
      <c r="AL191" s="321"/>
    </row>
    <row r="192" spans="1:38" ht="15">
      <c r="A192" s="386">
        <v>25320</v>
      </c>
      <c r="B192" s="389">
        <v>42704</v>
      </c>
      <c r="C192" s="386" t="s">
        <v>404</v>
      </c>
      <c r="D192" s="386" t="s">
        <v>188</v>
      </c>
      <c r="E192" s="386" t="s">
        <v>187</v>
      </c>
      <c r="F192" s="386">
        <v>20384</v>
      </c>
      <c r="G192" s="386" t="s">
        <v>404</v>
      </c>
      <c r="H192" s="386"/>
      <c r="I192" s="386">
        <v>56.889999389648438</v>
      </c>
      <c r="J192" s="386">
        <v>4.6926744282245636E-2</v>
      </c>
      <c r="K192" s="386">
        <v>4.0545749999999998E-2</v>
      </c>
      <c r="L192" s="386">
        <v>5.0511449999999999E-2</v>
      </c>
      <c r="M192" s="386">
        <v>3.4174450000000002E-2</v>
      </c>
      <c r="N192" s="65">
        <f t="shared" si="23"/>
        <v>42704</v>
      </c>
      <c r="O192" s="404" t="e">
        <f t="shared" si="24"/>
        <v>#VALUE!</v>
      </c>
      <c r="P192" s="257" t="e">
        <f t="shared" si="25"/>
        <v>#VALUE!</v>
      </c>
      <c r="Q192" s="257" t="e">
        <f t="shared" si="26"/>
        <v>#VALUE!</v>
      </c>
      <c r="R192" s="257" t="e">
        <f t="shared" si="27"/>
        <v>#VALUE!</v>
      </c>
      <c r="S192" s="257" t="e">
        <f t="shared" si="28"/>
        <v>#VALUE!</v>
      </c>
      <c r="T192" s="257" t="e">
        <f t="shared" si="29"/>
        <v>#VALUE!</v>
      </c>
      <c r="U192" s="257" t="e">
        <f t="shared" si="30"/>
        <v>#VALUE!</v>
      </c>
      <c r="V192" s="257" t="e">
        <f t="shared" si="31"/>
        <v>#VALUE!</v>
      </c>
      <c r="AI192" s="319"/>
      <c r="AJ192" s="319"/>
      <c r="AK192" s="319"/>
      <c r="AL192" s="321"/>
    </row>
    <row r="193" spans="1:38" ht="15">
      <c r="A193" s="386">
        <v>25320</v>
      </c>
      <c r="B193" s="389">
        <v>42734</v>
      </c>
      <c r="C193" s="386" t="s">
        <v>404</v>
      </c>
      <c r="D193" s="386" t="s">
        <v>188</v>
      </c>
      <c r="E193" s="386" t="s">
        <v>187</v>
      </c>
      <c r="F193" s="386">
        <v>20384</v>
      </c>
      <c r="G193" s="386" t="s">
        <v>404</v>
      </c>
      <c r="H193" s="386"/>
      <c r="I193" s="386">
        <v>60.470001220703125</v>
      </c>
      <c r="J193" s="386">
        <v>6.2928490340709686E-2</v>
      </c>
      <c r="K193" s="386">
        <v>1.8767820000000001E-2</v>
      </c>
      <c r="L193" s="386">
        <v>1.5881340000000001E-2</v>
      </c>
      <c r="M193" s="386">
        <v>1.8200750000000002E-2</v>
      </c>
      <c r="N193" s="65">
        <f t="shared" si="23"/>
        <v>42734</v>
      </c>
      <c r="O193" s="404" t="e">
        <f t="shared" si="24"/>
        <v>#VALUE!</v>
      </c>
      <c r="P193" s="257" t="e">
        <f t="shared" si="25"/>
        <v>#VALUE!</v>
      </c>
      <c r="Q193" s="257" t="e">
        <f t="shared" si="26"/>
        <v>#VALUE!</v>
      </c>
      <c r="R193" s="257" t="e">
        <f t="shared" si="27"/>
        <v>#VALUE!</v>
      </c>
      <c r="S193" s="257" t="e">
        <f t="shared" si="28"/>
        <v>#VALUE!</v>
      </c>
      <c r="T193" s="257" t="e">
        <f t="shared" si="29"/>
        <v>#VALUE!</v>
      </c>
      <c r="U193" s="257" t="e">
        <f t="shared" si="30"/>
        <v>#VALUE!</v>
      </c>
      <c r="V193" s="257" t="e">
        <f t="shared" si="31"/>
        <v>#VALUE!</v>
      </c>
      <c r="AI193" s="319"/>
      <c r="AJ193" s="319"/>
      <c r="AK193" s="319"/>
      <c r="AL193" s="321"/>
    </row>
    <row r="194" spans="1:38" ht="15">
      <c r="A194" s="386">
        <v>25320</v>
      </c>
      <c r="B194" s="389">
        <v>42766</v>
      </c>
      <c r="C194" s="386" t="s">
        <v>404</v>
      </c>
      <c r="D194" s="386" t="s">
        <v>188</v>
      </c>
      <c r="E194" s="386" t="s">
        <v>187</v>
      </c>
      <c r="F194" s="386">
        <v>20384</v>
      </c>
      <c r="G194" s="386" t="s">
        <v>404</v>
      </c>
      <c r="H194" s="386"/>
      <c r="I194" s="386">
        <v>62.229999542236328</v>
      </c>
      <c r="J194" s="386">
        <v>3.4893307834863663E-2</v>
      </c>
      <c r="K194" s="386">
        <v>2.2176669999999999E-2</v>
      </c>
      <c r="L194" s="386">
        <v>2.5941660000000002E-2</v>
      </c>
      <c r="M194" s="386">
        <v>1.7884340000000002E-2</v>
      </c>
      <c r="N194" s="65">
        <f t="shared" si="23"/>
        <v>42766</v>
      </c>
      <c r="O194" s="404" t="e">
        <f t="shared" si="24"/>
        <v>#VALUE!</v>
      </c>
      <c r="P194" s="257" t="e">
        <f t="shared" si="25"/>
        <v>#VALUE!</v>
      </c>
      <c r="Q194" s="257" t="e">
        <f t="shared" si="26"/>
        <v>#VALUE!</v>
      </c>
      <c r="R194" s="257" t="e">
        <f t="shared" si="27"/>
        <v>#VALUE!</v>
      </c>
      <c r="S194" s="257" t="e">
        <f t="shared" si="28"/>
        <v>#VALUE!</v>
      </c>
      <c r="T194" s="257" t="e">
        <f t="shared" si="29"/>
        <v>#VALUE!</v>
      </c>
      <c r="U194" s="257" t="e">
        <f t="shared" si="30"/>
        <v>#VALUE!</v>
      </c>
      <c r="V194" s="257" t="e">
        <f t="shared" si="31"/>
        <v>#VALUE!</v>
      </c>
      <c r="AI194" s="319"/>
      <c r="AJ194" s="319"/>
      <c r="AK194" s="319"/>
      <c r="AL194" s="321"/>
    </row>
    <row r="195" spans="1:38" ht="15">
      <c r="A195" s="386">
        <v>25320</v>
      </c>
      <c r="B195" s="389">
        <v>42794</v>
      </c>
      <c r="C195" s="386" t="s">
        <v>404</v>
      </c>
      <c r="D195" s="386" t="s">
        <v>188</v>
      </c>
      <c r="E195" s="386" t="s">
        <v>187</v>
      </c>
      <c r="F195" s="386">
        <v>20384</v>
      </c>
      <c r="G195" s="386" t="s">
        <v>404</v>
      </c>
      <c r="H195" s="386"/>
      <c r="I195" s="386">
        <v>59.349998474121094</v>
      </c>
      <c r="J195" s="386">
        <v>-4.6279948204755783E-2</v>
      </c>
      <c r="K195" s="386">
        <v>3.2631899999999998E-2</v>
      </c>
      <c r="L195" s="386">
        <v>1.711698E-2</v>
      </c>
      <c r="M195" s="386">
        <v>3.7198260000000004E-2</v>
      </c>
      <c r="N195" s="65">
        <f t="shared" ref="N195:N229" si="32">B195</f>
        <v>42794</v>
      </c>
      <c r="O195" s="404" t="e">
        <f t="shared" ref="O195:O241" si="33">IF(AND(($X$12-4)&lt;=$N195,($X$13)&gt;=($N195-4)),J195," ")</f>
        <v>#VALUE!</v>
      </c>
      <c r="P195" s="257" t="e">
        <f t="shared" ref="P195:P241" si="34">IF(AND(($X$12-4)&lt;=$N195,($X$13)&gt;=($N195-4)),K195," ")</f>
        <v>#VALUE!</v>
      </c>
      <c r="Q195" s="257" t="e">
        <f t="shared" ref="Q195:Q241" si="35">IF(AND(($X$12-4)&lt;=$N195,($X$13)&gt;=($N195-4)),L195," ")</f>
        <v>#VALUE!</v>
      </c>
      <c r="R195" s="257" t="e">
        <f t="shared" ref="R195:R241" si="36">IF(AND(($X$12-4)&lt;=$N195,($X$13)&gt;=($N195-4)),M195," ")</f>
        <v>#VALUE!</v>
      </c>
      <c r="S195" s="257" t="e">
        <f t="shared" si="28"/>
        <v>#VALUE!</v>
      </c>
      <c r="T195" s="257" t="e">
        <f t="shared" si="29"/>
        <v>#VALUE!</v>
      </c>
      <c r="U195" s="257" t="e">
        <f t="shared" si="30"/>
        <v>#VALUE!</v>
      </c>
      <c r="V195" s="257" t="e">
        <f t="shared" si="31"/>
        <v>#VALUE!</v>
      </c>
      <c r="AI195" s="319"/>
      <c r="AJ195" s="319"/>
      <c r="AK195" s="319"/>
      <c r="AL195" s="321"/>
    </row>
    <row r="196" spans="1:38" ht="15">
      <c r="A196" s="386">
        <v>25320</v>
      </c>
      <c r="B196" s="389">
        <v>42825</v>
      </c>
      <c r="C196" s="386" t="s">
        <v>404</v>
      </c>
      <c r="D196" s="386" t="s">
        <v>188</v>
      </c>
      <c r="E196" s="386" t="s">
        <v>187</v>
      </c>
      <c r="F196" s="386">
        <v>20384</v>
      </c>
      <c r="G196" s="386" t="s">
        <v>404</v>
      </c>
      <c r="H196" s="386"/>
      <c r="I196" s="386">
        <v>57.240001678466797</v>
      </c>
      <c r="J196" s="386">
        <v>-3.5551756620407104E-2</v>
      </c>
      <c r="K196" s="386">
        <v>2.0949690000000003E-3</v>
      </c>
      <c r="L196" s="386">
        <v>6.4097880000000005E-3</v>
      </c>
      <c r="M196" s="386">
        <v>-3.8923020000000003E-4</v>
      </c>
      <c r="N196" s="65">
        <f t="shared" si="32"/>
        <v>42825</v>
      </c>
      <c r="O196" s="404" t="e">
        <f t="shared" si="33"/>
        <v>#VALUE!</v>
      </c>
      <c r="P196" s="257" t="e">
        <f t="shared" si="34"/>
        <v>#VALUE!</v>
      </c>
      <c r="Q196" s="257" t="e">
        <f t="shared" si="35"/>
        <v>#VALUE!</v>
      </c>
      <c r="R196" s="257" t="e">
        <f t="shared" si="36"/>
        <v>#VALUE!</v>
      </c>
      <c r="S196" s="257" t="e">
        <f t="shared" si="28"/>
        <v>#VALUE!</v>
      </c>
      <c r="T196" s="257" t="e">
        <f t="shared" si="29"/>
        <v>#VALUE!</v>
      </c>
      <c r="U196" s="257" t="e">
        <f t="shared" si="30"/>
        <v>#VALUE!</v>
      </c>
      <c r="V196" s="257" t="e">
        <f t="shared" si="31"/>
        <v>#VALUE!</v>
      </c>
      <c r="AI196" s="319"/>
      <c r="AJ196" s="319"/>
      <c r="AK196" s="319"/>
      <c r="AL196" s="321"/>
    </row>
    <row r="197" spans="1:38" ht="15">
      <c r="A197" s="386">
        <v>25320</v>
      </c>
      <c r="B197" s="389">
        <v>42853</v>
      </c>
      <c r="C197" s="386" t="s">
        <v>404</v>
      </c>
      <c r="D197" s="386" t="s">
        <v>188</v>
      </c>
      <c r="E197" s="386" t="s">
        <v>187</v>
      </c>
      <c r="F197" s="386">
        <v>20384</v>
      </c>
      <c r="G197" s="386" t="s">
        <v>404</v>
      </c>
      <c r="H197" s="386"/>
      <c r="I197" s="386">
        <v>57.540000915527344</v>
      </c>
      <c r="J197" s="386">
        <v>1.1355681344866753E-2</v>
      </c>
      <c r="K197" s="386">
        <v>9.6275750000000011E-3</v>
      </c>
      <c r="L197" s="386">
        <v>3.6905800000000002E-3</v>
      </c>
      <c r="M197" s="386">
        <v>9.0912170000000004E-3</v>
      </c>
      <c r="N197" s="65">
        <f t="shared" si="32"/>
        <v>42853</v>
      </c>
      <c r="O197" s="404" t="e">
        <f t="shared" si="33"/>
        <v>#VALUE!</v>
      </c>
      <c r="P197" s="257" t="e">
        <f t="shared" si="34"/>
        <v>#VALUE!</v>
      </c>
      <c r="Q197" s="257" t="e">
        <f t="shared" si="35"/>
        <v>#VALUE!</v>
      </c>
      <c r="R197" s="257" t="e">
        <f t="shared" si="36"/>
        <v>#VALUE!</v>
      </c>
      <c r="S197" s="257" t="e">
        <f t="shared" si="28"/>
        <v>#VALUE!</v>
      </c>
      <c r="T197" s="257" t="e">
        <f t="shared" si="29"/>
        <v>#VALUE!</v>
      </c>
      <c r="U197" s="257" t="e">
        <f t="shared" si="30"/>
        <v>#VALUE!</v>
      </c>
      <c r="V197" s="257" t="e">
        <f t="shared" si="31"/>
        <v>#VALUE!</v>
      </c>
      <c r="AI197" s="319"/>
      <c r="AJ197" s="319"/>
      <c r="AK197" s="319"/>
      <c r="AL197" s="321"/>
    </row>
    <row r="198" spans="1:38" ht="15">
      <c r="A198" s="386">
        <v>25320</v>
      </c>
      <c r="B198" s="389">
        <v>42886</v>
      </c>
      <c r="C198" s="386" t="s">
        <v>404</v>
      </c>
      <c r="D198" s="386" t="s">
        <v>188</v>
      </c>
      <c r="E198" s="386" t="s">
        <v>187</v>
      </c>
      <c r="F198" s="386">
        <v>20384</v>
      </c>
      <c r="G198" s="386" t="s">
        <v>404</v>
      </c>
      <c r="H198" s="386"/>
      <c r="I198" s="386">
        <v>57.650001525878906</v>
      </c>
      <c r="J198" s="386">
        <v>1.9117242190986872E-3</v>
      </c>
      <c r="K198" s="386">
        <v>9.3033030000000006E-3</v>
      </c>
      <c r="L198" s="386">
        <v>-1.1327460000000001E-2</v>
      </c>
      <c r="M198" s="386">
        <v>1.157621E-2</v>
      </c>
      <c r="N198" s="65">
        <f t="shared" si="32"/>
        <v>42886</v>
      </c>
      <c r="O198" s="404" t="e">
        <f t="shared" si="33"/>
        <v>#VALUE!</v>
      </c>
      <c r="P198" s="257" t="e">
        <f t="shared" si="34"/>
        <v>#VALUE!</v>
      </c>
      <c r="Q198" s="257" t="e">
        <f t="shared" si="35"/>
        <v>#VALUE!</v>
      </c>
      <c r="R198" s="257" t="e">
        <f t="shared" si="36"/>
        <v>#VALUE!</v>
      </c>
      <c r="S198" s="257" t="e">
        <f t="shared" si="28"/>
        <v>#VALUE!</v>
      </c>
      <c r="T198" s="257" t="e">
        <f t="shared" si="29"/>
        <v>#VALUE!</v>
      </c>
      <c r="U198" s="257" t="e">
        <f t="shared" si="30"/>
        <v>#VALUE!</v>
      </c>
      <c r="V198" s="257" t="e">
        <f t="shared" si="31"/>
        <v>#VALUE!</v>
      </c>
      <c r="AI198" s="319"/>
      <c r="AJ198" s="319"/>
      <c r="AK198" s="319"/>
      <c r="AL198" s="321"/>
    </row>
    <row r="199" spans="1:38" ht="15">
      <c r="A199" s="386">
        <v>25320</v>
      </c>
      <c r="B199" s="389">
        <v>42916</v>
      </c>
      <c r="C199" s="386" t="s">
        <v>404</v>
      </c>
      <c r="D199" s="386" t="s">
        <v>188</v>
      </c>
      <c r="E199" s="386" t="s">
        <v>187</v>
      </c>
      <c r="F199" s="386">
        <v>20384</v>
      </c>
      <c r="G199" s="386" t="s">
        <v>404</v>
      </c>
      <c r="H199" s="386"/>
      <c r="I199" s="386">
        <v>52.150001525878906</v>
      </c>
      <c r="J199" s="386">
        <v>-9.5403291285037994E-2</v>
      </c>
      <c r="K199" s="386">
        <v>9.5514930000000012E-3</v>
      </c>
      <c r="L199" s="386">
        <v>2.2944920000000001E-2</v>
      </c>
      <c r="M199" s="386">
        <v>4.8138320000000005E-3</v>
      </c>
      <c r="N199" s="65">
        <f t="shared" si="32"/>
        <v>42916</v>
      </c>
      <c r="O199" s="404" t="e">
        <f t="shared" si="33"/>
        <v>#VALUE!</v>
      </c>
      <c r="P199" s="257" t="e">
        <f t="shared" si="34"/>
        <v>#VALUE!</v>
      </c>
      <c r="Q199" s="257" t="e">
        <f t="shared" si="35"/>
        <v>#VALUE!</v>
      </c>
      <c r="R199" s="257" t="e">
        <f t="shared" si="36"/>
        <v>#VALUE!</v>
      </c>
      <c r="S199" s="257" t="e">
        <f t="shared" si="28"/>
        <v>#VALUE!</v>
      </c>
      <c r="T199" s="257" t="e">
        <f t="shared" si="29"/>
        <v>#VALUE!</v>
      </c>
      <c r="U199" s="257" t="e">
        <f t="shared" si="30"/>
        <v>#VALUE!</v>
      </c>
      <c r="V199" s="257" t="e">
        <f t="shared" si="31"/>
        <v>#VALUE!</v>
      </c>
      <c r="AI199" s="319"/>
      <c r="AJ199" s="319"/>
      <c r="AK199" s="319"/>
      <c r="AL199" s="321"/>
    </row>
    <row r="200" spans="1:38" ht="15">
      <c r="A200" s="386">
        <v>25320</v>
      </c>
      <c r="B200" s="389">
        <v>42947</v>
      </c>
      <c r="C200" s="386" t="s">
        <v>404</v>
      </c>
      <c r="D200" s="386" t="s">
        <v>188</v>
      </c>
      <c r="E200" s="386" t="s">
        <v>187</v>
      </c>
      <c r="F200" s="386">
        <v>20384</v>
      </c>
      <c r="G200" s="386" t="s">
        <v>404</v>
      </c>
      <c r="H200" s="386"/>
      <c r="I200" s="386">
        <v>52.830001831054688</v>
      </c>
      <c r="J200" s="386">
        <v>1.9750723615288734E-2</v>
      </c>
      <c r="K200" s="386">
        <v>2.030879E-2</v>
      </c>
      <c r="L200" s="386">
        <v>9.089036E-3</v>
      </c>
      <c r="M200" s="386">
        <v>1.9348770000000001E-2</v>
      </c>
      <c r="N200" s="65">
        <f t="shared" si="32"/>
        <v>42947</v>
      </c>
      <c r="O200" s="404" t="e">
        <f t="shared" si="33"/>
        <v>#VALUE!</v>
      </c>
      <c r="P200" s="257" t="e">
        <f t="shared" si="34"/>
        <v>#VALUE!</v>
      </c>
      <c r="Q200" s="257" t="e">
        <f t="shared" si="35"/>
        <v>#VALUE!</v>
      </c>
      <c r="R200" s="257" t="e">
        <f t="shared" si="36"/>
        <v>#VALUE!</v>
      </c>
      <c r="S200" s="257" t="e">
        <f t="shared" si="28"/>
        <v>#VALUE!</v>
      </c>
      <c r="T200" s="257" t="e">
        <f t="shared" si="29"/>
        <v>#VALUE!</v>
      </c>
      <c r="U200" s="257" t="e">
        <f t="shared" si="30"/>
        <v>#VALUE!</v>
      </c>
      <c r="V200" s="257" t="e">
        <f t="shared" si="31"/>
        <v>#VALUE!</v>
      </c>
      <c r="AI200" s="319"/>
      <c r="AJ200" s="319"/>
      <c r="AK200" s="319"/>
      <c r="AL200" s="321"/>
    </row>
    <row r="201" spans="1:38" ht="15">
      <c r="A201" s="386">
        <v>25320</v>
      </c>
      <c r="B201" s="389">
        <v>42978</v>
      </c>
      <c r="C201" s="386" t="s">
        <v>404</v>
      </c>
      <c r="D201" s="386" t="s">
        <v>188</v>
      </c>
      <c r="E201" s="386" t="s">
        <v>187</v>
      </c>
      <c r="F201" s="386">
        <v>20384</v>
      </c>
      <c r="G201" s="386" t="s">
        <v>404</v>
      </c>
      <c r="H201" s="386"/>
      <c r="I201" s="386">
        <v>46.200000762939453</v>
      </c>
      <c r="J201" s="386">
        <v>-0.12549689412117004</v>
      </c>
      <c r="K201" s="386">
        <v>1.5746460000000001E-3</v>
      </c>
      <c r="L201" s="386">
        <v>-8.7395120000000014E-3</v>
      </c>
      <c r="M201" s="386">
        <v>5.4649229999999998E-4</v>
      </c>
      <c r="N201" s="65">
        <f t="shared" si="32"/>
        <v>42978</v>
      </c>
      <c r="O201" s="404" t="e">
        <f t="shared" si="33"/>
        <v>#VALUE!</v>
      </c>
      <c r="P201" s="257" t="e">
        <f t="shared" si="34"/>
        <v>#VALUE!</v>
      </c>
      <c r="Q201" s="257" t="e">
        <f t="shared" si="35"/>
        <v>#VALUE!</v>
      </c>
      <c r="R201" s="257" t="e">
        <f t="shared" si="36"/>
        <v>#VALUE!</v>
      </c>
      <c r="S201" s="257" t="e">
        <f t="shared" si="28"/>
        <v>#VALUE!</v>
      </c>
      <c r="T201" s="257" t="e">
        <f t="shared" si="29"/>
        <v>#VALUE!</v>
      </c>
      <c r="U201" s="257" t="e">
        <f t="shared" si="30"/>
        <v>#VALUE!</v>
      </c>
      <c r="V201" s="257" t="e">
        <f t="shared" si="31"/>
        <v>#VALUE!</v>
      </c>
      <c r="AI201" s="319"/>
      <c r="AJ201" s="319"/>
      <c r="AK201" s="319"/>
      <c r="AL201" s="321"/>
    </row>
    <row r="202" spans="1:38" ht="15">
      <c r="A202" s="386">
        <v>25320</v>
      </c>
      <c r="B202" s="389">
        <v>43007</v>
      </c>
      <c r="C202" s="386" t="s">
        <v>404</v>
      </c>
      <c r="D202" s="386" t="s">
        <v>188</v>
      </c>
      <c r="E202" s="386" t="s">
        <v>187</v>
      </c>
      <c r="F202" s="386">
        <v>20384</v>
      </c>
      <c r="G202" s="386" t="s">
        <v>404</v>
      </c>
      <c r="H202" s="386"/>
      <c r="I202" s="386">
        <v>46.819999694824219</v>
      </c>
      <c r="J202" s="386">
        <v>1.3419889844954014E-2</v>
      </c>
      <c r="K202" s="386">
        <v>2.3777450000000002E-2</v>
      </c>
      <c r="L202" s="386">
        <v>4.6862519999999998E-2</v>
      </c>
      <c r="M202" s="386">
        <v>1.9302900000000001E-2</v>
      </c>
      <c r="N202" s="65">
        <f t="shared" si="32"/>
        <v>43007</v>
      </c>
      <c r="O202" s="404" t="e">
        <f t="shared" si="33"/>
        <v>#VALUE!</v>
      </c>
      <c r="P202" s="257" t="e">
        <f t="shared" si="34"/>
        <v>#VALUE!</v>
      </c>
      <c r="Q202" s="257" t="e">
        <f t="shared" si="35"/>
        <v>#VALUE!</v>
      </c>
      <c r="R202" s="257" t="e">
        <f t="shared" si="36"/>
        <v>#VALUE!</v>
      </c>
      <c r="S202" s="257" t="e">
        <f t="shared" si="28"/>
        <v>#VALUE!</v>
      </c>
      <c r="T202" s="257" t="e">
        <f t="shared" si="29"/>
        <v>#VALUE!</v>
      </c>
      <c r="U202" s="257" t="e">
        <f t="shared" si="30"/>
        <v>#VALUE!</v>
      </c>
      <c r="V202" s="257" t="e">
        <f t="shared" si="31"/>
        <v>#VALUE!</v>
      </c>
      <c r="AI202" s="319"/>
      <c r="AJ202" s="319"/>
      <c r="AK202" s="319"/>
      <c r="AL202" s="321"/>
    </row>
    <row r="203" spans="1:38" ht="15">
      <c r="A203" s="386">
        <v>25320</v>
      </c>
      <c r="B203" s="389">
        <v>43039</v>
      </c>
      <c r="C203" s="386" t="s">
        <v>404</v>
      </c>
      <c r="D203" s="386" t="s">
        <v>188</v>
      </c>
      <c r="E203" s="386" t="s">
        <v>187</v>
      </c>
      <c r="F203" s="386">
        <v>20384</v>
      </c>
      <c r="G203" s="386" t="s">
        <v>404</v>
      </c>
      <c r="H203" s="386"/>
      <c r="I203" s="386">
        <v>47.369998931884766</v>
      </c>
      <c r="J203" s="386">
        <v>1.922253891825676E-2</v>
      </c>
      <c r="K203" s="386">
        <v>1.9276790000000002E-2</v>
      </c>
      <c r="L203" s="386">
        <v>2.2166500000000001E-3</v>
      </c>
      <c r="M203" s="386">
        <v>2.2188180000000002E-2</v>
      </c>
      <c r="N203" s="65">
        <f t="shared" si="32"/>
        <v>43039</v>
      </c>
      <c r="O203" s="404" t="e">
        <f t="shared" si="33"/>
        <v>#VALUE!</v>
      </c>
      <c r="P203" s="257" t="e">
        <f t="shared" si="34"/>
        <v>#VALUE!</v>
      </c>
      <c r="Q203" s="257" t="e">
        <f t="shared" si="35"/>
        <v>#VALUE!</v>
      </c>
      <c r="R203" s="257" t="e">
        <f t="shared" si="36"/>
        <v>#VALUE!</v>
      </c>
      <c r="S203" s="257" t="e">
        <f t="shared" si="28"/>
        <v>#VALUE!</v>
      </c>
      <c r="T203" s="257" t="e">
        <f t="shared" si="29"/>
        <v>#VALUE!</v>
      </c>
      <c r="U203" s="257" t="e">
        <f t="shared" si="30"/>
        <v>#VALUE!</v>
      </c>
      <c r="V203" s="257" t="e">
        <f t="shared" si="31"/>
        <v>#VALUE!</v>
      </c>
      <c r="AI203" s="319"/>
      <c r="AJ203" s="319"/>
      <c r="AK203" s="319"/>
      <c r="AL203" s="321"/>
    </row>
    <row r="204" spans="1:38" ht="15">
      <c r="A204" s="386">
        <v>25320</v>
      </c>
      <c r="B204" s="389">
        <v>43069</v>
      </c>
      <c r="C204" s="386" t="s">
        <v>404</v>
      </c>
      <c r="D204" s="386" t="s">
        <v>188</v>
      </c>
      <c r="E204" s="386" t="s">
        <v>187</v>
      </c>
      <c r="F204" s="386">
        <v>20384</v>
      </c>
      <c r="G204" s="386" t="s">
        <v>404</v>
      </c>
      <c r="H204" s="386"/>
      <c r="I204" s="386">
        <v>49.299999237060547</v>
      </c>
      <c r="J204" s="386">
        <v>4.0743093937635422E-2</v>
      </c>
      <c r="K204" s="386">
        <v>2.7252490000000001E-2</v>
      </c>
      <c r="L204" s="386">
        <v>2.0847640000000001E-2</v>
      </c>
      <c r="M204" s="386">
        <v>2.8082599999999999E-2</v>
      </c>
      <c r="N204" s="65">
        <f t="shared" si="32"/>
        <v>43069</v>
      </c>
      <c r="O204" s="404" t="e">
        <f t="shared" si="33"/>
        <v>#VALUE!</v>
      </c>
      <c r="P204" s="257" t="e">
        <f t="shared" si="34"/>
        <v>#VALUE!</v>
      </c>
      <c r="Q204" s="257" t="e">
        <f t="shared" si="35"/>
        <v>#VALUE!</v>
      </c>
      <c r="R204" s="257" t="e">
        <f t="shared" si="36"/>
        <v>#VALUE!</v>
      </c>
      <c r="S204" s="257" t="e">
        <f t="shared" ref="S204:S241" si="37">IF(AND(($X$15-4)&lt;=$N204,($X$16)&gt;=($N204-4)),J204," ")</f>
        <v>#VALUE!</v>
      </c>
      <c r="T204" s="257" t="e">
        <f t="shared" ref="T204:T241" si="38">IF(AND(($X$15-4)&lt;=$N204,($X$16)&gt;=($N204-4)),K204," ")</f>
        <v>#VALUE!</v>
      </c>
      <c r="U204" s="257" t="e">
        <f t="shared" ref="U204:U241" si="39">IF(AND(($X$15-4)&lt;=$N204,($X$16)&gt;=($N204-4)),L204," ")</f>
        <v>#VALUE!</v>
      </c>
      <c r="V204" s="257" t="e">
        <f t="shared" si="31"/>
        <v>#VALUE!</v>
      </c>
      <c r="AI204" s="319"/>
      <c r="AJ204" s="319"/>
      <c r="AK204" s="319"/>
      <c r="AL204" s="321"/>
    </row>
    <row r="205" spans="1:38" ht="15">
      <c r="A205" s="386">
        <v>25320</v>
      </c>
      <c r="B205" s="389">
        <v>43098</v>
      </c>
      <c r="C205" s="386" t="s">
        <v>404</v>
      </c>
      <c r="D205" s="386" t="s">
        <v>188</v>
      </c>
      <c r="E205" s="386" t="s">
        <v>187</v>
      </c>
      <c r="F205" s="386">
        <v>20384</v>
      </c>
      <c r="G205" s="386" t="s">
        <v>404</v>
      </c>
      <c r="H205" s="386"/>
      <c r="I205" s="386">
        <v>48.110000610351563</v>
      </c>
      <c r="J205" s="386">
        <v>-2.413790300488472E-2</v>
      </c>
      <c r="K205" s="386">
        <v>1.2152690000000001E-2</v>
      </c>
      <c r="L205" s="386">
        <v>1.4234210000000001E-2</v>
      </c>
      <c r="M205" s="386">
        <v>9.8316189999999998E-3</v>
      </c>
      <c r="N205" s="65">
        <f t="shared" si="32"/>
        <v>43098</v>
      </c>
      <c r="O205" s="404" t="e">
        <f t="shared" si="33"/>
        <v>#VALUE!</v>
      </c>
      <c r="P205" s="257" t="e">
        <f t="shared" si="34"/>
        <v>#VALUE!</v>
      </c>
      <c r="Q205" s="257" t="e">
        <f t="shared" si="35"/>
        <v>#VALUE!</v>
      </c>
      <c r="R205" s="257" t="e">
        <f t="shared" si="36"/>
        <v>#VALUE!</v>
      </c>
      <c r="S205" s="257" t="e">
        <f t="shared" si="37"/>
        <v>#VALUE!</v>
      </c>
      <c r="T205" s="257" t="e">
        <f t="shared" si="38"/>
        <v>#VALUE!</v>
      </c>
      <c r="U205" s="257" t="e">
        <f t="shared" si="39"/>
        <v>#VALUE!</v>
      </c>
      <c r="V205" s="257" t="e">
        <f t="shared" si="31"/>
        <v>#VALUE!</v>
      </c>
      <c r="AI205" s="319"/>
      <c r="AJ205" s="319"/>
      <c r="AK205" s="319"/>
      <c r="AL205" s="321"/>
    </row>
    <row r="206" spans="1:38" ht="15">
      <c r="A206" s="386">
        <v>25320</v>
      </c>
      <c r="B206" s="389">
        <v>43131</v>
      </c>
      <c r="C206" s="386" t="s">
        <v>404</v>
      </c>
      <c r="D206" s="386" t="s">
        <v>188</v>
      </c>
      <c r="E206" s="386" t="s">
        <v>187</v>
      </c>
      <c r="F206" s="386">
        <v>20384</v>
      </c>
      <c r="G206" s="386" t="s">
        <v>404</v>
      </c>
      <c r="H206" s="386"/>
      <c r="I206" s="386">
        <v>46.549999237060547</v>
      </c>
      <c r="J206" s="386">
        <v>-2.515072375535965E-2</v>
      </c>
      <c r="K206" s="386">
        <v>5.0626650000000002E-2</v>
      </c>
      <c r="L206" s="386">
        <v>2.9440070000000002E-2</v>
      </c>
      <c r="M206" s="386">
        <v>5.6178730000000003E-2</v>
      </c>
      <c r="N206" s="65">
        <f t="shared" si="32"/>
        <v>43131</v>
      </c>
      <c r="O206" s="404" t="e">
        <f t="shared" si="33"/>
        <v>#VALUE!</v>
      </c>
      <c r="P206" s="257" t="e">
        <f t="shared" si="34"/>
        <v>#VALUE!</v>
      </c>
      <c r="Q206" s="257" t="e">
        <f t="shared" si="35"/>
        <v>#VALUE!</v>
      </c>
      <c r="R206" s="257" t="e">
        <f t="shared" si="36"/>
        <v>#VALUE!</v>
      </c>
      <c r="S206" s="257" t="e">
        <f t="shared" si="37"/>
        <v>#VALUE!</v>
      </c>
      <c r="T206" s="257" t="e">
        <f t="shared" si="38"/>
        <v>#VALUE!</v>
      </c>
      <c r="U206" s="257" t="e">
        <f t="shared" si="39"/>
        <v>#VALUE!</v>
      </c>
      <c r="V206" s="257" t="e">
        <f t="shared" si="31"/>
        <v>#VALUE!</v>
      </c>
      <c r="AI206" s="319"/>
      <c r="AJ206" s="319"/>
      <c r="AK206" s="319"/>
      <c r="AL206" s="321"/>
    </row>
    <row r="207" spans="1:38" ht="15">
      <c r="A207" s="386">
        <v>25320</v>
      </c>
      <c r="B207" s="389">
        <v>43159</v>
      </c>
      <c r="C207" s="386" t="s">
        <v>404</v>
      </c>
      <c r="D207" s="386" t="s">
        <v>188</v>
      </c>
      <c r="E207" s="386" t="s">
        <v>187</v>
      </c>
      <c r="F207" s="386">
        <v>20384</v>
      </c>
      <c r="G207" s="386" t="s">
        <v>404</v>
      </c>
      <c r="H207" s="386"/>
      <c r="I207" s="386">
        <v>43.049999237060547</v>
      </c>
      <c r="J207" s="386">
        <v>-7.518797367811203E-2</v>
      </c>
      <c r="K207" s="386">
        <v>-3.9511110000000002E-2</v>
      </c>
      <c r="L207" s="386">
        <v>-4.003951E-2</v>
      </c>
      <c r="M207" s="386">
        <v>-3.8947380000000004E-2</v>
      </c>
      <c r="N207" s="65">
        <f t="shared" si="32"/>
        <v>43159</v>
      </c>
      <c r="O207" s="404" t="e">
        <f t="shared" si="33"/>
        <v>#VALUE!</v>
      </c>
      <c r="P207" s="257" t="e">
        <f t="shared" si="34"/>
        <v>#VALUE!</v>
      </c>
      <c r="Q207" s="257" t="e">
        <f t="shared" si="35"/>
        <v>#VALUE!</v>
      </c>
      <c r="R207" s="257" t="e">
        <f t="shared" si="36"/>
        <v>#VALUE!</v>
      </c>
      <c r="S207" s="257" t="e">
        <f t="shared" si="37"/>
        <v>#VALUE!</v>
      </c>
      <c r="T207" s="257" t="e">
        <f t="shared" si="38"/>
        <v>#VALUE!</v>
      </c>
      <c r="U207" s="257" t="e">
        <f t="shared" si="39"/>
        <v>#VALUE!</v>
      </c>
      <c r="V207" s="257" t="e">
        <f t="shared" si="31"/>
        <v>#VALUE!</v>
      </c>
      <c r="AI207" s="319"/>
      <c r="AJ207" s="319"/>
      <c r="AK207" s="319"/>
      <c r="AL207" s="321"/>
    </row>
    <row r="208" spans="1:38" ht="15">
      <c r="A208" s="386">
        <v>25320</v>
      </c>
      <c r="B208" s="389">
        <v>43188</v>
      </c>
      <c r="C208" s="386" t="s">
        <v>404</v>
      </c>
      <c r="D208" s="386" t="s">
        <v>188</v>
      </c>
      <c r="E208" s="386" t="s">
        <v>187</v>
      </c>
      <c r="F208" s="386">
        <v>20384</v>
      </c>
      <c r="G208" s="386" t="s">
        <v>404</v>
      </c>
      <c r="H208" s="386"/>
      <c r="I208" s="386">
        <v>43.310001373291016</v>
      </c>
      <c r="J208" s="386">
        <v>6.039538886398077E-3</v>
      </c>
      <c r="K208" s="386">
        <v>-1.845426E-2</v>
      </c>
      <c r="L208" s="386">
        <v>1.1827550000000002E-3</v>
      </c>
      <c r="M208" s="386">
        <v>-2.688451E-2</v>
      </c>
      <c r="N208" s="65">
        <f t="shared" si="32"/>
        <v>43188</v>
      </c>
      <c r="O208" s="404" t="e">
        <f t="shared" si="33"/>
        <v>#VALUE!</v>
      </c>
      <c r="P208" s="257" t="e">
        <f t="shared" si="34"/>
        <v>#VALUE!</v>
      </c>
      <c r="Q208" s="257" t="e">
        <f t="shared" si="35"/>
        <v>#VALUE!</v>
      </c>
      <c r="R208" s="257" t="e">
        <f t="shared" si="36"/>
        <v>#VALUE!</v>
      </c>
      <c r="S208" s="257" t="e">
        <f t="shared" si="37"/>
        <v>#VALUE!</v>
      </c>
      <c r="T208" s="257" t="e">
        <f t="shared" si="38"/>
        <v>#VALUE!</v>
      </c>
      <c r="U208" s="257" t="e">
        <f t="shared" si="39"/>
        <v>#VALUE!</v>
      </c>
      <c r="V208" s="257" t="e">
        <f t="shared" ref="V208:V241" si="40">IF(AND(($X$15-4)&lt;=$N208,($X$16)&gt;=($N208-4)),M208," ")</f>
        <v>#VALUE!</v>
      </c>
      <c r="AI208" s="319"/>
      <c r="AJ208" s="319"/>
      <c r="AK208" s="319"/>
      <c r="AL208" s="321"/>
    </row>
    <row r="209" spans="1:38" ht="15">
      <c r="A209" s="386">
        <v>25320</v>
      </c>
      <c r="B209" s="389">
        <v>43220</v>
      </c>
      <c r="C209" s="386" t="s">
        <v>404</v>
      </c>
      <c r="D209" s="386" t="s">
        <v>188</v>
      </c>
      <c r="E209" s="386" t="s">
        <v>187</v>
      </c>
      <c r="F209" s="386">
        <v>20384</v>
      </c>
      <c r="G209" s="386" t="s">
        <v>404</v>
      </c>
      <c r="H209" s="386"/>
      <c r="I209" s="386">
        <v>40.779998779296875</v>
      </c>
      <c r="J209" s="386">
        <v>-5.0334855914115906E-2</v>
      </c>
      <c r="K209" s="386">
        <v>4.710115E-3</v>
      </c>
      <c r="L209" s="386">
        <v>8.2052779999999999E-3</v>
      </c>
      <c r="M209" s="386">
        <v>2.7188010000000003E-3</v>
      </c>
      <c r="N209" s="65">
        <f t="shared" si="32"/>
        <v>43220</v>
      </c>
      <c r="O209" s="404" t="e">
        <f t="shared" si="33"/>
        <v>#VALUE!</v>
      </c>
      <c r="P209" s="257" t="e">
        <f t="shared" si="34"/>
        <v>#VALUE!</v>
      </c>
      <c r="Q209" s="257" t="e">
        <f t="shared" si="35"/>
        <v>#VALUE!</v>
      </c>
      <c r="R209" s="257" t="e">
        <f t="shared" si="36"/>
        <v>#VALUE!</v>
      </c>
      <c r="S209" s="257" t="e">
        <f t="shared" si="37"/>
        <v>#VALUE!</v>
      </c>
      <c r="T209" s="257" t="e">
        <f t="shared" si="38"/>
        <v>#VALUE!</v>
      </c>
      <c r="U209" s="257" t="e">
        <f t="shared" si="39"/>
        <v>#VALUE!</v>
      </c>
      <c r="V209" s="257" t="e">
        <f t="shared" si="40"/>
        <v>#VALUE!</v>
      </c>
      <c r="AI209" s="319"/>
      <c r="AJ209" s="319"/>
      <c r="AK209" s="319"/>
      <c r="AL209" s="321"/>
    </row>
    <row r="210" spans="1:38" ht="15">
      <c r="A210" s="386">
        <v>25320</v>
      </c>
      <c r="B210" s="389">
        <v>43251</v>
      </c>
      <c r="C210" s="386" t="s">
        <v>404</v>
      </c>
      <c r="D210" s="386" t="s">
        <v>188</v>
      </c>
      <c r="E210" s="386" t="s">
        <v>187</v>
      </c>
      <c r="F210" s="386">
        <v>20384</v>
      </c>
      <c r="G210" s="386" t="s">
        <v>404</v>
      </c>
      <c r="H210" s="386"/>
      <c r="I210" s="386">
        <v>33.639999389648438</v>
      </c>
      <c r="J210" s="386">
        <v>-0.17508581280708313</v>
      </c>
      <c r="K210" s="386">
        <v>2.6174670000000001E-2</v>
      </c>
      <c r="L210" s="386">
        <v>3.4611799999999998E-2</v>
      </c>
      <c r="M210" s="386">
        <v>2.1608350000000002E-2</v>
      </c>
      <c r="N210" s="65">
        <f t="shared" si="32"/>
        <v>43251</v>
      </c>
      <c r="O210" s="404" t="e">
        <f t="shared" si="33"/>
        <v>#VALUE!</v>
      </c>
      <c r="P210" s="257" t="e">
        <f t="shared" si="34"/>
        <v>#VALUE!</v>
      </c>
      <c r="Q210" s="257" t="e">
        <f t="shared" si="35"/>
        <v>#VALUE!</v>
      </c>
      <c r="R210" s="257" t="e">
        <f t="shared" si="36"/>
        <v>#VALUE!</v>
      </c>
      <c r="S210" s="257" t="e">
        <f t="shared" si="37"/>
        <v>#VALUE!</v>
      </c>
      <c r="T210" s="257" t="e">
        <f t="shared" si="38"/>
        <v>#VALUE!</v>
      </c>
      <c r="U210" s="257" t="e">
        <f t="shared" si="39"/>
        <v>#VALUE!</v>
      </c>
      <c r="V210" s="257" t="e">
        <f t="shared" si="40"/>
        <v>#VALUE!</v>
      </c>
      <c r="AI210" s="319"/>
      <c r="AJ210" s="319"/>
      <c r="AK210" s="319"/>
      <c r="AL210" s="321"/>
    </row>
    <row r="211" spans="1:38" ht="15">
      <c r="A211" s="386">
        <v>25320</v>
      </c>
      <c r="B211" s="389">
        <v>43280</v>
      </c>
      <c r="C211" s="386" t="s">
        <v>404</v>
      </c>
      <c r="D211" s="386" t="s">
        <v>188</v>
      </c>
      <c r="E211" s="386" t="s">
        <v>187</v>
      </c>
      <c r="F211" s="386">
        <v>20384</v>
      </c>
      <c r="G211" s="386" t="s">
        <v>404</v>
      </c>
      <c r="H211" s="386"/>
      <c r="I211" s="386">
        <v>40.540000915527344</v>
      </c>
      <c r="J211" s="386">
        <v>0.2051130086183548</v>
      </c>
      <c r="K211" s="386">
        <v>5.362637E-3</v>
      </c>
      <c r="L211" s="386">
        <v>2.8185080000000004E-3</v>
      </c>
      <c r="M211" s="386">
        <v>4.8424000000000002E-3</v>
      </c>
      <c r="N211" s="65">
        <f t="shared" si="32"/>
        <v>43280</v>
      </c>
      <c r="O211" s="404" t="e">
        <f t="shared" si="33"/>
        <v>#VALUE!</v>
      </c>
      <c r="P211" s="257" t="e">
        <f t="shared" si="34"/>
        <v>#VALUE!</v>
      </c>
      <c r="Q211" s="257" t="e">
        <f t="shared" si="35"/>
        <v>#VALUE!</v>
      </c>
      <c r="R211" s="257" t="e">
        <f t="shared" si="36"/>
        <v>#VALUE!</v>
      </c>
      <c r="S211" s="257" t="e">
        <f t="shared" si="37"/>
        <v>#VALUE!</v>
      </c>
      <c r="T211" s="257" t="e">
        <f t="shared" si="38"/>
        <v>#VALUE!</v>
      </c>
      <c r="U211" s="257" t="e">
        <f t="shared" si="39"/>
        <v>#VALUE!</v>
      </c>
      <c r="V211" s="257" t="e">
        <f t="shared" si="40"/>
        <v>#VALUE!</v>
      </c>
      <c r="AI211" s="319"/>
      <c r="AJ211" s="319"/>
      <c r="AK211" s="319"/>
      <c r="AL211" s="321"/>
    </row>
    <row r="212" spans="1:38" ht="15">
      <c r="A212" s="386">
        <v>25320</v>
      </c>
      <c r="B212" s="389">
        <v>43312</v>
      </c>
      <c r="C212" s="386" t="s">
        <v>404</v>
      </c>
      <c r="D212" s="386" t="s">
        <v>188</v>
      </c>
      <c r="E212" s="386" t="s">
        <v>187</v>
      </c>
      <c r="F212" s="386">
        <v>20384</v>
      </c>
      <c r="G212" s="386" t="s">
        <v>404</v>
      </c>
      <c r="H212" s="386"/>
      <c r="I212" s="386">
        <v>40.900001525878906</v>
      </c>
      <c r="J212" s="386">
        <v>1.7513580620288849E-2</v>
      </c>
      <c r="K212" s="386">
        <v>3.1602690000000003E-2</v>
      </c>
      <c r="L212" s="386">
        <v>6.8001550000000004E-3</v>
      </c>
      <c r="M212" s="386">
        <v>3.6021589999999999E-2</v>
      </c>
      <c r="N212" s="65">
        <f t="shared" si="32"/>
        <v>43312</v>
      </c>
      <c r="O212" s="404" t="e">
        <f t="shared" si="33"/>
        <v>#VALUE!</v>
      </c>
      <c r="P212" s="257" t="e">
        <f t="shared" si="34"/>
        <v>#VALUE!</v>
      </c>
      <c r="Q212" s="257" t="e">
        <f t="shared" si="35"/>
        <v>#VALUE!</v>
      </c>
      <c r="R212" s="257" t="e">
        <f t="shared" si="36"/>
        <v>#VALUE!</v>
      </c>
      <c r="S212" s="257" t="e">
        <f t="shared" si="37"/>
        <v>#VALUE!</v>
      </c>
      <c r="T212" s="257" t="e">
        <f t="shared" si="38"/>
        <v>#VALUE!</v>
      </c>
      <c r="U212" s="257" t="e">
        <f t="shared" si="39"/>
        <v>#VALUE!</v>
      </c>
      <c r="V212" s="257" t="e">
        <f t="shared" si="40"/>
        <v>#VALUE!</v>
      </c>
      <c r="AI212" s="319"/>
      <c r="AJ212" s="319"/>
      <c r="AK212" s="319"/>
      <c r="AL212" s="321"/>
    </row>
    <row r="213" spans="1:38" ht="15">
      <c r="A213" s="386">
        <v>25320</v>
      </c>
      <c r="B213" s="389">
        <v>43343</v>
      </c>
      <c r="C213" s="386" t="s">
        <v>404</v>
      </c>
      <c r="D213" s="386" t="s">
        <v>188</v>
      </c>
      <c r="E213" s="386" t="s">
        <v>187</v>
      </c>
      <c r="F213" s="386">
        <v>20384</v>
      </c>
      <c r="G213" s="386" t="s">
        <v>404</v>
      </c>
      <c r="H213" s="386"/>
      <c r="I213" s="386">
        <v>39.450000762939453</v>
      </c>
      <c r="J213" s="386">
        <v>-3.5452339798212051E-2</v>
      </c>
      <c r="K213" s="386">
        <v>3.0204399999999999E-2</v>
      </c>
      <c r="L213" s="386">
        <v>1.91577E-2</v>
      </c>
      <c r="M213" s="386">
        <v>3.026322E-2</v>
      </c>
      <c r="N213" s="65">
        <f t="shared" si="32"/>
        <v>43343</v>
      </c>
      <c r="O213" s="404" t="e">
        <f t="shared" si="33"/>
        <v>#VALUE!</v>
      </c>
      <c r="P213" s="257" t="e">
        <f t="shared" si="34"/>
        <v>#VALUE!</v>
      </c>
      <c r="Q213" s="257" t="e">
        <f t="shared" si="35"/>
        <v>#VALUE!</v>
      </c>
      <c r="R213" s="257" t="e">
        <f t="shared" si="36"/>
        <v>#VALUE!</v>
      </c>
      <c r="S213" s="257" t="e">
        <f t="shared" si="37"/>
        <v>#VALUE!</v>
      </c>
      <c r="T213" s="257" t="e">
        <f t="shared" si="38"/>
        <v>#VALUE!</v>
      </c>
      <c r="U213" s="257" t="e">
        <f t="shared" si="39"/>
        <v>#VALUE!</v>
      </c>
      <c r="V213" s="257" t="e">
        <f t="shared" si="40"/>
        <v>#VALUE!</v>
      </c>
      <c r="AI213" s="319"/>
      <c r="AJ213" s="319"/>
      <c r="AK213" s="319"/>
      <c r="AL213" s="321"/>
    </row>
    <row r="214" spans="1:38" ht="15">
      <c r="A214" s="386">
        <v>25320</v>
      </c>
      <c r="B214" s="389">
        <v>43371</v>
      </c>
      <c r="C214" s="386" t="s">
        <v>404</v>
      </c>
      <c r="D214" s="386" t="s">
        <v>188</v>
      </c>
      <c r="E214" s="386" t="s">
        <v>187</v>
      </c>
      <c r="F214" s="386">
        <v>20384</v>
      </c>
      <c r="G214" s="386" t="s">
        <v>404</v>
      </c>
      <c r="H214" s="386"/>
      <c r="I214" s="386">
        <v>36.630001068115234</v>
      </c>
      <c r="J214" s="386">
        <v>-7.1482881903648376E-2</v>
      </c>
      <c r="K214" s="386">
        <v>4.32142E-4</v>
      </c>
      <c r="L214" s="386">
        <v>-1.031412E-2</v>
      </c>
      <c r="M214" s="386">
        <v>4.2943010000000004E-3</v>
      </c>
      <c r="N214" s="65">
        <f t="shared" si="32"/>
        <v>43371</v>
      </c>
      <c r="O214" s="404" t="e">
        <f t="shared" si="33"/>
        <v>#VALUE!</v>
      </c>
      <c r="P214" s="257" t="e">
        <f t="shared" si="34"/>
        <v>#VALUE!</v>
      </c>
      <c r="Q214" s="257" t="e">
        <f t="shared" si="35"/>
        <v>#VALUE!</v>
      </c>
      <c r="R214" s="257" t="e">
        <f t="shared" si="36"/>
        <v>#VALUE!</v>
      </c>
      <c r="S214" s="257" t="e">
        <f t="shared" si="37"/>
        <v>#VALUE!</v>
      </c>
      <c r="T214" s="257" t="e">
        <f t="shared" si="38"/>
        <v>#VALUE!</v>
      </c>
      <c r="U214" s="257" t="e">
        <f t="shared" si="39"/>
        <v>#VALUE!</v>
      </c>
      <c r="V214" s="257" t="e">
        <f t="shared" si="40"/>
        <v>#VALUE!</v>
      </c>
      <c r="AI214" s="319"/>
      <c r="AJ214" s="319"/>
      <c r="AK214" s="319"/>
      <c r="AL214" s="321"/>
    </row>
    <row r="215" spans="1:38" ht="15">
      <c r="A215" s="386">
        <v>25320</v>
      </c>
      <c r="B215" s="389">
        <v>43404</v>
      </c>
      <c r="C215" s="386" t="s">
        <v>404</v>
      </c>
      <c r="D215" s="386" t="s">
        <v>188</v>
      </c>
      <c r="E215" s="386" t="s">
        <v>187</v>
      </c>
      <c r="F215" s="386">
        <v>20384</v>
      </c>
      <c r="G215" s="386" t="s">
        <v>404</v>
      </c>
      <c r="H215" s="386"/>
      <c r="I215" s="386">
        <v>37.409999847412109</v>
      </c>
      <c r="J215" s="386">
        <v>3.0848996713757515E-2</v>
      </c>
      <c r="K215" s="386">
        <v>-7.4075700000000008E-2</v>
      </c>
      <c r="L215" s="386">
        <v>-8.2433290000000006E-2</v>
      </c>
      <c r="M215" s="386">
        <v>-6.9403359999999997E-2</v>
      </c>
      <c r="N215" s="65">
        <f t="shared" si="32"/>
        <v>43404</v>
      </c>
      <c r="O215" s="404" t="e">
        <f t="shared" si="33"/>
        <v>#VALUE!</v>
      </c>
      <c r="P215" s="257" t="e">
        <f t="shared" si="34"/>
        <v>#VALUE!</v>
      </c>
      <c r="Q215" s="257" t="e">
        <f t="shared" si="35"/>
        <v>#VALUE!</v>
      </c>
      <c r="R215" s="257" t="e">
        <f t="shared" si="36"/>
        <v>#VALUE!</v>
      </c>
      <c r="S215" s="257" t="e">
        <f t="shared" si="37"/>
        <v>#VALUE!</v>
      </c>
      <c r="T215" s="257" t="e">
        <f t="shared" si="38"/>
        <v>#VALUE!</v>
      </c>
      <c r="U215" s="257" t="e">
        <f t="shared" si="39"/>
        <v>#VALUE!</v>
      </c>
      <c r="V215" s="257" t="e">
        <f t="shared" si="40"/>
        <v>#VALUE!</v>
      </c>
      <c r="AI215" s="319"/>
      <c r="AJ215" s="319"/>
      <c r="AK215" s="319"/>
      <c r="AL215" s="321"/>
    </row>
    <row r="216" spans="1:38" ht="15">
      <c r="A216" s="386">
        <v>25320</v>
      </c>
      <c r="B216" s="389">
        <v>43434</v>
      </c>
      <c r="C216" s="386" t="s">
        <v>404</v>
      </c>
      <c r="D216" s="386" t="s">
        <v>188</v>
      </c>
      <c r="E216" s="386" t="s">
        <v>187</v>
      </c>
      <c r="F216" s="386">
        <v>20384</v>
      </c>
      <c r="G216" s="386" t="s">
        <v>404</v>
      </c>
      <c r="H216" s="386"/>
      <c r="I216" s="386">
        <v>39.200000762939453</v>
      </c>
      <c r="J216" s="386">
        <v>4.784819483757019E-2</v>
      </c>
      <c r="K216" s="386">
        <v>1.8489490000000001E-2</v>
      </c>
      <c r="L216" s="386">
        <v>5.7618350000000003E-4</v>
      </c>
      <c r="M216" s="386">
        <v>1.7859380000000001E-2</v>
      </c>
      <c r="N216" s="65">
        <f t="shared" si="32"/>
        <v>43434</v>
      </c>
      <c r="O216" s="404" t="e">
        <f t="shared" si="33"/>
        <v>#VALUE!</v>
      </c>
      <c r="P216" s="257" t="e">
        <f t="shared" si="34"/>
        <v>#VALUE!</v>
      </c>
      <c r="Q216" s="257" t="e">
        <f t="shared" si="35"/>
        <v>#VALUE!</v>
      </c>
      <c r="R216" s="257" t="e">
        <f t="shared" si="36"/>
        <v>#VALUE!</v>
      </c>
      <c r="S216" s="257" t="e">
        <f t="shared" si="37"/>
        <v>#VALUE!</v>
      </c>
      <c r="T216" s="257" t="e">
        <f t="shared" si="38"/>
        <v>#VALUE!</v>
      </c>
      <c r="U216" s="257" t="e">
        <f t="shared" si="39"/>
        <v>#VALUE!</v>
      </c>
      <c r="V216" s="257" t="e">
        <f t="shared" si="40"/>
        <v>#VALUE!</v>
      </c>
      <c r="AI216" s="319"/>
      <c r="AJ216" s="319"/>
      <c r="AK216" s="319"/>
      <c r="AL216" s="321"/>
    </row>
    <row r="217" spans="1:38" ht="15">
      <c r="A217" s="386">
        <v>25320</v>
      </c>
      <c r="B217" s="389">
        <v>43465</v>
      </c>
      <c r="C217" s="386" t="s">
        <v>404</v>
      </c>
      <c r="D217" s="386" t="s">
        <v>188</v>
      </c>
      <c r="E217" s="386" t="s">
        <v>187</v>
      </c>
      <c r="F217" s="386">
        <v>20384</v>
      </c>
      <c r="G217" s="386" t="s">
        <v>404</v>
      </c>
      <c r="H217" s="386"/>
      <c r="I217" s="386">
        <v>32.990001678466797</v>
      </c>
      <c r="J217" s="386">
        <v>-0.15841834247112274</v>
      </c>
      <c r="K217" s="386">
        <v>-8.9888949999999995E-2</v>
      </c>
      <c r="L217" s="386">
        <v>-9.9310170000000003E-2</v>
      </c>
      <c r="M217" s="386">
        <v>-9.1776949999999996E-2</v>
      </c>
      <c r="N217" s="65">
        <f t="shared" si="32"/>
        <v>43465</v>
      </c>
      <c r="O217" s="404" t="e">
        <f t="shared" si="33"/>
        <v>#VALUE!</v>
      </c>
      <c r="P217" s="257" t="e">
        <f t="shared" si="34"/>
        <v>#VALUE!</v>
      </c>
      <c r="Q217" s="257" t="e">
        <f t="shared" si="35"/>
        <v>#VALUE!</v>
      </c>
      <c r="R217" s="257" t="e">
        <f t="shared" si="36"/>
        <v>#VALUE!</v>
      </c>
      <c r="S217" s="257" t="e">
        <f t="shared" si="37"/>
        <v>#VALUE!</v>
      </c>
      <c r="T217" s="257" t="e">
        <f t="shared" si="38"/>
        <v>#VALUE!</v>
      </c>
      <c r="U217" s="257" t="e">
        <f t="shared" si="39"/>
        <v>#VALUE!</v>
      </c>
      <c r="V217" s="257" t="e">
        <f t="shared" si="40"/>
        <v>#VALUE!</v>
      </c>
      <c r="AI217" s="319"/>
      <c r="AJ217" s="319"/>
      <c r="AK217" s="319"/>
      <c r="AL217" s="321"/>
    </row>
    <row r="218" spans="1:38" ht="15">
      <c r="A218" s="386">
        <v>25320</v>
      </c>
      <c r="B218" s="389">
        <v>43496</v>
      </c>
      <c r="C218" s="386" t="s">
        <v>404</v>
      </c>
      <c r="D218" s="386" t="s">
        <v>188</v>
      </c>
      <c r="E218" s="386" t="s">
        <v>187</v>
      </c>
      <c r="F218" s="386">
        <v>20384</v>
      </c>
      <c r="G218" s="386" t="s">
        <v>404</v>
      </c>
      <c r="H218" s="386"/>
      <c r="I218" s="386">
        <v>35.430000305175781</v>
      </c>
      <c r="J218" s="386">
        <v>8.4571033716201782E-2</v>
      </c>
      <c r="K218" s="386">
        <v>8.8295239999999997E-2</v>
      </c>
      <c r="L218" s="386">
        <v>0.12026819999999999</v>
      </c>
      <c r="M218" s="386">
        <v>7.8684400000000002E-2</v>
      </c>
      <c r="N218" s="65">
        <f t="shared" si="32"/>
        <v>43496</v>
      </c>
      <c r="O218" s="404" t="e">
        <f t="shared" si="33"/>
        <v>#VALUE!</v>
      </c>
      <c r="P218" s="257" t="e">
        <f t="shared" si="34"/>
        <v>#VALUE!</v>
      </c>
      <c r="Q218" s="257" t="e">
        <f t="shared" si="35"/>
        <v>#VALUE!</v>
      </c>
      <c r="R218" s="257" t="e">
        <f t="shared" si="36"/>
        <v>#VALUE!</v>
      </c>
      <c r="S218" s="257" t="e">
        <f t="shared" si="37"/>
        <v>#VALUE!</v>
      </c>
      <c r="T218" s="257" t="e">
        <f t="shared" si="38"/>
        <v>#VALUE!</v>
      </c>
      <c r="U218" s="257" t="e">
        <f t="shared" si="39"/>
        <v>#VALUE!</v>
      </c>
      <c r="V218" s="257" t="e">
        <f t="shared" si="40"/>
        <v>#VALUE!</v>
      </c>
      <c r="AI218" s="319"/>
      <c r="AJ218" s="319"/>
      <c r="AK218" s="319"/>
      <c r="AL218" s="321"/>
    </row>
    <row r="219" spans="1:38" ht="15">
      <c r="A219" s="386">
        <v>25320</v>
      </c>
      <c r="B219" s="389">
        <v>43524</v>
      </c>
      <c r="C219" s="386" t="s">
        <v>404</v>
      </c>
      <c r="D219" s="386" t="s">
        <v>188</v>
      </c>
      <c r="E219" s="386" t="s">
        <v>187</v>
      </c>
      <c r="F219" s="386">
        <v>20384</v>
      </c>
      <c r="G219" s="386" t="s">
        <v>404</v>
      </c>
      <c r="H219" s="386"/>
      <c r="I219" s="386">
        <v>36.020000457763672</v>
      </c>
      <c r="J219" s="386">
        <v>1.6652557998895645E-2</v>
      </c>
      <c r="K219" s="386">
        <v>3.2723530000000001E-2</v>
      </c>
      <c r="L219" s="386">
        <v>3.856565E-2</v>
      </c>
      <c r="M219" s="386">
        <v>2.9728930000000001E-2</v>
      </c>
      <c r="N219" s="65">
        <f t="shared" si="32"/>
        <v>43524</v>
      </c>
      <c r="O219" s="404" t="e">
        <f t="shared" si="33"/>
        <v>#VALUE!</v>
      </c>
      <c r="P219" s="257" t="e">
        <f t="shared" si="34"/>
        <v>#VALUE!</v>
      </c>
      <c r="Q219" s="257" t="e">
        <f t="shared" si="35"/>
        <v>#VALUE!</v>
      </c>
      <c r="R219" s="257" t="e">
        <f t="shared" si="36"/>
        <v>#VALUE!</v>
      </c>
      <c r="S219" s="257" t="e">
        <f t="shared" si="37"/>
        <v>#VALUE!</v>
      </c>
      <c r="T219" s="257" t="e">
        <f t="shared" si="38"/>
        <v>#VALUE!</v>
      </c>
      <c r="U219" s="257" t="e">
        <f t="shared" si="39"/>
        <v>#VALUE!</v>
      </c>
      <c r="V219" s="257" t="e">
        <f t="shared" si="40"/>
        <v>#VALUE!</v>
      </c>
      <c r="AI219" s="319"/>
      <c r="AJ219" s="319"/>
      <c r="AK219" s="319"/>
      <c r="AL219" s="321"/>
    </row>
    <row r="220" spans="1:38" ht="15">
      <c r="A220" s="386">
        <v>25320</v>
      </c>
      <c r="B220" s="389">
        <v>43553</v>
      </c>
      <c r="C220" s="386" t="s">
        <v>404</v>
      </c>
      <c r="D220" s="386" t="s">
        <v>188</v>
      </c>
      <c r="E220" s="386" t="s">
        <v>187</v>
      </c>
      <c r="F220" s="386">
        <v>20384</v>
      </c>
      <c r="G220" s="386" t="s">
        <v>404</v>
      </c>
      <c r="H220" s="386"/>
      <c r="I220" s="386">
        <v>38.130001068115234</v>
      </c>
      <c r="J220" s="386">
        <v>5.8578584343194962E-2</v>
      </c>
      <c r="K220" s="386">
        <v>1.2963510000000001E-2</v>
      </c>
      <c r="L220" s="386">
        <v>-3.8958240000000004E-3</v>
      </c>
      <c r="M220" s="386">
        <v>1.7924289999999999E-2</v>
      </c>
      <c r="N220" s="65">
        <f t="shared" si="32"/>
        <v>43553</v>
      </c>
      <c r="O220" s="404" t="e">
        <f t="shared" si="33"/>
        <v>#VALUE!</v>
      </c>
      <c r="P220" s="257" t="e">
        <f t="shared" si="34"/>
        <v>#VALUE!</v>
      </c>
      <c r="Q220" s="257" t="e">
        <f t="shared" si="35"/>
        <v>#VALUE!</v>
      </c>
      <c r="R220" s="257" t="e">
        <f t="shared" si="36"/>
        <v>#VALUE!</v>
      </c>
      <c r="S220" s="257" t="e">
        <f t="shared" si="37"/>
        <v>#VALUE!</v>
      </c>
      <c r="T220" s="257" t="e">
        <f t="shared" si="38"/>
        <v>#VALUE!</v>
      </c>
      <c r="U220" s="257" t="e">
        <f t="shared" si="39"/>
        <v>#VALUE!</v>
      </c>
      <c r="V220" s="257" t="e">
        <f t="shared" si="40"/>
        <v>#VALUE!</v>
      </c>
      <c r="AI220" s="319"/>
      <c r="AJ220" s="319"/>
      <c r="AK220" s="319"/>
      <c r="AL220" s="321"/>
    </row>
    <row r="221" spans="1:38" ht="15">
      <c r="A221" s="386">
        <v>25320</v>
      </c>
      <c r="B221" s="389">
        <v>43585</v>
      </c>
      <c r="C221" s="386" t="s">
        <v>404</v>
      </c>
      <c r="D221" s="386" t="s">
        <v>188</v>
      </c>
      <c r="E221" s="386" t="s">
        <v>187</v>
      </c>
      <c r="F221" s="386">
        <v>20384</v>
      </c>
      <c r="G221" s="386" t="s">
        <v>404</v>
      </c>
      <c r="H221" s="386"/>
      <c r="I221" s="386">
        <v>38.689998626708984</v>
      </c>
      <c r="J221" s="386">
        <v>2.3865656927227974E-2</v>
      </c>
      <c r="K221" s="386">
        <v>3.788859E-2</v>
      </c>
      <c r="L221" s="386">
        <v>2.032279E-2</v>
      </c>
      <c r="M221" s="386">
        <v>3.9313439999999998E-2</v>
      </c>
      <c r="N221" s="65">
        <f t="shared" si="32"/>
        <v>43585</v>
      </c>
      <c r="O221" s="404" t="e">
        <f t="shared" si="33"/>
        <v>#VALUE!</v>
      </c>
      <c r="P221" s="257" t="e">
        <f t="shared" si="34"/>
        <v>#VALUE!</v>
      </c>
      <c r="Q221" s="257" t="e">
        <f t="shared" si="35"/>
        <v>#VALUE!</v>
      </c>
      <c r="R221" s="257" t="e">
        <f t="shared" si="36"/>
        <v>#VALUE!</v>
      </c>
      <c r="S221" s="257" t="e">
        <f t="shared" si="37"/>
        <v>#VALUE!</v>
      </c>
      <c r="T221" s="257" t="e">
        <f t="shared" si="38"/>
        <v>#VALUE!</v>
      </c>
      <c r="U221" s="257" t="e">
        <f t="shared" si="39"/>
        <v>#VALUE!</v>
      </c>
      <c r="V221" s="257" t="e">
        <f t="shared" si="40"/>
        <v>#VALUE!</v>
      </c>
      <c r="AI221" s="319"/>
      <c r="AJ221" s="319"/>
      <c r="AK221" s="319"/>
      <c r="AL221" s="321"/>
    </row>
    <row r="222" spans="1:38" ht="15">
      <c r="A222" s="386">
        <v>25320</v>
      </c>
      <c r="B222" s="389">
        <v>43616</v>
      </c>
      <c r="C222" s="386" t="s">
        <v>404</v>
      </c>
      <c r="D222" s="386" t="s">
        <v>188</v>
      </c>
      <c r="E222" s="386" t="s">
        <v>187</v>
      </c>
      <c r="F222" s="386">
        <v>20384</v>
      </c>
      <c r="G222" s="386" t="s">
        <v>404</v>
      </c>
      <c r="H222" s="386"/>
      <c r="I222" s="386">
        <v>36.310001373291016</v>
      </c>
      <c r="J222" s="386">
        <v>-6.1514534056186676E-2</v>
      </c>
      <c r="K222" s="386">
        <v>-6.167856E-2</v>
      </c>
      <c r="L222" s="386">
        <v>-6.4571440000000008E-2</v>
      </c>
      <c r="M222" s="386">
        <v>-6.5777730000000006E-2</v>
      </c>
      <c r="N222" s="65">
        <f t="shared" si="32"/>
        <v>43616</v>
      </c>
      <c r="O222" s="404" t="e">
        <f t="shared" si="33"/>
        <v>#VALUE!</v>
      </c>
      <c r="P222" s="257" t="e">
        <f t="shared" si="34"/>
        <v>#VALUE!</v>
      </c>
      <c r="Q222" s="257" t="e">
        <f t="shared" si="35"/>
        <v>#VALUE!</v>
      </c>
      <c r="R222" s="257" t="e">
        <f t="shared" si="36"/>
        <v>#VALUE!</v>
      </c>
      <c r="S222" s="257" t="e">
        <f t="shared" si="37"/>
        <v>#VALUE!</v>
      </c>
      <c r="T222" s="257" t="e">
        <f t="shared" si="38"/>
        <v>#VALUE!</v>
      </c>
      <c r="U222" s="257" t="e">
        <f t="shared" si="39"/>
        <v>#VALUE!</v>
      </c>
      <c r="V222" s="257" t="e">
        <f t="shared" si="40"/>
        <v>#VALUE!</v>
      </c>
      <c r="AI222" s="319"/>
      <c r="AJ222" s="319"/>
      <c r="AK222" s="319"/>
      <c r="AL222" s="321"/>
    </row>
    <row r="223" spans="1:38" ht="15">
      <c r="A223" s="386">
        <v>25320</v>
      </c>
      <c r="B223" s="389">
        <v>43644</v>
      </c>
      <c r="C223" s="386" t="s">
        <v>404</v>
      </c>
      <c r="D223" s="386" t="s">
        <v>188</v>
      </c>
      <c r="E223" s="386" t="s">
        <v>187</v>
      </c>
      <c r="F223" s="386">
        <v>20384</v>
      </c>
      <c r="G223" s="386" t="s">
        <v>404</v>
      </c>
      <c r="H223" s="386"/>
      <c r="I223" s="386">
        <v>40.069999694824219</v>
      </c>
      <c r="J223" s="386">
        <v>0.1035526916384697</v>
      </c>
      <c r="K223" s="386">
        <v>6.7278859999999996E-2</v>
      </c>
      <c r="L223" s="386">
        <v>4.900206E-2</v>
      </c>
      <c r="M223" s="386">
        <v>6.8930190000000002E-2</v>
      </c>
      <c r="N223" s="65">
        <f t="shared" si="32"/>
        <v>43644</v>
      </c>
      <c r="O223" s="404" t="e">
        <f t="shared" si="33"/>
        <v>#VALUE!</v>
      </c>
      <c r="P223" s="257" t="e">
        <f t="shared" si="34"/>
        <v>#VALUE!</v>
      </c>
      <c r="Q223" s="257" t="e">
        <f t="shared" si="35"/>
        <v>#VALUE!</v>
      </c>
      <c r="R223" s="257" t="e">
        <f t="shared" si="36"/>
        <v>#VALUE!</v>
      </c>
      <c r="S223" s="257" t="e">
        <f t="shared" si="37"/>
        <v>#VALUE!</v>
      </c>
      <c r="T223" s="257" t="e">
        <f t="shared" si="38"/>
        <v>#VALUE!</v>
      </c>
      <c r="U223" s="257" t="e">
        <f t="shared" si="39"/>
        <v>#VALUE!</v>
      </c>
      <c r="V223" s="257" t="e">
        <f t="shared" si="40"/>
        <v>#VALUE!</v>
      </c>
      <c r="AI223" s="319"/>
      <c r="AJ223" s="319"/>
      <c r="AK223" s="319"/>
      <c r="AL223" s="321"/>
    </row>
    <row r="224" spans="1:38" ht="15">
      <c r="A224" s="386">
        <v>25320</v>
      </c>
      <c r="B224" s="389">
        <v>43677</v>
      </c>
      <c r="C224" s="386" t="s">
        <v>404</v>
      </c>
      <c r="D224" s="386" t="s">
        <v>188</v>
      </c>
      <c r="E224" s="386" t="s">
        <v>187</v>
      </c>
      <c r="F224" s="386">
        <v>20384</v>
      </c>
      <c r="G224" s="386" t="s">
        <v>404</v>
      </c>
      <c r="H224" s="386"/>
      <c r="I224" s="386">
        <v>41.340000152587891</v>
      </c>
      <c r="J224" s="386">
        <v>4.0429260581731796E-2</v>
      </c>
      <c r="K224" s="386">
        <v>1.185431E-2</v>
      </c>
      <c r="L224" s="386">
        <v>-5.2448700000000004E-3</v>
      </c>
      <c r="M224" s="386">
        <v>1.312819E-2</v>
      </c>
      <c r="N224" s="65">
        <f t="shared" si="32"/>
        <v>43677</v>
      </c>
      <c r="O224" s="404" t="e">
        <f t="shared" si="33"/>
        <v>#VALUE!</v>
      </c>
      <c r="P224" s="257" t="e">
        <f t="shared" si="34"/>
        <v>#VALUE!</v>
      </c>
      <c r="Q224" s="257" t="e">
        <f t="shared" si="35"/>
        <v>#VALUE!</v>
      </c>
      <c r="R224" s="257" t="e">
        <f t="shared" si="36"/>
        <v>#VALUE!</v>
      </c>
      <c r="S224" s="257" t="e">
        <f t="shared" si="37"/>
        <v>#VALUE!</v>
      </c>
      <c r="T224" s="257" t="e">
        <f t="shared" si="38"/>
        <v>#VALUE!</v>
      </c>
      <c r="U224" s="257" t="e">
        <f t="shared" si="39"/>
        <v>#VALUE!</v>
      </c>
      <c r="V224" s="257" t="e">
        <f t="shared" si="40"/>
        <v>#VALUE!</v>
      </c>
      <c r="AI224" s="319"/>
      <c r="AJ224" s="319"/>
      <c r="AK224" s="319"/>
      <c r="AL224" s="321"/>
    </row>
    <row r="225" spans="1:38" ht="15">
      <c r="A225" s="386">
        <v>25320</v>
      </c>
      <c r="B225" s="389">
        <v>43707</v>
      </c>
      <c r="C225" s="386" t="s">
        <v>404</v>
      </c>
      <c r="D225" s="386" t="s">
        <v>188</v>
      </c>
      <c r="E225" s="386" t="s">
        <v>187</v>
      </c>
      <c r="F225" s="386">
        <v>20384</v>
      </c>
      <c r="G225" s="386" t="s">
        <v>404</v>
      </c>
      <c r="H225" s="386"/>
      <c r="I225" s="386">
        <v>45</v>
      </c>
      <c r="J225" s="386">
        <v>8.8534101843833923E-2</v>
      </c>
      <c r="K225" s="386">
        <v>-2.0339329999999999E-2</v>
      </c>
      <c r="L225" s="386">
        <v>-4.0001170000000003E-2</v>
      </c>
      <c r="M225" s="386">
        <v>-1.8091650000000001E-2</v>
      </c>
      <c r="N225" s="65">
        <f t="shared" si="32"/>
        <v>43707</v>
      </c>
      <c r="O225" s="404" t="e">
        <f t="shared" si="33"/>
        <v>#VALUE!</v>
      </c>
      <c r="P225" s="257" t="e">
        <f t="shared" si="34"/>
        <v>#VALUE!</v>
      </c>
      <c r="Q225" s="257" t="e">
        <f t="shared" si="35"/>
        <v>#VALUE!</v>
      </c>
      <c r="R225" s="257" t="e">
        <f t="shared" si="36"/>
        <v>#VALUE!</v>
      </c>
      <c r="S225" s="257" t="e">
        <f t="shared" si="37"/>
        <v>#VALUE!</v>
      </c>
      <c r="T225" s="257" t="e">
        <f t="shared" si="38"/>
        <v>#VALUE!</v>
      </c>
      <c r="U225" s="257" t="e">
        <f t="shared" si="39"/>
        <v>#VALUE!</v>
      </c>
      <c r="V225" s="257" t="e">
        <f t="shared" si="40"/>
        <v>#VALUE!</v>
      </c>
      <c r="AI225" s="319"/>
      <c r="AJ225" s="319"/>
      <c r="AK225" s="319"/>
      <c r="AL225" s="321"/>
    </row>
    <row r="226" spans="1:38" ht="15">
      <c r="A226" s="386">
        <v>25320</v>
      </c>
      <c r="B226" s="389">
        <v>43738</v>
      </c>
      <c r="C226" s="386" t="s">
        <v>404</v>
      </c>
      <c r="D226" s="386" t="s">
        <v>188</v>
      </c>
      <c r="E226" s="386" t="s">
        <v>187</v>
      </c>
      <c r="F226" s="386">
        <v>20384</v>
      </c>
      <c r="G226" s="386" t="s">
        <v>404</v>
      </c>
      <c r="H226" s="386"/>
      <c r="I226" s="386">
        <v>46.919998168945313</v>
      </c>
      <c r="J226" s="386">
        <v>4.266662523150444E-2</v>
      </c>
      <c r="K226" s="386">
        <v>1.6032970000000001E-2</v>
      </c>
      <c r="L226" s="386">
        <v>1.7680700000000001E-2</v>
      </c>
      <c r="M226" s="386">
        <v>1.7181169999999999E-2</v>
      </c>
      <c r="N226" s="65">
        <f t="shared" si="32"/>
        <v>43738</v>
      </c>
      <c r="O226" s="404" t="e">
        <f t="shared" si="33"/>
        <v>#VALUE!</v>
      </c>
      <c r="P226" s="257" t="e">
        <f t="shared" si="34"/>
        <v>#VALUE!</v>
      </c>
      <c r="Q226" s="257" t="e">
        <f t="shared" si="35"/>
        <v>#VALUE!</v>
      </c>
      <c r="R226" s="257" t="e">
        <f t="shared" si="36"/>
        <v>#VALUE!</v>
      </c>
      <c r="S226" s="257" t="e">
        <f t="shared" si="37"/>
        <v>#VALUE!</v>
      </c>
      <c r="T226" s="257" t="e">
        <f t="shared" si="38"/>
        <v>#VALUE!</v>
      </c>
      <c r="U226" s="257" t="e">
        <f t="shared" si="39"/>
        <v>#VALUE!</v>
      </c>
      <c r="V226" s="257" t="e">
        <f t="shared" si="40"/>
        <v>#VALUE!</v>
      </c>
      <c r="AI226" s="319"/>
      <c r="AJ226" s="319"/>
      <c r="AK226" s="319"/>
      <c r="AL226" s="321"/>
    </row>
    <row r="227" spans="1:38" ht="15">
      <c r="A227" s="386">
        <v>25320</v>
      </c>
      <c r="B227" s="389">
        <v>43769</v>
      </c>
      <c r="C227" s="386" t="s">
        <v>404</v>
      </c>
      <c r="D227" s="386" t="s">
        <v>188</v>
      </c>
      <c r="E227" s="386" t="s">
        <v>187</v>
      </c>
      <c r="F227" s="386">
        <v>20384</v>
      </c>
      <c r="G227" s="386" t="s">
        <v>404</v>
      </c>
      <c r="H227" s="386"/>
      <c r="I227" s="386">
        <v>46.310001373291016</v>
      </c>
      <c r="J227" s="386">
        <v>-5.5412789806723595E-3</v>
      </c>
      <c r="K227" s="386">
        <v>1.9255939999999999E-2</v>
      </c>
      <c r="L227" s="386">
        <v>6.2908690000000001E-3</v>
      </c>
      <c r="M227" s="386">
        <v>2.0431750000000002E-2</v>
      </c>
      <c r="N227" s="65">
        <f t="shared" si="32"/>
        <v>43769</v>
      </c>
      <c r="O227" s="404" t="e">
        <f t="shared" si="33"/>
        <v>#VALUE!</v>
      </c>
      <c r="P227" s="257" t="e">
        <f t="shared" si="34"/>
        <v>#VALUE!</v>
      </c>
      <c r="Q227" s="257" t="e">
        <f t="shared" si="35"/>
        <v>#VALUE!</v>
      </c>
      <c r="R227" s="257" t="e">
        <f t="shared" si="36"/>
        <v>#VALUE!</v>
      </c>
      <c r="S227" s="257" t="e">
        <f t="shared" si="37"/>
        <v>#VALUE!</v>
      </c>
      <c r="T227" s="257" t="e">
        <f t="shared" si="38"/>
        <v>#VALUE!</v>
      </c>
      <c r="U227" s="257" t="e">
        <f t="shared" si="39"/>
        <v>#VALUE!</v>
      </c>
      <c r="V227" s="257" t="e">
        <f t="shared" si="40"/>
        <v>#VALUE!</v>
      </c>
      <c r="AI227" s="319"/>
      <c r="AJ227" s="319"/>
      <c r="AK227" s="319"/>
      <c r="AL227" s="321"/>
    </row>
    <row r="228" spans="1:38" ht="15">
      <c r="A228" s="386">
        <v>25320</v>
      </c>
      <c r="B228" s="389">
        <v>43798</v>
      </c>
      <c r="C228" s="386" t="s">
        <v>404</v>
      </c>
      <c r="D228" s="386" t="s">
        <v>188</v>
      </c>
      <c r="E228" s="386" t="s">
        <v>187</v>
      </c>
      <c r="F228" s="386">
        <v>20384</v>
      </c>
      <c r="G228" s="386" t="s">
        <v>404</v>
      </c>
      <c r="H228" s="386"/>
      <c r="I228" s="386">
        <v>46.569999694824219</v>
      </c>
      <c r="J228" s="386">
        <v>5.6143016554415226E-3</v>
      </c>
      <c r="K228" s="386">
        <v>3.4996520000000003E-2</v>
      </c>
      <c r="L228" s="386">
        <v>2.6600809999999999E-2</v>
      </c>
      <c r="M228" s="386">
        <v>3.4047060000000004E-2</v>
      </c>
      <c r="N228" s="65">
        <f t="shared" si="32"/>
        <v>43798</v>
      </c>
      <c r="O228" s="404" t="e">
        <f t="shared" si="33"/>
        <v>#VALUE!</v>
      </c>
      <c r="P228" s="257" t="e">
        <f t="shared" si="34"/>
        <v>#VALUE!</v>
      </c>
      <c r="Q228" s="257" t="e">
        <f t="shared" si="35"/>
        <v>#VALUE!</v>
      </c>
      <c r="R228" s="257" t="e">
        <f t="shared" si="36"/>
        <v>#VALUE!</v>
      </c>
      <c r="S228" s="257" t="e">
        <f t="shared" si="37"/>
        <v>#VALUE!</v>
      </c>
      <c r="T228" s="257" t="e">
        <f t="shared" si="38"/>
        <v>#VALUE!</v>
      </c>
      <c r="U228" s="257" t="e">
        <f t="shared" si="39"/>
        <v>#VALUE!</v>
      </c>
      <c r="V228" s="257" t="e">
        <f t="shared" si="40"/>
        <v>#VALUE!</v>
      </c>
      <c r="AI228" s="319"/>
      <c r="AJ228" s="319"/>
      <c r="AK228" s="319"/>
      <c r="AL228" s="321"/>
    </row>
    <row r="229" spans="1:38" ht="15">
      <c r="A229" s="386">
        <v>25320</v>
      </c>
      <c r="B229" s="389">
        <v>43830</v>
      </c>
      <c r="C229" s="386" t="s">
        <v>404</v>
      </c>
      <c r="D229" s="386" t="s">
        <v>188</v>
      </c>
      <c r="E229" s="386" t="s">
        <v>187</v>
      </c>
      <c r="F229" s="386">
        <v>20384</v>
      </c>
      <c r="G229" s="386" t="s">
        <v>404</v>
      </c>
      <c r="H229" s="386"/>
      <c r="I229" s="386">
        <v>49.419998168945313</v>
      </c>
      <c r="J229" s="386">
        <v>6.1198163777589798E-2</v>
      </c>
      <c r="K229" s="386">
        <v>2.8490680000000001E-2</v>
      </c>
      <c r="L229" s="386">
        <v>4.4379389999999998E-2</v>
      </c>
      <c r="M229" s="386">
        <v>2.8589800000000002E-2</v>
      </c>
      <c r="N229" s="65">
        <f t="shared" si="32"/>
        <v>43830</v>
      </c>
      <c r="O229" s="404" t="e">
        <f t="shared" si="33"/>
        <v>#VALUE!</v>
      </c>
      <c r="P229" s="257" t="e">
        <f t="shared" si="34"/>
        <v>#VALUE!</v>
      </c>
      <c r="Q229" s="257" t="e">
        <f t="shared" si="35"/>
        <v>#VALUE!</v>
      </c>
      <c r="R229" s="257" t="e">
        <f t="shared" si="36"/>
        <v>#VALUE!</v>
      </c>
      <c r="S229" s="257" t="e">
        <f t="shared" si="37"/>
        <v>#VALUE!</v>
      </c>
      <c r="T229" s="257" t="e">
        <f t="shared" si="38"/>
        <v>#VALUE!</v>
      </c>
      <c r="U229" s="257" t="e">
        <f t="shared" si="39"/>
        <v>#VALUE!</v>
      </c>
      <c r="V229" s="257" t="e">
        <f t="shared" si="40"/>
        <v>#VALUE!</v>
      </c>
      <c r="AI229" s="319"/>
      <c r="AJ229" s="319"/>
      <c r="AK229" s="319"/>
      <c r="AL229" s="321"/>
    </row>
    <row r="230" spans="1:38" ht="15">
      <c r="A230" s="386">
        <v>25320</v>
      </c>
      <c r="B230" s="389">
        <v>43861</v>
      </c>
      <c r="C230" s="386" t="s">
        <v>404</v>
      </c>
      <c r="D230" s="386" t="s">
        <v>188</v>
      </c>
      <c r="E230" s="386" t="s">
        <v>187</v>
      </c>
      <c r="F230" s="386">
        <v>20384</v>
      </c>
      <c r="G230" s="386" t="s">
        <v>404</v>
      </c>
      <c r="H230" s="386"/>
      <c r="I230" s="386">
        <v>48.389999389648438</v>
      </c>
      <c r="J230" s="386">
        <v>-1.3759586960077286E-2</v>
      </c>
      <c r="K230" s="386">
        <v>-1.7277760000000001E-3</v>
      </c>
      <c r="L230" s="386">
        <v>-1.3333640000000001E-2</v>
      </c>
      <c r="M230" s="386">
        <v>-1.62809E-3</v>
      </c>
      <c r="N230" s="65">
        <f t="shared" ref="N230:N241" si="41">B230</f>
        <v>43861</v>
      </c>
      <c r="O230" s="404" t="e">
        <f t="shared" si="33"/>
        <v>#VALUE!</v>
      </c>
      <c r="P230" s="257" t="e">
        <f t="shared" si="34"/>
        <v>#VALUE!</v>
      </c>
      <c r="Q230" s="257" t="e">
        <f t="shared" si="35"/>
        <v>#VALUE!</v>
      </c>
      <c r="R230" s="257" t="e">
        <f t="shared" si="36"/>
        <v>#VALUE!</v>
      </c>
      <c r="S230" s="257" t="e">
        <f t="shared" si="37"/>
        <v>#VALUE!</v>
      </c>
      <c r="T230" s="257" t="e">
        <f t="shared" si="38"/>
        <v>#VALUE!</v>
      </c>
      <c r="U230" s="257" t="e">
        <f t="shared" si="39"/>
        <v>#VALUE!</v>
      </c>
      <c r="V230" s="257" t="e">
        <f t="shared" si="40"/>
        <v>#VALUE!</v>
      </c>
      <c r="AI230" s="319"/>
      <c r="AJ230" s="319"/>
      <c r="AK230" s="319"/>
      <c r="AL230" s="321"/>
    </row>
    <row r="231" spans="1:38" ht="15">
      <c r="A231" s="386">
        <v>25320</v>
      </c>
      <c r="B231" s="389">
        <v>43889</v>
      </c>
      <c r="C231" s="386" t="s">
        <v>404</v>
      </c>
      <c r="D231" s="386" t="s">
        <v>188</v>
      </c>
      <c r="E231" s="386" t="s">
        <v>187</v>
      </c>
      <c r="F231" s="386">
        <v>20384</v>
      </c>
      <c r="G231" s="386" t="s">
        <v>404</v>
      </c>
      <c r="H231" s="386"/>
      <c r="I231" s="386">
        <v>45.119998931884766</v>
      </c>
      <c r="J231" s="386">
        <v>-6.7575953900814056E-2</v>
      </c>
      <c r="K231" s="386">
        <v>-7.7918050000000003E-2</v>
      </c>
      <c r="L231" s="386">
        <v>-6.9814470000000003E-2</v>
      </c>
      <c r="M231" s="386">
        <v>-8.4110470000000007E-2</v>
      </c>
      <c r="N231" s="65">
        <f t="shared" si="41"/>
        <v>43889</v>
      </c>
      <c r="O231" s="404" t="e">
        <f t="shared" si="33"/>
        <v>#VALUE!</v>
      </c>
      <c r="P231" s="257" t="e">
        <f t="shared" si="34"/>
        <v>#VALUE!</v>
      </c>
      <c r="Q231" s="257" t="e">
        <f t="shared" si="35"/>
        <v>#VALUE!</v>
      </c>
      <c r="R231" s="257" t="e">
        <f t="shared" si="36"/>
        <v>#VALUE!</v>
      </c>
      <c r="S231" s="257" t="e">
        <f t="shared" si="37"/>
        <v>#VALUE!</v>
      </c>
      <c r="T231" s="257" t="e">
        <f t="shared" si="38"/>
        <v>#VALUE!</v>
      </c>
      <c r="U231" s="257" t="e">
        <f t="shared" si="39"/>
        <v>#VALUE!</v>
      </c>
      <c r="V231" s="257" t="e">
        <f t="shared" si="40"/>
        <v>#VALUE!</v>
      </c>
      <c r="AI231" s="319"/>
      <c r="AJ231" s="319"/>
      <c r="AK231" s="319"/>
      <c r="AL231" s="321"/>
    </row>
    <row r="232" spans="1:38" ht="15">
      <c r="A232" s="386">
        <v>25320</v>
      </c>
      <c r="B232" s="389">
        <v>43921</v>
      </c>
      <c r="C232" s="386" t="s">
        <v>404</v>
      </c>
      <c r="D232" s="386" t="s">
        <v>188</v>
      </c>
      <c r="E232" s="386" t="s">
        <v>187</v>
      </c>
      <c r="F232" s="386">
        <v>20384</v>
      </c>
      <c r="G232" s="386" t="s">
        <v>404</v>
      </c>
      <c r="H232" s="386"/>
      <c r="I232" s="386">
        <v>46.159999847412109</v>
      </c>
      <c r="J232" s="386">
        <v>2.3049665614962578E-2</v>
      </c>
      <c r="K232" s="386">
        <v>-0.14173259999999999</v>
      </c>
      <c r="L232" s="386">
        <v>-0.20750089999999999</v>
      </c>
      <c r="M232" s="386">
        <v>-0.12511929999999999</v>
      </c>
      <c r="N232" s="65">
        <f t="shared" si="41"/>
        <v>43921</v>
      </c>
      <c r="O232" s="404" t="e">
        <f t="shared" si="33"/>
        <v>#VALUE!</v>
      </c>
      <c r="P232" s="257" t="e">
        <f t="shared" si="34"/>
        <v>#VALUE!</v>
      </c>
      <c r="Q232" s="257" t="e">
        <f t="shared" si="35"/>
        <v>#VALUE!</v>
      </c>
      <c r="R232" s="257" t="e">
        <f t="shared" si="36"/>
        <v>#VALUE!</v>
      </c>
      <c r="S232" s="257" t="e">
        <f t="shared" si="37"/>
        <v>#VALUE!</v>
      </c>
      <c r="T232" s="257" t="e">
        <f t="shared" si="38"/>
        <v>#VALUE!</v>
      </c>
      <c r="U232" s="257" t="e">
        <f t="shared" si="39"/>
        <v>#VALUE!</v>
      </c>
      <c r="V232" s="257" t="e">
        <f t="shared" si="40"/>
        <v>#VALUE!</v>
      </c>
      <c r="AI232" s="319"/>
      <c r="AJ232" s="319"/>
      <c r="AK232" s="319"/>
      <c r="AL232" s="321"/>
    </row>
    <row r="233" spans="1:38" ht="15">
      <c r="A233" s="386">
        <v>25320</v>
      </c>
      <c r="B233" s="389">
        <v>43951</v>
      </c>
      <c r="C233" s="386" t="s">
        <v>404</v>
      </c>
      <c r="D233" s="386" t="s">
        <v>188</v>
      </c>
      <c r="E233" s="386" t="s">
        <v>187</v>
      </c>
      <c r="F233" s="386">
        <v>20384</v>
      </c>
      <c r="G233" s="386" t="s">
        <v>404</v>
      </c>
      <c r="H233" s="386"/>
      <c r="I233" s="386">
        <v>49.979999542236328</v>
      </c>
      <c r="J233" s="386">
        <v>9.0337947010993958E-2</v>
      </c>
      <c r="K233" s="386">
        <v>0.1296766</v>
      </c>
      <c r="L233" s="386">
        <v>0.15387229999999999</v>
      </c>
      <c r="M233" s="386">
        <v>0.12684409999999999</v>
      </c>
      <c r="N233" s="65">
        <f t="shared" si="41"/>
        <v>43951</v>
      </c>
      <c r="O233" s="404" t="e">
        <f t="shared" si="33"/>
        <v>#VALUE!</v>
      </c>
      <c r="P233" s="257" t="e">
        <f t="shared" si="34"/>
        <v>#VALUE!</v>
      </c>
      <c r="Q233" s="257" t="e">
        <f t="shared" si="35"/>
        <v>#VALUE!</v>
      </c>
      <c r="R233" s="257" t="e">
        <f t="shared" si="36"/>
        <v>#VALUE!</v>
      </c>
      <c r="S233" s="257" t="e">
        <f t="shared" si="37"/>
        <v>#VALUE!</v>
      </c>
      <c r="T233" s="257" t="e">
        <f t="shared" si="38"/>
        <v>#VALUE!</v>
      </c>
      <c r="U233" s="257" t="e">
        <f t="shared" si="39"/>
        <v>#VALUE!</v>
      </c>
      <c r="V233" s="257" t="e">
        <f t="shared" si="40"/>
        <v>#VALUE!</v>
      </c>
      <c r="AI233" s="319"/>
      <c r="AJ233" s="319"/>
      <c r="AK233" s="319"/>
      <c r="AL233" s="321"/>
    </row>
    <row r="234" spans="1:38" ht="15">
      <c r="A234" s="386">
        <v>25320</v>
      </c>
      <c r="B234" s="389">
        <v>43980</v>
      </c>
      <c r="C234" s="386" t="s">
        <v>404</v>
      </c>
      <c r="D234" s="386" t="s">
        <v>188</v>
      </c>
      <c r="E234" s="386" t="s">
        <v>187</v>
      </c>
      <c r="F234" s="386">
        <v>20384</v>
      </c>
      <c r="G234" s="386" t="s">
        <v>404</v>
      </c>
      <c r="H234" s="386"/>
      <c r="I234" s="386">
        <v>50.979999542236328</v>
      </c>
      <c r="J234" s="386">
        <v>2.000800333917141E-2</v>
      </c>
      <c r="K234" s="386">
        <v>5.3738609999999999E-2</v>
      </c>
      <c r="L234" s="386">
        <v>6.4069500000000001E-2</v>
      </c>
      <c r="M234" s="386">
        <v>4.5281780000000001E-2</v>
      </c>
      <c r="N234" s="65">
        <f t="shared" si="41"/>
        <v>43980</v>
      </c>
      <c r="O234" s="404" t="e">
        <f t="shared" si="33"/>
        <v>#VALUE!</v>
      </c>
      <c r="P234" s="257" t="e">
        <f t="shared" si="34"/>
        <v>#VALUE!</v>
      </c>
      <c r="Q234" s="257" t="e">
        <f t="shared" si="35"/>
        <v>#VALUE!</v>
      </c>
      <c r="R234" s="257" t="e">
        <f t="shared" si="36"/>
        <v>#VALUE!</v>
      </c>
      <c r="S234" s="257" t="e">
        <f t="shared" si="37"/>
        <v>#VALUE!</v>
      </c>
      <c r="T234" s="257" t="e">
        <f t="shared" si="38"/>
        <v>#VALUE!</v>
      </c>
      <c r="U234" s="257" t="e">
        <f t="shared" si="39"/>
        <v>#VALUE!</v>
      </c>
      <c r="V234" s="257" t="e">
        <f t="shared" si="40"/>
        <v>#VALUE!</v>
      </c>
      <c r="AI234" s="319"/>
      <c r="AJ234" s="319"/>
      <c r="AK234" s="319"/>
      <c r="AL234" s="321"/>
    </row>
    <row r="235" spans="1:38" ht="15">
      <c r="A235" s="386">
        <v>25320</v>
      </c>
      <c r="B235" s="389">
        <v>44012</v>
      </c>
      <c r="C235" s="386" t="s">
        <v>404</v>
      </c>
      <c r="D235" s="386" t="s">
        <v>188</v>
      </c>
      <c r="E235" s="386" t="s">
        <v>187</v>
      </c>
      <c r="F235" s="386">
        <v>20384</v>
      </c>
      <c r="G235" s="386" t="s">
        <v>404</v>
      </c>
      <c r="H235" s="386"/>
      <c r="I235" s="386">
        <v>49.630001068115234</v>
      </c>
      <c r="J235" s="386">
        <v>-2.6480942964553833E-2</v>
      </c>
      <c r="K235" s="386">
        <v>2.5299189999999999E-2</v>
      </c>
      <c r="L235" s="386">
        <v>5.7390629999999998E-2</v>
      </c>
      <c r="M235" s="386">
        <v>1.8388399999999999E-2</v>
      </c>
      <c r="N235" s="65">
        <f t="shared" si="41"/>
        <v>44012</v>
      </c>
      <c r="O235" s="404" t="e">
        <f t="shared" si="33"/>
        <v>#VALUE!</v>
      </c>
      <c r="P235" s="257" t="e">
        <f t="shared" si="34"/>
        <v>#VALUE!</v>
      </c>
      <c r="Q235" s="257" t="e">
        <f t="shared" si="35"/>
        <v>#VALUE!</v>
      </c>
      <c r="R235" s="257" t="e">
        <f t="shared" si="36"/>
        <v>#VALUE!</v>
      </c>
      <c r="S235" s="257" t="e">
        <f t="shared" si="37"/>
        <v>#VALUE!</v>
      </c>
      <c r="T235" s="257" t="e">
        <f t="shared" si="38"/>
        <v>#VALUE!</v>
      </c>
      <c r="U235" s="257" t="e">
        <f t="shared" si="39"/>
        <v>#VALUE!</v>
      </c>
      <c r="V235" s="257" t="e">
        <f t="shared" si="40"/>
        <v>#VALUE!</v>
      </c>
      <c r="AI235" s="319"/>
      <c r="AJ235" s="319"/>
      <c r="AK235" s="319"/>
      <c r="AL235" s="321"/>
    </row>
    <row r="236" spans="1:38" ht="15">
      <c r="A236" s="386">
        <v>25320</v>
      </c>
      <c r="B236" s="389">
        <v>44043</v>
      </c>
      <c r="C236" s="386" t="s">
        <v>404</v>
      </c>
      <c r="D236" s="386" t="s">
        <v>188</v>
      </c>
      <c r="E236" s="386" t="s">
        <v>187</v>
      </c>
      <c r="F236" s="386">
        <v>20384</v>
      </c>
      <c r="G236" s="386" t="s">
        <v>404</v>
      </c>
      <c r="H236" s="386"/>
      <c r="I236" s="386">
        <v>49.569999694824219</v>
      </c>
      <c r="J236" s="386">
        <v>5.8432118967175484E-3</v>
      </c>
      <c r="K236" s="386">
        <v>5.5528670000000002E-2</v>
      </c>
      <c r="L236" s="386">
        <v>4.0736479999999999E-2</v>
      </c>
      <c r="M236" s="386">
        <v>5.5101299999999999E-2</v>
      </c>
      <c r="N236" s="65">
        <f t="shared" si="41"/>
        <v>44043</v>
      </c>
      <c r="O236" s="404" t="e">
        <f t="shared" si="33"/>
        <v>#VALUE!</v>
      </c>
      <c r="P236" s="257" t="e">
        <f t="shared" si="34"/>
        <v>#VALUE!</v>
      </c>
      <c r="Q236" s="257" t="e">
        <f t="shared" si="35"/>
        <v>#VALUE!</v>
      </c>
      <c r="R236" s="257" t="e">
        <f t="shared" si="36"/>
        <v>#VALUE!</v>
      </c>
      <c r="S236" s="257" t="e">
        <f t="shared" si="37"/>
        <v>#VALUE!</v>
      </c>
      <c r="T236" s="257" t="e">
        <f t="shared" si="38"/>
        <v>#VALUE!</v>
      </c>
      <c r="U236" s="257" t="e">
        <f t="shared" si="39"/>
        <v>#VALUE!</v>
      </c>
      <c r="V236" s="257" t="e">
        <f t="shared" si="40"/>
        <v>#VALUE!</v>
      </c>
      <c r="AI236" s="319"/>
      <c r="AJ236" s="319"/>
      <c r="AK236" s="319"/>
      <c r="AL236" s="321"/>
    </row>
    <row r="237" spans="1:38" ht="15">
      <c r="A237" s="386">
        <v>25320</v>
      </c>
      <c r="B237" s="389">
        <v>44074</v>
      </c>
      <c r="C237" s="386" t="s">
        <v>404</v>
      </c>
      <c r="D237" s="386" t="s">
        <v>188</v>
      </c>
      <c r="E237" s="386" t="s">
        <v>187</v>
      </c>
      <c r="F237" s="386">
        <v>20384</v>
      </c>
      <c r="G237" s="386" t="s">
        <v>404</v>
      </c>
      <c r="H237" s="386"/>
      <c r="I237" s="386">
        <v>52.610000610351563</v>
      </c>
      <c r="J237" s="386">
        <v>6.1327435076236725E-2</v>
      </c>
      <c r="K237" s="386">
        <v>6.8442929999999999E-2</v>
      </c>
      <c r="L237" s="386">
        <v>3.8883790000000001E-2</v>
      </c>
      <c r="M237" s="386">
        <v>7.0064689999999999E-2</v>
      </c>
      <c r="N237" s="65">
        <f t="shared" si="41"/>
        <v>44074</v>
      </c>
      <c r="O237" s="404" t="e">
        <f t="shared" si="33"/>
        <v>#VALUE!</v>
      </c>
      <c r="P237" s="257" t="e">
        <f t="shared" si="34"/>
        <v>#VALUE!</v>
      </c>
      <c r="Q237" s="257" t="e">
        <f t="shared" si="35"/>
        <v>#VALUE!</v>
      </c>
      <c r="R237" s="257" t="e">
        <f t="shared" si="36"/>
        <v>#VALUE!</v>
      </c>
      <c r="S237" s="257" t="e">
        <f t="shared" si="37"/>
        <v>#VALUE!</v>
      </c>
      <c r="T237" s="257" t="e">
        <f t="shared" si="38"/>
        <v>#VALUE!</v>
      </c>
      <c r="U237" s="257" t="e">
        <f t="shared" si="39"/>
        <v>#VALUE!</v>
      </c>
      <c r="V237" s="257" t="e">
        <f t="shared" si="40"/>
        <v>#VALUE!</v>
      </c>
      <c r="AI237" s="319"/>
      <c r="AJ237" s="319"/>
      <c r="AK237" s="319"/>
      <c r="AL237" s="321"/>
    </row>
    <row r="238" spans="1:38" ht="15">
      <c r="A238" s="386">
        <v>25320</v>
      </c>
      <c r="B238" s="389">
        <v>44104</v>
      </c>
      <c r="C238" s="386" t="s">
        <v>404</v>
      </c>
      <c r="D238" s="386" t="s">
        <v>188</v>
      </c>
      <c r="E238" s="386" t="s">
        <v>187</v>
      </c>
      <c r="F238" s="386">
        <v>20384</v>
      </c>
      <c r="G238" s="386" t="s">
        <v>404</v>
      </c>
      <c r="H238" s="386"/>
      <c r="I238" s="386">
        <v>48.369998931884766</v>
      </c>
      <c r="J238" s="386">
        <v>-8.059307187795639E-2</v>
      </c>
      <c r="K238" s="386">
        <v>-3.5056900000000002E-2</v>
      </c>
      <c r="L238" s="386">
        <v>-2.7356479999999999E-2</v>
      </c>
      <c r="M238" s="386">
        <v>-3.9227959999999999E-2</v>
      </c>
      <c r="N238" s="65">
        <f t="shared" si="41"/>
        <v>44104</v>
      </c>
      <c r="O238" s="404" t="e">
        <f t="shared" si="33"/>
        <v>#VALUE!</v>
      </c>
      <c r="P238" s="257" t="e">
        <f t="shared" si="34"/>
        <v>#VALUE!</v>
      </c>
      <c r="Q238" s="257" t="e">
        <f t="shared" si="35"/>
        <v>#VALUE!</v>
      </c>
      <c r="R238" s="257" t="e">
        <f t="shared" si="36"/>
        <v>#VALUE!</v>
      </c>
      <c r="S238" s="257" t="e">
        <f t="shared" si="37"/>
        <v>#VALUE!</v>
      </c>
      <c r="T238" s="257" t="e">
        <f t="shared" si="38"/>
        <v>#VALUE!</v>
      </c>
      <c r="U238" s="257" t="e">
        <f t="shared" si="39"/>
        <v>#VALUE!</v>
      </c>
      <c r="V238" s="257" t="e">
        <f t="shared" si="40"/>
        <v>#VALUE!</v>
      </c>
      <c r="AI238" s="319"/>
      <c r="AJ238" s="319"/>
      <c r="AK238" s="319"/>
      <c r="AL238" s="321"/>
    </row>
    <row r="239" spans="1:38" ht="15">
      <c r="A239" s="386">
        <v>25320</v>
      </c>
      <c r="B239" s="389">
        <v>44134</v>
      </c>
      <c r="C239" s="386" t="s">
        <v>404</v>
      </c>
      <c r="D239" s="386" t="s">
        <v>188</v>
      </c>
      <c r="E239" s="386" t="s">
        <v>187</v>
      </c>
      <c r="F239" s="386">
        <v>20384</v>
      </c>
      <c r="G239" s="386" t="s">
        <v>404</v>
      </c>
      <c r="H239" s="386"/>
      <c r="I239" s="386">
        <v>46.669998168945313</v>
      </c>
      <c r="J239" s="386">
        <v>-2.7909878641366959E-2</v>
      </c>
      <c r="K239" s="386">
        <v>-2.017795E-2</v>
      </c>
      <c r="L239" s="386">
        <v>5.8393289999999999E-4</v>
      </c>
      <c r="M239" s="386">
        <v>-2.7665780000000001E-2</v>
      </c>
      <c r="N239" s="65">
        <f t="shared" si="41"/>
        <v>44134</v>
      </c>
      <c r="O239" s="404" t="e">
        <f t="shared" si="33"/>
        <v>#VALUE!</v>
      </c>
      <c r="P239" s="257" t="e">
        <f t="shared" si="34"/>
        <v>#VALUE!</v>
      </c>
      <c r="Q239" s="257" t="e">
        <f t="shared" si="35"/>
        <v>#VALUE!</v>
      </c>
      <c r="R239" s="257" t="e">
        <f t="shared" si="36"/>
        <v>#VALUE!</v>
      </c>
      <c r="S239" s="257" t="e">
        <f t="shared" si="37"/>
        <v>#VALUE!</v>
      </c>
      <c r="T239" s="257" t="e">
        <f t="shared" si="38"/>
        <v>#VALUE!</v>
      </c>
      <c r="U239" s="257" t="e">
        <f t="shared" si="39"/>
        <v>#VALUE!</v>
      </c>
      <c r="V239" s="257" t="e">
        <f t="shared" si="40"/>
        <v>#VALUE!</v>
      </c>
      <c r="AI239" s="319"/>
      <c r="AJ239" s="319"/>
      <c r="AK239" s="319"/>
      <c r="AL239" s="321"/>
    </row>
    <row r="240" spans="1:38" ht="15">
      <c r="A240" s="386">
        <v>25320</v>
      </c>
      <c r="B240" s="389">
        <v>44165</v>
      </c>
      <c r="C240" s="386" t="s">
        <v>404</v>
      </c>
      <c r="D240" s="386" t="s">
        <v>188</v>
      </c>
      <c r="E240" s="386" t="s">
        <v>187</v>
      </c>
      <c r="F240" s="386">
        <v>20384</v>
      </c>
      <c r="G240" s="386" t="s">
        <v>404</v>
      </c>
      <c r="H240" s="386"/>
      <c r="I240" s="386">
        <v>50.020000457763672</v>
      </c>
      <c r="J240" s="386">
        <v>7.178063690662384E-2</v>
      </c>
      <c r="K240" s="386">
        <v>0.1237065</v>
      </c>
      <c r="L240" s="386">
        <v>0.17441209999999999</v>
      </c>
      <c r="M240" s="386">
        <v>0.10754569999999999</v>
      </c>
      <c r="N240" s="65">
        <f t="shared" si="41"/>
        <v>44165</v>
      </c>
      <c r="O240" s="404" t="e">
        <f t="shared" si="33"/>
        <v>#VALUE!</v>
      </c>
      <c r="P240" s="257" t="e">
        <f t="shared" si="34"/>
        <v>#VALUE!</v>
      </c>
      <c r="Q240" s="257" t="e">
        <f t="shared" si="35"/>
        <v>#VALUE!</v>
      </c>
      <c r="R240" s="257" t="e">
        <f t="shared" si="36"/>
        <v>#VALUE!</v>
      </c>
      <c r="S240" s="257" t="e">
        <f t="shared" si="37"/>
        <v>#VALUE!</v>
      </c>
      <c r="T240" s="257" t="e">
        <f t="shared" si="38"/>
        <v>#VALUE!</v>
      </c>
      <c r="U240" s="257" t="e">
        <f t="shared" si="39"/>
        <v>#VALUE!</v>
      </c>
      <c r="V240" s="257" t="e">
        <f t="shared" si="40"/>
        <v>#VALUE!</v>
      </c>
      <c r="AI240" s="319"/>
      <c r="AJ240" s="319"/>
      <c r="AK240" s="319"/>
      <c r="AL240" s="321"/>
    </row>
    <row r="241" spans="1:38" ht="15">
      <c r="A241" s="386">
        <v>25320</v>
      </c>
      <c r="B241" s="389">
        <v>44196</v>
      </c>
      <c r="C241" s="386" t="s">
        <v>404</v>
      </c>
      <c r="D241" s="386" t="s">
        <v>188</v>
      </c>
      <c r="E241" s="386" t="s">
        <v>187</v>
      </c>
      <c r="F241" s="386">
        <v>20384</v>
      </c>
      <c r="G241" s="386" t="s">
        <v>404</v>
      </c>
      <c r="H241" s="386"/>
      <c r="I241" s="386">
        <v>48.349998474121094</v>
      </c>
      <c r="J241" s="386">
        <v>-3.3386684954166412E-2</v>
      </c>
      <c r="K241" s="386">
        <v>4.5048089999999999E-2</v>
      </c>
      <c r="L241" s="386">
        <v>7.2852630000000002E-2</v>
      </c>
      <c r="M241" s="386">
        <v>3.7121410000000001E-2</v>
      </c>
      <c r="N241" s="65">
        <f t="shared" si="41"/>
        <v>44196</v>
      </c>
      <c r="O241" s="404" t="e">
        <f t="shared" si="33"/>
        <v>#VALUE!</v>
      </c>
      <c r="P241" s="257" t="e">
        <f t="shared" si="34"/>
        <v>#VALUE!</v>
      </c>
      <c r="Q241" s="257" t="e">
        <f t="shared" si="35"/>
        <v>#VALUE!</v>
      </c>
      <c r="R241" s="257" t="e">
        <f t="shared" si="36"/>
        <v>#VALUE!</v>
      </c>
      <c r="S241" s="257" t="e">
        <f t="shared" si="37"/>
        <v>#VALUE!</v>
      </c>
      <c r="T241" s="257" t="e">
        <f t="shared" si="38"/>
        <v>#VALUE!</v>
      </c>
      <c r="U241" s="257" t="e">
        <f t="shared" si="39"/>
        <v>#VALUE!</v>
      </c>
      <c r="V241" s="257" t="e">
        <f t="shared" si="40"/>
        <v>#VALUE!</v>
      </c>
      <c r="AI241" s="319"/>
      <c r="AJ241" s="319"/>
      <c r="AK241" s="319"/>
      <c r="AL241" s="321"/>
    </row>
    <row r="247" spans="1:38">
      <c r="J247" s="64">
        <f>SLOPE(J177:J236,K177:K236)</f>
        <v>0.36536376428374678</v>
      </c>
      <c r="K247" s="64">
        <f>SLOPE(J177:J236,L177:L236)</f>
        <v>0.22543609720798777</v>
      </c>
      <c r="L247" s="64">
        <f>SLOPE(J177:J236,M177:M236)</f>
        <v>0.41220257136694194</v>
      </c>
    </row>
    <row r="307" spans="15:16">
      <c r="O307" s="405" t="e">
        <f>O170-O245</f>
        <v>#VALUE!</v>
      </c>
      <c r="P307" s="405" t="e">
        <f>P170-P245</f>
        <v>#VALUE!</v>
      </c>
    </row>
    <row r="308" spans="15:16">
      <c r="O308" s="405" t="e">
        <f t="shared" ref="O308:P371" si="42">O171-O246</f>
        <v>#VALUE!</v>
      </c>
      <c r="P308" s="405" t="e">
        <f t="shared" si="42"/>
        <v>#VALUE!</v>
      </c>
    </row>
    <row r="309" spans="15:16">
      <c r="O309" s="405" t="e">
        <f t="shared" si="42"/>
        <v>#VALUE!</v>
      </c>
      <c r="P309" s="405" t="e">
        <f t="shared" si="42"/>
        <v>#VALUE!</v>
      </c>
    </row>
    <row r="310" spans="15:16">
      <c r="O310" s="405" t="e">
        <f t="shared" si="42"/>
        <v>#VALUE!</v>
      </c>
      <c r="P310" s="405" t="e">
        <f t="shared" si="42"/>
        <v>#VALUE!</v>
      </c>
    </row>
    <row r="311" spans="15:16">
      <c r="O311" s="405" t="e">
        <f t="shared" si="42"/>
        <v>#VALUE!</v>
      </c>
      <c r="P311" s="405" t="e">
        <f t="shared" si="42"/>
        <v>#VALUE!</v>
      </c>
    </row>
    <row r="312" spans="15:16">
      <c r="O312" s="405" t="e">
        <f t="shared" si="42"/>
        <v>#VALUE!</v>
      </c>
      <c r="P312" s="405" t="e">
        <f t="shared" si="42"/>
        <v>#VALUE!</v>
      </c>
    </row>
    <row r="313" spans="15:16">
      <c r="O313" s="405" t="e">
        <f t="shared" si="42"/>
        <v>#VALUE!</v>
      </c>
      <c r="P313" s="405" t="e">
        <f t="shared" si="42"/>
        <v>#VALUE!</v>
      </c>
    </row>
    <row r="314" spans="15:16">
      <c r="O314" s="405" t="e">
        <f t="shared" si="42"/>
        <v>#VALUE!</v>
      </c>
      <c r="P314" s="405" t="e">
        <f t="shared" si="42"/>
        <v>#VALUE!</v>
      </c>
    </row>
    <row r="315" spans="15:16">
      <c r="O315" s="405" t="e">
        <f t="shared" si="42"/>
        <v>#VALUE!</v>
      </c>
      <c r="P315" s="405" t="e">
        <f t="shared" si="42"/>
        <v>#VALUE!</v>
      </c>
    </row>
    <row r="316" spans="15:16">
      <c r="O316" s="405" t="e">
        <f t="shared" si="42"/>
        <v>#VALUE!</v>
      </c>
      <c r="P316" s="405" t="e">
        <f t="shared" si="42"/>
        <v>#VALUE!</v>
      </c>
    </row>
    <row r="317" spans="15:16">
      <c r="O317" s="405" t="e">
        <f t="shared" si="42"/>
        <v>#VALUE!</v>
      </c>
      <c r="P317" s="405" t="e">
        <f t="shared" si="42"/>
        <v>#VALUE!</v>
      </c>
    </row>
    <row r="318" spans="15:16">
      <c r="O318" s="405" t="e">
        <f t="shared" si="42"/>
        <v>#VALUE!</v>
      </c>
      <c r="P318" s="405" t="e">
        <f t="shared" si="42"/>
        <v>#VALUE!</v>
      </c>
    </row>
    <row r="319" spans="15:16">
      <c r="O319" s="405" t="e">
        <f t="shared" si="42"/>
        <v>#VALUE!</v>
      </c>
      <c r="P319" s="405" t="e">
        <f t="shared" si="42"/>
        <v>#VALUE!</v>
      </c>
    </row>
    <row r="320" spans="15:16">
      <c r="O320" s="405" t="e">
        <f t="shared" si="42"/>
        <v>#VALUE!</v>
      </c>
      <c r="P320" s="405" t="e">
        <f t="shared" si="42"/>
        <v>#VALUE!</v>
      </c>
    </row>
    <row r="321" spans="15:16">
      <c r="O321" s="405" t="e">
        <f t="shared" si="42"/>
        <v>#VALUE!</v>
      </c>
      <c r="P321" s="405" t="e">
        <f t="shared" si="42"/>
        <v>#VALUE!</v>
      </c>
    </row>
    <row r="322" spans="15:16">
      <c r="O322" s="405" t="e">
        <f t="shared" si="42"/>
        <v>#VALUE!</v>
      </c>
      <c r="P322" s="405" t="e">
        <f t="shared" si="42"/>
        <v>#VALUE!</v>
      </c>
    </row>
    <row r="323" spans="15:16">
      <c r="O323" s="405" t="e">
        <f t="shared" si="42"/>
        <v>#VALUE!</v>
      </c>
      <c r="P323" s="405" t="e">
        <f t="shared" si="42"/>
        <v>#VALUE!</v>
      </c>
    </row>
    <row r="324" spans="15:16">
      <c r="O324" s="405" t="e">
        <f t="shared" si="42"/>
        <v>#VALUE!</v>
      </c>
      <c r="P324" s="405" t="e">
        <f t="shared" si="42"/>
        <v>#VALUE!</v>
      </c>
    </row>
    <row r="325" spans="15:16">
      <c r="O325" s="405" t="e">
        <f t="shared" si="42"/>
        <v>#VALUE!</v>
      </c>
      <c r="P325" s="405" t="e">
        <f t="shared" si="42"/>
        <v>#VALUE!</v>
      </c>
    </row>
    <row r="326" spans="15:16">
      <c r="O326" s="405" t="e">
        <f t="shared" si="42"/>
        <v>#VALUE!</v>
      </c>
      <c r="P326" s="405" t="e">
        <f t="shared" si="42"/>
        <v>#VALUE!</v>
      </c>
    </row>
    <row r="327" spans="15:16">
      <c r="O327" s="405" t="e">
        <f t="shared" si="42"/>
        <v>#VALUE!</v>
      </c>
      <c r="P327" s="405" t="e">
        <f t="shared" si="42"/>
        <v>#VALUE!</v>
      </c>
    </row>
    <row r="328" spans="15:16">
      <c r="O328" s="405" t="e">
        <f t="shared" si="42"/>
        <v>#VALUE!</v>
      </c>
      <c r="P328" s="405" t="e">
        <f t="shared" si="42"/>
        <v>#VALUE!</v>
      </c>
    </row>
    <row r="329" spans="15:16">
      <c r="O329" s="405" t="e">
        <f t="shared" si="42"/>
        <v>#VALUE!</v>
      </c>
      <c r="P329" s="405" t="e">
        <f t="shared" si="42"/>
        <v>#VALUE!</v>
      </c>
    </row>
    <row r="330" spans="15:16">
      <c r="O330" s="405" t="e">
        <f t="shared" si="42"/>
        <v>#VALUE!</v>
      </c>
      <c r="P330" s="405" t="e">
        <f t="shared" si="42"/>
        <v>#VALUE!</v>
      </c>
    </row>
    <row r="331" spans="15:16">
      <c r="O331" s="405" t="e">
        <f t="shared" si="42"/>
        <v>#VALUE!</v>
      </c>
      <c r="P331" s="405" t="e">
        <f t="shared" si="42"/>
        <v>#VALUE!</v>
      </c>
    </row>
    <row r="332" spans="15:16">
      <c r="O332" s="405" t="e">
        <f t="shared" si="42"/>
        <v>#VALUE!</v>
      </c>
      <c r="P332" s="405" t="e">
        <f t="shared" si="42"/>
        <v>#VALUE!</v>
      </c>
    </row>
    <row r="333" spans="15:16">
      <c r="O333" s="405" t="e">
        <f t="shared" si="42"/>
        <v>#VALUE!</v>
      </c>
      <c r="P333" s="405" t="e">
        <f t="shared" si="42"/>
        <v>#VALUE!</v>
      </c>
    </row>
    <row r="334" spans="15:16">
      <c r="O334" s="405" t="e">
        <f t="shared" si="42"/>
        <v>#VALUE!</v>
      </c>
      <c r="P334" s="405" t="e">
        <f t="shared" si="42"/>
        <v>#VALUE!</v>
      </c>
    </row>
    <row r="335" spans="15:16">
      <c r="O335" s="405" t="e">
        <f t="shared" si="42"/>
        <v>#VALUE!</v>
      </c>
      <c r="P335" s="405" t="e">
        <f t="shared" si="42"/>
        <v>#VALUE!</v>
      </c>
    </row>
    <row r="336" spans="15:16">
      <c r="O336" s="405" t="e">
        <f t="shared" si="42"/>
        <v>#VALUE!</v>
      </c>
      <c r="P336" s="405" t="e">
        <f t="shared" si="42"/>
        <v>#VALUE!</v>
      </c>
    </row>
    <row r="337" spans="15:16">
      <c r="O337" s="405" t="e">
        <f t="shared" si="42"/>
        <v>#VALUE!</v>
      </c>
      <c r="P337" s="405" t="e">
        <f t="shared" si="42"/>
        <v>#VALUE!</v>
      </c>
    </row>
    <row r="338" spans="15:16">
      <c r="O338" s="405" t="e">
        <f t="shared" si="42"/>
        <v>#VALUE!</v>
      </c>
      <c r="P338" s="405" t="e">
        <f t="shared" si="42"/>
        <v>#VALUE!</v>
      </c>
    </row>
    <row r="339" spans="15:16">
      <c r="O339" s="405" t="e">
        <f t="shared" si="42"/>
        <v>#VALUE!</v>
      </c>
      <c r="P339" s="405" t="e">
        <f t="shared" si="42"/>
        <v>#VALUE!</v>
      </c>
    </row>
    <row r="340" spans="15:16">
      <c r="O340" s="405" t="e">
        <f t="shared" si="42"/>
        <v>#VALUE!</v>
      </c>
      <c r="P340" s="405" t="e">
        <f t="shared" si="42"/>
        <v>#VALUE!</v>
      </c>
    </row>
    <row r="341" spans="15:16">
      <c r="O341" s="405" t="e">
        <f t="shared" si="42"/>
        <v>#VALUE!</v>
      </c>
      <c r="P341" s="405" t="e">
        <f t="shared" si="42"/>
        <v>#VALUE!</v>
      </c>
    </row>
    <row r="342" spans="15:16">
      <c r="O342" s="405" t="e">
        <f t="shared" si="42"/>
        <v>#VALUE!</v>
      </c>
      <c r="P342" s="405" t="e">
        <f t="shared" si="42"/>
        <v>#VALUE!</v>
      </c>
    </row>
    <row r="343" spans="15:16">
      <c r="O343" s="405" t="e">
        <f t="shared" si="42"/>
        <v>#VALUE!</v>
      </c>
      <c r="P343" s="405" t="e">
        <f t="shared" si="42"/>
        <v>#VALUE!</v>
      </c>
    </row>
    <row r="344" spans="15:16">
      <c r="O344" s="405" t="e">
        <f t="shared" si="42"/>
        <v>#VALUE!</v>
      </c>
      <c r="P344" s="405" t="e">
        <f t="shared" si="42"/>
        <v>#VALUE!</v>
      </c>
    </row>
    <row r="345" spans="15:16">
      <c r="O345" s="405" t="e">
        <f t="shared" si="42"/>
        <v>#VALUE!</v>
      </c>
      <c r="P345" s="405" t="e">
        <f t="shared" si="42"/>
        <v>#VALUE!</v>
      </c>
    </row>
    <row r="346" spans="15:16">
      <c r="O346" s="405" t="e">
        <f t="shared" si="42"/>
        <v>#VALUE!</v>
      </c>
      <c r="P346" s="405" t="e">
        <f t="shared" si="42"/>
        <v>#VALUE!</v>
      </c>
    </row>
    <row r="347" spans="15:16">
      <c r="O347" s="405" t="e">
        <f t="shared" si="42"/>
        <v>#VALUE!</v>
      </c>
      <c r="P347" s="405" t="e">
        <f t="shared" si="42"/>
        <v>#VALUE!</v>
      </c>
    </row>
    <row r="348" spans="15:16">
      <c r="O348" s="405" t="e">
        <f t="shared" si="42"/>
        <v>#VALUE!</v>
      </c>
      <c r="P348" s="405" t="e">
        <f t="shared" si="42"/>
        <v>#VALUE!</v>
      </c>
    </row>
    <row r="349" spans="15:16">
      <c r="O349" s="405" t="e">
        <f t="shared" si="42"/>
        <v>#VALUE!</v>
      </c>
      <c r="P349" s="405" t="e">
        <f t="shared" si="42"/>
        <v>#VALUE!</v>
      </c>
    </row>
    <row r="350" spans="15:16">
      <c r="O350" s="405" t="e">
        <f t="shared" si="42"/>
        <v>#VALUE!</v>
      </c>
      <c r="P350" s="405" t="e">
        <f t="shared" si="42"/>
        <v>#VALUE!</v>
      </c>
    </row>
    <row r="351" spans="15:16">
      <c r="O351" s="405" t="e">
        <f t="shared" si="42"/>
        <v>#VALUE!</v>
      </c>
      <c r="P351" s="405" t="e">
        <f t="shared" si="42"/>
        <v>#VALUE!</v>
      </c>
    </row>
    <row r="352" spans="15:16">
      <c r="O352" s="405" t="e">
        <f t="shared" si="42"/>
        <v>#VALUE!</v>
      </c>
      <c r="P352" s="405" t="e">
        <f t="shared" si="42"/>
        <v>#VALUE!</v>
      </c>
    </row>
    <row r="353" spans="15:16">
      <c r="O353" s="405" t="e">
        <f t="shared" si="42"/>
        <v>#VALUE!</v>
      </c>
      <c r="P353" s="405" t="e">
        <f t="shared" si="42"/>
        <v>#VALUE!</v>
      </c>
    </row>
    <row r="354" spans="15:16">
      <c r="O354" s="405" t="e">
        <f t="shared" si="42"/>
        <v>#VALUE!</v>
      </c>
      <c r="P354" s="405" t="e">
        <f t="shared" si="42"/>
        <v>#VALUE!</v>
      </c>
    </row>
    <row r="355" spans="15:16">
      <c r="O355" s="405" t="e">
        <f t="shared" si="42"/>
        <v>#VALUE!</v>
      </c>
      <c r="P355" s="405" t="e">
        <f t="shared" si="42"/>
        <v>#VALUE!</v>
      </c>
    </row>
    <row r="356" spans="15:16">
      <c r="O356" s="405" t="e">
        <f t="shared" si="42"/>
        <v>#VALUE!</v>
      </c>
      <c r="P356" s="405" t="e">
        <f t="shared" si="42"/>
        <v>#VALUE!</v>
      </c>
    </row>
    <row r="357" spans="15:16">
      <c r="O357" s="405" t="e">
        <f t="shared" si="42"/>
        <v>#VALUE!</v>
      </c>
      <c r="P357" s="405" t="e">
        <f t="shared" si="42"/>
        <v>#VALUE!</v>
      </c>
    </row>
    <row r="358" spans="15:16">
      <c r="O358" s="405" t="e">
        <f t="shared" si="42"/>
        <v>#VALUE!</v>
      </c>
      <c r="P358" s="405" t="e">
        <f t="shared" si="42"/>
        <v>#VALUE!</v>
      </c>
    </row>
    <row r="359" spans="15:16">
      <c r="O359" s="405" t="e">
        <f t="shared" si="42"/>
        <v>#VALUE!</v>
      </c>
      <c r="P359" s="405" t="e">
        <f t="shared" si="42"/>
        <v>#VALUE!</v>
      </c>
    </row>
    <row r="360" spans="15:16">
      <c r="O360" s="405" t="e">
        <f t="shared" si="42"/>
        <v>#VALUE!</v>
      </c>
      <c r="P360" s="405" t="e">
        <f t="shared" si="42"/>
        <v>#VALUE!</v>
      </c>
    </row>
    <row r="361" spans="15:16">
      <c r="O361" s="405" t="e">
        <f t="shared" si="42"/>
        <v>#VALUE!</v>
      </c>
      <c r="P361" s="405" t="e">
        <f t="shared" si="42"/>
        <v>#VALUE!</v>
      </c>
    </row>
    <row r="362" spans="15:16">
      <c r="O362" s="405" t="e">
        <f t="shared" si="42"/>
        <v>#VALUE!</v>
      </c>
      <c r="P362" s="405" t="e">
        <f t="shared" si="42"/>
        <v>#VALUE!</v>
      </c>
    </row>
    <row r="363" spans="15:16">
      <c r="O363" s="405" t="e">
        <f t="shared" si="42"/>
        <v>#VALUE!</v>
      </c>
      <c r="P363" s="405" t="e">
        <f t="shared" si="42"/>
        <v>#VALUE!</v>
      </c>
    </row>
    <row r="364" spans="15:16">
      <c r="O364" s="405" t="e">
        <f t="shared" si="42"/>
        <v>#VALUE!</v>
      </c>
      <c r="P364" s="405" t="e">
        <f t="shared" si="42"/>
        <v>#VALUE!</v>
      </c>
    </row>
    <row r="365" spans="15:16">
      <c r="O365" s="405" t="e">
        <f t="shared" si="42"/>
        <v>#VALUE!</v>
      </c>
      <c r="P365" s="405" t="e">
        <f t="shared" si="42"/>
        <v>#VALUE!</v>
      </c>
    </row>
    <row r="366" spans="15:16">
      <c r="O366" s="405" t="e">
        <f t="shared" si="42"/>
        <v>#VALUE!</v>
      </c>
      <c r="P366" s="405" t="e">
        <f t="shared" si="42"/>
        <v>#VALUE!</v>
      </c>
    </row>
    <row r="367" spans="15:16">
      <c r="O367" s="405" t="e">
        <f t="shared" si="42"/>
        <v>#VALUE!</v>
      </c>
      <c r="P367" s="405" t="e">
        <f t="shared" si="42"/>
        <v>#VALUE!</v>
      </c>
    </row>
    <row r="368" spans="15:16">
      <c r="O368" s="405" t="e">
        <f t="shared" si="42"/>
        <v>#VALUE!</v>
      </c>
      <c r="P368" s="405" t="e">
        <f t="shared" si="42"/>
        <v>#VALUE!</v>
      </c>
    </row>
    <row r="369" spans="15:16">
      <c r="O369" s="405" t="e">
        <f t="shared" si="42"/>
        <v>#VALUE!</v>
      </c>
      <c r="P369" s="405" t="e">
        <f t="shared" si="42"/>
        <v>#VALUE!</v>
      </c>
    </row>
    <row r="370" spans="15:16">
      <c r="O370" s="405" t="e">
        <f t="shared" si="42"/>
        <v>#VALUE!</v>
      </c>
      <c r="P370" s="405" t="e">
        <f t="shared" si="42"/>
        <v>#VALUE!</v>
      </c>
    </row>
    <row r="371" spans="15:16">
      <c r="O371" s="405" t="e">
        <f t="shared" si="42"/>
        <v>#VALUE!</v>
      </c>
      <c r="P371" s="405" t="e">
        <f t="shared" si="42"/>
        <v>#VALUE!</v>
      </c>
    </row>
    <row r="372" spans="15:16">
      <c r="O372" s="405" t="e">
        <f t="shared" ref="O372:P435" si="43">O235-O310</f>
        <v>#VALUE!</v>
      </c>
      <c r="P372" s="405" t="e">
        <f t="shared" si="43"/>
        <v>#VALUE!</v>
      </c>
    </row>
    <row r="373" spans="15:16">
      <c r="O373" s="405" t="e">
        <f t="shared" si="43"/>
        <v>#VALUE!</v>
      </c>
      <c r="P373" s="405" t="e">
        <f t="shared" si="43"/>
        <v>#VALUE!</v>
      </c>
    </row>
    <row r="374" spans="15:16">
      <c r="O374" s="405" t="e">
        <f t="shared" si="43"/>
        <v>#VALUE!</v>
      </c>
      <c r="P374" s="405" t="e">
        <f t="shared" si="43"/>
        <v>#VALUE!</v>
      </c>
    </row>
    <row r="375" spans="15:16">
      <c r="O375" s="405" t="e">
        <f t="shared" si="43"/>
        <v>#VALUE!</v>
      </c>
      <c r="P375" s="405" t="e">
        <f t="shared" si="43"/>
        <v>#VALUE!</v>
      </c>
    </row>
    <row r="376" spans="15:16">
      <c r="O376" s="405" t="e">
        <f t="shared" si="43"/>
        <v>#VALUE!</v>
      </c>
      <c r="P376" s="405" t="e">
        <f t="shared" si="43"/>
        <v>#VALUE!</v>
      </c>
    </row>
    <row r="377" spans="15:16">
      <c r="O377" s="405" t="e">
        <f t="shared" si="43"/>
        <v>#VALUE!</v>
      </c>
      <c r="P377" s="405" t="e">
        <f t="shared" si="43"/>
        <v>#VALUE!</v>
      </c>
    </row>
    <row r="378" spans="15:16">
      <c r="O378" s="405" t="e">
        <f t="shared" si="43"/>
        <v>#VALUE!</v>
      </c>
      <c r="P378" s="405" t="e">
        <f t="shared" si="43"/>
        <v>#VALUE!</v>
      </c>
    </row>
    <row r="379" spans="15:16">
      <c r="O379" s="405" t="e">
        <f t="shared" si="43"/>
        <v>#VALUE!</v>
      </c>
      <c r="P379" s="405" t="e">
        <f t="shared" si="43"/>
        <v>#VALUE!</v>
      </c>
    </row>
    <row r="380" spans="15:16">
      <c r="O380" s="405" t="e">
        <f t="shared" si="43"/>
        <v>#VALUE!</v>
      </c>
      <c r="P380" s="405" t="e">
        <f t="shared" si="43"/>
        <v>#VALUE!</v>
      </c>
    </row>
    <row r="381" spans="15:16">
      <c r="O381" s="405" t="e">
        <f t="shared" si="43"/>
        <v>#VALUE!</v>
      </c>
      <c r="P381" s="405" t="e">
        <f t="shared" si="43"/>
        <v>#VALUE!</v>
      </c>
    </row>
    <row r="382" spans="15:16">
      <c r="O382" s="405" t="e">
        <f t="shared" si="43"/>
        <v>#VALUE!</v>
      </c>
      <c r="P382" s="405" t="e">
        <f t="shared" si="43"/>
        <v>#VALUE!</v>
      </c>
    </row>
    <row r="383" spans="15:16">
      <c r="O383" s="405" t="e">
        <f t="shared" si="43"/>
        <v>#VALUE!</v>
      </c>
      <c r="P383" s="405" t="e">
        <f t="shared" si="43"/>
        <v>#VALUE!</v>
      </c>
    </row>
    <row r="384" spans="15:16">
      <c r="O384" s="405" t="e">
        <f t="shared" si="43"/>
        <v>#VALUE!</v>
      </c>
      <c r="P384" s="405" t="e">
        <f t="shared" si="43"/>
        <v>#VALUE!</v>
      </c>
    </row>
    <row r="385" spans="15:16">
      <c r="O385" s="405" t="e">
        <f t="shared" si="43"/>
        <v>#VALUE!</v>
      </c>
      <c r="P385" s="405" t="e">
        <f t="shared" si="43"/>
        <v>#VALUE!</v>
      </c>
    </row>
    <row r="386" spans="15:16">
      <c r="O386" s="405" t="e">
        <f t="shared" si="43"/>
        <v>#VALUE!</v>
      </c>
      <c r="P386" s="405" t="e">
        <f t="shared" si="43"/>
        <v>#VALUE!</v>
      </c>
    </row>
    <row r="387" spans="15:16">
      <c r="O387" s="405" t="e">
        <f t="shared" si="43"/>
        <v>#VALUE!</v>
      </c>
      <c r="P387" s="405" t="e">
        <f t="shared" si="43"/>
        <v>#VALUE!</v>
      </c>
    </row>
    <row r="388" spans="15:16">
      <c r="O388" s="405" t="e">
        <f t="shared" si="43"/>
        <v>#VALUE!</v>
      </c>
      <c r="P388" s="405" t="e">
        <f t="shared" si="43"/>
        <v>#VALUE!</v>
      </c>
    </row>
    <row r="389" spans="15:16">
      <c r="O389" s="405" t="e">
        <f t="shared" si="43"/>
        <v>#VALUE!</v>
      </c>
      <c r="P389" s="405" t="e">
        <f t="shared" si="43"/>
        <v>#VALUE!</v>
      </c>
    </row>
    <row r="390" spans="15:16">
      <c r="O390" s="405" t="e">
        <f t="shared" si="43"/>
        <v>#VALUE!</v>
      </c>
      <c r="P390" s="405" t="e">
        <f t="shared" si="43"/>
        <v>#VALUE!</v>
      </c>
    </row>
    <row r="391" spans="15:16">
      <c r="O391" s="405" t="e">
        <f t="shared" si="43"/>
        <v>#VALUE!</v>
      </c>
      <c r="P391" s="405" t="e">
        <f t="shared" si="43"/>
        <v>#VALUE!</v>
      </c>
    </row>
    <row r="392" spans="15:16">
      <c r="O392" s="405" t="e">
        <f t="shared" si="43"/>
        <v>#VALUE!</v>
      </c>
      <c r="P392" s="405" t="e">
        <f t="shared" si="43"/>
        <v>#VALUE!</v>
      </c>
    </row>
    <row r="393" spans="15:16">
      <c r="O393" s="405" t="e">
        <f t="shared" si="43"/>
        <v>#VALUE!</v>
      </c>
      <c r="P393" s="405" t="e">
        <f t="shared" si="43"/>
        <v>#VALUE!</v>
      </c>
    </row>
    <row r="394" spans="15:16">
      <c r="O394" s="405" t="e">
        <f t="shared" si="43"/>
        <v>#VALUE!</v>
      </c>
      <c r="P394" s="405" t="e">
        <f t="shared" si="43"/>
        <v>#VALUE!</v>
      </c>
    </row>
    <row r="395" spans="15:16">
      <c r="O395" s="405" t="e">
        <f t="shared" si="43"/>
        <v>#VALUE!</v>
      </c>
      <c r="P395" s="405" t="e">
        <f t="shared" si="43"/>
        <v>#VALUE!</v>
      </c>
    </row>
    <row r="396" spans="15:16">
      <c r="O396" s="405" t="e">
        <f t="shared" si="43"/>
        <v>#VALUE!</v>
      </c>
      <c r="P396" s="405" t="e">
        <f t="shared" si="43"/>
        <v>#VALUE!</v>
      </c>
    </row>
    <row r="397" spans="15:16">
      <c r="O397" s="405" t="e">
        <f t="shared" si="43"/>
        <v>#VALUE!</v>
      </c>
      <c r="P397" s="405" t="e">
        <f t="shared" si="43"/>
        <v>#VALUE!</v>
      </c>
    </row>
    <row r="398" spans="15:16">
      <c r="O398" s="405" t="e">
        <f t="shared" si="43"/>
        <v>#VALUE!</v>
      </c>
      <c r="P398" s="405" t="e">
        <f t="shared" si="43"/>
        <v>#VALUE!</v>
      </c>
    </row>
    <row r="399" spans="15:16">
      <c r="O399" s="405" t="e">
        <f t="shared" si="43"/>
        <v>#VALUE!</v>
      </c>
      <c r="P399" s="405" t="e">
        <f t="shared" si="43"/>
        <v>#VALUE!</v>
      </c>
    </row>
    <row r="400" spans="15:16">
      <c r="O400" s="405" t="e">
        <f t="shared" si="43"/>
        <v>#VALUE!</v>
      </c>
      <c r="P400" s="405" t="e">
        <f t="shared" si="43"/>
        <v>#VALUE!</v>
      </c>
    </row>
    <row r="401" spans="15:16">
      <c r="O401" s="405" t="e">
        <f t="shared" si="43"/>
        <v>#VALUE!</v>
      </c>
      <c r="P401" s="405" t="e">
        <f t="shared" si="43"/>
        <v>#VALUE!</v>
      </c>
    </row>
    <row r="402" spans="15:16">
      <c r="O402" s="405" t="e">
        <f t="shared" si="43"/>
        <v>#VALUE!</v>
      </c>
      <c r="P402" s="405" t="e">
        <f t="shared" si="43"/>
        <v>#VALUE!</v>
      </c>
    </row>
    <row r="403" spans="15:16">
      <c r="O403" s="405" t="e">
        <f t="shared" si="43"/>
        <v>#VALUE!</v>
      </c>
      <c r="P403" s="405" t="e">
        <f t="shared" si="43"/>
        <v>#VALUE!</v>
      </c>
    </row>
    <row r="404" spans="15:16">
      <c r="O404" s="405" t="e">
        <f t="shared" si="43"/>
        <v>#VALUE!</v>
      </c>
      <c r="P404" s="405" t="e">
        <f t="shared" si="43"/>
        <v>#VALUE!</v>
      </c>
    </row>
    <row r="405" spans="15:16">
      <c r="O405" s="405" t="e">
        <f t="shared" si="43"/>
        <v>#VALUE!</v>
      </c>
      <c r="P405" s="405" t="e">
        <f t="shared" si="43"/>
        <v>#VALUE!</v>
      </c>
    </row>
    <row r="406" spans="15:16">
      <c r="O406" s="405" t="e">
        <f t="shared" si="43"/>
        <v>#VALUE!</v>
      </c>
      <c r="P406" s="405" t="e">
        <f t="shared" si="43"/>
        <v>#VALUE!</v>
      </c>
    </row>
    <row r="407" spans="15:16">
      <c r="O407" s="405" t="e">
        <f t="shared" si="43"/>
        <v>#VALUE!</v>
      </c>
      <c r="P407" s="405" t="e">
        <f t="shared" si="43"/>
        <v>#VALUE!</v>
      </c>
    </row>
    <row r="408" spans="15:16">
      <c r="O408" s="405" t="e">
        <f t="shared" si="43"/>
        <v>#VALUE!</v>
      </c>
      <c r="P408" s="405" t="e">
        <f t="shared" si="43"/>
        <v>#VALUE!</v>
      </c>
    </row>
    <row r="409" spans="15:16">
      <c r="O409" s="405" t="e">
        <f t="shared" si="43"/>
        <v>#VALUE!</v>
      </c>
      <c r="P409" s="405" t="e">
        <f t="shared" si="43"/>
        <v>#VALUE!</v>
      </c>
    </row>
    <row r="410" spans="15:16">
      <c r="O410" s="405" t="e">
        <f t="shared" si="43"/>
        <v>#VALUE!</v>
      </c>
      <c r="P410" s="405" t="e">
        <f t="shared" si="43"/>
        <v>#VALUE!</v>
      </c>
    </row>
    <row r="411" spans="15:16">
      <c r="O411" s="405" t="e">
        <f t="shared" si="43"/>
        <v>#VALUE!</v>
      </c>
      <c r="P411" s="405" t="e">
        <f t="shared" si="43"/>
        <v>#VALUE!</v>
      </c>
    </row>
    <row r="412" spans="15:16">
      <c r="O412" s="405" t="e">
        <f t="shared" si="43"/>
        <v>#VALUE!</v>
      </c>
      <c r="P412" s="405" t="e">
        <f t="shared" si="43"/>
        <v>#VALUE!</v>
      </c>
    </row>
    <row r="413" spans="15:16">
      <c r="O413" s="405" t="e">
        <f t="shared" si="43"/>
        <v>#VALUE!</v>
      </c>
      <c r="P413" s="405" t="e">
        <f t="shared" si="43"/>
        <v>#VALUE!</v>
      </c>
    </row>
    <row r="414" spans="15:16">
      <c r="O414" s="405" t="e">
        <f t="shared" si="43"/>
        <v>#VALUE!</v>
      </c>
      <c r="P414" s="405" t="e">
        <f t="shared" si="43"/>
        <v>#VALUE!</v>
      </c>
    </row>
    <row r="415" spans="15:16">
      <c r="O415" s="405" t="e">
        <f t="shared" si="43"/>
        <v>#VALUE!</v>
      </c>
      <c r="P415" s="405" t="e">
        <f t="shared" si="43"/>
        <v>#VALUE!</v>
      </c>
    </row>
    <row r="416" spans="15:16">
      <c r="O416" s="405" t="e">
        <f t="shared" si="43"/>
        <v>#VALUE!</v>
      </c>
      <c r="P416" s="405" t="e">
        <f t="shared" si="43"/>
        <v>#VALUE!</v>
      </c>
    </row>
    <row r="417" spans="15:16">
      <c r="O417" s="405" t="e">
        <f t="shared" si="43"/>
        <v>#VALUE!</v>
      </c>
      <c r="P417" s="405" t="e">
        <f t="shared" si="43"/>
        <v>#VALUE!</v>
      </c>
    </row>
    <row r="418" spans="15:16">
      <c r="O418" s="405" t="e">
        <f t="shared" si="43"/>
        <v>#VALUE!</v>
      </c>
      <c r="P418" s="405" t="e">
        <f t="shared" si="43"/>
        <v>#VALUE!</v>
      </c>
    </row>
    <row r="419" spans="15:16">
      <c r="O419" s="405" t="e">
        <f t="shared" si="43"/>
        <v>#VALUE!</v>
      </c>
      <c r="P419" s="405" t="e">
        <f t="shared" si="43"/>
        <v>#VALUE!</v>
      </c>
    </row>
    <row r="420" spans="15:16">
      <c r="O420" s="405" t="e">
        <f t="shared" si="43"/>
        <v>#VALUE!</v>
      </c>
      <c r="P420" s="405" t="e">
        <f t="shared" si="43"/>
        <v>#VALUE!</v>
      </c>
    </row>
    <row r="421" spans="15:16">
      <c r="O421" s="405" t="e">
        <f t="shared" si="43"/>
        <v>#VALUE!</v>
      </c>
      <c r="P421" s="405" t="e">
        <f t="shared" si="43"/>
        <v>#VALUE!</v>
      </c>
    </row>
    <row r="422" spans="15:16">
      <c r="O422" s="405" t="e">
        <f t="shared" si="43"/>
        <v>#VALUE!</v>
      </c>
      <c r="P422" s="405" t="e">
        <f t="shared" si="43"/>
        <v>#VALUE!</v>
      </c>
    </row>
    <row r="423" spans="15:16">
      <c r="O423" s="405" t="e">
        <f t="shared" si="43"/>
        <v>#VALUE!</v>
      </c>
      <c r="P423" s="405" t="e">
        <f t="shared" si="43"/>
        <v>#VALUE!</v>
      </c>
    </row>
    <row r="424" spans="15:16">
      <c r="O424" s="405" t="e">
        <f t="shared" si="43"/>
        <v>#VALUE!</v>
      </c>
      <c r="P424" s="405" t="e">
        <f t="shared" si="43"/>
        <v>#VALUE!</v>
      </c>
    </row>
    <row r="425" spans="15:16">
      <c r="O425" s="405" t="e">
        <f t="shared" si="43"/>
        <v>#VALUE!</v>
      </c>
      <c r="P425" s="405" t="e">
        <f t="shared" si="43"/>
        <v>#VALUE!</v>
      </c>
    </row>
    <row r="426" spans="15:16">
      <c r="O426" s="405" t="e">
        <f t="shared" si="43"/>
        <v>#VALUE!</v>
      </c>
      <c r="P426" s="405" t="e">
        <f t="shared" si="43"/>
        <v>#VALUE!</v>
      </c>
    </row>
    <row r="427" spans="15:16">
      <c r="O427" s="405" t="e">
        <f t="shared" si="43"/>
        <v>#VALUE!</v>
      </c>
      <c r="P427" s="405" t="e">
        <f t="shared" si="43"/>
        <v>#VALUE!</v>
      </c>
    </row>
    <row r="428" spans="15:16">
      <c r="O428" s="405" t="e">
        <f t="shared" si="43"/>
        <v>#VALUE!</v>
      </c>
      <c r="P428" s="405" t="e">
        <f t="shared" si="43"/>
        <v>#VALUE!</v>
      </c>
    </row>
    <row r="429" spans="15:16">
      <c r="O429" s="405" t="e">
        <f t="shared" si="43"/>
        <v>#VALUE!</v>
      </c>
      <c r="P429" s="405" t="e">
        <f t="shared" si="43"/>
        <v>#VALUE!</v>
      </c>
    </row>
    <row r="430" spans="15:16">
      <c r="O430" s="405" t="e">
        <f t="shared" si="43"/>
        <v>#VALUE!</v>
      </c>
      <c r="P430" s="405" t="e">
        <f t="shared" si="43"/>
        <v>#VALUE!</v>
      </c>
    </row>
    <row r="431" spans="15:16">
      <c r="O431" s="405" t="e">
        <f t="shared" si="43"/>
        <v>#VALUE!</v>
      </c>
      <c r="P431" s="405" t="e">
        <f t="shared" si="43"/>
        <v>#VALUE!</v>
      </c>
    </row>
    <row r="432" spans="15:16">
      <c r="O432" s="405" t="e">
        <f t="shared" si="43"/>
        <v>#VALUE!</v>
      </c>
      <c r="P432" s="405" t="e">
        <f t="shared" si="43"/>
        <v>#VALUE!</v>
      </c>
    </row>
    <row r="433" spans="15:16">
      <c r="O433" s="405" t="e">
        <f t="shared" si="43"/>
        <v>#VALUE!</v>
      </c>
      <c r="P433" s="405" t="e">
        <f t="shared" si="43"/>
        <v>#VALUE!</v>
      </c>
    </row>
    <row r="434" spans="15:16">
      <c r="O434" s="405" t="e">
        <f t="shared" si="43"/>
        <v>#VALUE!</v>
      </c>
      <c r="P434" s="405" t="e">
        <f t="shared" si="43"/>
        <v>#VALUE!</v>
      </c>
    </row>
    <row r="435" spans="15:16">
      <c r="O435" s="405" t="e">
        <f t="shared" si="43"/>
        <v>#VALUE!</v>
      </c>
      <c r="P435" s="405" t="e">
        <f t="shared" si="43"/>
        <v>#VALUE!</v>
      </c>
    </row>
    <row r="436" spans="15:16">
      <c r="O436" s="405" t="e">
        <f t="shared" ref="O436:P499" si="44">O299-O374</f>
        <v>#VALUE!</v>
      </c>
      <c r="P436" s="405" t="e">
        <f t="shared" si="44"/>
        <v>#VALUE!</v>
      </c>
    </row>
    <row r="437" spans="15:16">
      <c r="O437" s="405" t="e">
        <f t="shared" si="44"/>
        <v>#VALUE!</v>
      </c>
      <c r="P437" s="405" t="e">
        <f t="shared" si="44"/>
        <v>#VALUE!</v>
      </c>
    </row>
    <row r="438" spans="15:16">
      <c r="O438" s="405" t="e">
        <f t="shared" si="44"/>
        <v>#VALUE!</v>
      </c>
      <c r="P438" s="405" t="e">
        <f t="shared" si="44"/>
        <v>#VALUE!</v>
      </c>
    </row>
    <row r="439" spans="15:16">
      <c r="O439" s="405" t="e">
        <f t="shared" si="44"/>
        <v>#VALUE!</v>
      </c>
      <c r="P439" s="405" t="e">
        <f t="shared" si="44"/>
        <v>#VALUE!</v>
      </c>
    </row>
    <row r="440" spans="15:16">
      <c r="O440" s="405" t="e">
        <f t="shared" si="44"/>
        <v>#VALUE!</v>
      </c>
      <c r="P440" s="405" t="e">
        <f t="shared" si="44"/>
        <v>#VALUE!</v>
      </c>
    </row>
    <row r="441" spans="15:16">
      <c r="O441" s="405" t="e">
        <f t="shared" si="44"/>
        <v>#VALUE!</v>
      </c>
      <c r="P441" s="405" t="e">
        <f t="shared" si="44"/>
        <v>#VALUE!</v>
      </c>
    </row>
    <row r="442" spans="15:16">
      <c r="O442" s="405" t="e">
        <f t="shared" si="44"/>
        <v>#VALUE!</v>
      </c>
      <c r="P442" s="405" t="e">
        <f t="shared" si="44"/>
        <v>#VALUE!</v>
      </c>
    </row>
    <row r="443" spans="15:16">
      <c r="O443" s="405" t="e">
        <f t="shared" si="44"/>
        <v>#VALUE!</v>
      </c>
      <c r="P443" s="405" t="e">
        <f t="shared" si="44"/>
        <v>#VALUE!</v>
      </c>
    </row>
    <row r="444" spans="15:16">
      <c r="O444" s="405" t="e">
        <f t="shared" si="44"/>
        <v>#VALUE!</v>
      </c>
      <c r="P444" s="405" t="e">
        <f t="shared" si="44"/>
        <v>#VALUE!</v>
      </c>
    </row>
    <row r="445" spans="15:16">
      <c r="O445" s="405" t="e">
        <f t="shared" si="44"/>
        <v>#VALUE!</v>
      </c>
      <c r="P445" s="405" t="e">
        <f t="shared" si="44"/>
        <v>#VALUE!</v>
      </c>
    </row>
    <row r="446" spans="15:16">
      <c r="O446" s="405" t="e">
        <f t="shared" si="44"/>
        <v>#VALUE!</v>
      </c>
      <c r="P446" s="405" t="e">
        <f t="shared" si="44"/>
        <v>#VALUE!</v>
      </c>
    </row>
    <row r="447" spans="15:16">
      <c r="O447" s="405" t="e">
        <f t="shared" si="44"/>
        <v>#VALUE!</v>
      </c>
      <c r="P447" s="405" t="e">
        <f t="shared" si="44"/>
        <v>#VALUE!</v>
      </c>
    </row>
    <row r="448" spans="15:16">
      <c r="O448" s="405" t="e">
        <f t="shared" si="44"/>
        <v>#VALUE!</v>
      </c>
      <c r="P448" s="405" t="e">
        <f t="shared" si="44"/>
        <v>#VALUE!</v>
      </c>
    </row>
    <row r="449" spans="15:16">
      <c r="O449" s="405" t="e">
        <f t="shared" si="44"/>
        <v>#VALUE!</v>
      </c>
      <c r="P449" s="405" t="e">
        <f t="shared" si="44"/>
        <v>#VALUE!</v>
      </c>
    </row>
    <row r="450" spans="15:16">
      <c r="O450" s="405" t="e">
        <f t="shared" si="44"/>
        <v>#VALUE!</v>
      </c>
      <c r="P450" s="405" t="e">
        <f t="shared" si="44"/>
        <v>#VALUE!</v>
      </c>
    </row>
    <row r="451" spans="15:16">
      <c r="O451" s="405" t="e">
        <f t="shared" si="44"/>
        <v>#VALUE!</v>
      </c>
      <c r="P451" s="405" t="e">
        <f t="shared" si="44"/>
        <v>#VALUE!</v>
      </c>
    </row>
    <row r="452" spans="15:16">
      <c r="O452" s="405" t="e">
        <f t="shared" si="44"/>
        <v>#VALUE!</v>
      </c>
      <c r="P452" s="405" t="e">
        <f t="shared" si="44"/>
        <v>#VALUE!</v>
      </c>
    </row>
    <row r="453" spans="15:16">
      <c r="O453" s="405" t="e">
        <f t="shared" si="44"/>
        <v>#VALUE!</v>
      </c>
      <c r="P453" s="405" t="e">
        <f t="shared" si="44"/>
        <v>#VALUE!</v>
      </c>
    </row>
    <row r="454" spans="15:16">
      <c r="O454" s="405" t="e">
        <f t="shared" si="44"/>
        <v>#VALUE!</v>
      </c>
      <c r="P454" s="405" t="e">
        <f t="shared" si="44"/>
        <v>#VALUE!</v>
      </c>
    </row>
    <row r="455" spans="15:16">
      <c r="O455" s="405" t="e">
        <f t="shared" si="44"/>
        <v>#VALUE!</v>
      </c>
      <c r="P455" s="405" t="e">
        <f t="shared" si="44"/>
        <v>#VALUE!</v>
      </c>
    </row>
    <row r="456" spans="15:16">
      <c r="O456" s="405" t="e">
        <f t="shared" si="44"/>
        <v>#VALUE!</v>
      </c>
      <c r="P456" s="405" t="e">
        <f t="shared" si="44"/>
        <v>#VALUE!</v>
      </c>
    </row>
    <row r="457" spans="15:16">
      <c r="O457" s="405" t="e">
        <f t="shared" si="44"/>
        <v>#VALUE!</v>
      </c>
      <c r="P457" s="405" t="e">
        <f t="shared" si="44"/>
        <v>#VALUE!</v>
      </c>
    </row>
    <row r="458" spans="15:16">
      <c r="O458" s="405" t="e">
        <f t="shared" si="44"/>
        <v>#VALUE!</v>
      </c>
      <c r="P458" s="405" t="e">
        <f t="shared" si="44"/>
        <v>#VALUE!</v>
      </c>
    </row>
    <row r="459" spans="15:16">
      <c r="O459" s="405" t="e">
        <f t="shared" si="44"/>
        <v>#VALUE!</v>
      </c>
      <c r="P459" s="405" t="e">
        <f t="shared" si="44"/>
        <v>#VALUE!</v>
      </c>
    </row>
    <row r="460" spans="15:16">
      <c r="O460" s="405" t="e">
        <f t="shared" si="44"/>
        <v>#VALUE!</v>
      </c>
      <c r="P460" s="405" t="e">
        <f t="shared" si="44"/>
        <v>#VALUE!</v>
      </c>
    </row>
    <row r="461" spans="15:16">
      <c r="O461" s="405" t="e">
        <f t="shared" si="44"/>
        <v>#VALUE!</v>
      </c>
      <c r="P461" s="405" t="e">
        <f t="shared" si="44"/>
        <v>#VALUE!</v>
      </c>
    </row>
    <row r="462" spans="15:16">
      <c r="O462" s="405" t="e">
        <f t="shared" si="44"/>
        <v>#VALUE!</v>
      </c>
      <c r="P462" s="405" t="e">
        <f t="shared" si="44"/>
        <v>#VALUE!</v>
      </c>
    </row>
    <row r="463" spans="15:16">
      <c r="O463" s="405" t="e">
        <f t="shared" si="44"/>
        <v>#VALUE!</v>
      </c>
      <c r="P463" s="405" t="e">
        <f t="shared" si="44"/>
        <v>#VALUE!</v>
      </c>
    </row>
    <row r="464" spans="15:16">
      <c r="O464" s="405" t="e">
        <f t="shared" si="44"/>
        <v>#VALUE!</v>
      </c>
      <c r="P464" s="405" t="e">
        <f t="shared" si="44"/>
        <v>#VALUE!</v>
      </c>
    </row>
    <row r="465" spans="15:16">
      <c r="O465" s="405" t="e">
        <f t="shared" si="44"/>
        <v>#VALUE!</v>
      </c>
      <c r="P465" s="405" t="e">
        <f t="shared" si="44"/>
        <v>#VALUE!</v>
      </c>
    </row>
    <row r="466" spans="15:16">
      <c r="O466" s="405" t="e">
        <f t="shared" si="44"/>
        <v>#VALUE!</v>
      </c>
      <c r="P466" s="405" t="e">
        <f t="shared" si="44"/>
        <v>#VALUE!</v>
      </c>
    </row>
    <row r="467" spans="15:16">
      <c r="O467" s="405" t="e">
        <f t="shared" si="44"/>
        <v>#VALUE!</v>
      </c>
      <c r="P467" s="405" t="e">
        <f t="shared" si="44"/>
        <v>#VALUE!</v>
      </c>
    </row>
    <row r="468" spans="15:16">
      <c r="O468" s="405" t="e">
        <f t="shared" si="44"/>
        <v>#VALUE!</v>
      </c>
      <c r="P468" s="405" t="e">
        <f t="shared" si="44"/>
        <v>#VALUE!</v>
      </c>
    </row>
    <row r="469" spans="15:16">
      <c r="O469" s="405" t="e">
        <f t="shared" si="44"/>
        <v>#VALUE!</v>
      </c>
      <c r="P469" s="405" t="e">
        <f t="shared" si="44"/>
        <v>#VALUE!</v>
      </c>
    </row>
    <row r="470" spans="15:16">
      <c r="O470" s="405" t="e">
        <f t="shared" si="44"/>
        <v>#VALUE!</v>
      </c>
      <c r="P470" s="405" t="e">
        <f t="shared" si="44"/>
        <v>#VALUE!</v>
      </c>
    </row>
    <row r="471" spans="15:16">
      <c r="O471" s="405" t="e">
        <f t="shared" si="44"/>
        <v>#VALUE!</v>
      </c>
      <c r="P471" s="405" t="e">
        <f t="shared" si="44"/>
        <v>#VALUE!</v>
      </c>
    </row>
    <row r="472" spans="15:16">
      <c r="O472" s="405" t="e">
        <f t="shared" si="44"/>
        <v>#VALUE!</v>
      </c>
      <c r="P472" s="405" t="e">
        <f t="shared" si="44"/>
        <v>#VALUE!</v>
      </c>
    </row>
    <row r="473" spans="15:16">
      <c r="O473" s="405" t="e">
        <f t="shared" si="44"/>
        <v>#VALUE!</v>
      </c>
      <c r="P473" s="405" t="e">
        <f t="shared" si="44"/>
        <v>#VALUE!</v>
      </c>
    </row>
    <row r="474" spans="15:16">
      <c r="O474" s="405" t="e">
        <f t="shared" si="44"/>
        <v>#VALUE!</v>
      </c>
      <c r="P474" s="405" t="e">
        <f t="shared" si="44"/>
        <v>#VALUE!</v>
      </c>
    </row>
    <row r="475" spans="15:16">
      <c r="O475" s="405" t="e">
        <f t="shared" si="44"/>
        <v>#VALUE!</v>
      </c>
      <c r="P475" s="405" t="e">
        <f t="shared" si="44"/>
        <v>#VALUE!</v>
      </c>
    </row>
    <row r="476" spans="15:16">
      <c r="O476" s="405" t="e">
        <f t="shared" si="44"/>
        <v>#VALUE!</v>
      </c>
      <c r="P476" s="405" t="e">
        <f t="shared" si="44"/>
        <v>#VALUE!</v>
      </c>
    </row>
    <row r="477" spans="15:16">
      <c r="O477" s="405" t="e">
        <f t="shared" si="44"/>
        <v>#VALUE!</v>
      </c>
      <c r="P477" s="405" t="e">
        <f t="shared" si="44"/>
        <v>#VALUE!</v>
      </c>
    </row>
    <row r="478" spans="15:16">
      <c r="O478" s="405" t="e">
        <f t="shared" si="44"/>
        <v>#VALUE!</v>
      </c>
      <c r="P478" s="405" t="e">
        <f t="shared" si="44"/>
        <v>#VALUE!</v>
      </c>
    </row>
    <row r="479" spans="15:16">
      <c r="O479" s="405" t="e">
        <f t="shared" si="44"/>
        <v>#VALUE!</v>
      </c>
      <c r="P479" s="405" t="e">
        <f t="shared" si="44"/>
        <v>#VALUE!</v>
      </c>
    </row>
    <row r="480" spans="15:16">
      <c r="O480" s="405" t="e">
        <f t="shared" si="44"/>
        <v>#VALUE!</v>
      </c>
      <c r="P480" s="405" t="e">
        <f t="shared" si="44"/>
        <v>#VALUE!</v>
      </c>
    </row>
    <row r="481" spans="15:16">
      <c r="O481" s="405" t="e">
        <f t="shared" si="44"/>
        <v>#VALUE!</v>
      </c>
      <c r="P481" s="405" t="e">
        <f t="shared" si="44"/>
        <v>#VALUE!</v>
      </c>
    </row>
    <row r="482" spans="15:16">
      <c r="O482" s="405" t="e">
        <f t="shared" si="44"/>
        <v>#VALUE!</v>
      </c>
      <c r="P482" s="405" t="e">
        <f t="shared" si="44"/>
        <v>#VALUE!</v>
      </c>
    </row>
    <row r="483" spans="15:16">
      <c r="O483" s="405" t="e">
        <f t="shared" si="44"/>
        <v>#VALUE!</v>
      </c>
      <c r="P483" s="405" t="e">
        <f t="shared" si="44"/>
        <v>#VALUE!</v>
      </c>
    </row>
    <row r="484" spans="15:16">
      <c r="O484" s="405" t="e">
        <f t="shared" si="44"/>
        <v>#VALUE!</v>
      </c>
      <c r="P484" s="405" t="e">
        <f t="shared" si="44"/>
        <v>#VALUE!</v>
      </c>
    </row>
    <row r="485" spans="15:16">
      <c r="O485" s="405" t="e">
        <f t="shared" si="44"/>
        <v>#VALUE!</v>
      </c>
      <c r="P485" s="405" t="e">
        <f t="shared" si="44"/>
        <v>#VALUE!</v>
      </c>
    </row>
    <row r="486" spans="15:16">
      <c r="O486" s="405" t="e">
        <f t="shared" si="44"/>
        <v>#VALUE!</v>
      </c>
      <c r="P486" s="405" t="e">
        <f t="shared" si="44"/>
        <v>#VALUE!</v>
      </c>
    </row>
    <row r="487" spans="15:16">
      <c r="O487" s="405" t="e">
        <f t="shared" si="44"/>
        <v>#VALUE!</v>
      </c>
      <c r="P487" s="405" t="e">
        <f t="shared" si="44"/>
        <v>#VALUE!</v>
      </c>
    </row>
    <row r="488" spans="15:16">
      <c r="O488" s="405" t="e">
        <f t="shared" si="44"/>
        <v>#VALUE!</v>
      </c>
      <c r="P488" s="405" t="e">
        <f t="shared" si="44"/>
        <v>#VALUE!</v>
      </c>
    </row>
    <row r="489" spans="15:16">
      <c r="O489" s="405" t="e">
        <f t="shared" si="44"/>
        <v>#VALUE!</v>
      </c>
      <c r="P489" s="405" t="e">
        <f t="shared" si="44"/>
        <v>#VALUE!</v>
      </c>
    </row>
    <row r="490" spans="15:16">
      <c r="O490" s="405" t="e">
        <f t="shared" si="44"/>
        <v>#VALUE!</v>
      </c>
      <c r="P490" s="405" t="e">
        <f t="shared" si="44"/>
        <v>#VALUE!</v>
      </c>
    </row>
    <row r="491" spans="15:16">
      <c r="O491" s="405" t="e">
        <f t="shared" si="44"/>
        <v>#VALUE!</v>
      </c>
      <c r="P491" s="405" t="e">
        <f t="shared" si="44"/>
        <v>#VALUE!</v>
      </c>
    </row>
    <row r="492" spans="15:16">
      <c r="O492" s="405" t="e">
        <f t="shared" si="44"/>
        <v>#VALUE!</v>
      </c>
      <c r="P492" s="405" t="e">
        <f t="shared" si="44"/>
        <v>#VALUE!</v>
      </c>
    </row>
    <row r="493" spans="15:16">
      <c r="O493" s="405" t="e">
        <f t="shared" si="44"/>
        <v>#VALUE!</v>
      </c>
      <c r="P493" s="405" t="e">
        <f t="shared" si="44"/>
        <v>#VALUE!</v>
      </c>
    </row>
    <row r="494" spans="15:16">
      <c r="O494" s="405" t="e">
        <f t="shared" si="44"/>
        <v>#VALUE!</v>
      </c>
      <c r="P494" s="405" t="e">
        <f t="shared" si="44"/>
        <v>#VALUE!</v>
      </c>
    </row>
    <row r="495" spans="15:16">
      <c r="O495" s="405" t="e">
        <f t="shared" si="44"/>
        <v>#VALUE!</v>
      </c>
      <c r="P495" s="405" t="e">
        <f t="shared" si="44"/>
        <v>#VALUE!</v>
      </c>
    </row>
    <row r="496" spans="15:16">
      <c r="O496" s="405" t="e">
        <f t="shared" si="44"/>
        <v>#VALUE!</v>
      </c>
      <c r="P496" s="405" t="e">
        <f t="shared" si="44"/>
        <v>#VALUE!</v>
      </c>
    </row>
    <row r="497" spans="15:16">
      <c r="O497" s="405" t="e">
        <f t="shared" si="44"/>
        <v>#VALUE!</v>
      </c>
      <c r="P497" s="405" t="e">
        <f t="shared" si="44"/>
        <v>#VALUE!</v>
      </c>
    </row>
    <row r="498" spans="15:16">
      <c r="O498" s="405" t="e">
        <f t="shared" si="44"/>
        <v>#VALUE!</v>
      </c>
      <c r="P498" s="405" t="e">
        <f t="shared" si="44"/>
        <v>#VALUE!</v>
      </c>
    </row>
    <row r="499" spans="15:16">
      <c r="O499" s="405" t="e">
        <f t="shared" si="44"/>
        <v>#VALUE!</v>
      </c>
      <c r="P499" s="405" t="e">
        <f t="shared" si="44"/>
        <v>#VALUE!</v>
      </c>
    </row>
    <row r="500" spans="15:16">
      <c r="O500" s="405" t="e">
        <f t="shared" ref="O500:P563" si="45">O363-O438</f>
        <v>#VALUE!</v>
      </c>
      <c r="P500" s="405" t="e">
        <f t="shared" si="45"/>
        <v>#VALUE!</v>
      </c>
    </row>
    <row r="501" spans="15:16">
      <c r="O501" s="405" t="e">
        <f t="shared" si="45"/>
        <v>#VALUE!</v>
      </c>
      <c r="P501" s="405" t="e">
        <f t="shared" si="45"/>
        <v>#VALUE!</v>
      </c>
    </row>
    <row r="502" spans="15:16">
      <c r="O502" s="405" t="e">
        <f t="shared" si="45"/>
        <v>#VALUE!</v>
      </c>
      <c r="P502" s="405" t="e">
        <f t="shared" si="45"/>
        <v>#VALUE!</v>
      </c>
    </row>
    <row r="503" spans="15:16">
      <c r="O503" s="405" t="e">
        <f t="shared" si="45"/>
        <v>#VALUE!</v>
      </c>
      <c r="P503" s="405" t="e">
        <f t="shared" si="45"/>
        <v>#VALUE!</v>
      </c>
    </row>
    <row r="504" spans="15:16">
      <c r="O504" s="405" t="e">
        <f t="shared" si="45"/>
        <v>#VALUE!</v>
      </c>
      <c r="P504" s="405" t="e">
        <f t="shared" si="45"/>
        <v>#VALUE!</v>
      </c>
    </row>
    <row r="505" spans="15:16">
      <c r="O505" s="405" t="e">
        <f t="shared" si="45"/>
        <v>#VALUE!</v>
      </c>
      <c r="P505" s="405" t="e">
        <f t="shared" si="45"/>
        <v>#VALUE!</v>
      </c>
    </row>
    <row r="506" spans="15:16">
      <c r="O506" s="405" t="e">
        <f t="shared" si="45"/>
        <v>#VALUE!</v>
      </c>
      <c r="P506" s="405" t="e">
        <f t="shared" si="45"/>
        <v>#VALUE!</v>
      </c>
    </row>
    <row r="507" spans="15:16">
      <c r="O507" s="405" t="e">
        <f t="shared" si="45"/>
        <v>#VALUE!</v>
      </c>
      <c r="P507" s="405" t="e">
        <f t="shared" si="45"/>
        <v>#VALUE!</v>
      </c>
    </row>
    <row r="508" spans="15:16">
      <c r="O508" s="405" t="e">
        <f t="shared" si="45"/>
        <v>#VALUE!</v>
      </c>
      <c r="P508" s="405" t="e">
        <f t="shared" si="45"/>
        <v>#VALUE!</v>
      </c>
    </row>
    <row r="509" spans="15:16">
      <c r="O509" s="405" t="e">
        <f t="shared" si="45"/>
        <v>#VALUE!</v>
      </c>
      <c r="P509" s="405" t="e">
        <f t="shared" si="45"/>
        <v>#VALUE!</v>
      </c>
    </row>
    <row r="510" spans="15:16">
      <c r="O510" s="405" t="e">
        <f t="shared" si="45"/>
        <v>#VALUE!</v>
      </c>
      <c r="P510" s="405" t="e">
        <f t="shared" si="45"/>
        <v>#VALUE!</v>
      </c>
    </row>
    <row r="511" spans="15:16">
      <c r="O511" s="405" t="e">
        <f t="shared" si="45"/>
        <v>#VALUE!</v>
      </c>
      <c r="P511" s="405" t="e">
        <f t="shared" si="45"/>
        <v>#VALUE!</v>
      </c>
    </row>
    <row r="512" spans="15:16">
      <c r="O512" s="405" t="e">
        <f t="shared" si="45"/>
        <v>#VALUE!</v>
      </c>
      <c r="P512" s="405" t="e">
        <f t="shared" si="45"/>
        <v>#VALUE!</v>
      </c>
    </row>
    <row r="513" spans="15:16">
      <c r="O513" s="405" t="e">
        <f t="shared" si="45"/>
        <v>#VALUE!</v>
      </c>
      <c r="P513" s="405" t="e">
        <f t="shared" si="45"/>
        <v>#VALUE!</v>
      </c>
    </row>
    <row r="514" spans="15:16">
      <c r="O514" s="405" t="e">
        <f t="shared" si="45"/>
        <v>#VALUE!</v>
      </c>
      <c r="P514" s="405" t="e">
        <f t="shared" si="45"/>
        <v>#VALUE!</v>
      </c>
    </row>
    <row r="515" spans="15:16">
      <c r="O515" s="405" t="e">
        <f t="shared" si="45"/>
        <v>#VALUE!</v>
      </c>
      <c r="P515" s="405" t="e">
        <f t="shared" si="45"/>
        <v>#VALUE!</v>
      </c>
    </row>
    <row r="516" spans="15:16">
      <c r="O516" s="405" t="e">
        <f t="shared" si="45"/>
        <v>#VALUE!</v>
      </c>
      <c r="P516" s="405" t="e">
        <f t="shared" si="45"/>
        <v>#VALUE!</v>
      </c>
    </row>
    <row r="517" spans="15:16">
      <c r="O517" s="405" t="e">
        <f t="shared" si="45"/>
        <v>#VALUE!</v>
      </c>
      <c r="P517" s="405" t="e">
        <f t="shared" si="45"/>
        <v>#VALUE!</v>
      </c>
    </row>
    <row r="518" spans="15:16">
      <c r="O518" s="405" t="e">
        <f t="shared" si="45"/>
        <v>#VALUE!</v>
      </c>
      <c r="P518" s="405" t="e">
        <f t="shared" si="45"/>
        <v>#VALUE!</v>
      </c>
    </row>
    <row r="519" spans="15:16">
      <c r="O519" s="405" t="e">
        <f t="shared" si="45"/>
        <v>#VALUE!</v>
      </c>
      <c r="P519" s="405" t="e">
        <f t="shared" si="45"/>
        <v>#VALUE!</v>
      </c>
    </row>
    <row r="520" spans="15:16">
      <c r="O520" s="405" t="e">
        <f t="shared" si="45"/>
        <v>#VALUE!</v>
      </c>
      <c r="P520" s="405" t="e">
        <f t="shared" si="45"/>
        <v>#VALUE!</v>
      </c>
    </row>
    <row r="521" spans="15:16">
      <c r="O521" s="405" t="e">
        <f t="shared" si="45"/>
        <v>#VALUE!</v>
      </c>
      <c r="P521" s="405" t="e">
        <f t="shared" si="45"/>
        <v>#VALUE!</v>
      </c>
    </row>
    <row r="522" spans="15:16">
      <c r="O522" s="405" t="e">
        <f t="shared" si="45"/>
        <v>#VALUE!</v>
      </c>
      <c r="P522" s="405" t="e">
        <f t="shared" si="45"/>
        <v>#VALUE!</v>
      </c>
    </row>
    <row r="523" spans="15:16">
      <c r="O523" s="405" t="e">
        <f t="shared" si="45"/>
        <v>#VALUE!</v>
      </c>
      <c r="P523" s="405" t="e">
        <f t="shared" si="45"/>
        <v>#VALUE!</v>
      </c>
    </row>
    <row r="524" spans="15:16">
      <c r="O524" s="405" t="e">
        <f t="shared" si="45"/>
        <v>#VALUE!</v>
      </c>
      <c r="P524" s="405" t="e">
        <f t="shared" si="45"/>
        <v>#VALUE!</v>
      </c>
    </row>
    <row r="525" spans="15:16">
      <c r="O525" s="405" t="e">
        <f t="shared" si="45"/>
        <v>#VALUE!</v>
      </c>
      <c r="P525" s="405" t="e">
        <f t="shared" si="45"/>
        <v>#VALUE!</v>
      </c>
    </row>
    <row r="526" spans="15:16">
      <c r="O526" s="405" t="e">
        <f t="shared" si="45"/>
        <v>#VALUE!</v>
      </c>
      <c r="P526" s="405" t="e">
        <f t="shared" si="45"/>
        <v>#VALUE!</v>
      </c>
    </row>
    <row r="527" spans="15:16">
      <c r="O527" s="405" t="e">
        <f t="shared" si="45"/>
        <v>#VALUE!</v>
      </c>
      <c r="P527" s="405" t="e">
        <f t="shared" si="45"/>
        <v>#VALUE!</v>
      </c>
    </row>
    <row r="528" spans="15:16">
      <c r="O528" s="405" t="e">
        <f t="shared" si="45"/>
        <v>#VALUE!</v>
      </c>
      <c r="P528" s="405" t="e">
        <f t="shared" si="45"/>
        <v>#VALUE!</v>
      </c>
    </row>
    <row r="529" spans="15:16">
      <c r="O529" s="405" t="e">
        <f t="shared" si="45"/>
        <v>#VALUE!</v>
      </c>
      <c r="P529" s="405" t="e">
        <f t="shared" si="45"/>
        <v>#VALUE!</v>
      </c>
    </row>
    <row r="530" spans="15:16">
      <c r="O530" s="405" t="e">
        <f t="shared" si="45"/>
        <v>#VALUE!</v>
      </c>
      <c r="P530" s="405" t="e">
        <f t="shared" si="45"/>
        <v>#VALUE!</v>
      </c>
    </row>
    <row r="531" spans="15:16">
      <c r="O531" s="405" t="e">
        <f t="shared" si="45"/>
        <v>#VALUE!</v>
      </c>
      <c r="P531" s="405" t="e">
        <f t="shared" si="45"/>
        <v>#VALUE!</v>
      </c>
    </row>
    <row r="532" spans="15:16">
      <c r="O532" s="405" t="e">
        <f t="shared" si="45"/>
        <v>#VALUE!</v>
      </c>
      <c r="P532" s="405" t="e">
        <f t="shared" si="45"/>
        <v>#VALUE!</v>
      </c>
    </row>
    <row r="533" spans="15:16">
      <c r="O533" s="405" t="e">
        <f t="shared" si="45"/>
        <v>#VALUE!</v>
      </c>
      <c r="P533" s="405" t="e">
        <f t="shared" si="45"/>
        <v>#VALUE!</v>
      </c>
    </row>
    <row r="534" spans="15:16">
      <c r="O534" s="405" t="e">
        <f t="shared" si="45"/>
        <v>#VALUE!</v>
      </c>
      <c r="P534" s="405" t="e">
        <f t="shared" si="45"/>
        <v>#VALUE!</v>
      </c>
    </row>
    <row r="535" spans="15:16">
      <c r="O535" s="405" t="e">
        <f t="shared" si="45"/>
        <v>#VALUE!</v>
      </c>
      <c r="P535" s="405" t="e">
        <f t="shared" si="45"/>
        <v>#VALUE!</v>
      </c>
    </row>
    <row r="536" spans="15:16">
      <c r="O536" s="405" t="e">
        <f t="shared" si="45"/>
        <v>#VALUE!</v>
      </c>
      <c r="P536" s="405" t="e">
        <f t="shared" si="45"/>
        <v>#VALUE!</v>
      </c>
    </row>
    <row r="537" spans="15:16">
      <c r="O537" s="405" t="e">
        <f t="shared" si="45"/>
        <v>#VALUE!</v>
      </c>
      <c r="P537" s="405" t="e">
        <f t="shared" si="45"/>
        <v>#VALUE!</v>
      </c>
    </row>
    <row r="538" spans="15:16">
      <c r="O538" s="405" t="e">
        <f t="shared" si="45"/>
        <v>#VALUE!</v>
      </c>
      <c r="P538" s="405" t="e">
        <f t="shared" si="45"/>
        <v>#VALUE!</v>
      </c>
    </row>
    <row r="539" spans="15:16">
      <c r="O539" s="405" t="e">
        <f t="shared" si="45"/>
        <v>#VALUE!</v>
      </c>
      <c r="P539" s="405" t="e">
        <f t="shared" si="45"/>
        <v>#VALUE!</v>
      </c>
    </row>
    <row r="540" spans="15:16">
      <c r="O540" s="405" t="e">
        <f t="shared" si="45"/>
        <v>#VALUE!</v>
      </c>
      <c r="P540" s="405" t="e">
        <f t="shared" si="45"/>
        <v>#VALUE!</v>
      </c>
    </row>
    <row r="541" spans="15:16">
      <c r="O541" s="405" t="e">
        <f t="shared" si="45"/>
        <v>#VALUE!</v>
      </c>
      <c r="P541" s="405" t="e">
        <f t="shared" si="45"/>
        <v>#VALUE!</v>
      </c>
    </row>
    <row r="542" spans="15:16">
      <c r="O542" s="405" t="e">
        <f t="shared" si="45"/>
        <v>#VALUE!</v>
      </c>
      <c r="P542" s="405" t="e">
        <f t="shared" si="45"/>
        <v>#VALUE!</v>
      </c>
    </row>
    <row r="543" spans="15:16">
      <c r="O543" s="405" t="e">
        <f t="shared" si="45"/>
        <v>#VALUE!</v>
      </c>
      <c r="P543" s="405" t="e">
        <f t="shared" si="45"/>
        <v>#VALUE!</v>
      </c>
    </row>
    <row r="544" spans="15:16">
      <c r="O544" s="405" t="e">
        <f t="shared" si="45"/>
        <v>#VALUE!</v>
      </c>
      <c r="P544" s="405" t="e">
        <f t="shared" si="45"/>
        <v>#VALUE!</v>
      </c>
    </row>
    <row r="545" spans="15:16">
      <c r="O545" s="405" t="e">
        <f t="shared" si="45"/>
        <v>#VALUE!</v>
      </c>
      <c r="P545" s="405" t="e">
        <f t="shared" si="45"/>
        <v>#VALUE!</v>
      </c>
    </row>
    <row r="546" spans="15:16">
      <c r="O546" s="405" t="e">
        <f t="shared" si="45"/>
        <v>#VALUE!</v>
      </c>
      <c r="P546" s="405" t="e">
        <f t="shared" si="45"/>
        <v>#VALUE!</v>
      </c>
    </row>
    <row r="547" spans="15:16">
      <c r="O547" s="405" t="e">
        <f t="shared" si="45"/>
        <v>#VALUE!</v>
      </c>
      <c r="P547" s="405" t="e">
        <f t="shared" si="45"/>
        <v>#VALUE!</v>
      </c>
    </row>
    <row r="548" spans="15:16">
      <c r="O548" s="405" t="e">
        <f t="shared" si="45"/>
        <v>#VALUE!</v>
      </c>
      <c r="P548" s="405" t="e">
        <f t="shared" si="45"/>
        <v>#VALUE!</v>
      </c>
    </row>
    <row r="549" spans="15:16">
      <c r="O549" s="405" t="e">
        <f t="shared" si="45"/>
        <v>#VALUE!</v>
      </c>
      <c r="P549" s="405" t="e">
        <f t="shared" si="45"/>
        <v>#VALUE!</v>
      </c>
    </row>
    <row r="550" spans="15:16">
      <c r="O550" s="405" t="e">
        <f t="shared" si="45"/>
        <v>#VALUE!</v>
      </c>
      <c r="P550" s="405" t="e">
        <f t="shared" si="45"/>
        <v>#VALUE!</v>
      </c>
    </row>
    <row r="551" spans="15:16">
      <c r="O551" s="405" t="e">
        <f t="shared" si="45"/>
        <v>#VALUE!</v>
      </c>
      <c r="P551" s="405" t="e">
        <f t="shared" si="45"/>
        <v>#VALUE!</v>
      </c>
    </row>
    <row r="552" spans="15:16">
      <c r="O552" s="405" t="e">
        <f t="shared" si="45"/>
        <v>#VALUE!</v>
      </c>
      <c r="P552" s="405" t="e">
        <f t="shared" si="45"/>
        <v>#VALUE!</v>
      </c>
    </row>
    <row r="553" spans="15:16">
      <c r="O553" s="405" t="e">
        <f t="shared" si="45"/>
        <v>#VALUE!</v>
      </c>
      <c r="P553" s="405" t="e">
        <f t="shared" si="45"/>
        <v>#VALUE!</v>
      </c>
    </row>
    <row r="554" spans="15:16">
      <c r="O554" s="405" t="e">
        <f t="shared" si="45"/>
        <v>#VALUE!</v>
      </c>
      <c r="P554" s="405" t="e">
        <f t="shared" si="45"/>
        <v>#VALUE!</v>
      </c>
    </row>
    <row r="555" spans="15:16">
      <c r="O555" s="405" t="e">
        <f t="shared" si="45"/>
        <v>#VALUE!</v>
      </c>
      <c r="P555" s="405" t="e">
        <f t="shared" si="45"/>
        <v>#VALUE!</v>
      </c>
    </row>
    <row r="556" spans="15:16">
      <c r="O556" s="405" t="e">
        <f t="shared" si="45"/>
        <v>#VALUE!</v>
      </c>
      <c r="P556" s="405" t="e">
        <f t="shared" si="45"/>
        <v>#VALUE!</v>
      </c>
    </row>
    <row r="557" spans="15:16">
      <c r="O557" s="405" t="e">
        <f t="shared" si="45"/>
        <v>#VALUE!</v>
      </c>
      <c r="P557" s="405" t="e">
        <f t="shared" si="45"/>
        <v>#VALUE!</v>
      </c>
    </row>
    <row r="558" spans="15:16">
      <c r="O558" s="405" t="e">
        <f t="shared" si="45"/>
        <v>#VALUE!</v>
      </c>
      <c r="P558" s="405" t="e">
        <f t="shared" si="45"/>
        <v>#VALUE!</v>
      </c>
    </row>
    <row r="559" spans="15:16">
      <c r="O559" s="405" t="e">
        <f t="shared" si="45"/>
        <v>#VALUE!</v>
      </c>
      <c r="P559" s="405" t="e">
        <f t="shared" si="45"/>
        <v>#VALUE!</v>
      </c>
    </row>
    <row r="560" spans="15:16">
      <c r="O560" s="405" t="e">
        <f t="shared" si="45"/>
        <v>#VALUE!</v>
      </c>
      <c r="P560" s="405" t="e">
        <f t="shared" si="45"/>
        <v>#VALUE!</v>
      </c>
    </row>
    <row r="561" spans="15:16">
      <c r="O561" s="405" t="e">
        <f t="shared" si="45"/>
        <v>#VALUE!</v>
      </c>
      <c r="P561" s="405" t="e">
        <f t="shared" si="45"/>
        <v>#VALUE!</v>
      </c>
    </row>
    <row r="562" spans="15:16">
      <c r="O562" s="405" t="e">
        <f t="shared" si="45"/>
        <v>#VALUE!</v>
      </c>
      <c r="P562" s="405" t="e">
        <f t="shared" si="45"/>
        <v>#VALUE!</v>
      </c>
    </row>
    <row r="563" spans="15:16">
      <c r="O563" s="405" t="e">
        <f t="shared" si="45"/>
        <v>#VALUE!</v>
      </c>
      <c r="P563" s="405" t="e">
        <f t="shared" si="45"/>
        <v>#VALUE!</v>
      </c>
    </row>
    <row r="564" spans="15:16">
      <c r="O564" s="405" t="e">
        <f t="shared" ref="O564:P627" si="46">O427-O502</f>
        <v>#VALUE!</v>
      </c>
      <c r="P564" s="405" t="e">
        <f t="shared" si="46"/>
        <v>#VALUE!</v>
      </c>
    </row>
    <row r="565" spans="15:16">
      <c r="O565" s="405" t="e">
        <f t="shared" si="46"/>
        <v>#VALUE!</v>
      </c>
      <c r="P565" s="405" t="e">
        <f t="shared" si="46"/>
        <v>#VALUE!</v>
      </c>
    </row>
    <row r="566" spans="15:16">
      <c r="O566" s="405" t="e">
        <f t="shared" si="46"/>
        <v>#VALUE!</v>
      </c>
      <c r="P566" s="405" t="e">
        <f t="shared" si="46"/>
        <v>#VALUE!</v>
      </c>
    </row>
    <row r="567" spans="15:16">
      <c r="O567" s="405" t="e">
        <f t="shared" si="46"/>
        <v>#VALUE!</v>
      </c>
      <c r="P567" s="405" t="e">
        <f t="shared" si="46"/>
        <v>#VALUE!</v>
      </c>
    </row>
    <row r="568" spans="15:16">
      <c r="O568" s="405" t="e">
        <f t="shared" si="46"/>
        <v>#VALUE!</v>
      </c>
      <c r="P568" s="405" t="e">
        <f t="shared" si="46"/>
        <v>#VALUE!</v>
      </c>
    </row>
    <row r="569" spans="15:16">
      <c r="O569" s="405" t="e">
        <f t="shared" si="46"/>
        <v>#VALUE!</v>
      </c>
      <c r="P569" s="405" t="e">
        <f t="shared" si="46"/>
        <v>#VALUE!</v>
      </c>
    </row>
    <row r="570" spans="15:16">
      <c r="O570" s="405" t="e">
        <f t="shared" si="46"/>
        <v>#VALUE!</v>
      </c>
      <c r="P570" s="405" t="e">
        <f t="shared" si="46"/>
        <v>#VALUE!</v>
      </c>
    </row>
    <row r="571" spans="15:16">
      <c r="O571" s="405" t="e">
        <f t="shared" si="46"/>
        <v>#VALUE!</v>
      </c>
      <c r="P571" s="405" t="e">
        <f t="shared" si="46"/>
        <v>#VALUE!</v>
      </c>
    </row>
    <row r="572" spans="15:16">
      <c r="O572" s="405" t="e">
        <f t="shared" si="46"/>
        <v>#VALUE!</v>
      </c>
      <c r="P572" s="405" t="e">
        <f t="shared" si="46"/>
        <v>#VALUE!</v>
      </c>
    </row>
    <row r="573" spans="15:16">
      <c r="O573" s="405" t="e">
        <f t="shared" si="46"/>
        <v>#VALUE!</v>
      </c>
      <c r="P573" s="405" t="e">
        <f t="shared" si="46"/>
        <v>#VALUE!</v>
      </c>
    </row>
    <row r="574" spans="15:16">
      <c r="O574" s="405" t="e">
        <f t="shared" si="46"/>
        <v>#VALUE!</v>
      </c>
      <c r="P574" s="405" t="e">
        <f t="shared" si="46"/>
        <v>#VALUE!</v>
      </c>
    </row>
    <row r="575" spans="15:16">
      <c r="O575" s="405" t="e">
        <f t="shared" si="46"/>
        <v>#VALUE!</v>
      </c>
      <c r="P575" s="405" t="e">
        <f t="shared" si="46"/>
        <v>#VALUE!</v>
      </c>
    </row>
    <row r="576" spans="15:16">
      <c r="O576" s="405" t="e">
        <f t="shared" si="46"/>
        <v>#VALUE!</v>
      </c>
      <c r="P576" s="405" t="e">
        <f t="shared" si="46"/>
        <v>#VALUE!</v>
      </c>
    </row>
    <row r="577" spans="15:16">
      <c r="O577" s="405" t="e">
        <f t="shared" si="46"/>
        <v>#VALUE!</v>
      </c>
      <c r="P577" s="405" t="e">
        <f t="shared" si="46"/>
        <v>#VALUE!</v>
      </c>
    </row>
    <row r="578" spans="15:16">
      <c r="O578" s="405" t="e">
        <f t="shared" si="46"/>
        <v>#VALUE!</v>
      </c>
      <c r="P578" s="405" t="e">
        <f t="shared" si="46"/>
        <v>#VALUE!</v>
      </c>
    </row>
    <row r="579" spans="15:16">
      <c r="O579" s="405" t="e">
        <f t="shared" si="46"/>
        <v>#VALUE!</v>
      </c>
      <c r="P579" s="405" t="e">
        <f t="shared" si="46"/>
        <v>#VALUE!</v>
      </c>
    </row>
    <row r="580" spans="15:16">
      <c r="O580" s="405" t="e">
        <f t="shared" si="46"/>
        <v>#VALUE!</v>
      </c>
      <c r="P580" s="405" t="e">
        <f t="shared" si="46"/>
        <v>#VALUE!</v>
      </c>
    </row>
    <row r="581" spans="15:16">
      <c r="O581" s="405" t="e">
        <f t="shared" si="46"/>
        <v>#VALUE!</v>
      </c>
      <c r="P581" s="405" t="e">
        <f t="shared" si="46"/>
        <v>#VALUE!</v>
      </c>
    </row>
    <row r="582" spans="15:16">
      <c r="O582" s="405" t="e">
        <f t="shared" si="46"/>
        <v>#VALUE!</v>
      </c>
      <c r="P582" s="405" t="e">
        <f t="shared" si="46"/>
        <v>#VALUE!</v>
      </c>
    </row>
    <row r="583" spans="15:16">
      <c r="O583" s="405" t="e">
        <f t="shared" si="46"/>
        <v>#VALUE!</v>
      </c>
      <c r="P583" s="405" t="e">
        <f t="shared" si="46"/>
        <v>#VALUE!</v>
      </c>
    </row>
    <row r="584" spans="15:16">
      <c r="O584" s="405" t="e">
        <f t="shared" si="46"/>
        <v>#VALUE!</v>
      </c>
      <c r="P584" s="405" t="e">
        <f t="shared" si="46"/>
        <v>#VALUE!</v>
      </c>
    </row>
    <row r="585" spans="15:16">
      <c r="O585" s="405" t="e">
        <f t="shared" si="46"/>
        <v>#VALUE!</v>
      </c>
      <c r="P585" s="405" t="e">
        <f t="shared" si="46"/>
        <v>#VALUE!</v>
      </c>
    </row>
    <row r="586" spans="15:16">
      <c r="O586" s="405" t="e">
        <f t="shared" si="46"/>
        <v>#VALUE!</v>
      </c>
      <c r="P586" s="405" t="e">
        <f t="shared" si="46"/>
        <v>#VALUE!</v>
      </c>
    </row>
    <row r="587" spans="15:16">
      <c r="O587" s="405" t="e">
        <f t="shared" si="46"/>
        <v>#VALUE!</v>
      </c>
      <c r="P587" s="405" t="e">
        <f t="shared" si="46"/>
        <v>#VALUE!</v>
      </c>
    </row>
    <row r="588" spans="15:16">
      <c r="O588" s="405" t="e">
        <f t="shared" si="46"/>
        <v>#VALUE!</v>
      </c>
      <c r="P588" s="405" t="e">
        <f t="shared" si="46"/>
        <v>#VALUE!</v>
      </c>
    </row>
    <row r="589" spans="15:16">
      <c r="O589" s="405" t="e">
        <f t="shared" si="46"/>
        <v>#VALUE!</v>
      </c>
      <c r="P589" s="405" t="e">
        <f t="shared" si="46"/>
        <v>#VALUE!</v>
      </c>
    </row>
    <row r="590" spans="15:16">
      <c r="O590" s="405" t="e">
        <f t="shared" si="46"/>
        <v>#VALUE!</v>
      </c>
      <c r="P590" s="405" t="e">
        <f t="shared" si="46"/>
        <v>#VALUE!</v>
      </c>
    </row>
    <row r="591" spans="15:16">
      <c r="O591" s="405" t="e">
        <f t="shared" si="46"/>
        <v>#VALUE!</v>
      </c>
      <c r="P591" s="405" t="e">
        <f t="shared" si="46"/>
        <v>#VALUE!</v>
      </c>
    </row>
    <row r="592" spans="15:16">
      <c r="O592" s="405" t="e">
        <f t="shared" si="46"/>
        <v>#VALUE!</v>
      </c>
      <c r="P592" s="405" t="e">
        <f t="shared" si="46"/>
        <v>#VALUE!</v>
      </c>
    </row>
    <row r="593" spans="15:16">
      <c r="O593" s="405" t="e">
        <f t="shared" si="46"/>
        <v>#VALUE!</v>
      </c>
      <c r="P593" s="405" t="e">
        <f t="shared" si="46"/>
        <v>#VALUE!</v>
      </c>
    </row>
    <row r="594" spans="15:16">
      <c r="O594" s="405" t="e">
        <f t="shared" si="46"/>
        <v>#VALUE!</v>
      </c>
      <c r="P594" s="405" t="e">
        <f t="shared" si="46"/>
        <v>#VALUE!</v>
      </c>
    </row>
    <row r="595" spans="15:16">
      <c r="O595" s="405" t="e">
        <f t="shared" si="46"/>
        <v>#VALUE!</v>
      </c>
      <c r="P595" s="405" t="e">
        <f t="shared" si="46"/>
        <v>#VALUE!</v>
      </c>
    </row>
    <row r="596" spans="15:16">
      <c r="O596" s="405" t="e">
        <f t="shared" si="46"/>
        <v>#VALUE!</v>
      </c>
      <c r="P596" s="405" t="e">
        <f t="shared" si="46"/>
        <v>#VALUE!</v>
      </c>
    </row>
    <row r="597" spans="15:16">
      <c r="O597" s="405" t="e">
        <f t="shared" si="46"/>
        <v>#VALUE!</v>
      </c>
      <c r="P597" s="405" t="e">
        <f t="shared" si="46"/>
        <v>#VALUE!</v>
      </c>
    </row>
    <row r="598" spans="15:16">
      <c r="O598" s="405" t="e">
        <f t="shared" si="46"/>
        <v>#VALUE!</v>
      </c>
      <c r="P598" s="405" t="e">
        <f t="shared" si="46"/>
        <v>#VALUE!</v>
      </c>
    </row>
    <row r="599" spans="15:16">
      <c r="O599" s="405" t="e">
        <f t="shared" si="46"/>
        <v>#VALUE!</v>
      </c>
      <c r="P599" s="405" t="e">
        <f t="shared" si="46"/>
        <v>#VALUE!</v>
      </c>
    </row>
    <row r="600" spans="15:16">
      <c r="O600" s="405" t="e">
        <f t="shared" si="46"/>
        <v>#VALUE!</v>
      </c>
      <c r="P600" s="405" t="e">
        <f t="shared" si="46"/>
        <v>#VALUE!</v>
      </c>
    </row>
    <row r="601" spans="15:16">
      <c r="O601" s="405" t="e">
        <f t="shared" si="46"/>
        <v>#VALUE!</v>
      </c>
      <c r="P601" s="405" t="e">
        <f t="shared" si="46"/>
        <v>#VALUE!</v>
      </c>
    </row>
    <row r="602" spans="15:16">
      <c r="O602" s="405" t="e">
        <f t="shared" si="46"/>
        <v>#VALUE!</v>
      </c>
      <c r="P602" s="405" t="e">
        <f t="shared" si="46"/>
        <v>#VALUE!</v>
      </c>
    </row>
    <row r="603" spans="15:16">
      <c r="O603" s="405" t="e">
        <f t="shared" si="46"/>
        <v>#VALUE!</v>
      </c>
      <c r="P603" s="405" t="e">
        <f t="shared" si="46"/>
        <v>#VALUE!</v>
      </c>
    </row>
    <row r="604" spans="15:16">
      <c r="O604" s="405" t="e">
        <f t="shared" si="46"/>
        <v>#VALUE!</v>
      </c>
      <c r="P604" s="405" t="e">
        <f t="shared" si="46"/>
        <v>#VALUE!</v>
      </c>
    </row>
    <row r="605" spans="15:16">
      <c r="O605" s="405" t="e">
        <f t="shared" si="46"/>
        <v>#VALUE!</v>
      </c>
      <c r="P605" s="405" t="e">
        <f t="shared" si="46"/>
        <v>#VALUE!</v>
      </c>
    </row>
    <row r="606" spans="15:16">
      <c r="O606" s="405" t="e">
        <f t="shared" si="46"/>
        <v>#VALUE!</v>
      </c>
      <c r="P606" s="405" t="e">
        <f t="shared" si="46"/>
        <v>#VALUE!</v>
      </c>
    </row>
    <row r="607" spans="15:16">
      <c r="O607" s="405" t="e">
        <f t="shared" si="46"/>
        <v>#VALUE!</v>
      </c>
      <c r="P607" s="405" t="e">
        <f t="shared" si="46"/>
        <v>#VALUE!</v>
      </c>
    </row>
    <row r="608" spans="15:16">
      <c r="O608" s="405" t="e">
        <f t="shared" si="46"/>
        <v>#VALUE!</v>
      </c>
      <c r="P608" s="405" t="e">
        <f t="shared" si="46"/>
        <v>#VALUE!</v>
      </c>
    </row>
    <row r="609" spans="15:16">
      <c r="O609" s="405" t="e">
        <f t="shared" si="46"/>
        <v>#VALUE!</v>
      </c>
      <c r="P609" s="405" t="e">
        <f t="shared" si="46"/>
        <v>#VALUE!</v>
      </c>
    </row>
    <row r="610" spans="15:16">
      <c r="O610" s="405" t="e">
        <f t="shared" si="46"/>
        <v>#VALUE!</v>
      </c>
      <c r="P610" s="405" t="e">
        <f t="shared" si="46"/>
        <v>#VALUE!</v>
      </c>
    </row>
    <row r="611" spans="15:16">
      <c r="O611" s="405" t="e">
        <f t="shared" si="46"/>
        <v>#VALUE!</v>
      </c>
      <c r="P611" s="405" t="e">
        <f t="shared" si="46"/>
        <v>#VALUE!</v>
      </c>
    </row>
    <row r="612" spans="15:16">
      <c r="O612" s="405" t="e">
        <f t="shared" si="46"/>
        <v>#VALUE!</v>
      </c>
      <c r="P612" s="405" t="e">
        <f t="shared" si="46"/>
        <v>#VALUE!</v>
      </c>
    </row>
    <row r="613" spans="15:16">
      <c r="O613" s="405" t="e">
        <f t="shared" si="46"/>
        <v>#VALUE!</v>
      </c>
      <c r="P613" s="405" t="e">
        <f t="shared" si="46"/>
        <v>#VALUE!</v>
      </c>
    </row>
    <row r="614" spans="15:16">
      <c r="O614" s="405" t="e">
        <f t="shared" si="46"/>
        <v>#VALUE!</v>
      </c>
      <c r="P614" s="405" t="e">
        <f t="shared" si="46"/>
        <v>#VALUE!</v>
      </c>
    </row>
    <row r="615" spans="15:16">
      <c r="O615" s="405" t="e">
        <f t="shared" si="46"/>
        <v>#VALUE!</v>
      </c>
      <c r="P615" s="405" t="e">
        <f t="shared" si="46"/>
        <v>#VALUE!</v>
      </c>
    </row>
    <row r="616" spans="15:16">
      <c r="O616" s="405" t="e">
        <f t="shared" si="46"/>
        <v>#VALUE!</v>
      </c>
      <c r="P616" s="405" t="e">
        <f t="shared" si="46"/>
        <v>#VALUE!</v>
      </c>
    </row>
    <row r="617" spans="15:16">
      <c r="O617" s="405" t="e">
        <f t="shared" si="46"/>
        <v>#VALUE!</v>
      </c>
      <c r="P617" s="405" t="e">
        <f t="shared" si="46"/>
        <v>#VALUE!</v>
      </c>
    </row>
    <row r="618" spans="15:16">
      <c r="O618" s="405" t="e">
        <f t="shared" si="46"/>
        <v>#VALUE!</v>
      </c>
      <c r="P618" s="405" t="e">
        <f t="shared" si="46"/>
        <v>#VALUE!</v>
      </c>
    </row>
    <row r="619" spans="15:16">
      <c r="O619" s="405" t="e">
        <f t="shared" si="46"/>
        <v>#VALUE!</v>
      </c>
      <c r="P619" s="405" t="e">
        <f t="shared" si="46"/>
        <v>#VALUE!</v>
      </c>
    </row>
    <row r="620" spans="15:16">
      <c r="O620" s="405" t="e">
        <f t="shared" si="46"/>
        <v>#VALUE!</v>
      </c>
      <c r="P620" s="405" t="e">
        <f t="shared" si="46"/>
        <v>#VALUE!</v>
      </c>
    </row>
    <row r="621" spans="15:16">
      <c r="O621" s="405" t="e">
        <f t="shared" si="46"/>
        <v>#VALUE!</v>
      </c>
      <c r="P621" s="405" t="e">
        <f t="shared" si="46"/>
        <v>#VALUE!</v>
      </c>
    </row>
    <row r="622" spans="15:16">
      <c r="O622" s="405" t="e">
        <f t="shared" si="46"/>
        <v>#VALUE!</v>
      </c>
      <c r="P622" s="405" t="e">
        <f t="shared" si="46"/>
        <v>#VALUE!</v>
      </c>
    </row>
    <row r="623" spans="15:16">
      <c r="O623" s="405" t="e">
        <f t="shared" si="46"/>
        <v>#VALUE!</v>
      </c>
      <c r="P623" s="405" t="e">
        <f t="shared" si="46"/>
        <v>#VALUE!</v>
      </c>
    </row>
    <row r="624" spans="15:16">
      <c r="O624" s="405" t="e">
        <f t="shared" si="46"/>
        <v>#VALUE!</v>
      </c>
      <c r="P624" s="405" t="e">
        <f t="shared" si="46"/>
        <v>#VALUE!</v>
      </c>
    </row>
    <row r="625" spans="15:16">
      <c r="O625" s="405" t="e">
        <f t="shared" si="46"/>
        <v>#VALUE!</v>
      </c>
      <c r="P625" s="405" t="e">
        <f t="shared" si="46"/>
        <v>#VALUE!</v>
      </c>
    </row>
    <row r="626" spans="15:16">
      <c r="O626" s="405" t="e">
        <f t="shared" si="46"/>
        <v>#VALUE!</v>
      </c>
      <c r="P626" s="405" t="e">
        <f t="shared" si="46"/>
        <v>#VALUE!</v>
      </c>
    </row>
    <row r="627" spans="15:16">
      <c r="O627" s="405" t="e">
        <f t="shared" si="46"/>
        <v>#VALUE!</v>
      </c>
      <c r="P627" s="405" t="e">
        <f t="shared" si="46"/>
        <v>#VALUE!</v>
      </c>
    </row>
    <row r="628" spans="15:16">
      <c r="O628" s="405" t="e">
        <f t="shared" ref="O628:P691" si="47">O491-O566</f>
        <v>#VALUE!</v>
      </c>
      <c r="P628" s="405" t="e">
        <f t="shared" si="47"/>
        <v>#VALUE!</v>
      </c>
    </row>
    <row r="629" spans="15:16">
      <c r="O629" s="405" t="e">
        <f t="shared" si="47"/>
        <v>#VALUE!</v>
      </c>
      <c r="P629" s="405" t="e">
        <f t="shared" si="47"/>
        <v>#VALUE!</v>
      </c>
    </row>
    <row r="630" spans="15:16">
      <c r="O630" s="405" t="e">
        <f t="shared" si="47"/>
        <v>#VALUE!</v>
      </c>
      <c r="P630" s="405" t="e">
        <f t="shared" si="47"/>
        <v>#VALUE!</v>
      </c>
    </row>
    <row r="631" spans="15:16">
      <c r="O631" s="405" t="e">
        <f t="shared" si="47"/>
        <v>#VALUE!</v>
      </c>
      <c r="P631" s="405" t="e">
        <f t="shared" si="47"/>
        <v>#VALUE!</v>
      </c>
    </row>
    <row r="632" spans="15:16">
      <c r="O632" s="405" t="e">
        <f t="shared" si="47"/>
        <v>#VALUE!</v>
      </c>
      <c r="P632" s="405" t="e">
        <f t="shared" si="47"/>
        <v>#VALUE!</v>
      </c>
    </row>
    <row r="633" spans="15:16">
      <c r="O633" s="405" t="e">
        <f t="shared" si="47"/>
        <v>#VALUE!</v>
      </c>
      <c r="P633" s="405" t="e">
        <f t="shared" si="47"/>
        <v>#VALUE!</v>
      </c>
    </row>
    <row r="634" spans="15:16">
      <c r="O634" s="405" t="e">
        <f t="shared" si="47"/>
        <v>#VALUE!</v>
      </c>
      <c r="P634" s="405" t="e">
        <f t="shared" si="47"/>
        <v>#VALUE!</v>
      </c>
    </row>
    <row r="635" spans="15:16">
      <c r="O635" s="405" t="e">
        <f t="shared" si="47"/>
        <v>#VALUE!</v>
      </c>
      <c r="P635" s="405" t="e">
        <f t="shared" si="47"/>
        <v>#VALUE!</v>
      </c>
    </row>
    <row r="636" spans="15:16">
      <c r="O636" s="405" t="e">
        <f t="shared" si="47"/>
        <v>#VALUE!</v>
      </c>
      <c r="P636" s="405" t="e">
        <f t="shared" si="47"/>
        <v>#VALUE!</v>
      </c>
    </row>
    <row r="637" spans="15:16">
      <c r="O637" s="405" t="e">
        <f t="shared" si="47"/>
        <v>#VALUE!</v>
      </c>
      <c r="P637" s="405" t="e">
        <f t="shared" si="47"/>
        <v>#VALUE!</v>
      </c>
    </row>
    <row r="638" spans="15:16">
      <c r="O638" s="405" t="e">
        <f t="shared" si="47"/>
        <v>#VALUE!</v>
      </c>
      <c r="P638" s="405" t="e">
        <f t="shared" si="47"/>
        <v>#VALUE!</v>
      </c>
    </row>
    <row r="639" spans="15:16">
      <c r="O639" s="405" t="e">
        <f t="shared" si="47"/>
        <v>#VALUE!</v>
      </c>
      <c r="P639" s="405" t="e">
        <f t="shared" si="47"/>
        <v>#VALUE!</v>
      </c>
    </row>
    <row r="640" spans="15:16">
      <c r="O640" s="405" t="e">
        <f t="shared" si="47"/>
        <v>#VALUE!</v>
      </c>
      <c r="P640" s="405" t="e">
        <f t="shared" si="47"/>
        <v>#VALUE!</v>
      </c>
    </row>
    <row r="641" spans="15:16">
      <c r="O641" s="405" t="e">
        <f t="shared" si="47"/>
        <v>#VALUE!</v>
      </c>
      <c r="P641" s="405" t="e">
        <f t="shared" si="47"/>
        <v>#VALUE!</v>
      </c>
    </row>
    <row r="642" spans="15:16">
      <c r="O642" s="405" t="e">
        <f t="shared" si="47"/>
        <v>#VALUE!</v>
      </c>
      <c r="P642" s="405" t="e">
        <f t="shared" si="47"/>
        <v>#VALUE!</v>
      </c>
    </row>
    <row r="643" spans="15:16">
      <c r="O643" s="405" t="e">
        <f t="shared" si="47"/>
        <v>#VALUE!</v>
      </c>
      <c r="P643" s="405" t="e">
        <f t="shared" si="47"/>
        <v>#VALUE!</v>
      </c>
    </row>
    <row r="644" spans="15:16">
      <c r="O644" s="405" t="e">
        <f t="shared" si="47"/>
        <v>#VALUE!</v>
      </c>
      <c r="P644" s="405" t="e">
        <f t="shared" si="47"/>
        <v>#VALUE!</v>
      </c>
    </row>
    <row r="645" spans="15:16">
      <c r="O645" s="405" t="e">
        <f t="shared" si="47"/>
        <v>#VALUE!</v>
      </c>
      <c r="P645" s="405" t="e">
        <f t="shared" si="47"/>
        <v>#VALUE!</v>
      </c>
    </row>
    <row r="646" spans="15:16">
      <c r="O646" s="405" t="e">
        <f t="shared" si="47"/>
        <v>#VALUE!</v>
      </c>
      <c r="P646" s="405" t="e">
        <f t="shared" si="47"/>
        <v>#VALUE!</v>
      </c>
    </row>
    <row r="647" spans="15:16">
      <c r="O647" s="405" t="e">
        <f t="shared" si="47"/>
        <v>#VALUE!</v>
      </c>
      <c r="P647" s="405" t="e">
        <f t="shared" si="47"/>
        <v>#VALUE!</v>
      </c>
    </row>
    <row r="648" spans="15:16">
      <c r="O648" s="405" t="e">
        <f t="shared" si="47"/>
        <v>#VALUE!</v>
      </c>
      <c r="P648" s="405" t="e">
        <f t="shared" si="47"/>
        <v>#VALUE!</v>
      </c>
    </row>
    <row r="649" spans="15:16">
      <c r="O649" s="405" t="e">
        <f t="shared" si="47"/>
        <v>#VALUE!</v>
      </c>
      <c r="P649" s="405" t="e">
        <f t="shared" si="47"/>
        <v>#VALUE!</v>
      </c>
    </row>
    <row r="650" spans="15:16">
      <c r="O650" s="405" t="e">
        <f t="shared" si="47"/>
        <v>#VALUE!</v>
      </c>
      <c r="P650" s="405" t="e">
        <f t="shared" si="47"/>
        <v>#VALUE!</v>
      </c>
    </row>
    <row r="651" spans="15:16">
      <c r="O651" s="405" t="e">
        <f t="shared" si="47"/>
        <v>#VALUE!</v>
      </c>
      <c r="P651" s="405" t="e">
        <f t="shared" si="47"/>
        <v>#VALUE!</v>
      </c>
    </row>
    <row r="652" spans="15:16">
      <c r="O652" s="405" t="e">
        <f t="shared" si="47"/>
        <v>#VALUE!</v>
      </c>
      <c r="P652" s="405" t="e">
        <f t="shared" si="47"/>
        <v>#VALUE!</v>
      </c>
    </row>
    <row r="653" spans="15:16">
      <c r="O653" s="405" t="e">
        <f t="shared" si="47"/>
        <v>#VALUE!</v>
      </c>
      <c r="P653" s="405" t="e">
        <f t="shared" si="47"/>
        <v>#VALUE!</v>
      </c>
    </row>
    <row r="654" spans="15:16">
      <c r="O654" s="405" t="e">
        <f t="shared" si="47"/>
        <v>#VALUE!</v>
      </c>
      <c r="P654" s="405" t="e">
        <f t="shared" si="47"/>
        <v>#VALUE!</v>
      </c>
    </row>
    <row r="655" spans="15:16">
      <c r="O655" s="405" t="e">
        <f t="shared" si="47"/>
        <v>#VALUE!</v>
      </c>
      <c r="P655" s="405" t="e">
        <f t="shared" si="47"/>
        <v>#VALUE!</v>
      </c>
    </row>
    <row r="656" spans="15:16">
      <c r="O656" s="405" t="e">
        <f t="shared" si="47"/>
        <v>#VALUE!</v>
      </c>
      <c r="P656" s="405" t="e">
        <f t="shared" si="47"/>
        <v>#VALUE!</v>
      </c>
    </row>
    <row r="657" spans="15:16">
      <c r="O657" s="405" t="e">
        <f t="shared" si="47"/>
        <v>#VALUE!</v>
      </c>
      <c r="P657" s="405" t="e">
        <f t="shared" si="47"/>
        <v>#VALUE!</v>
      </c>
    </row>
    <row r="658" spans="15:16">
      <c r="O658" s="405" t="e">
        <f t="shared" si="47"/>
        <v>#VALUE!</v>
      </c>
      <c r="P658" s="405" t="e">
        <f t="shared" si="47"/>
        <v>#VALUE!</v>
      </c>
    </row>
    <row r="659" spans="15:16">
      <c r="O659" s="405" t="e">
        <f t="shared" si="47"/>
        <v>#VALUE!</v>
      </c>
      <c r="P659" s="405" t="e">
        <f t="shared" si="47"/>
        <v>#VALUE!</v>
      </c>
    </row>
    <row r="660" spans="15:16">
      <c r="O660" s="405" t="e">
        <f t="shared" si="47"/>
        <v>#VALUE!</v>
      </c>
      <c r="P660" s="405" t="e">
        <f t="shared" si="47"/>
        <v>#VALUE!</v>
      </c>
    </row>
    <row r="661" spans="15:16">
      <c r="O661" s="405" t="e">
        <f t="shared" si="47"/>
        <v>#VALUE!</v>
      </c>
      <c r="P661" s="405" t="e">
        <f t="shared" si="47"/>
        <v>#VALUE!</v>
      </c>
    </row>
    <row r="662" spans="15:16">
      <c r="O662" s="405" t="e">
        <f t="shared" si="47"/>
        <v>#VALUE!</v>
      </c>
      <c r="P662" s="405" t="e">
        <f t="shared" si="47"/>
        <v>#VALUE!</v>
      </c>
    </row>
    <row r="663" spans="15:16">
      <c r="O663" s="405" t="e">
        <f t="shared" si="47"/>
        <v>#VALUE!</v>
      </c>
      <c r="P663" s="405" t="e">
        <f t="shared" si="47"/>
        <v>#VALUE!</v>
      </c>
    </row>
    <row r="664" spans="15:16">
      <c r="O664" s="405" t="e">
        <f t="shared" si="47"/>
        <v>#VALUE!</v>
      </c>
      <c r="P664" s="405" t="e">
        <f t="shared" si="47"/>
        <v>#VALUE!</v>
      </c>
    </row>
    <row r="665" spans="15:16">
      <c r="O665" s="405" t="e">
        <f t="shared" si="47"/>
        <v>#VALUE!</v>
      </c>
      <c r="P665" s="405" t="e">
        <f t="shared" si="47"/>
        <v>#VALUE!</v>
      </c>
    </row>
    <row r="666" spans="15:16">
      <c r="O666" s="405" t="e">
        <f t="shared" si="47"/>
        <v>#VALUE!</v>
      </c>
      <c r="P666" s="405" t="e">
        <f t="shared" si="47"/>
        <v>#VALUE!</v>
      </c>
    </row>
    <row r="667" spans="15:16">
      <c r="O667" s="405" t="e">
        <f t="shared" si="47"/>
        <v>#VALUE!</v>
      </c>
      <c r="P667" s="405" t="e">
        <f t="shared" si="47"/>
        <v>#VALUE!</v>
      </c>
    </row>
    <row r="668" spans="15:16">
      <c r="O668" s="405" t="e">
        <f t="shared" si="47"/>
        <v>#VALUE!</v>
      </c>
      <c r="P668" s="405" t="e">
        <f t="shared" si="47"/>
        <v>#VALUE!</v>
      </c>
    </row>
    <row r="669" spans="15:16">
      <c r="O669" s="405" t="e">
        <f t="shared" si="47"/>
        <v>#VALUE!</v>
      </c>
      <c r="P669" s="405" t="e">
        <f t="shared" si="47"/>
        <v>#VALUE!</v>
      </c>
    </row>
    <row r="670" spans="15:16">
      <c r="O670" s="405" t="e">
        <f t="shared" si="47"/>
        <v>#VALUE!</v>
      </c>
      <c r="P670" s="405" t="e">
        <f t="shared" si="47"/>
        <v>#VALUE!</v>
      </c>
    </row>
    <row r="671" spans="15:16">
      <c r="O671" s="405" t="e">
        <f t="shared" si="47"/>
        <v>#VALUE!</v>
      </c>
      <c r="P671" s="405" t="e">
        <f t="shared" si="47"/>
        <v>#VALUE!</v>
      </c>
    </row>
    <row r="672" spans="15:16">
      <c r="O672" s="405" t="e">
        <f t="shared" si="47"/>
        <v>#VALUE!</v>
      </c>
      <c r="P672" s="405" t="e">
        <f t="shared" si="47"/>
        <v>#VALUE!</v>
      </c>
    </row>
    <row r="673" spans="15:16">
      <c r="O673" s="405" t="e">
        <f t="shared" si="47"/>
        <v>#VALUE!</v>
      </c>
      <c r="P673" s="405" t="e">
        <f t="shared" si="47"/>
        <v>#VALUE!</v>
      </c>
    </row>
    <row r="674" spans="15:16">
      <c r="O674" s="405" t="e">
        <f t="shared" si="47"/>
        <v>#VALUE!</v>
      </c>
      <c r="P674" s="405" t="e">
        <f t="shared" si="47"/>
        <v>#VALUE!</v>
      </c>
    </row>
    <row r="675" spans="15:16">
      <c r="O675" s="405" t="e">
        <f t="shared" si="47"/>
        <v>#VALUE!</v>
      </c>
      <c r="P675" s="405" t="e">
        <f t="shared" si="47"/>
        <v>#VALUE!</v>
      </c>
    </row>
    <row r="676" spans="15:16">
      <c r="O676" s="405" t="e">
        <f t="shared" si="47"/>
        <v>#VALUE!</v>
      </c>
      <c r="P676" s="405" t="e">
        <f t="shared" si="47"/>
        <v>#VALUE!</v>
      </c>
    </row>
    <row r="677" spans="15:16">
      <c r="O677" s="405" t="e">
        <f t="shared" si="47"/>
        <v>#VALUE!</v>
      </c>
      <c r="P677" s="405" t="e">
        <f t="shared" si="47"/>
        <v>#VALUE!</v>
      </c>
    </row>
    <row r="678" spans="15:16">
      <c r="O678" s="405" t="e">
        <f t="shared" si="47"/>
        <v>#VALUE!</v>
      </c>
      <c r="P678" s="405" t="e">
        <f t="shared" si="47"/>
        <v>#VALUE!</v>
      </c>
    </row>
    <row r="679" spans="15:16">
      <c r="O679" s="405" t="e">
        <f t="shared" si="47"/>
        <v>#VALUE!</v>
      </c>
      <c r="P679" s="405" t="e">
        <f t="shared" si="47"/>
        <v>#VALUE!</v>
      </c>
    </row>
    <row r="680" spans="15:16">
      <c r="O680" s="405" t="e">
        <f t="shared" si="47"/>
        <v>#VALUE!</v>
      </c>
      <c r="P680" s="405" t="e">
        <f t="shared" si="47"/>
        <v>#VALUE!</v>
      </c>
    </row>
    <row r="681" spans="15:16">
      <c r="O681" s="405" t="e">
        <f t="shared" si="47"/>
        <v>#VALUE!</v>
      </c>
      <c r="P681" s="405" t="e">
        <f t="shared" si="47"/>
        <v>#VALUE!</v>
      </c>
    </row>
    <row r="682" spans="15:16">
      <c r="O682" s="405" t="e">
        <f t="shared" si="47"/>
        <v>#VALUE!</v>
      </c>
      <c r="P682" s="405" t="e">
        <f t="shared" si="47"/>
        <v>#VALUE!</v>
      </c>
    </row>
    <row r="683" spans="15:16">
      <c r="O683" s="405" t="e">
        <f t="shared" si="47"/>
        <v>#VALUE!</v>
      </c>
      <c r="P683" s="405" t="e">
        <f t="shared" si="47"/>
        <v>#VALUE!</v>
      </c>
    </row>
    <row r="684" spans="15:16">
      <c r="O684" s="405" t="e">
        <f t="shared" si="47"/>
        <v>#VALUE!</v>
      </c>
      <c r="P684" s="405" t="e">
        <f t="shared" si="47"/>
        <v>#VALUE!</v>
      </c>
    </row>
    <row r="685" spans="15:16">
      <c r="O685" s="405" t="e">
        <f t="shared" si="47"/>
        <v>#VALUE!</v>
      </c>
      <c r="P685" s="405" t="e">
        <f t="shared" si="47"/>
        <v>#VALUE!</v>
      </c>
    </row>
    <row r="686" spans="15:16">
      <c r="O686" s="405" t="e">
        <f t="shared" si="47"/>
        <v>#VALUE!</v>
      </c>
      <c r="P686" s="405" t="e">
        <f t="shared" si="47"/>
        <v>#VALUE!</v>
      </c>
    </row>
    <row r="687" spans="15:16">
      <c r="O687" s="405" t="e">
        <f t="shared" si="47"/>
        <v>#VALUE!</v>
      </c>
      <c r="P687" s="405" t="e">
        <f t="shared" si="47"/>
        <v>#VALUE!</v>
      </c>
    </row>
    <row r="688" spans="15:16">
      <c r="O688" s="405" t="e">
        <f t="shared" si="47"/>
        <v>#VALUE!</v>
      </c>
      <c r="P688" s="405" t="e">
        <f t="shared" si="47"/>
        <v>#VALUE!</v>
      </c>
    </row>
    <row r="689" spans="15:16">
      <c r="O689" s="405" t="e">
        <f t="shared" si="47"/>
        <v>#VALUE!</v>
      </c>
      <c r="P689" s="405" t="e">
        <f t="shared" si="47"/>
        <v>#VALUE!</v>
      </c>
    </row>
    <row r="690" spans="15:16">
      <c r="O690" s="405" t="e">
        <f t="shared" si="47"/>
        <v>#VALUE!</v>
      </c>
      <c r="P690" s="405" t="e">
        <f t="shared" si="47"/>
        <v>#VALUE!</v>
      </c>
    </row>
    <row r="691" spans="15:16">
      <c r="O691" s="405" t="e">
        <f t="shared" si="47"/>
        <v>#VALUE!</v>
      </c>
      <c r="P691" s="405" t="e">
        <f t="shared" si="47"/>
        <v>#VALUE!</v>
      </c>
    </row>
    <row r="692" spans="15:16">
      <c r="O692" s="405" t="e">
        <f t="shared" ref="O692:P748" si="48">O555-O630</f>
        <v>#VALUE!</v>
      </c>
      <c r="P692" s="405" t="e">
        <f t="shared" si="48"/>
        <v>#VALUE!</v>
      </c>
    </row>
    <row r="693" spans="15:16">
      <c r="O693" s="405" t="e">
        <f t="shared" si="48"/>
        <v>#VALUE!</v>
      </c>
      <c r="P693" s="405" t="e">
        <f t="shared" si="48"/>
        <v>#VALUE!</v>
      </c>
    </row>
    <row r="694" spans="15:16">
      <c r="O694" s="405" t="e">
        <f t="shared" si="48"/>
        <v>#VALUE!</v>
      </c>
      <c r="P694" s="405" t="e">
        <f t="shared" si="48"/>
        <v>#VALUE!</v>
      </c>
    </row>
    <row r="695" spans="15:16">
      <c r="O695" s="405" t="e">
        <f t="shared" si="48"/>
        <v>#VALUE!</v>
      </c>
      <c r="P695" s="405" t="e">
        <f t="shared" si="48"/>
        <v>#VALUE!</v>
      </c>
    </row>
    <row r="696" spans="15:16">
      <c r="O696" s="405" t="e">
        <f t="shared" si="48"/>
        <v>#VALUE!</v>
      </c>
      <c r="P696" s="405" t="e">
        <f t="shared" si="48"/>
        <v>#VALUE!</v>
      </c>
    </row>
    <row r="697" spans="15:16">
      <c r="O697" s="405" t="e">
        <f t="shared" si="48"/>
        <v>#VALUE!</v>
      </c>
      <c r="P697" s="405" t="e">
        <f t="shared" si="48"/>
        <v>#VALUE!</v>
      </c>
    </row>
    <row r="698" spans="15:16">
      <c r="O698" s="405" t="e">
        <f t="shared" si="48"/>
        <v>#VALUE!</v>
      </c>
      <c r="P698" s="405" t="e">
        <f t="shared" si="48"/>
        <v>#VALUE!</v>
      </c>
    </row>
    <row r="699" spans="15:16">
      <c r="O699" s="405" t="e">
        <f t="shared" si="48"/>
        <v>#VALUE!</v>
      </c>
      <c r="P699" s="405" t="e">
        <f t="shared" si="48"/>
        <v>#VALUE!</v>
      </c>
    </row>
    <row r="700" spans="15:16">
      <c r="O700" s="405" t="e">
        <f t="shared" si="48"/>
        <v>#VALUE!</v>
      </c>
      <c r="P700" s="405" t="e">
        <f t="shared" si="48"/>
        <v>#VALUE!</v>
      </c>
    </row>
    <row r="701" spans="15:16">
      <c r="O701" s="405" t="e">
        <f t="shared" si="48"/>
        <v>#VALUE!</v>
      </c>
      <c r="P701" s="405" t="e">
        <f t="shared" si="48"/>
        <v>#VALUE!</v>
      </c>
    </row>
    <row r="702" spans="15:16">
      <c r="O702" s="405" t="e">
        <f t="shared" si="48"/>
        <v>#VALUE!</v>
      </c>
      <c r="P702" s="405" t="e">
        <f t="shared" si="48"/>
        <v>#VALUE!</v>
      </c>
    </row>
    <row r="703" spans="15:16">
      <c r="O703" s="405" t="e">
        <f t="shared" si="48"/>
        <v>#VALUE!</v>
      </c>
      <c r="P703" s="405" t="e">
        <f t="shared" si="48"/>
        <v>#VALUE!</v>
      </c>
    </row>
    <row r="704" spans="15:16">
      <c r="O704" s="405" t="e">
        <f t="shared" si="48"/>
        <v>#VALUE!</v>
      </c>
      <c r="P704" s="405" t="e">
        <f t="shared" si="48"/>
        <v>#VALUE!</v>
      </c>
    </row>
    <row r="705" spans="15:16">
      <c r="O705" s="405" t="e">
        <f t="shared" si="48"/>
        <v>#VALUE!</v>
      </c>
      <c r="P705" s="405" t="e">
        <f t="shared" si="48"/>
        <v>#VALUE!</v>
      </c>
    </row>
    <row r="706" spans="15:16">
      <c r="O706" s="405" t="e">
        <f t="shared" si="48"/>
        <v>#VALUE!</v>
      </c>
      <c r="P706" s="405" t="e">
        <f t="shared" si="48"/>
        <v>#VALUE!</v>
      </c>
    </row>
    <row r="707" spans="15:16">
      <c r="O707" s="405" t="e">
        <f t="shared" si="48"/>
        <v>#VALUE!</v>
      </c>
      <c r="P707" s="405" t="e">
        <f t="shared" si="48"/>
        <v>#VALUE!</v>
      </c>
    </row>
    <row r="708" spans="15:16">
      <c r="O708" s="405" t="e">
        <f t="shared" si="48"/>
        <v>#VALUE!</v>
      </c>
      <c r="P708" s="405" t="e">
        <f t="shared" si="48"/>
        <v>#VALUE!</v>
      </c>
    </row>
    <row r="709" spans="15:16">
      <c r="O709" s="405" t="e">
        <f t="shared" si="48"/>
        <v>#VALUE!</v>
      </c>
      <c r="P709" s="405" t="e">
        <f t="shared" si="48"/>
        <v>#VALUE!</v>
      </c>
    </row>
    <row r="710" spans="15:16">
      <c r="O710" s="405" t="e">
        <f t="shared" si="48"/>
        <v>#VALUE!</v>
      </c>
      <c r="P710" s="405" t="e">
        <f t="shared" si="48"/>
        <v>#VALUE!</v>
      </c>
    </row>
    <row r="711" spans="15:16">
      <c r="O711" s="405" t="e">
        <f t="shared" si="48"/>
        <v>#VALUE!</v>
      </c>
      <c r="P711" s="405" t="e">
        <f t="shared" si="48"/>
        <v>#VALUE!</v>
      </c>
    </row>
    <row r="712" spans="15:16">
      <c r="O712" s="405" t="e">
        <f t="shared" si="48"/>
        <v>#VALUE!</v>
      </c>
      <c r="P712" s="405" t="e">
        <f t="shared" si="48"/>
        <v>#VALUE!</v>
      </c>
    </row>
    <row r="713" spans="15:16">
      <c r="O713" s="405" t="e">
        <f t="shared" si="48"/>
        <v>#VALUE!</v>
      </c>
      <c r="P713" s="405" t="e">
        <f t="shared" si="48"/>
        <v>#VALUE!</v>
      </c>
    </row>
    <row r="714" spans="15:16">
      <c r="O714" s="405" t="e">
        <f t="shared" si="48"/>
        <v>#VALUE!</v>
      </c>
      <c r="P714" s="405" t="e">
        <f t="shared" si="48"/>
        <v>#VALUE!</v>
      </c>
    </row>
    <row r="715" spans="15:16">
      <c r="O715" s="405" t="e">
        <f t="shared" si="48"/>
        <v>#VALUE!</v>
      </c>
      <c r="P715" s="405" t="e">
        <f t="shared" si="48"/>
        <v>#VALUE!</v>
      </c>
    </row>
    <row r="716" spans="15:16">
      <c r="O716" s="405" t="e">
        <f t="shared" si="48"/>
        <v>#VALUE!</v>
      </c>
      <c r="P716" s="405" t="e">
        <f t="shared" si="48"/>
        <v>#VALUE!</v>
      </c>
    </row>
    <row r="717" spans="15:16">
      <c r="O717" s="405" t="e">
        <f t="shared" si="48"/>
        <v>#VALUE!</v>
      </c>
      <c r="P717" s="405" t="e">
        <f t="shared" si="48"/>
        <v>#VALUE!</v>
      </c>
    </row>
    <row r="718" spans="15:16">
      <c r="O718" s="405" t="e">
        <f t="shared" si="48"/>
        <v>#VALUE!</v>
      </c>
      <c r="P718" s="405" t="e">
        <f t="shared" si="48"/>
        <v>#VALUE!</v>
      </c>
    </row>
    <row r="719" spans="15:16">
      <c r="O719" s="405" t="e">
        <f t="shared" si="48"/>
        <v>#VALUE!</v>
      </c>
      <c r="P719" s="405" t="e">
        <f t="shared" si="48"/>
        <v>#VALUE!</v>
      </c>
    </row>
    <row r="720" spans="15:16">
      <c r="O720" s="405" t="e">
        <f t="shared" si="48"/>
        <v>#VALUE!</v>
      </c>
      <c r="P720" s="405" t="e">
        <f t="shared" si="48"/>
        <v>#VALUE!</v>
      </c>
    </row>
    <row r="721" spans="15:16">
      <c r="O721" s="405" t="e">
        <f t="shared" si="48"/>
        <v>#VALUE!</v>
      </c>
      <c r="P721" s="405" t="e">
        <f t="shared" si="48"/>
        <v>#VALUE!</v>
      </c>
    </row>
    <row r="722" spans="15:16">
      <c r="O722" s="405" t="e">
        <f t="shared" si="48"/>
        <v>#VALUE!</v>
      </c>
      <c r="P722" s="405" t="e">
        <f t="shared" si="48"/>
        <v>#VALUE!</v>
      </c>
    </row>
    <row r="723" spans="15:16">
      <c r="O723" s="405" t="e">
        <f t="shared" si="48"/>
        <v>#VALUE!</v>
      </c>
      <c r="P723" s="405" t="e">
        <f t="shared" si="48"/>
        <v>#VALUE!</v>
      </c>
    </row>
    <row r="724" spans="15:16">
      <c r="O724" s="405" t="e">
        <f t="shared" si="48"/>
        <v>#VALUE!</v>
      </c>
      <c r="P724" s="405" t="e">
        <f t="shared" si="48"/>
        <v>#VALUE!</v>
      </c>
    </row>
    <row r="725" spans="15:16">
      <c r="O725" s="405" t="e">
        <f t="shared" si="48"/>
        <v>#VALUE!</v>
      </c>
      <c r="P725" s="405" t="e">
        <f t="shared" si="48"/>
        <v>#VALUE!</v>
      </c>
    </row>
    <row r="726" spans="15:16">
      <c r="O726" s="405" t="e">
        <f t="shared" si="48"/>
        <v>#VALUE!</v>
      </c>
      <c r="P726" s="405" t="e">
        <f t="shared" si="48"/>
        <v>#VALUE!</v>
      </c>
    </row>
    <row r="727" spans="15:16">
      <c r="O727" s="405" t="e">
        <f t="shared" si="48"/>
        <v>#VALUE!</v>
      </c>
      <c r="P727" s="405" t="e">
        <f t="shared" si="48"/>
        <v>#VALUE!</v>
      </c>
    </row>
    <row r="728" spans="15:16">
      <c r="O728" s="405" t="e">
        <f t="shared" si="48"/>
        <v>#VALUE!</v>
      </c>
      <c r="P728" s="405" t="e">
        <f t="shared" si="48"/>
        <v>#VALUE!</v>
      </c>
    </row>
    <row r="729" spans="15:16">
      <c r="O729" s="405" t="e">
        <f t="shared" si="48"/>
        <v>#VALUE!</v>
      </c>
      <c r="P729" s="405" t="e">
        <f t="shared" si="48"/>
        <v>#VALUE!</v>
      </c>
    </row>
    <row r="730" spans="15:16">
      <c r="O730" s="405" t="e">
        <f t="shared" si="48"/>
        <v>#VALUE!</v>
      </c>
      <c r="P730" s="405" t="e">
        <f t="shared" si="48"/>
        <v>#VALUE!</v>
      </c>
    </row>
    <row r="731" spans="15:16">
      <c r="O731" s="405" t="e">
        <f t="shared" si="48"/>
        <v>#VALUE!</v>
      </c>
      <c r="P731" s="405" t="e">
        <f t="shared" si="48"/>
        <v>#VALUE!</v>
      </c>
    </row>
    <row r="732" spans="15:16">
      <c r="O732" s="405" t="e">
        <f t="shared" si="48"/>
        <v>#VALUE!</v>
      </c>
      <c r="P732" s="405" t="e">
        <f t="shared" si="48"/>
        <v>#VALUE!</v>
      </c>
    </row>
    <row r="733" spans="15:16">
      <c r="O733" s="405" t="e">
        <f t="shared" si="48"/>
        <v>#VALUE!</v>
      </c>
      <c r="P733" s="405" t="e">
        <f t="shared" si="48"/>
        <v>#VALUE!</v>
      </c>
    </row>
    <row r="734" spans="15:16">
      <c r="O734" s="405" t="e">
        <f t="shared" si="48"/>
        <v>#VALUE!</v>
      </c>
      <c r="P734" s="405" t="e">
        <f t="shared" si="48"/>
        <v>#VALUE!</v>
      </c>
    </row>
    <row r="735" spans="15:16">
      <c r="O735" s="405" t="e">
        <f t="shared" si="48"/>
        <v>#VALUE!</v>
      </c>
      <c r="P735" s="405" t="e">
        <f t="shared" si="48"/>
        <v>#VALUE!</v>
      </c>
    </row>
    <row r="736" spans="15:16">
      <c r="O736" s="405" t="e">
        <f t="shared" si="48"/>
        <v>#VALUE!</v>
      </c>
      <c r="P736" s="405" t="e">
        <f t="shared" si="48"/>
        <v>#VALUE!</v>
      </c>
    </row>
    <row r="737" spans="15:16">
      <c r="O737" s="405" t="e">
        <f t="shared" si="48"/>
        <v>#VALUE!</v>
      </c>
      <c r="P737" s="405" t="e">
        <f t="shared" si="48"/>
        <v>#VALUE!</v>
      </c>
    </row>
    <row r="738" spans="15:16">
      <c r="O738" s="405" t="e">
        <f t="shared" si="48"/>
        <v>#VALUE!</v>
      </c>
      <c r="P738" s="405" t="e">
        <f t="shared" si="48"/>
        <v>#VALUE!</v>
      </c>
    </row>
    <row r="739" spans="15:16">
      <c r="O739" s="405" t="e">
        <f t="shared" si="48"/>
        <v>#VALUE!</v>
      </c>
      <c r="P739" s="405" t="e">
        <f t="shared" si="48"/>
        <v>#VALUE!</v>
      </c>
    </row>
    <row r="740" spans="15:16">
      <c r="O740" s="405" t="e">
        <f t="shared" si="48"/>
        <v>#VALUE!</v>
      </c>
      <c r="P740" s="405" t="e">
        <f t="shared" si="48"/>
        <v>#VALUE!</v>
      </c>
    </row>
    <row r="741" spans="15:16">
      <c r="O741" s="405" t="e">
        <f t="shared" si="48"/>
        <v>#VALUE!</v>
      </c>
      <c r="P741" s="405" t="e">
        <f t="shared" si="48"/>
        <v>#VALUE!</v>
      </c>
    </row>
    <row r="742" spans="15:16">
      <c r="O742" s="405" t="e">
        <f t="shared" si="48"/>
        <v>#VALUE!</v>
      </c>
      <c r="P742" s="405" t="e">
        <f t="shared" si="48"/>
        <v>#VALUE!</v>
      </c>
    </row>
    <row r="743" spans="15:16">
      <c r="O743" s="405" t="e">
        <f t="shared" si="48"/>
        <v>#VALUE!</v>
      </c>
      <c r="P743" s="405" t="e">
        <f t="shared" si="48"/>
        <v>#VALUE!</v>
      </c>
    </row>
    <row r="744" spans="15:16">
      <c r="O744" s="405" t="e">
        <f t="shared" si="48"/>
        <v>#VALUE!</v>
      </c>
      <c r="P744" s="405" t="e">
        <f t="shared" si="48"/>
        <v>#VALUE!</v>
      </c>
    </row>
    <row r="745" spans="15:16">
      <c r="O745" s="405" t="e">
        <f t="shared" si="48"/>
        <v>#VALUE!</v>
      </c>
      <c r="P745" s="405" t="e">
        <f t="shared" si="48"/>
        <v>#VALUE!</v>
      </c>
    </row>
    <row r="746" spans="15:16">
      <c r="O746" s="405" t="e">
        <f t="shared" si="48"/>
        <v>#VALUE!</v>
      </c>
      <c r="P746" s="405" t="e">
        <f t="shared" si="48"/>
        <v>#VALUE!</v>
      </c>
    </row>
    <row r="747" spans="15:16">
      <c r="O747" s="405" t="e">
        <f t="shared" si="48"/>
        <v>#VALUE!</v>
      </c>
      <c r="P747" s="405" t="e">
        <f t="shared" si="48"/>
        <v>#VALUE!</v>
      </c>
    </row>
    <row r="748" spans="15:16">
      <c r="O748" s="405" t="e">
        <f t="shared" si="48"/>
        <v>#VALUE!</v>
      </c>
      <c r="P748" s="405" t="e">
        <f t="shared" si="48"/>
        <v>#VALUE!</v>
      </c>
    </row>
  </sheetData>
  <autoFilter ref="C1:M1" xr:uid="{00000000-0009-0000-0000-000010000000}"/>
  <mergeCells count="1">
    <mergeCell ref="Z11:AC1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view="pageBreakPreview" zoomScaleNormal="100" zoomScaleSheetLayoutView="100" workbookViewId="0">
      <selection activeCell="C17" sqref="C17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D4FA-AFBB-4079-BBA0-76A5AB1360F8}">
  <sheetPr codeName="Sheet20"/>
  <dimension ref="A1:M12"/>
  <sheetViews>
    <sheetView workbookViewId="0">
      <selection activeCell="U47" sqref="U47"/>
    </sheetView>
  </sheetViews>
  <sheetFormatPr defaultRowHeight="15"/>
  <cols>
    <col min="1" max="1" width="26.5703125" customWidth="1"/>
    <col min="4" max="4" width="5.85546875" customWidth="1"/>
  </cols>
  <sheetData>
    <row r="1" spans="1:13" ht="15.75" thickBot="1">
      <c r="A1" t="s">
        <v>186</v>
      </c>
      <c r="B1" s="79">
        <v>4.4999999999999998E-2</v>
      </c>
    </row>
    <row r="2" spans="1:13" ht="15.75" thickBot="1">
      <c r="A2" t="s">
        <v>393</v>
      </c>
      <c r="B2" s="80">
        <v>5.0000000000000001E-3</v>
      </c>
      <c r="F2" s="469" t="s">
        <v>186</v>
      </c>
      <c r="G2" s="470"/>
      <c r="H2" s="470"/>
      <c r="I2" s="470"/>
      <c r="J2" s="470"/>
      <c r="K2" s="471"/>
    </row>
    <row r="3" spans="1:13" ht="15.75" thickBot="1">
      <c r="A3" s="6" t="s">
        <v>222</v>
      </c>
      <c r="B3" s="81">
        <v>302</v>
      </c>
      <c r="C3" s="69" t="s">
        <v>85</v>
      </c>
      <c r="D3" s="6"/>
      <c r="E3" s="34">
        <f ca="1">'DCF Analysis'!D22</f>
        <v>44.930679046420479</v>
      </c>
      <c r="F3" s="82">
        <v>0.02</v>
      </c>
      <c r="G3" s="82">
        <v>2.2499999999999999E-2</v>
      </c>
      <c r="H3" s="82">
        <v>0.03</v>
      </c>
      <c r="I3" s="71">
        <v>3.2500000000000001E-2</v>
      </c>
      <c r="J3" s="71">
        <v>0.04</v>
      </c>
      <c r="K3" s="71">
        <v>4.2500000000000003E-2</v>
      </c>
    </row>
    <row r="4" spans="1:13">
      <c r="D4" s="76"/>
      <c r="E4" s="83">
        <v>0</v>
      </c>
      <c r="F4" s="242"/>
      <c r="G4" s="242"/>
      <c r="H4" s="242"/>
      <c r="I4" s="242"/>
      <c r="J4" s="242"/>
      <c r="K4" s="242"/>
    </row>
    <row r="5" spans="1:13">
      <c r="D5" s="77"/>
      <c r="E5" s="83">
        <v>2.5000000000000001E-3</v>
      </c>
      <c r="F5" s="242"/>
      <c r="G5" s="242"/>
      <c r="H5" s="242"/>
      <c r="I5" s="242"/>
      <c r="J5" s="242"/>
      <c r="K5" s="242"/>
    </row>
    <row r="6" spans="1:13">
      <c r="D6" s="77"/>
      <c r="E6" s="83">
        <v>5.0000000000000001E-3</v>
      </c>
      <c r="F6" s="242"/>
      <c r="G6" s="242"/>
      <c r="H6" s="242"/>
      <c r="I6" s="242"/>
      <c r="J6" s="242"/>
      <c r="K6" s="242"/>
    </row>
    <row r="7" spans="1:13">
      <c r="D7" s="77"/>
      <c r="E7" s="83">
        <v>7.4999999999999997E-3</v>
      </c>
      <c r="F7" s="242"/>
      <c r="G7" s="242"/>
      <c r="H7" s="242"/>
      <c r="I7" s="242"/>
      <c r="J7" s="242"/>
      <c r="K7" s="242"/>
      <c r="L7" s="84"/>
      <c r="M7" s="84"/>
    </row>
    <row r="8" spans="1:13">
      <c r="A8" t="s">
        <v>85</v>
      </c>
      <c r="D8" s="77"/>
      <c r="E8" s="83">
        <v>0.01</v>
      </c>
      <c r="F8" s="242"/>
      <c r="G8" s="242"/>
      <c r="H8" s="242"/>
      <c r="I8" s="242"/>
      <c r="J8" s="242"/>
      <c r="K8" s="242"/>
      <c r="M8" s="75"/>
    </row>
    <row r="9" spans="1:13">
      <c r="D9" s="77"/>
      <c r="E9" s="83">
        <f>0.01+0.0025</f>
        <v>1.2500000000000001E-2</v>
      </c>
      <c r="F9" s="242"/>
      <c r="G9" s="242"/>
      <c r="H9" s="242"/>
      <c r="I9" s="242"/>
      <c r="J9" s="242"/>
      <c r="K9" s="242"/>
    </row>
    <row r="10" spans="1:13">
      <c r="D10" s="77"/>
      <c r="E10" s="83">
        <f>0.01+0.005</f>
        <v>1.4999999999999999E-2</v>
      </c>
      <c r="F10" s="242"/>
      <c r="G10" s="242"/>
      <c r="H10" s="242"/>
      <c r="I10" s="242"/>
      <c r="J10" s="242"/>
      <c r="K10" s="242"/>
    </row>
    <row r="11" spans="1:13" ht="15.75" thickBot="1">
      <c r="D11" s="78"/>
      <c r="E11" s="83">
        <v>1.7500000000000002E-2</v>
      </c>
      <c r="F11" s="242"/>
      <c r="G11" s="242"/>
      <c r="H11" s="242"/>
      <c r="I11" s="242"/>
      <c r="J11" s="242"/>
      <c r="K11" s="242"/>
    </row>
    <row r="12" spans="1:13">
      <c r="M12" s="84"/>
    </row>
  </sheetData>
  <mergeCells count="1">
    <mergeCell ref="F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3"/>
  <sheetViews>
    <sheetView zoomScale="98" zoomScaleNormal="98" workbookViewId="0">
      <selection activeCell="B20" sqref="B20"/>
    </sheetView>
  </sheetViews>
  <sheetFormatPr defaultRowHeight="15"/>
  <cols>
    <col min="1" max="1" width="49.140625" customWidth="1"/>
    <col min="2" max="4" width="11.85546875" bestFit="1" customWidth="1"/>
  </cols>
  <sheetData>
    <row r="1" spans="1:10" ht="15.75">
      <c r="A1" s="4" t="s">
        <v>135</v>
      </c>
      <c r="B1" s="2"/>
      <c r="C1" s="2"/>
      <c r="D1" s="2"/>
      <c r="E1" s="2"/>
      <c r="F1" s="2"/>
    </row>
    <row r="2" spans="1:10" ht="15.75" customHeight="1">
      <c r="A2" s="2"/>
      <c r="B2" s="467" t="s">
        <v>82</v>
      </c>
      <c r="C2" s="467"/>
      <c r="D2" s="467"/>
      <c r="E2" s="2"/>
      <c r="F2" s="2"/>
    </row>
    <row r="3" spans="1:10" ht="31.5" customHeight="1">
      <c r="A3" s="3" t="s">
        <v>136</v>
      </c>
      <c r="B3" s="466" t="s">
        <v>1</v>
      </c>
      <c r="C3" s="466"/>
      <c r="D3" s="466"/>
      <c r="E3" s="2"/>
      <c r="F3" s="2"/>
    </row>
    <row r="4" spans="1:10" ht="31.5">
      <c r="A4" s="3" t="s">
        <v>0</v>
      </c>
      <c r="B4" s="277" t="s">
        <v>325</v>
      </c>
      <c r="C4" s="277" t="s">
        <v>368</v>
      </c>
      <c r="D4" s="279" t="s">
        <v>369</v>
      </c>
      <c r="E4" s="2"/>
      <c r="F4" s="2"/>
      <c r="G4" s="155"/>
      <c r="H4" s="155"/>
      <c r="I4" s="155"/>
    </row>
    <row r="5" spans="1:10" ht="15.75">
      <c r="A5" s="2" t="s">
        <v>2</v>
      </c>
      <c r="B5" s="437">
        <v>6615</v>
      </c>
      <c r="C5" s="437">
        <v>8107</v>
      </c>
      <c r="D5" s="437">
        <v>8691</v>
      </c>
      <c r="E5" s="2"/>
      <c r="F5" s="2"/>
      <c r="H5" s="155"/>
    </row>
    <row r="6" spans="1:10" ht="15.75">
      <c r="A6" s="2" t="s">
        <v>3</v>
      </c>
      <c r="B6" s="440"/>
      <c r="C6" s="440"/>
      <c r="D6" s="440"/>
      <c r="E6" s="2"/>
      <c r="F6" s="2"/>
      <c r="G6" s="156"/>
      <c r="H6" s="274"/>
      <c r="I6" s="156"/>
    </row>
    <row r="7" spans="1:10" ht="15.75">
      <c r="A7" s="2" t="s">
        <v>4</v>
      </c>
      <c r="B7" s="438">
        <v>4241</v>
      </c>
      <c r="C7" s="443">
        <v>5414</v>
      </c>
      <c r="D7" s="438">
        <v>5692</v>
      </c>
      <c r="E7" s="2"/>
      <c r="F7" s="2"/>
      <c r="G7" s="156"/>
      <c r="H7" s="156"/>
      <c r="I7" s="156"/>
    </row>
    <row r="8" spans="1:10" ht="15.75">
      <c r="A8" s="2" t="s">
        <v>5</v>
      </c>
      <c r="B8" s="438">
        <v>728</v>
      </c>
      <c r="C8" s="443">
        <v>842</v>
      </c>
      <c r="D8" s="438">
        <v>947</v>
      </c>
      <c r="E8" s="2"/>
      <c r="F8" s="2"/>
      <c r="G8" s="156"/>
      <c r="H8" s="156"/>
      <c r="I8" s="156"/>
    </row>
    <row r="9" spans="1:10" ht="15.75">
      <c r="A9" s="2" t="s">
        <v>6</v>
      </c>
      <c r="B9" s="438">
        <v>563</v>
      </c>
      <c r="C9" s="443">
        <v>610</v>
      </c>
      <c r="D9" s="438">
        <v>622</v>
      </c>
      <c r="E9" s="2"/>
      <c r="F9" s="2"/>
      <c r="G9" s="156"/>
      <c r="H9" s="156"/>
      <c r="I9" s="156"/>
    </row>
    <row r="10" spans="1:10" ht="15.75">
      <c r="A10" s="2" t="s">
        <v>7</v>
      </c>
      <c r="B10" s="438">
        <v>91</v>
      </c>
      <c r="C10" s="443">
        <v>91</v>
      </c>
      <c r="D10" s="438">
        <v>93</v>
      </c>
      <c r="E10" s="2"/>
      <c r="F10" s="2"/>
      <c r="G10" s="156"/>
      <c r="H10" s="156"/>
      <c r="I10" s="156"/>
    </row>
    <row r="11" spans="1:10" ht="15.75">
      <c r="A11" s="2" t="s">
        <v>8</v>
      </c>
      <c r="B11" s="438">
        <v>-73</v>
      </c>
      <c r="C11" s="443">
        <v>140</v>
      </c>
      <c r="D11" s="438">
        <v>221</v>
      </c>
      <c r="E11" s="2"/>
      <c r="F11" s="2"/>
      <c r="G11" s="156"/>
      <c r="H11" s="156"/>
      <c r="I11" s="156"/>
    </row>
    <row r="12" spans="1:10" ht="15.75">
      <c r="A12" s="2" t="s">
        <v>9</v>
      </c>
      <c r="B12" s="438">
        <v>55</v>
      </c>
      <c r="C12" s="443">
        <v>31</v>
      </c>
      <c r="D12" s="438">
        <v>9</v>
      </c>
      <c r="E12" s="2"/>
      <c r="F12" s="2"/>
      <c r="G12" s="156"/>
      <c r="H12" s="156"/>
      <c r="I12" s="156"/>
    </row>
    <row r="13" spans="1:10" ht="15.75">
      <c r="A13" s="2" t="s">
        <v>10</v>
      </c>
      <c r="B13" s="444">
        <f>SUM(B7:B12)</f>
        <v>5605</v>
      </c>
      <c r="C13" s="445">
        <v>7128</v>
      </c>
      <c r="D13" s="444">
        <f>SUM(D7:D12)</f>
        <v>7584</v>
      </c>
      <c r="E13" s="2"/>
      <c r="F13" s="2"/>
      <c r="G13" s="156"/>
      <c r="H13" s="156"/>
      <c r="I13" s="156"/>
    </row>
    <row r="14" spans="1:10" ht="15.75">
      <c r="A14" s="2" t="s">
        <v>11</v>
      </c>
      <c r="B14" s="446">
        <f>B5-B13</f>
        <v>1010</v>
      </c>
      <c r="C14" s="447">
        <f>C5-C13</f>
        <v>979</v>
      </c>
      <c r="D14" s="446">
        <f>D5-D13</f>
        <v>1107</v>
      </c>
      <c r="E14" s="2"/>
      <c r="F14" s="2"/>
      <c r="G14" s="156"/>
      <c r="H14" s="156"/>
      <c r="I14" s="156"/>
      <c r="J14" s="2"/>
    </row>
    <row r="15" spans="1:10" ht="15.75">
      <c r="A15" s="2" t="s">
        <v>12</v>
      </c>
      <c r="B15" s="438">
        <v>183</v>
      </c>
      <c r="C15" s="443">
        <v>356</v>
      </c>
      <c r="D15" s="438">
        <v>345</v>
      </c>
      <c r="E15" s="2"/>
      <c r="F15" s="2"/>
      <c r="G15" s="156"/>
      <c r="H15" s="156"/>
      <c r="I15" s="156"/>
      <c r="J15" s="2"/>
    </row>
    <row r="16" spans="1:10" ht="15.75">
      <c r="A16" s="2" t="s">
        <v>13</v>
      </c>
      <c r="B16" s="438">
        <v>3</v>
      </c>
      <c r="C16" s="443">
        <v>2</v>
      </c>
      <c r="D16" s="438">
        <v>4</v>
      </c>
      <c r="E16" s="2"/>
      <c r="F16" s="2"/>
      <c r="G16" s="156"/>
      <c r="H16" s="156"/>
      <c r="I16" s="156"/>
      <c r="J16" s="2"/>
    </row>
    <row r="17" spans="1:10" ht="15.75">
      <c r="A17" s="2" t="s">
        <v>14</v>
      </c>
      <c r="B17" s="438">
        <f>B14-B15+B16</f>
        <v>830</v>
      </c>
      <c r="C17" s="443">
        <f>C14-C15+C16</f>
        <v>625</v>
      </c>
      <c r="D17" s="438">
        <v>766</v>
      </c>
      <c r="E17" s="2"/>
      <c r="F17" s="2"/>
      <c r="G17" s="156"/>
      <c r="H17" s="156"/>
      <c r="I17" s="156"/>
      <c r="J17" s="2"/>
    </row>
    <row r="18" spans="1:10" ht="15.75">
      <c r="A18" s="2" t="s">
        <v>15</v>
      </c>
      <c r="B18" s="448">
        <v>106</v>
      </c>
      <c r="C18" s="445">
        <v>151</v>
      </c>
      <c r="D18" s="448">
        <v>174</v>
      </c>
      <c r="E18" s="2"/>
      <c r="F18" s="2"/>
      <c r="G18" s="156"/>
      <c r="H18" s="156"/>
      <c r="I18" s="156"/>
      <c r="J18" s="2"/>
    </row>
    <row r="19" spans="1:10" ht="15.75">
      <c r="A19" s="2" t="s">
        <v>16</v>
      </c>
      <c r="B19" s="438">
        <v>724</v>
      </c>
      <c r="C19" s="443">
        <v>474</v>
      </c>
      <c r="D19" s="438">
        <v>592</v>
      </c>
      <c r="E19" s="2"/>
      <c r="F19" s="2"/>
      <c r="G19" s="156"/>
      <c r="H19" s="156"/>
      <c r="I19" s="156"/>
      <c r="J19" s="2"/>
    </row>
    <row r="20" spans="1:10" ht="15.75">
      <c r="A20" s="2" t="s">
        <v>17</v>
      </c>
      <c r="B20" s="448">
        <v>-463</v>
      </c>
      <c r="C20" s="445">
        <v>-263</v>
      </c>
      <c r="D20" s="448">
        <v>1036</v>
      </c>
      <c r="E20" s="2"/>
      <c r="F20" s="2"/>
      <c r="G20" s="155"/>
      <c r="H20" s="156"/>
      <c r="I20" s="155"/>
      <c r="J20" s="2"/>
    </row>
    <row r="21" spans="1:10" ht="15.75">
      <c r="A21" s="2" t="s">
        <v>18</v>
      </c>
      <c r="B21" s="437">
        <v>261</v>
      </c>
      <c r="C21" s="443">
        <v>211</v>
      </c>
      <c r="D21" s="437">
        <f>D20+D19</f>
        <v>1628</v>
      </c>
      <c r="E21" s="2"/>
      <c r="F21" s="2"/>
      <c r="H21" s="156"/>
      <c r="J21" s="2"/>
    </row>
    <row r="22" spans="1:10" ht="15.75">
      <c r="A22" s="2"/>
      <c r="B22" s="449"/>
      <c r="C22" s="443" t="s">
        <v>85</v>
      </c>
      <c r="D22" s="449"/>
      <c r="E22" s="2"/>
      <c r="F22" s="2"/>
      <c r="G22" s="209"/>
      <c r="H22" s="156"/>
      <c r="I22" s="209"/>
      <c r="J22" s="2"/>
    </row>
    <row r="23" spans="1:10" ht="15.75">
      <c r="A23" s="1" t="s">
        <v>120</v>
      </c>
      <c r="B23" s="450">
        <v>426</v>
      </c>
      <c r="C23" s="451">
        <v>423</v>
      </c>
      <c r="D23" s="450">
        <v>426</v>
      </c>
      <c r="F23" s="2"/>
      <c r="G23" s="156"/>
      <c r="H23" s="155"/>
      <c r="I23" s="156"/>
      <c r="J23" s="2"/>
    </row>
    <row r="24" spans="1:10" ht="15.75">
      <c r="B24" s="468"/>
      <c r="C24" s="468"/>
      <c r="D24" s="468"/>
      <c r="F24" s="2"/>
      <c r="H24" s="274"/>
      <c r="J24" s="2"/>
    </row>
    <row r="25" spans="1:10" ht="15.75">
      <c r="B25" s="468"/>
      <c r="C25" s="468"/>
      <c r="D25" s="468"/>
      <c r="F25" s="2"/>
      <c r="G25" s="209"/>
      <c r="H25" s="209"/>
      <c r="I25" s="209"/>
      <c r="J25" s="2"/>
    </row>
    <row r="26" spans="1:10" ht="15.75">
      <c r="F26" s="2"/>
      <c r="G26" s="156"/>
      <c r="H26" s="276"/>
      <c r="I26" s="156"/>
    </row>
    <row r="27" spans="1:10">
      <c r="H27" s="209"/>
    </row>
    <row r="28" spans="1:10">
      <c r="H28" s="156"/>
    </row>
    <row r="29" spans="1:10">
      <c r="H29" s="274"/>
    </row>
    <row r="30" spans="1:10">
      <c r="H30" s="209"/>
    </row>
    <row r="31" spans="1:10">
      <c r="H31" s="276"/>
    </row>
    <row r="32" spans="1:10">
      <c r="H32" s="209"/>
    </row>
    <row r="33" spans="8:8">
      <c r="H33" s="156"/>
    </row>
  </sheetData>
  <mergeCells count="4">
    <mergeCell ref="B3:D3"/>
    <mergeCell ref="B2:D2"/>
    <mergeCell ref="B24:D24"/>
    <mergeCell ref="B25:D25"/>
  </mergeCells>
  <printOptions headings="1" gridLines="1"/>
  <pageMargins left="0.7" right="0.7" top="0.75" bottom="0.75" header="0.3" footer="0.3"/>
  <pageSetup orientation="portrait"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E51"/>
  <sheetViews>
    <sheetView zoomScale="85" zoomScaleNormal="85" workbookViewId="0">
      <selection activeCell="B41" sqref="B41"/>
    </sheetView>
  </sheetViews>
  <sheetFormatPr defaultRowHeight="15"/>
  <cols>
    <col min="1" max="1" width="48.7109375" style="274" customWidth="1"/>
    <col min="2" max="3" width="17.140625" style="274" customWidth="1"/>
    <col min="4" max="4" width="17.140625" customWidth="1"/>
    <col min="5" max="5" width="10.7109375" bestFit="1" customWidth="1"/>
    <col min="7" max="7" width="9.140625" customWidth="1"/>
  </cols>
  <sheetData>
    <row r="3" spans="1:5" ht="15.75">
      <c r="A3" s="273" t="s">
        <v>133</v>
      </c>
      <c r="B3" s="277" t="s">
        <v>325</v>
      </c>
      <c r="C3" s="277" t="s">
        <v>368</v>
      </c>
      <c r="D3" s="279" t="s">
        <v>369</v>
      </c>
      <c r="E3" s="1"/>
    </row>
    <row r="4" spans="1:5" ht="31.5" customHeight="1">
      <c r="A4" s="280" t="s">
        <v>19</v>
      </c>
      <c r="D4" s="278" t="s">
        <v>85</v>
      </c>
      <c r="E4" s="1"/>
    </row>
    <row r="5" spans="1:5" ht="24.75" customHeight="1">
      <c r="A5" s="281" t="s">
        <v>20</v>
      </c>
      <c r="B5" s="437">
        <v>49</v>
      </c>
      <c r="C5" s="437">
        <v>31</v>
      </c>
      <c r="D5" s="437">
        <v>859</v>
      </c>
      <c r="E5" s="1"/>
    </row>
    <row r="6" spans="1:5" ht="16.5" customHeight="1">
      <c r="A6" s="281" t="s">
        <v>21</v>
      </c>
      <c r="B6" s="438">
        <v>563</v>
      </c>
      <c r="C6" s="438">
        <v>574</v>
      </c>
      <c r="D6" s="438">
        <v>575</v>
      </c>
      <c r="E6" s="1"/>
    </row>
    <row r="7" spans="1:5" ht="16.5" customHeight="1">
      <c r="A7" s="281" t="s">
        <v>22</v>
      </c>
      <c r="B7" s="438">
        <v>887</v>
      </c>
      <c r="C7" s="438">
        <v>863</v>
      </c>
      <c r="D7" s="438">
        <v>871</v>
      </c>
      <c r="E7" s="1"/>
    </row>
    <row r="8" spans="1:5" ht="15.75">
      <c r="A8" s="281" t="s">
        <v>23</v>
      </c>
      <c r="B8" s="438">
        <v>71</v>
      </c>
      <c r="C8" s="438">
        <v>71</v>
      </c>
      <c r="D8" s="438">
        <v>80</v>
      </c>
      <c r="E8" s="1"/>
    </row>
    <row r="9" spans="1:5" ht="16.5" customHeight="1">
      <c r="A9" s="281" t="s">
        <v>370</v>
      </c>
      <c r="B9" s="438">
        <v>726</v>
      </c>
      <c r="C9" s="438">
        <v>428</v>
      </c>
      <c r="D9" s="438">
        <v>0</v>
      </c>
      <c r="E9" s="1"/>
    </row>
    <row r="10" spans="1:5" ht="16.5" customHeight="1">
      <c r="A10" s="281" t="s">
        <v>24</v>
      </c>
      <c r="B10" s="438">
        <v>2296</v>
      </c>
      <c r="C10" s="438">
        <v>1967</v>
      </c>
      <c r="D10" s="438">
        <v>2385</v>
      </c>
      <c r="E10" s="1"/>
    </row>
    <row r="11" spans="1:5" ht="15.75">
      <c r="A11" s="281" t="s">
        <v>25</v>
      </c>
      <c r="B11" s="438">
        <v>2466</v>
      </c>
      <c r="C11" s="438">
        <v>2455</v>
      </c>
      <c r="D11" s="438">
        <v>2368</v>
      </c>
      <c r="E11" s="1"/>
    </row>
    <row r="12" spans="1:5" ht="16.5" customHeight="1">
      <c r="A12" s="281" t="s">
        <v>26</v>
      </c>
      <c r="B12" s="438">
        <v>3864</v>
      </c>
      <c r="C12" s="438">
        <v>4017</v>
      </c>
      <c r="D12" s="438">
        <v>3986</v>
      </c>
      <c r="E12" s="1"/>
    </row>
    <row r="13" spans="1:5" ht="16.5" customHeight="1">
      <c r="A13" s="281" t="s">
        <v>27</v>
      </c>
      <c r="B13" s="438">
        <v>3664</v>
      </c>
      <c r="C13" s="438">
        <v>3415</v>
      </c>
      <c r="D13" s="438">
        <v>3350</v>
      </c>
      <c r="E13" s="1"/>
    </row>
    <row r="14" spans="1:5" ht="30">
      <c r="A14" s="281" t="s">
        <v>371</v>
      </c>
      <c r="B14" s="438">
        <v>189</v>
      </c>
      <c r="C14" s="438">
        <v>127</v>
      </c>
      <c r="D14" s="438">
        <v>283</v>
      </c>
      <c r="E14" s="1"/>
    </row>
    <row r="15" spans="1:5" ht="15.75">
      <c r="A15" s="281" t="s">
        <v>372</v>
      </c>
      <c r="B15" s="438">
        <v>2050</v>
      </c>
      <c r="C15" s="438">
        <v>1167</v>
      </c>
      <c r="D15" s="438">
        <v>0</v>
      </c>
      <c r="E15" s="1"/>
    </row>
    <row r="16" spans="1:5" ht="15.75">
      <c r="A16" s="281" t="s">
        <v>28</v>
      </c>
      <c r="B16" s="439">
        <f>SUM(B10:B15)</f>
        <v>14529</v>
      </c>
      <c r="C16" s="439">
        <f>SUM(C10:C15)</f>
        <v>13148</v>
      </c>
      <c r="D16" s="439">
        <f>SUM(D10:D15)</f>
        <v>12372</v>
      </c>
    </row>
    <row r="17" spans="1:5" ht="15.75">
      <c r="A17" s="280" t="s">
        <v>29</v>
      </c>
      <c r="B17" s="440"/>
      <c r="C17" s="440"/>
      <c r="D17" s="440"/>
      <c r="E17" s="1"/>
    </row>
    <row r="18" spans="1:5" ht="15.75">
      <c r="A18" s="281" t="s">
        <v>30</v>
      </c>
      <c r="B18" s="438">
        <v>1525</v>
      </c>
      <c r="C18" s="438">
        <v>1371</v>
      </c>
      <c r="D18" s="438">
        <v>1202</v>
      </c>
      <c r="E18" s="1"/>
    </row>
    <row r="19" spans="1:5" ht="16.5" customHeight="1">
      <c r="A19" s="281" t="s">
        <v>31</v>
      </c>
      <c r="B19" s="438">
        <v>705</v>
      </c>
      <c r="C19" s="438">
        <v>814</v>
      </c>
      <c r="D19" s="438">
        <v>1049</v>
      </c>
      <c r="E19" s="1"/>
    </row>
    <row r="20" spans="1:5" ht="15.75">
      <c r="A20" s="281" t="s">
        <v>32</v>
      </c>
      <c r="B20" s="438">
        <v>516</v>
      </c>
      <c r="C20" s="438">
        <v>609</v>
      </c>
      <c r="D20" s="438">
        <v>693</v>
      </c>
      <c r="E20" s="1"/>
    </row>
    <row r="21" spans="1:5" ht="15.75">
      <c r="A21" s="281" t="s">
        <v>373</v>
      </c>
      <c r="B21" s="438">
        <v>107</v>
      </c>
      <c r="C21" s="438">
        <v>107</v>
      </c>
      <c r="D21" s="438">
        <v>107</v>
      </c>
      <c r="E21" s="1"/>
    </row>
    <row r="22" spans="1:5" ht="15.75">
      <c r="A22" s="281" t="s">
        <v>33</v>
      </c>
      <c r="B22" s="438">
        <v>10</v>
      </c>
      <c r="C22" s="438">
        <v>15</v>
      </c>
      <c r="D22" s="438">
        <v>24</v>
      </c>
      <c r="E22" s="1"/>
    </row>
    <row r="23" spans="1:5" ht="16.5" customHeight="1">
      <c r="A23" s="281" t="s">
        <v>374</v>
      </c>
      <c r="B23" s="438">
        <v>731</v>
      </c>
      <c r="C23" s="438">
        <v>469</v>
      </c>
      <c r="D23" s="438">
        <v>0</v>
      </c>
      <c r="E23" s="1"/>
    </row>
    <row r="24" spans="1:5" ht="15.75">
      <c r="A24" s="281" t="s">
        <v>34</v>
      </c>
      <c r="B24" s="438">
        <f>SUM(B18:B23)</f>
        <v>3594</v>
      </c>
      <c r="C24" s="438">
        <f>SUM(C18:C23)</f>
        <v>3385</v>
      </c>
      <c r="D24" s="438">
        <f>SUM(D18:D23)</f>
        <v>3075</v>
      </c>
      <c r="E24" s="1"/>
    </row>
    <row r="25" spans="1:5" ht="15.75">
      <c r="A25" s="281" t="s">
        <v>35</v>
      </c>
      <c r="B25" s="438">
        <v>7991</v>
      </c>
      <c r="C25" s="438">
        <v>7103</v>
      </c>
      <c r="D25" s="438">
        <v>4994</v>
      </c>
      <c r="E25" s="1"/>
    </row>
    <row r="26" spans="1:5" ht="15.75">
      <c r="A26" s="281" t="s">
        <v>36</v>
      </c>
      <c r="B26" s="438">
        <v>960</v>
      </c>
      <c r="C26" s="438">
        <v>924</v>
      </c>
      <c r="D26" s="438">
        <v>914</v>
      </c>
      <c r="E26" s="1"/>
    </row>
    <row r="27" spans="1:5" ht="16.5" customHeight="1">
      <c r="A27" s="281" t="s">
        <v>124</v>
      </c>
      <c r="B27" s="438">
        <v>547</v>
      </c>
      <c r="C27" s="438">
        <v>559</v>
      </c>
      <c r="D27" s="438">
        <v>820</v>
      </c>
      <c r="E27" s="1"/>
    </row>
    <row r="28" spans="1:5" ht="15.75">
      <c r="A28" s="281" t="s">
        <v>375</v>
      </c>
      <c r="B28" s="438">
        <v>64</v>
      </c>
      <c r="C28" s="438">
        <v>65</v>
      </c>
      <c r="D28" s="438">
        <v>0</v>
      </c>
      <c r="E28" s="1"/>
    </row>
    <row r="29" spans="1:5" ht="15.75">
      <c r="A29" s="281" t="s">
        <v>37</v>
      </c>
      <c r="B29" s="438">
        <f>SUM(B24:B28)</f>
        <v>13156</v>
      </c>
      <c r="C29" s="438">
        <f>SUM(C24:C28)</f>
        <v>12036</v>
      </c>
      <c r="D29" s="438">
        <f>SUM(D24:D28)</f>
        <v>9803</v>
      </c>
      <c r="E29" s="1"/>
    </row>
    <row r="30" spans="1:5" ht="15.75">
      <c r="A30" s="281" t="s">
        <v>38</v>
      </c>
      <c r="B30" s="441" t="s">
        <v>85</v>
      </c>
      <c r="C30" s="441" t="s">
        <v>85</v>
      </c>
      <c r="D30" s="441" t="s">
        <v>85</v>
      </c>
      <c r="E30" s="1"/>
    </row>
    <row r="31" spans="1:5" ht="16.5" customHeight="1">
      <c r="A31" s="280" t="s">
        <v>39</v>
      </c>
      <c r="B31" s="440"/>
      <c r="C31" s="440"/>
      <c r="D31" s="440"/>
      <c r="E31" s="1"/>
    </row>
    <row r="32" spans="1:5" ht="15.75">
      <c r="A32" s="281" t="s">
        <v>40</v>
      </c>
      <c r="B32" s="438">
        <v>0</v>
      </c>
      <c r="C32" s="438">
        <v>0</v>
      </c>
      <c r="D32" s="438">
        <v>0</v>
      </c>
      <c r="E32" s="1"/>
    </row>
    <row r="33" spans="1:5" ht="30">
      <c r="A33" s="281" t="s">
        <v>41</v>
      </c>
      <c r="B33" s="438">
        <v>12</v>
      </c>
      <c r="C33" s="438">
        <v>12</v>
      </c>
      <c r="D33" s="438">
        <v>12</v>
      </c>
      <c r="E33" s="1"/>
    </row>
    <row r="34" spans="1:5" ht="15.75">
      <c r="A34" s="281" t="s">
        <v>42</v>
      </c>
      <c r="B34" s="438">
        <v>349</v>
      </c>
      <c r="C34" s="438">
        <v>372</v>
      </c>
      <c r="D34" s="438">
        <v>394</v>
      </c>
      <c r="E34" s="1"/>
    </row>
    <row r="35" spans="1:5" ht="16.5" customHeight="1">
      <c r="A35" s="281" t="s">
        <v>43</v>
      </c>
      <c r="B35" s="438">
        <v>2224</v>
      </c>
      <c r="C35" s="438">
        <v>1993</v>
      </c>
      <c r="D35" s="438">
        <v>3190</v>
      </c>
      <c r="E35" s="1"/>
    </row>
    <row r="36" spans="1:5" ht="15.75">
      <c r="A36" s="281" t="s">
        <v>44</v>
      </c>
      <c r="B36" s="438">
        <v>-1103</v>
      </c>
      <c r="C36" s="438">
        <v>-1076</v>
      </c>
      <c r="D36" s="438">
        <v>-1023</v>
      </c>
      <c r="E36" s="1"/>
    </row>
    <row r="37" spans="1:5" ht="15.75">
      <c r="A37" s="281" t="s">
        <v>45</v>
      </c>
      <c r="B37" s="438">
        <v>-118</v>
      </c>
      <c r="C37" s="438">
        <v>-198</v>
      </c>
      <c r="D37" s="438">
        <v>-10</v>
      </c>
      <c r="E37" s="1"/>
    </row>
    <row r="38" spans="1:5" ht="15.75">
      <c r="A38" s="281" t="s">
        <v>46</v>
      </c>
      <c r="B38" s="438">
        <f>SUM(B32:B37)</f>
        <v>1364</v>
      </c>
      <c r="C38" s="438">
        <f>SUM(C32:C37)</f>
        <v>1103</v>
      </c>
      <c r="D38" s="438">
        <f>SUM(D32:D37)</f>
        <v>2563</v>
      </c>
      <c r="E38" s="1"/>
    </row>
    <row r="39" spans="1:5" ht="16.5" customHeight="1">
      <c r="A39" s="281" t="s">
        <v>47</v>
      </c>
      <c r="B39" s="438">
        <v>9</v>
      </c>
      <c r="C39" s="438">
        <v>9</v>
      </c>
      <c r="D39" s="438">
        <v>6</v>
      </c>
      <c r="E39" s="1"/>
    </row>
    <row r="40" spans="1:5" ht="15.75">
      <c r="A40" s="281" t="s">
        <v>48</v>
      </c>
      <c r="B40" s="438">
        <v>1373</v>
      </c>
      <c r="C40" s="438">
        <v>1112</v>
      </c>
      <c r="D40" s="438">
        <f>D38+D39</f>
        <v>2569</v>
      </c>
      <c r="E40" s="1"/>
    </row>
    <row r="41" spans="1:5" ht="15.75">
      <c r="A41" s="281" t="s">
        <v>49</v>
      </c>
      <c r="B41" s="437">
        <f>B40+B29</f>
        <v>14529</v>
      </c>
      <c r="C41" s="437">
        <f>C40+C29</f>
        <v>13148</v>
      </c>
      <c r="D41" s="437">
        <f>D40+D29</f>
        <v>12372</v>
      </c>
      <c r="E41" s="1"/>
    </row>
    <row r="42" spans="1:5" ht="15.75">
      <c r="A42" s="281" t="s">
        <v>50</v>
      </c>
      <c r="B42" s="438">
        <v>40</v>
      </c>
      <c r="C42" s="438">
        <v>40</v>
      </c>
      <c r="D42" s="438">
        <v>40</v>
      </c>
      <c r="E42" s="1"/>
    </row>
    <row r="43" spans="1:5" ht="16.5" customHeight="1">
      <c r="A43" s="281" t="s">
        <v>51</v>
      </c>
      <c r="B43" s="438">
        <v>0</v>
      </c>
      <c r="C43" s="438">
        <v>0</v>
      </c>
      <c r="D43" s="438">
        <v>0</v>
      </c>
      <c r="E43" s="1"/>
    </row>
    <row r="44" spans="1:5" ht="15.75">
      <c r="A44" s="281" t="s">
        <v>52</v>
      </c>
      <c r="B44" s="442">
        <v>3.7499999999999999E-2</v>
      </c>
      <c r="C44" s="442">
        <v>3.7499999999999999E-2</v>
      </c>
      <c r="D44" s="442">
        <v>3.7499999999999999E-2</v>
      </c>
      <c r="E44" s="1"/>
    </row>
    <row r="45" spans="1:5" ht="15.75">
      <c r="A45" s="281" t="s">
        <v>53</v>
      </c>
      <c r="B45" s="438">
        <v>560</v>
      </c>
      <c r="C45" s="438">
        <v>560</v>
      </c>
      <c r="D45" s="438">
        <v>560</v>
      </c>
      <c r="E45" s="1"/>
    </row>
    <row r="46" spans="1:5">
      <c r="A46" s="281" t="s">
        <v>376</v>
      </c>
      <c r="B46" s="438">
        <v>323</v>
      </c>
      <c r="C46" s="438">
        <v>323</v>
      </c>
      <c r="D46" s="438">
        <v>323</v>
      </c>
    </row>
    <row r="47" spans="1:5">
      <c r="A47" s="281" t="s">
        <v>85</v>
      </c>
      <c r="D47" s="274"/>
    </row>
    <row r="48" spans="1:5">
      <c r="A48" s="280"/>
      <c r="D48" s="274"/>
    </row>
    <row r="49" spans="1:4">
      <c r="A49" s="281"/>
      <c r="B49" s="155"/>
      <c r="C49" s="155"/>
      <c r="D49" s="155"/>
    </row>
    <row r="50" spans="1:4">
      <c r="D50" s="274"/>
    </row>
    <row r="51" spans="1:4">
      <c r="D51" s="274"/>
    </row>
  </sheetData>
  <printOptions headings="1" gridLines="1"/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</sheetPr>
  <dimension ref="A1"/>
  <sheetViews>
    <sheetView view="pageBreakPreview" zoomScaleNormal="100" zoomScaleSheetLayoutView="100" workbookViewId="0">
      <selection activeCell="F26" sqref="F26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1:Q34"/>
  <sheetViews>
    <sheetView showGridLines="0" zoomScaleNormal="100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5" sqref="L5"/>
    </sheetView>
  </sheetViews>
  <sheetFormatPr defaultRowHeight="12.75"/>
  <cols>
    <col min="1" max="1" width="2.7109375" style="6" customWidth="1"/>
    <col min="2" max="2" width="27.5703125" style="6" bestFit="1" customWidth="1"/>
    <col min="3" max="3" width="2.7109375" style="6" customWidth="1"/>
    <col min="4" max="4" width="9.140625" style="6" customWidth="1"/>
    <col min="5" max="5" width="7.42578125" style="6" customWidth="1"/>
    <col min="6" max="6" width="9.7109375" style="6" customWidth="1"/>
    <col min="7" max="7" width="2.7109375" style="6" customWidth="1"/>
    <col min="8" max="8" width="9.5703125" style="6" customWidth="1"/>
    <col min="9" max="9" width="8.85546875" style="6" customWidth="1"/>
    <col min="10" max="10" width="11.5703125" style="6" customWidth="1"/>
    <col min="11" max="11" width="2.7109375" style="6" customWidth="1"/>
    <col min="12" max="12" width="35.42578125" style="6" customWidth="1"/>
    <col min="13" max="13" width="33.5703125" style="6" customWidth="1"/>
    <col min="14" max="16384" width="9.140625" style="6"/>
  </cols>
  <sheetData>
    <row r="1" spans="2:17">
      <c r="B1" s="6" t="s">
        <v>85</v>
      </c>
    </row>
    <row r="2" spans="2:17">
      <c r="B2" s="6" t="s">
        <v>137</v>
      </c>
      <c r="D2" s="33" t="s">
        <v>134</v>
      </c>
      <c r="E2" s="33"/>
      <c r="F2" s="33"/>
      <c r="G2" s="27"/>
      <c r="H2" s="33" t="s">
        <v>81</v>
      </c>
      <c r="I2" s="33"/>
      <c r="J2" s="33"/>
      <c r="K2" s="29"/>
    </row>
    <row r="3" spans="2:17">
      <c r="D3" s="26">
        <v>2018</v>
      </c>
      <c r="E3" s="26">
        <v>2019</v>
      </c>
      <c r="F3" s="26">
        <v>2020</v>
      </c>
      <c r="H3" s="8">
        <v>2021</v>
      </c>
      <c r="I3" s="284">
        <v>2022</v>
      </c>
      <c r="J3" s="8">
        <v>2023</v>
      </c>
    </row>
    <row r="4" spans="2:17">
      <c r="B4" s="6" t="s">
        <v>72</v>
      </c>
      <c r="D4" s="427">
        <f>'Income Statement'!B5</f>
        <v>6615</v>
      </c>
      <c r="E4" s="427">
        <f>'Income Statement'!C5</f>
        <v>8107</v>
      </c>
      <c r="F4" s="427">
        <f>'Income Statement'!D5</f>
        <v>8691</v>
      </c>
      <c r="G4" s="408"/>
      <c r="H4" s="260">
        <f>F4*(1+H24)</f>
        <v>8777.91</v>
      </c>
      <c r="I4" s="260">
        <f>H4*(1+I24)</f>
        <v>8865.6890999999996</v>
      </c>
      <c r="J4" s="260">
        <f>I4*(1+J24)</f>
        <v>8954.3459910000001</v>
      </c>
      <c r="K4" s="12"/>
      <c r="L4" s="9"/>
    </row>
    <row r="5" spans="2:17">
      <c r="B5" s="26" t="s">
        <v>73</v>
      </c>
      <c r="C5" s="26"/>
      <c r="D5" s="430">
        <f>'Income Statement'!B7</f>
        <v>4241</v>
      </c>
      <c r="E5" s="430">
        <f>'Income Statement'!C7</f>
        <v>5414</v>
      </c>
      <c r="F5" s="430">
        <f>'Income Statement'!D7</f>
        <v>5692</v>
      </c>
      <c r="G5" s="409"/>
      <c r="H5" s="345">
        <f>H4*H25</f>
        <v>5805.4828654249413</v>
      </c>
      <c r="I5" s="345">
        <f>I4*I25</f>
        <v>5863.5376940791903</v>
      </c>
      <c r="J5" s="345">
        <f>J4*J25</f>
        <v>5922.1730710199827</v>
      </c>
      <c r="K5" s="12"/>
      <c r="L5" s="9"/>
      <c r="N5" s="70"/>
    </row>
    <row r="6" spans="2:17">
      <c r="B6" s="6" t="s">
        <v>74</v>
      </c>
      <c r="D6" s="427">
        <f>D4-D5</f>
        <v>2374</v>
      </c>
      <c r="E6" s="427">
        <f>E4-E5</f>
        <v>2693</v>
      </c>
      <c r="F6" s="427">
        <f>F4-F5</f>
        <v>2999</v>
      </c>
      <c r="G6" s="408"/>
      <c r="H6" s="260">
        <f>H4-H5</f>
        <v>2972.4271345750585</v>
      </c>
      <c r="I6" s="260">
        <f>I4-I5</f>
        <v>3002.1514059208093</v>
      </c>
      <c r="J6" s="260">
        <f>J4-J5</f>
        <v>3032.1729199800175</v>
      </c>
      <c r="K6" s="12"/>
      <c r="L6" s="9"/>
      <c r="N6" s="28"/>
    </row>
    <row r="7" spans="2:17">
      <c r="D7" s="428"/>
      <c r="E7" s="428"/>
      <c r="F7" s="428"/>
      <c r="G7" s="408"/>
      <c r="H7" s="410"/>
      <c r="I7" s="410"/>
      <c r="J7" s="410"/>
      <c r="K7" s="12"/>
      <c r="L7" s="9"/>
    </row>
    <row r="8" spans="2:17">
      <c r="B8" s="6" t="s">
        <v>254</v>
      </c>
      <c r="D8" s="428"/>
      <c r="E8" s="428"/>
      <c r="F8" s="428"/>
      <c r="G8" s="408"/>
      <c r="H8" s="410"/>
      <c r="I8" s="410"/>
      <c r="J8" s="410"/>
      <c r="K8" s="12"/>
      <c r="L8" s="9"/>
    </row>
    <row r="9" spans="2:17">
      <c r="B9" s="23" t="s">
        <v>80</v>
      </c>
      <c r="D9" s="429">
        <f>'Income Statement'!B10</f>
        <v>91</v>
      </c>
      <c r="E9" s="429">
        <f>'Income Statement'!C10</f>
        <v>91</v>
      </c>
      <c r="F9" s="429">
        <f>'Income Statement'!D10</f>
        <v>93</v>
      </c>
      <c r="G9" s="408"/>
      <c r="H9" s="344">
        <f>H4*H26</f>
        <v>96.230437893178745</v>
      </c>
      <c r="I9" s="344">
        <f>I26*I4</f>
        <v>97.192742272110522</v>
      </c>
      <c r="J9" s="344">
        <f>J26*J4</f>
        <v>98.16466969483163</v>
      </c>
      <c r="K9" s="12"/>
      <c r="L9" s="9"/>
    </row>
    <row r="10" spans="2:17">
      <c r="B10" s="23" t="s">
        <v>84</v>
      </c>
      <c r="D10" s="429">
        <f>'Income Statement'!B8</f>
        <v>728</v>
      </c>
      <c r="E10" s="429">
        <f>'Income Statement'!C8</f>
        <v>842</v>
      </c>
      <c r="F10" s="429">
        <f>'Income Statement'!D8</f>
        <v>947</v>
      </c>
      <c r="G10" s="408"/>
      <c r="H10" s="344">
        <f>H4*H27</f>
        <v>934.07564512149997</v>
      </c>
      <c r="I10" s="344">
        <f>I4*I27</f>
        <v>943.4164015727149</v>
      </c>
      <c r="J10" s="344">
        <f>J4*J27</f>
        <v>952.85056558844212</v>
      </c>
      <c r="K10" s="12"/>
      <c r="L10" s="9"/>
    </row>
    <row r="11" spans="2:17" ht="14.25" customHeight="1">
      <c r="B11" s="23" t="s">
        <v>83</v>
      </c>
      <c r="D11" s="429">
        <f>'Income Statement'!B9</f>
        <v>563</v>
      </c>
      <c r="E11" s="429">
        <f>'Income Statement'!C9</f>
        <v>610</v>
      </c>
      <c r="F11" s="429">
        <f>'Income Statement'!D9</f>
        <v>622</v>
      </c>
      <c r="G11" s="408"/>
      <c r="H11" s="344">
        <f>H4*H28</f>
        <v>644.3508474158134</v>
      </c>
      <c r="I11" s="344">
        <f>I4*I28</f>
        <v>650.79435588997148</v>
      </c>
      <c r="J11" s="344">
        <f>J4*J28</f>
        <v>657.30229944887128</v>
      </c>
      <c r="K11" s="12"/>
      <c r="L11" s="9"/>
    </row>
    <row r="12" spans="2:17">
      <c r="B12" s="286" t="s">
        <v>61</v>
      </c>
      <c r="D12" s="430">
        <f>'Income Statement'!B11+'Income Statement'!B12</f>
        <v>-18</v>
      </c>
      <c r="E12" s="430">
        <f>'Income Statement'!C11+'Income Statement'!C12</f>
        <v>171</v>
      </c>
      <c r="F12" s="430">
        <f>'Income Statement'!D11+'Income Statement'!D12</f>
        <v>230</v>
      </c>
      <c r="G12" s="408"/>
      <c r="H12" s="345">
        <f>H4*H29</f>
        <v>208.7257129641051</v>
      </c>
      <c r="I12" s="345">
        <f>I4*I29</f>
        <v>210.81297009374615</v>
      </c>
      <c r="J12" s="345">
        <f>J4*J29</f>
        <v>212.92109979468361</v>
      </c>
      <c r="K12" s="12"/>
      <c r="L12" s="9"/>
      <c r="Q12" s="28"/>
    </row>
    <row r="13" spans="2:17">
      <c r="B13" s="6" t="s">
        <v>75</v>
      </c>
      <c r="D13" s="427">
        <f>D6-SUM(D9:D12)</f>
        <v>1010</v>
      </c>
      <c r="E13" s="427">
        <f>E6-SUM(E9:E12)</f>
        <v>979</v>
      </c>
      <c r="F13" s="427">
        <f>F6-SUM(F9:F12)</f>
        <v>1107</v>
      </c>
      <c r="G13" s="408"/>
      <c r="H13" s="260">
        <f>H6-SUM(H9:H12)</f>
        <v>1089.0444911804614</v>
      </c>
      <c r="I13" s="260">
        <f>I6-SUM(I9:I12)</f>
        <v>1099.9349360922663</v>
      </c>
      <c r="J13" s="260">
        <f>J6-SUM(J9:J12)</f>
        <v>1110.9342854531887</v>
      </c>
      <c r="K13" s="12"/>
      <c r="L13" s="9"/>
    </row>
    <row r="14" spans="2:17">
      <c r="D14" s="428"/>
      <c r="E14" s="428"/>
      <c r="F14" s="428"/>
      <c r="G14" s="408"/>
      <c r="H14" s="410"/>
      <c r="I14" s="410"/>
      <c r="J14" s="410"/>
      <c r="K14" s="12"/>
      <c r="L14" s="9"/>
    </row>
    <row r="15" spans="2:17">
      <c r="B15" s="6" t="s">
        <v>76</v>
      </c>
      <c r="D15" s="427">
        <f>'Income Statement'!B15-'Income Statement'!B16</f>
        <v>180</v>
      </c>
      <c r="E15" s="427">
        <f>'Income Statement'!C15-'Income Statement'!C16</f>
        <v>354</v>
      </c>
      <c r="F15" s="427">
        <f>'Income Statement'!D15-'Income Statement'!D16</f>
        <v>341</v>
      </c>
      <c r="G15" s="408"/>
      <c r="H15" s="260">
        <f ca="1">H30*('BAL Hist Forecast'!H25+'BAL Hist Forecast'!H19)</f>
        <v>230.97972442409204</v>
      </c>
      <c r="I15" s="260">
        <f ca="1">I30*('BAL Hist Forecast'!I19+ 'BAL Hist Forecast'!I25)</f>
        <v>227.65902674043866</v>
      </c>
      <c r="J15" s="260">
        <f ca="1">J30*('BAL Hist Forecast'!J19+ 'BAL Hist Forecast'!J25)</f>
        <v>223.99983203226449</v>
      </c>
      <c r="K15" s="12"/>
      <c r="L15" s="9"/>
    </row>
    <row r="16" spans="2:17">
      <c r="B16" s="6" t="s">
        <v>77</v>
      </c>
      <c r="D16" s="452"/>
      <c r="E16" s="452"/>
      <c r="F16" s="452"/>
      <c r="G16" s="408"/>
      <c r="H16" s="411"/>
      <c r="I16" s="411"/>
      <c r="J16" s="411"/>
      <c r="K16" s="12"/>
      <c r="L16" s="12"/>
      <c r="M16" s="12"/>
      <c r="N16" s="12"/>
    </row>
    <row r="17" spans="2:12">
      <c r="B17" s="6" t="s">
        <v>78</v>
      </c>
      <c r="D17" s="427">
        <f>D13-D15</f>
        <v>830</v>
      </c>
      <c r="E17" s="427">
        <f>E13-E15</f>
        <v>625</v>
      </c>
      <c r="F17" s="427">
        <f>F13-F15</f>
        <v>766</v>
      </c>
      <c r="G17" s="408"/>
      <c r="H17" s="260">
        <f ca="1">H13-SUM(H15:H16)</f>
        <v>858.06476675636929</v>
      </c>
      <c r="I17" s="260">
        <f ca="1">I13-I15</f>
        <v>872.27590935182764</v>
      </c>
      <c r="J17" s="260">
        <f ca="1">J13-J15</f>
        <v>886.93445342092423</v>
      </c>
      <c r="K17" s="12"/>
      <c r="L17" s="9"/>
    </row>
    <row r="18" spans="2:12">
      <c r="B18" s="6" t="s">
        <v>79</v>
      </c>
      <c r="D18" s="430">
        <f>'Income Statement'!B18</f>
        <v>106</v>
      </c>
      <c r="E18" s="430">
        <f>'Income Statement'!C18</f>
        <v>151</v>
      </c>
      <c r="F18" s="430">
        <f>'Income Statement'!D18</f>
        <v>174</v>
      </c>
      <c r="G18" s="408"/>
      <c r="H18" s="345">
        <f ca="1">H31*H17</f>
        <v>214.51619168909232</v>
      </c>
      <c r="I18" s="345">
        <f ca="1">I31*I17</f>
        <v>218.06897733795691</v>
      </c>
      <c r="J18" s="345">
        <f ca="1">J31*J17</f>
        <v>221.73361335523106</v>
      </c>
      <c r="K18" s="12"/>
      <c r="L18" s="9"/>
    </row>
    <row r="19" spans="2:12">
      <c r="B19" s="6" t="s">
        <v>86</v>
      </c>
      <c r="D19" s="427">
        <f>D17-D18</f>
        <v>724</v>
      </c>
      <c r="E19" s="427">
        <f>E17-E18</f>
        <v>474</v>
      </c>
      <c r="F19" s="427">
        <f>F17-F18</f>
        <v>592</v>
      </c>
      <c r="G19" s="408"/>
      <c r="H19" s="260">
        <f ca="1">H17-H18</f>
        <v>643.54857506727694</v>
      </c>
      <c r="I19" s="260">
        <f ca="1">I17-I18</f>
        <v>654.20693201387076</v>
      </c>
      <c r="J19" s="260">
        <f ca="1">J17-J18</f>
        <v>665.20084006569323</v>
      </c>
      <c r="K19" s="12"/>
      <c r="L19" s="9"/>
    </row>
    <row r="20" spans="2:12">
      <c r="B20" s="6" t="s">
        <v>87</v>
      </c>
      <c r="D20" s="452">
        <f>'Income Statement'!B20</f>
        <v>-463</v>
      </c>
      <c r="E20" s="452">
        <f>'Income Statement'!C20</f>
        <v>-263</v>
      </c>
      <c r="F20" s="452">
        <f>'Income Statement'!D20</f>
        <v>1036</v>
      </c>
      <c r="G20" s="408"/>
      <c r="H20" s="411"/>
      <c r="I20" s="411"/>
      <c r="J20" s="411"/>
      <c r="K20" s="12"/>
      <c r="L20" s="9"/>
    </row>
    <row r="21" spans="2:12">
      <c r="B21" s="6" t="s">
        <v>18</v>
      </c>
      <c r="D21" s="427">
        <f>D19+D20</f>
        <v>261</v>
      </c>
      <c r="E21" s="427">
        <f>E19+E20</f>
        <v>211</v>
      </c>
      <c r="F21" s="427">
        <f>F19+F20</f>
        <v>1628</v>
      </c>
      <c r="G21" s="408"/>
      <c r="H21" s="260">
        <f ca="1">H19+H20</f>
        <v>643.54857506727694</v>
      </c>
      <c r="I21" s="260">
        <f ca="1">I19+I20</f>
        <v>654.20693201387076</v>
      </c>
      <c r="J21" s="260">
        <f ca="1">J19+J20</f>
        <v>665.20084006569323</v>
      </c>
      <c r="K21" s="12"/>
      <c r="L21" s="9"/>
    </row>
    <row r="22" spans="2:12">
      <c r="B22" s="6" t="s">
        <v>120</v>
      </c>
      <c r="D22" s="427">
        <f>'Income Statement'!B23</f>
        <v>426</v>
      </c>
      <c r="E22" s="427">
        <f>'Income Statement'!C23</f>
        <v>423</v>
      </c>
      <c r="F22" s="427">
        <f>'Income Statement'!D23</f>
        <v>426</v>
      </c>
      <c r="G22" s="408"/>
      <c r="H22" s="260">
        <f>IF(H34=1,H33, H32*H21)</f>
        <v>426</v>
      </c>
      <c r="I22" s="260">
        <f>IF(I34=1,I33, I32*I21)</f>
        <v>426</v>
      </c>
      <c r="J22" s="260">
        <f>IF(J34=1,J33, J32*J21)</f>
        <v>426</v>
      </c>
      <c r="K22" s="12"/>
      <c r="L22" s="9"/>
    </row>
    <row r="23" spans="2:12" ht="13.5" thickBot="1">
      <c r="D23" s="428"/>
      <c r="E23" s="428"/>
      <c r="F23" s="428"/>
      <c r="G23" s="408"/>
      <c r="H23" s="410"/>
      <c r="I23" s="410"/>
      <c r="J23" s="410"/>
      <c r="K23" s="12"/>
      <c r="L23" s="9"/>
    </row>
    <row r="24" spans="2:12">
      <c r="B24" s="6" t="s">
        <v>107</v>
      </c>
      <c r="D24" s="453"/>
      <c r="E24" s="454">
        <f>(E4-D4)/D$4</f>
        <v>0.22554799697656841</v>
      </c>
      <c r="F24" s="454">
        <f>(F4-E4)/E$4</f>
        <v>7.2036511656593069E-2</v>
      </c>
      <c r="G24" s="268"/>
      <c r="H24" s="368">
        <v>0.01</v>
      </c>
      <c r="I24" s="369">
        <v>0.01</v>
      </c>
      <c r="J24" s="370">
        <v>0.01</v>
      </c>
      <c r="K24" s="371"/>
      <c r="L24" s="9"/>
    </row>
    <row r="25" spans="2:12">
      <c r="B25" s="6" t="s">
        <v>108</v>
      </c>
      <c r="D25" s="453"/>
      <c r="E25" s="454">
        <f>E5/E$4</f>
        <v>0.66781793511779941</v>
      </c>
      <c r="F25" s="454">
        <f>F5/F$4</f>
        <v>0.65493038775745027</v>
      </c>
      <c r="G25" s="352"/>
      <c r="H25" s="372">
        <f>AVERAGE(E25:F25)</f>
        <v>0.66137416143762484</v>
      </c>
      <c r="I25" s="373">
        <f t="shared" ref="I25:I30" si="0">AVERAGE(E25:F25)</f>
        <v>0.66137416143762484</v>
      </c>
      <c r="J25" s="374">
        <f t="shared" ref="J25:J30" si="1">AVERAGE(E25:F25)</f>
        <v>0.66137416143762484</v>
      </c>
      <c r="K25" s="375"/>
      <c r="L25" s="9"/>
    </row>
    <row r="26" spans="2:12">
      <c r="B26" s="6" t="s">
        <v>109</v>
      </c>
      <c r="D26" s="453"/>
      <c r="E26" s="454">
        <f t="shared" ref="E26:F29" si="2">E9/E$4</f>
        <v>1.1224867398544468E-2</v>
      </c>
      <c r="F26" s="454">
        <f t="shared" si="2"/>
        <v>1.0700724887814981E-2</v>
      </c>
      <c r="G26" s="352"/>
      <c r="H26" s="372">
        <f>AVERAGE(E$26:F$26)</f>
        <v>1.0962796143179725E-2</v>
      </c>
      <c r="I26" s="373">
        <f t="shared" si="0"/>
        <v>1.0962796143179725E-2</v>
      </c>
      <c r="J26" s="374">
        <f t="shared" si="1"/>
        <v>1.0962796143179725E-2</v>
      </c>
      <c r="K26" s="375"/>
      <c r="L26" s="9"/>
    </row>
    <row r="27" spans="2:12">
      <c r="B27" s="69" t="s">
        <v>111</v>
      </c>
      <c r="D27" s="453"/>
      <c r="E27" s="454">
        <f t="shared" si="2"/>
        <v>0.10386086098433453</v>
      </c>
      <c r="F27" s="454">
        <f t="shared" si="2"/>
        <v>0.10896329536301921</v>
      </c>
      <c r="G27" s="352"/>
      <c r="H27" s="372">
        <f>AVERAGE(E27:F27)</f>
        <v>0.10641207817367687</v>
      </c>
      <c r="I27" s="373">
        <f t="shared" si="0"/>
        <v>0.10641207817367687</v>
      </c>
      <c r="J27" s="374">
        <f t="shared" si="1"/>
        <v>0.10641207817367687</v>
      </c>
      <c r="K27" s="375"/>
      <c r="L27" s="9"/>
    </row>
    <row r="28" spans="2:12">
      <c r="B28" s="6" t="s">
        <v>110</v>
      </c>
      <c r="D28" s="453"/>
      <c r="E28" s="454">
        <f t="shared" si="2"/>
        <v>7.5243616627605772E-2</v>
      </c>
      <c r="F28" s="454">
        <f t="shared" si="2"/>
        <v>7.1568289034633525E-2</v>
      </c>
      <c r="G28" s="352"/>
      <c r="H28" s="372">
        <f>AVERAGE(E28:F28)</f>
        <v>7.3405952831119642E-2</v>
      </c>
      <c r="I28" s="373">
        <f t="shared" si="0"/>
        <v>7.3405952831119642E-2</v>
      </c>
      <c r="J28" s="374">
        <f t="shared" si="1"/>
        <v>7.3405952831119642E-2</v>
      </c>
      <c r="K28" s="375"/>
      <c r="L28" s="9"/>
    </row>
    <row r="29" spans="2:12">
      <c r="B29" s="6" t="s">
        <v>112</v>
      </c>
      <c r="D29" s="453"/>
      <c r="E29" s="454">
        <f t="shared" si="2"/>
        <v>2.1092882693968175E-2</v>
      </c>
      <c r="F29" s="454">
        <f t="shared" si="2"/>
        <v>2.6464158324703717E-2</v>
      </c>
      <c r="G29" s="352"/>
      <c r="H29" s="372">
        <f>AVERAGE(E29:F29)</f>
        <v>2.3778520509335946E-2</v>
      </c>
      <c r="I29" s="373">
        <f t="shared" si="0"/>
        <v>2.3778520509335946E-2</v>
      </c>
      <c r="J29" s="374">
        <f t="shared" si="1"/>
        <v>2.3778520509335946E-2</v>
      </c>
      <c r="K29" s="375"/>
      <c r="L29" s="9"/>
    </row>
    <row r="30" spans="2:12">
      <c r="B30" s="6" t="s">
        <v>123</v>
      </c>
      <c r="D30" s="453"/>
      <c r="E30" s="454">
        <f>E15/('BAL Hist Forecast'!D25+'BAL Hist Forecast'!D19)</f>
        <v>3.7200504413619169E-2</v>
      </c>
      <c r="F30" s="454">
        <f>F15/('BAL Hist Forecast'!E25+'BAL Hist Forecast'!E19)</f>
        <v>4.0240736370073166E-2</v>
      </c>
      <c r="G30" s="352"/>
      <c r="H30" s="372">
        <f>AVERAGE(E30:F30)</f>
        <v>3.8720620391846164E-2</v>
      </c>
      <c r="I30" s="373">
        <f t="shared" si="0"/>
        <v>3.8720620391846164E-2</v>
      </c>
      <c r="J30" s="374">
        <f t="shared" si="1"/>
        <v>3.8720620391846164E-2</v>
      </c>
      <c r="K30" s="375"/>
      <c r="L30" s="9"/>
    </row>
    <row r="31" spans="2:12">
      <c r="B31" s="69" t="s">
        <v>367</v>
      </c>
      <c r="D31" s="453"/>
      <c r="E31" s="454">
        <f>E18/E17</f>
        <v>0.24160000000000001</v>
      </c>
      <c r="F31" s="454">
        <f>F18/F17</f>
        <v>0.22715404699738903</v>
      </c>
      <c r="G31" s="352"/>
      <c r="H31" s="376">
        <v>0.25</v>
      </c>
      <c r="I31" s="377">
        <v>0.25</v>
      </c>
      <c r="J31" s="378">
        <v>0.25</v>
      </c>
      <c r="K31" s="371"/>
      <c r="L31" s="9"/>
    </row>
    <row r="32" spans="2:12">
      <c r="B32" s="6" t="s">
        <v>121</v>
      </c>
      <c r="D32" s="454">
        <f>D22/D21</f>
        <v>1.632183908045977</v>
      </c>
      <c r="E32" s="454">
        <f>E22/E21</f>
        <v>2.0047393364928912</v>
      </c>
      <c r="F32" s="454">
        <f>F22/F21</f>
        <v>0.2616707616707617</v>
      </c>
      <c r="G32" s="352"/>
      <c r="H32" s="372">
        <f>F32</f>
        <v>0.2616707616707617</v>
      </c>
      <c r="I32" s="373">
        <f>H32</f>
        <v>0.2616707616707617</v>
      </c>
      <c r="J32" s="374">
        <f>I32</f>
        <v>0.2616707616707617</v>
      </c>
      <c r="K32" s="375"/>
      <c r="L32" s="9"/>
    </row>
    <row r="33" spans="2:11">
      <c r="B33" s="69" t="s">
        <v>353</v>
      </c>
      <c r="D33" s="453"/>
      <c r="E33" s="453"/>
      <c r="F33" s="453"/>
      <c r="G33" s="351"/>
      <c r="H33" s="379">
        <f>F22</f>
        <v>426</v>
      </c>
      <c r="I33" s="380">
        <f>H33</f>
        <v>426</v>
      </c>
      <c r="J33" s="381">
        <f>I33</f>
        <v>426</v>
      </c>
      <c r="K33" s="353"/>
    </row>
    <row r="34" spans="2:11" ht="13.5" thickBot="1">
      <c r="B34" s="69" t="s">
        <v>352</v>
      </c>
      <c r="D34" s="453"/>
      <c r="E34" s="453"/>
      <c r="F34" s="453"/>
      <c r="G34" s="351"/>
      <c r="H34" s="382">
        <v>1</v>
      </c>
      <c r="I34" s="383">
        <v>1</v>
      </c>
      <c r="J34" s="384">
        <v>1</v>
      </c>
      <c r="K34" s="353"/>
    </row>
  </sheetData>
  <printOptions headings="1" gridLines="1"/>
  <pageMargins left="0.7" right="0.7" top="0.75" bottom="0.75" header="0.3" footer="0.3"/>
  <pageSetup orientation="landscape" r:id="rId1"/>
  <ignoredErrors>
    <ignoredError sqref="H2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2:J37"/>
  <sheetViews>
    <sheetView showGridLines="0" topLeftCell="A3" zoomScale="140" zoomScaleNormal="140" zoomScaleSheetLayoutView="100" workbookViewId="0">
      <selection activeCell="D41" sqref="D41"/>
    </sheetView>
  </sheetViews>
  <sheetFormatPr defaultRowHeight="12.75"/>
  <cols>
    <col min="1" max="1" width="2.7109375" style="6" customWidth="1"/>
    <col min="2" max="2" width="60.140625" style="6" bestFit="1" customWidth="1"/>
    <col min="3" max="3" width="2.7109375" style="6" customWidth="1"/>
    <col min="4" max="4" width="7.28515625" style="6" customWidth="1"/>
    <col min="5" max="5" width="8.140625" style="6" customWidth="1"/>
    <col min="6" max="6" width="8.42578125" style="6" customWidth="1"/>
    <col min="7" max="7" width="2.7109375" style="6" customWidth="1"/>
    <col min="8" max="16384" width="9.140625" style="6"/>
  </cols>
  <sheetData>
    <row r="2" spans="2:8">
      <c r="B2" s="30" t="s">
        <v>54</v>
      </c>
      <c r="C2" s="30"/>
      <c r="D2" s="24" t="s">
        <v>81</v>
      </c>
      <c r="E2" s="24"/>
      <c r="F2" s="24"/>
    </row>
    <row r="3" spans="2:8">
      <c r="B3" s="30" t="s">
        <v>55</v>
      </c>
      <c r="C3" s="30"/>
      <c r="D3" s="21">
        <v>2021</v>
      </c>
      <c r="E3" s="21">
        <v>2022</v>
      </c>
      <c r="F3" s="21">
        <v>2023</v>
      </c>
    </row>
    <row r="4" spans="2:8">
      <c r="B4" s="30"/>
      <c r="C4" s="30"/>
    </row>
    <row r="5" spans="2:8">
      <c r="B5" s="25" t="s">
        <v>56</v>
      </c>
      <c r="C5" s="25"/>
    </row>
    <row r="6" spans="2:8">
      <c r="B6" s="6" t="s">
        <v>18</v>
      </c>
      <c r="D6" s="260">
        <f ca="1">'IS Hist Forecast'!H21</f>
        <v>643.54857506727785</v>
      </c>
      <c r="E6" s="260">
        <f ca="1">'IS Hist Forecast'!I21</f>
        <v>654.20693201390804</v>
      </c>
      <c r="F6" s="260">
        <f ca="1">'IS Hist Forecast'!J21</f>
        <v>665.20084006596744</v>
      </c>
    </row>
    <row r="7" spans="2:8" ht="14.25" customHeight="1">
      <c r="B7" s="6" t="s">
        <v>57</v>
      </c>
      <c r="D7" s="410"/>
      <c r="E7" s="410"/>
      <c r="F7" s="410"/>
    </row>
    <row r="8" spans="2:8">
      <c r="B8" s="6" t="s">
        <v>58</v>
      </c>
      <c r="D8" s="260">
        <f>'BAL Hist Forecast'!H26-'BAL Hist Forecast'!F26</f>
        <v>151.83301827289029</v>
      </c>
      <c r="E8" s="260">
        <f>'BAL Hist Forecast'!I26-'BAL Hist Forecast'!H26</f>
        <v>10.658330182728832</v>
      </c>
      <c r="F8" s="260">
        <f>'BAL Hist Forecast'!J26-'BAL Hist Forecast'!I26</f>
        <v>10.764913484556246</v>
      </c>
    </row>
    <row r="9" spans="2:8">
      <c r="B9" s="6" t="s">
        <v>124</v>
      </c>
      <c r="D9" s="260">
        <f>'BAL Hist Forecast'!H27-'BAL Hist Forecast'!F27</f>
        <v>-100.22867686678569</v>
      </c>
      <c r="E9" s="260">
        <f>'BAL Hist Forecast'!I27-'BAL Hist Forecast'!H27</f>
        <v>7.197713231332159</v>
      </c>
      <c r="F9" s="260">
        <f>'BAL Hist Forecast'!J27-'BAL Hist Forecast'!I27</f>
        <v>7.269690363645509</v>
      </c>
    </row>
    <row r="10" spans="2:8">
      <c r="B10" s="6" t="s">
        <v>59</v>
      </c>
      <c r="D10" s="260">
        <f>-('BAL Hist Forecast'!H6-'BAL Hist Forecast'!F6)</f>
        <v>-74.778950298637028</v>
      </c>
      <c r="E10" s="260">
        <f>-('BAL Hist Forecast'!I6-'BAL Hist Forecast'!H6)</f>
        <v>-6.4977895029862793</v>
      </c>
      <c r="F10" s="260">
        <f>-('BAL Hist Forecast'!J6-'BAL Hist Forecast'!I6)</f>
        <v>-6.5627673980163763</v>
      </c>
      <c r="G10" s="9"/>
      <c r="H10" s="9"/>
    </row>
    <row r="11" spans="2:8">
      <c r="B11" s="6" t="s">
        <v>22</v>
      </c>
      <c r="D11" s="260">
        <f>-('BAL Hist Forecast'!H7-'BAL Hist Forecast'!F7)</f>
        <v>-138.32600609086057</v>
      </c>
      <c r="E11" s="260">
        <f>-('BAL Hist Forecast'!I7-'BAL Hist Forecast'!H7)</f>
        <v>-10.093260060908506</v>
      </c>
      <c r="F11" s="260">
        <f>-('BAL Hist Forecast'!J7-'BAL Hist Forecast'!I7)</f>
        <v>-10.194192661517718</v>
      </c>
    </row>
    <row r="12" spans="2:8">
      <c r="B12" s="6" t="s">
        <v>122</v>
      </c>
      <c r="D12" s="260">
        <f>-('BAL Hist Forecast'!H8-'BAL Hist Forecast'!F8)</f>
        <v>-3.9635484267909078</v>
      </c>
      <c r="E12" s="260">
        <f>-('BAL Hist Forecast'!I8-'BAL Hist Forecast'!H8)</f>
        <v>-0.83963548426790169</v>
      </c>
      <c r="F12" s="260">
        <f>-('BAL Hist Forecast'!J8-'BAL Hist Forecast'!I8)</f>
        <v>-0.84803183911058966</v>
      </c>
    </row>
    <row r="13" spans="2:8">
      <c r="B13" s="6" t="s">
        <v>60</v>
      </c>
      <c r="D13" s="260">
        <f>'BAL Hist Forecast'!H20-'BAL Hist Forecast'!F20</f>
        <v>-79.718387659350356</v>
      </c>
      <c r="E13" s="260">
        <f>'BAL Hist Forecast'!I20-'BAL Hist Forecast'!H20</f>
        <v>9.6928161234063737</v>
      </c>
      <c r="F13" s="260">
        <f>'BAL Hist Forecast'!J20-'BAL Hist Forecast'!I20</f>
        <v>9.7897442846406193</v>
      </c>
    </row>
    <row r="14" spans="2:8" ht="15">
      <c r="B14" s="6" t="s">
        <v>97</v>
      </c>
      <c r="D14" s="462">
        <f>'BAL Hist Forecast'!H21-'BAL Hist Forecast'!F21</f>
        <v>-2.7641276475887935</v>
      </c>
      <c r="E14" s="462">
        <f>'BAL Hist Forecast'!I21-'BAL Hist Forecast'!H21</f>
        <v>8.212358723524062</v>
      </c>
      <c r="F14" s="462">
        <f>'BAL Hist Forecast'!J21-'BAL Hist Forecast'!I21</f>
        <v>8.294482310759463</v>
      </c>
    </row>
    <row r="15" spans="2:8">
      <c r="B15" s="29" t="s">
        <v>62</v>
      </c>
      <c r="C15" s="29"/>
      <c r="D15" s="260">
        <f ca="1">SUM(D6:D14)</f>
        <v>395.60189635015479</v>
      </c>
      <c r="E15" s="260">
        <f ca="1">SUM(E6:E14)</f>
        <v>672.5374652267368</v>
      </c>
      <c r="F15" s="260">
        <f ca="1">SUM(F6:F14)</f>
        <v>683.71467861092458</v>
      </c>
    </row>
    <row r="16" spans="2:8">
      <c r="D16" s="410"/>
      <c r="E16" s="410"/>
      <c r="F16" s="410"/>
    </row>
    <row r="17" spans="2:10">
      <c r="B17" s="25" t="s">
        <v>63</v>
      </c>
      <c r="C17" s="25"/>
      <c r="D17" s="410"/>
      <c r="E17" s="410"/>
      <c r="F17" s="410"/>
    </row>
    <row r="18" spans="2:10">
      <c r="B18" s="6" t="s">
        <v>131</v>
      </c>
      <c r="D18" s="345">
        <f ca="1">-( 'BAL Hist Forecast'!H12-'BAL Hist Forecast'!F12 + 'BAL Hist Forecast'!H13-'BAL Hist Forecast'!F13)</f>
        <v>-72.891762230912036</v>
      </c>
      <c r="E18" s="345">
        <f ca="1">-( 'BAL Hist Forecast'!I12-'BAL Hist Forecast'!H12 + 'BAL Hist Forecast'!I13-'BAL Hist Forecast'!H13)</f>
        <v>-134.52701898621569</v>
      </c>
      <c r="F18" s="345">
        <f ca="1">-( 'BAL Hist Forecast'!J12-'BAL Hist Forecast'!I12 + 'BAL Hist Forecast'!J13-'BAL Hist Forecast'!I13)</f>
        <v>-135.64969723948298</v>
      </c>
    </row>
    <row r="19" spans="2:10">
      <c r="B19" s="29" t="s">
        <v>64</v>
      </c>
      <c r="C19" s="29"/>
      <c r="D19" s="260">
        <f ca="1">SUM(D18:D18)</f>
        <v>-72.891762230912036</v>
      </c>
      <c r="E19" s="260">
        <f ca="1">SUM(E18:E18)</f>
        <v>-134.52701898621569</v>
      </c>
      <c r="F19" s="260">
        <f ca="1">SUM(F18:F18)</f>
        <v>-135.64969723948298</v>
      </c>
    </row>
    <row r="20" spans="2:10">
      <c r="D20" s="410"/>
      <c r="E20" s="410"/>
      <c r="F20" s="410"/>
    </row>
    <row r="21" spans="2:10">
      <c r="B21" s="25" t="s">
        <v>65</v>
      </c>
      <c r="C21" s="25"/>
      <c r="D21" s="410"/>
      <c r="E21" s="410"/>
      <c r="F21" s="410"/>
    </row>
    <row r="22" spans="2:10">
      <c r="B22" s="6" t="s">
        <v>66</v>
      </c>
      <c r="D22" s="260">
        <f ca="1">'BAL Hist Forecast'!H19-'BAL Hist Forecast'!F19</f>
        <v>-230.71013411933745</v>
      </c>
      <c r="E22" s="260">
        <f ca="1">'BAL Hist Forecast'!I19-'BAL Hist Forecast'!H19</f>
        <v>-85.760446244106788</v>
      </c>
      <c r="F22" s="260">
        <f ca="1">'BAL Hist Forecast'!J19-'BAL Hist Forecast'!I19</f>
        <v>-94.50248139476389</v>
      </c>
    </row>
    <row r="23" spans="2:10">
      <c r="B23" s="6" t="s">
        <v>67</v>
      </c>
      <c r="D23" s="260">
        <f>'BAL Hist Forecast'!H25-'BAL Hist Forecast'!F25</f>
        <v>0</v>
      </c>
      <c r="E23" s="260">
        <f>'BAL Hist Forecast'!I25-'BAL Hist Forecast'!H25</f>
        <v>0</v>
      </c>
      <c r="F23" s="260">
        <f>'BAL Hist Forecast'!J25-'BAL Hist Forecast'!I25</f>
        <v>0</v>
      </c>
    </row>
    <row r="24" spans="2:10">
      <c r="B24" s="69" t="s">
        <v>261</v>
      </c>
      <c r="D24" s="260">
        <f>'BAL Hist Forecast'!H31-'BAL Hist Forecast'!F31</f>
        <v>0</v>
      </c>
      <c r="E24" s="260">
        <f>'BAL Hist Forecast'!I31-'BAL Hist Forecast'!H31</f>
        <v>0</v>
      </c>
      <c r="F24" s="260">
        <f>'BAL Hist Forecast'!J31-'BAL Hist Forecast'!I31</f>
        <v>0</v>
      </c>
    </row>
    <row r="25" spans="2:10">
      <c r="B25" s="6" t="s">
        <v>68</v>
      </c>
      <c r="D25" s="414">
        <f>- 'IS Hist Forecast'!H22</f>
        <v>-426</v>
      </c>
      <c r="E25" s="414">
        <f>- 'IS Hist Forecast'!I22</f>
        <v>-426</v>
      </c>
      <c r="F25" s="414">
        <f>- 'IS Hist Forecast'!J22</f>
        <v>-426</v>
      </c>
      <c r="H25" s="72" t="s">
        <v>85</v>
      </c>
      <c r="I25" s="73" t="s">
        <v>85</v>
      </c>
      <c r="J25" s="72" t="s">
        <v>85</v>
      </c>
    </row>
    <row r="26" spans="2:10">
      <c r="B26" s="69" t="s">
        <v>262</v>
      </c>
      <c r="D26" s="260">
        <f>'BAL Hist Forecast'!H33-'BAL Hist Forecast'!F33</f>
        <v>0</v>
      </c>
      <c r="E26" s="260">
        <f>'BAL Hist Forecast'!I33-'BAL Hist Forecast'!H33</f>
        <v>0</v>
      </c>
      <c r="F26" s="260">
        <f>'BAL Hist Forecast'!J33-'BAL Hist Forecast'!I33</f>
        <v>0</v>
      </c>
    </row>
    <row r="27" spans="2:10">
      <c r="B27" s="29" t="s">
        <v>69</v>
      </c>
      <c r="C27" s="29"/>
      <c r="D27" s="415">
        <f ca="1">SUM(D22:D26)</f>
        <v>-656.71013411933745</v>
      </c>
      <c r="E27" s="415">
        <f ca="1">SUM(E22:E26)</f>
        <v>-511.76044624410679</v>
      </c>
      <c r="F27" s="415">
        <f ca="1">SUM(F22:F26)</f>
        <v>-520.50248139476389</v>
      </c>
    </row>
    <row r="28" spans="2:10">
      <c r="D28" s="410"/>
      <c r="E28" s="410"/>
      <c r="F28" s="410"/>
      <c r="G28" s="19" t="s">
        <v>85</v>
      </c>
      <c r="H28" s="31" t="s">
        <v>85</v>
      </c>
    </row>
    <row r="29" spans="2:10">
      <c r="B29" s="6" t="s">
        <v>132</v>
      </c>
      <c r="D29" s="260">
        <f ca="1">D15+D19+D27</f>
        <v>-334.0000000000947</v>
      </c>
      <c r="E29" s="260">
        <f ca="1">E15+E19+E27</f>
        <v>26.249999996414317</v>
      </c>
      <c r="F29" s="260">
        <f ca="1">F15+F19+F27</f>
        <v>27.562499976677714</v>
      </c>
    </row>
    <row r="30" spans="2:10">
      <c r="B30" s="6" t="s">
        <v>70</v>
      </c>
      <c r="D30" s="345">
        <f>'BAL Hist Forecast'!F5</f>
        <v>859</v>
      </c>
      <c r="E30" s="345">
        <f ca="1">'BAL Hist Forecast'!H5</f>
        <v>525</v>
      </c>
      <c r="F30" s="345">
        <f ca="1">'BAL Hist Forecast'!I5</f>
        <v>551.25</v>
      </c>
    </row>
    <row r="31" spans="2:10" ht="13.5" thickBot="1">
      <c r="B31" s="6" t="s">
        <v>71</v>
      </c>
      <c r="D31" s="416">
        <f ca="1">D29+D30</f>
        <v>524.9999999999053</v>
      </c>
      <c r="E31" s="416">
        <f ca="1">E29+E30</f>
        <v>551.24999999641432</v>
      </c>
      <c r="F31" s="416">
        <f ca="1">F29+F30</f>
        <v>578.81249997667771</v>
      </c>
    </row>
    <row r="32" spans="2:10" ht="14.25" thickTop="1" thickBot="1">
      <c r="D32" s="417"/>
      <c r="E32" s="417"/>
      <c r="F32" s="417"/>
    </row>
    <row r="33" spans="2:6" ht="13.5" thickBot="1">
      <c r="B33" s="346" t="s">
        <v>139</v>
      </c>
      <c r="D33" s="347" t="str">
        <f ca="1">IF(ROUND(D31,0) = ROUND('BAL Hist Forecast'!H5,0), "YES", "NO")</f>
        <v>YES</v>
      </c>
      <c r="E33" s="347" t="str">
        <f ca="1">IF(ROUND(E31,0) = ROUND('BAL Hist Forecast'!I5,0), "YES", "NO")</f>
        <v>YES</v>
      </c>
      <c r="F33" s="347" t="str">
        <f ca="1">IF(ROUND(F31,0) = ROUND('BAL Hist Forecast'!J5,0), "YES", "NO")</f>
        <v>YES</v>
      </c>
    </row>
    <row r="34" spans="2:6">
      <c r="D34" s="418" t="s">
        <v>85</v>
      </c>
      <c r="E34" s="410"/>
      <c r="F34" s="351"/>
    </row>
    <row r="35" spans="2:6">
      <c r="D35" s="419" t="s">
        <v>85</v>
      </c>
      <c r="E35" s="410"/>
      <c r="F35" s="351"/>
    </row>
    <row r="36" spans="2:6">
      <c r="D36" s="410"/>
      <c r="E36" s="410"/>
      <c r="F36" s="351"/>
    </row>
    <row r="37" spans="2:6">
      <c r="D37" s="410"/>
      <c r="E37" s="410"/>
      <c r="F37" s="351"/>
    </row>
  </sheetData>
  <printOptions headings="1" gridLines="1"/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63"/>
  <sheetViews>
    <sheetView showGridLines="0" zoomScale="91" zoomScaleNormal="91" zoomScaleSheetLayoutView="91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M51" sqref="M51"/>
    </sheetView>
  </sheetViews>
  <sheetFormatPr defaultRowHeight="12.75"/>
  <cols>
    <col min="1" max="1" width="3.28515625" style="6" customWidth="1"/>
    <col min="2" max="2" width="40.28515625" style="6" customWidth="1"/>
    <col min="3" max="3" width="2.7109375" style="6" customWidth="1"/>
    <col min="4" max="4" width="12.85546875" style="6" customWidth="1"/>
    <col min="5" max="5" width="15.140625" style="6" customWidth="1"/>
    <col min="6" max="6" width="12.5703125" style="6" customWidth="1"/>
    <col min="7" max="7" width="8" style="6" customWidth="1"/>
    <col min="8" max="8" width="12.140625" style="6" customWidth="1"/>
    <col min="9" max="9" width="12.7109375" style="6" customWidth="1"/>
    <col min="10" max="10" width="15" style="6" customWidth="1"/>
    <col min="11" max="11" width="2.7109375" style="6" customWidth="1"/>
    <col min="12" max="12" width="25.7109375" style="7" customWidth="1"/>
    <col min="13" max="13" width="20.140625" style="6" customWidth="1"/>
    <col min="14" max="14" width="12.140625" style="6" customWidth="1"/>
    <col min="15" max="15" width="13.28515625" style="6" customWidth="1"/>
    <col min="16" max="16384" width="9.140625" style="6"/>
  </cols>
  <sheetData>
    <row r="1" spans="1:17" ht="15">
      <c r="L1" s="274"/>
      <c r="M1" s="274"/>
      <c r="N1" s="274"/>
      <c r="O1" s="274"/>
    </row>
    <row r="2" spans="1:17" ht="15">
      <c r="B2" s="6" t="s">
        <v>138</v>
      </c>
      <c r="D2" s="33" t="s">
        <v>82</v>
      </c>
      <c r="E2" s="22"/>
      <c r="F2" s="22"/>
      <c r="G2" s="263"/>
      <c r="H2" s="33" t="s">
        <v>81</v>
      </c>
      <c r="I2" s="22"/>
      <c r="J2" s="22"/>
      <c r="K2" s="24"/>
      <c r="L2" s="274"/>
      <c r="M2" s="274"/>
      <c r="N2" s="274"/>
      <c r="O2" s="274"/>
    </row>
    <row r="3" spans="1:17" ht="15.75">
      <c r="D3" s="277" t="s">
        <v>325</v>
      </c>
      <c r="E3" s="277" t="s">
        <v>368</v>
      </c>
      <c r="F3" s="279" t="s">
        <v>369</v>
      </c>
      <c r="G3" s="263"/>
      <c r="H3" s="21">
        <v>2021</v>
      </c>
      <c r="I3" s="21">
        <v>2022</v>
      </c>
      <c r="J3" s="21">
        <v>2023</v>
      </c>
      <c r="L3" s="273"/>
      <c r="M3" s="277"/>
      <c r="N3" s="277"/>
      <c r="O3" s="279"/>
    </row>
    <row r="4" spans="1:17" ht="15.75">
      <c r="B4" s="6" t="s">
        <v>93</v>
      </c>
      <c r="G4" s="263"/>
      <c r="H4" s="9" t="s">
        <v>85</v>
      </c>
      <c r="I4" s="9" t="s">
        <v>85</v>
      </c>
      <c r="L4" s="280"/>
      <c r="M4" s="274"/>
      <c r="N4" s="274"/>
      <c r="O4" s="278"/>
      <c r="P4" s="11"/>
      <c r="Q4" s="11"/>
    </row>
    <row r="5" spans="1:17" ht="15">
      <c r="B5" s="23" t="s">
        <v>88</v>
      </c>
      <c r="D5" s="429">
        <f>'Balance Sheet'!B5</f>
        <v>49</v>
      </c>
      <c r="E5" s="429">
        <f>'Balance Sheet'!C5</f>
        <v>31</v>
      </c>
      <c r="F5" s="429">
        <f>'Balance Sheet'!D5</f>
        <v>859</v>
      </c>
      <c r="G5" s="408"/>
      <c r="H5" s="344">
        <f ca="1">IF( (H39 + H6+H7+H8+H12+H13) &gt; (H20+H21+SUM(H25:H27) + H35+H36), H39, (H20+H21+SUM(H25:H27) + H35+H36) - ( H6+H7+H8+H12+H13) )</f>
        <v>525</v>
      </c>
      <c r="I5" s="344">
        <f ca="1">IF( (I39 + I6+I7+I8+I12+I13) &gt; (I20+I21+SUM(I25:I27) + I35+I36), I39, (I20+I21+SUM(I25:I27) + I35+I36) - ( I6+I7+I8+I12+I13) )</f>
        <v>551.25</v>
      </c>
      <c r="J5" s="344">
        <f ca="1">IF( (J39 + J6+J7+J8+J12+J13) &gt; (J20+J21+SUM(J25:J27) + J35+J36), J39, (J20+J21+SUM(J25:J27) + J35+J36) - ( J6+J7+J8+J12+J13) )</f>
        <v>578.8125</v>
      </c>
      <c r="K5" s="12"/>
      <c r="L5" s="281"/>
      <c r="M5" s="155"/>
      <c r="N5" s="155"/>
      <c r="O5" s="155"/>
    </row>
    <row r="6" spans="1:17" ht="15">
      <c r="A6" s="69" t="s">
        <v>85</v>
      </c>
      <c r="B6" s="23" t="s">
        <v>89</v>
      </c>
      <c r="D6" s="429">
        <f>'Balance Sheet'!B6</f>
        <v>563</v>
      </c>
      <c r="E6" s="429">
        <f>'Balance Sheet'!C6</f>
        <v>574</v>
      </c>
      <c r="F6" s="429">
        <f>'Balance Sheet'!D6</f>
        <v>575</v>
      </c>
      <c r="G6" s="408"/>
      <c r="H6" s="344">
        <f>'IS Hist Forecast'!H4/365*'BAL Hist Forecast'!H40</f>
        <v>649.77895029863703</v>
      </c>
      <c r="I6" s="344">
        <f>'IS Hist Forecast'!I4/365*'BAL Hist Forecast'!I40</f>
        <v>656.27673980162331</v>
      </c>
      <c r="J6" s="344">
        <f>'IS Hist Forecast'!J4/365*'BAL Hist Forecast'!J40</f>
        <v>662.83950719963968</v>
      </c>
      <c r="K6" s="12"/>
      <c r="L6" s="281"/>
      <c r="M6" s="156"/>
      <c r="N6" s="156"/>
      <c r="O6" s="156"/>
    </row>
    <row r="7" spans="1:17" ht="15">
      <c r="A7" s="69" t="s">
        <v>85</v>
      </c>
      <c r="B7" s="23" t="s">
        <v>90</v>
      </c>
      <c r="D7" s="429">
        <f>'Balance Sheet'!B7</f>
        <v>887</v>
      </c>
      <c r="E7" s="429">
        <f>'Balance Sheet'!C7</f>
        <v>863</v>
      </c>
      <c r="F7" s="429">
        <f>'Balance Sheet'!D7</f>
        <v>871</v>
      </c>
      <c r="G7" s="408"/>
      <c r="H7" s="344">
        <f>'IS Hist Forecast'!H5/365*'BAL Hist Forecast'!H41</f>
        <v>1009.3260060908606</v>
      </c>
      <c r="I7" s="344">
        <f>'IS Hist Forecast'!I5/365*'BAL Hist Forecast'!I41</f>
        <v>1019.4192661517691</v>
      </c>
      <c r="J7" s="344">
        <f>'IS Hist Forecast'!J5/365*'BAL Hist Forecast'!J41</f>
        <v>1029.6134588132868</v>
      </c>
      <c r="K7" s="12"/>
      <c r="L7" s="281"/>
      <c r="M7" s="156"/>
      <c r="N7" s="156"/>
      <c r="O7" s="156"/>
    </row>
    <row r="8" spans="1:17" ht="15">
      <c r="A8" s="69" t="s">
        <v>85</v>
      </c>
      <c r="B8" s="286" t="s">
        <v>23</v>
      </c>
      <c r="D8" s="429">
        <f>'Balance Sheet'!B8</f>
        <v>71</v>
      </c>
      <c r="E8" s="429">
        <f>'Balance Sheet'!C8</f>
        <v>71</v>
      </c>
      <c r="F8" s="429">
        <f>'Balance Sheet'!D8</f>
        <v>80</v>
      </c>
      <c r="G8" s="408"/>
      <c r="H8" s="344">
        <f>H42*'IS Hist Forecast'!H4</f>
        <v>83.963548426790908</v>
      </c>
      <c r="I8" s="344">
        <f>I42*'IS Hist Forecast'!I4</f>
        <v>84.803183911058809</v>
      </c>
      <c r="J8" s="344">
        <f>J42*'IS Hist Forecast'!J4</f>
        <v>85.651215750169399</v>
      </c>
      <c r="K8" s="12"/>
      <c r="L8" s="281"/>
      <c r="M8" s="156"/>
      <c r="N8" s="156"/>
      <c r="O8" s="156"/>
    </row>
    <row r="9" spans="1:17" ht="15">
      <c r="A9" s="69"/>
      <c r="B9" s="286" t="s">
        <v>382</v>
      </c>
      <c r="D9" s="429">
        <f>'Balance Sheet'!B9</f>
        <v>726</v>
      </c>
      <c r="E9" s="429">
        <f>'Balance Sheet'!C9</f>
        <v>428</v>
      </c>
      <c r="F9" s="429">
        <f>'Balance Sheet'!D9</f>
        <v>0</v>
      </c>
      <c r="G9" s="408"/>
      <c r="H9" s="344">
        <f>H43*'IS Hist Forecast'!H5</f>
        <v>0</v>
      </c>
      <c r="I9" s="344">
        <f>I43*'IS Hist Forecast'!I5</f>
        <v>0</v>
      </c>
      <c r="J9" s="344">
        <f>J43*'IS Hist Forecast'!J5</f>
        <v>0</v>
      </c>
      <c r="K9" s="12"/>
      <c r="L9" s="281"/>
      <c r="M9" s="156"/>
      <c r="N9" s="156"/>
      <c r="O9" s="156"/>
    </row>
    <row r="10" spans="1:17" ht="15">
      <c r="A10" s="69" t="s">
        <v>85</v>
      </c>
      <c r="B10" s="69" t="s">
        <v>384</v>
      </c>
      <c r="D10" s="427">
        <f>SUM(D5:D9)</f>
        <v>2296</v>
      </c>
      <c r="E10" s="427">
        <f>SUM(E5:E9)</f>
        <v>1967</v>
      </c>
      <c r="F10" s="427">
        <f>SUM(F5:F9)</f>
        <v>2385</v>
      </c>
      <c r="G10" s="408"/>
      <c r="H10" s="260">
        <f ca="1">SUM(H5:H9)</f>
        <v>2268.0685048162886</v>
      </c>
      <c r="I10" s="260">
        <f ca="1">SUM(I5:I9)</f>
        <v>2311.7491898644512</v>
      </c>
      <c r="J10" s="260">
        <f ca="1">SUM(J5:J9)</f>
        <v>2356.9166817630958</v>
      </c>
      <c r="K10" s="12"/>
      <c r="L10" s="281"/>
      <c r="M10" s="156"/>
      <c r="N10" s="156"/>
      <c r="O10" s="156"/>
    </row>
    <row r="11" spans="1:17" ht="15">
      <c r="A11" s="69" t="s">
        <v>85</v>
      </c>
      <c r="D11" s="428"/>
      <c r="E11" s="428"/>
      <c r="F11" s="428"/>
      <c r="G11" s="408"/>
      <c r="H11" s="410"/>
      <c r="I11" s="410"/>
      <c r="J11" s="410"/>
      <c r="K11" s="12"/>
      <c r="L11" s="281"/>
      <c r="M11" s="156"/>
      <c r="N11" s="156"/>
      <c r="O11" s="156"/>
    </row>
    <row r="12" spans="1:17" ht="15">
      <c r="A12" s="69" t="s">
        <v>85</v>
      </c>
      <c r="B12" s="286" t="s">
        <v>91</v>
      </c>
      <c r="D12" s="429">
        <f>SUM('Balance Sheet'!B11:'Balance Sheet'!B13)</f>
        <v>9994</v>
      </c>
      <c r="E12" s="429">
        <f>SUM('Balance Sheet'!C11:'Balance Sheet'!C13)</f>
        <v>9887</v>
      </c>
      <c r="F12" s="429">
        <f>SUM('Balance Sheet'!D11:'Balance Sheet'!D13)</f>
        <v>9704</v>
      </c>
      <c r="G12" s="408"/>
      <c r="H12" s="344">
        <f ca="1">F12+H48*('IS Hist Forecast'!H13-'IS Hist Forecast'!H18)</f>
        <v>9835.1792449237055</v>
      </c>
      <c r="I12" s="344">
        <f ca="1">H12+I48*('IS Hist Forecast'!I13-'IS Hist Forecast'!I18)</f>
        <v>9967.4591387368491</v>
      </c>
      <c r="J12" s="344">
        <f ca="1">I12+J48*('IS Hist Forecast'!J13-'IS Hist Forecast'!J18)</f>
        <v>10100.839239551529</v>
      </c>
      <c r="K12" s="12"/>
      <c r="L12" s="281"/>
      <c r="M12" s="156"/>
      <c r="N12" s="156"/>
      <c r="O12" s="156"/>
    </row>
    <row r="13" spans="1:17" ht="15">
      <c r="A13" s="69" t="s">
        <v>85</v>
      </c>
      <c r="B13" s="23" t="s">
        <v>92</v>
      </c>
      <c r="D13" s="429">
        <f>'Balance Sheet'!B14</f>
        <v>189</v>
      </c>
      <c r="E13" s="429">
        <f>'Balance Sheet'!C14</f>
        <v>127</v>
      </c>
      <c r="F13" s="429">
        <f>'Balance Sheet'!D14</f>
        <v>283</v>
      </c>
      <c r="G13" s="408"/>
      <c r="H13" s="344">
        <f>H49*'IS Hist Forecast'!H4</f>
        <v>224.71251730720655</v>
      </c>
      <c r="I13" s="344">
        <f>I49*'IS Hist Forecast'!I4</f>
        <v>226.9596424802786</v>
      </c>
      <c r="J13" s="344">
        <f>J49*'IS Hist Forecast'!J4</f>
        <v>229.22923890508142</v>
      </c>
      <c r="K13" s="12"/>
      <c r="L13" s="281"/>
      <c r="M13" s="156"/>
      <c r="N13" s="156"/>
      <c r="O13" s="156"/>
      <c r="Q13" s="72"/>
    </row>
    <row r="14" spans="1:17" ht="15">
      <c r="A14" s="69"/>
      <c r="B14" s="289" t="s">
        <v>377</v>
      </c>
      <c r="D14" s="429">
        <f>'Balance Sheet'!B15</f>
        <v>2050</v>
      </c>
      <c r="E14" s="429">
        <f>'Balance Sheet'!C15</f>
        <v>1167</v>
      </c>
      <c r="F14" s="429">
        <f>'Balance Sheet'!D15</f>
        <v>0</v>
      </c>
      <c r="G14" s="412"/>
      <c r="H14" s="344">
        <f>H50*'IS Hist Forecast'!H5</f>
        <v>0</v>
      </c>
      <c r="I14" s="344">
        <f>I50*'IS Hist Forecast'!I5</f>
        <v>0</v>
      </c>
      <c r="J14" s="344">
        <f>J50*'IS Hist Forecast'!J5</f>
        <v>0</v>
      </c>
      <c r="K14" s="12"/>
      <c r="L14" s="281"/>
      <c r="M14" s="156"/>
      <c r="N14" s="156"/>
      <c r="O14" s="156"/>
      <c r="Q14" s="72"/>
    </row>
    <row r="15" spans="1:17" ht="15">
      <c r="D15" s="428"/>
      <c r="E15" s="428"/>
      <c r="F15" s="428"/>
      <c r="G15" s="408"/>
      <c r="H15" s="410"/>
      <c r="I15" s="410"/>
      <c r="J15" s="410"/>
      <c r="K15" s="12"/>
      <c r="L15" s="281"/>
      <c r="M15" s="156"/>
      <c r="N15" s="156"/>
      <c r="O15" s="156"/>
      <c r="P15" s="285"/>
    </row>
    <row r="16" spans="1:17" ht="15">
      <c r="B16" s="6" t="s">
        <v>28</v>
      </c>
      <c r="D16" s="427">
        <f>D10+D12+D13+D14</f>
        <v>14529</v>
      </c>
      <c r="E16" s="427">
        <f>E10+E12+E13+E14</f>
        <v>13148</v>
      </c>
      <c r="F16" s="427">
        <f>F10+F12+F13+F14</f>
        <v>12372</v>
      </c>
      <c r="G16" s="262"/>
      <c r="H16" s="261">
        <f ca="1">H10+H12+H13+H14</f>
        <v>12327.960267047201</v>
      </c>
      <c r="I16" s="261">
        <f ca="1">I10+I12+I13+I14</f>
        <v>12506.167971081579</v>
      </c>
      <c r="J16" s="261">
        <f ca="1">J10+J12+J13+J14</f>
        <v>12686.985160219707</v>
      </c>
      <c r="K16" s="13"/>
      <c r="L16" s="281"/>
      <c r="M16" s="318" t="s">
        <v>85</v>
      </c>
      <c r="N16" s="318" t="s">
        <v>85</v>
      </c>
      <c r="O16" s="156"/>
    </row>
    <row r="17" spans="1:17" ht="15">
      <c r="D17" s="428"/>
      <c r="E17" s="428"/>
      <c r="F17" s="428"/>
      <c r="G17" s="262"/>
      <c r="H17" s="13"/>
      <c r="I17" s="13"/>
      <c r="J17" s="13"/>
      <c r="K17" s="13"/>
      <c r="L17" s="280"/>
      <c r="M17" s="156"/>
      <c r="N17" s="156"/>
      <c r="O17" s="156"/>
    </row>
    <row r="18" spans="1:17" ht="15.75">
      <c r="B18" s="6" t="s">
        <v>94</v>
      </c>
      <c r="D18" s="428"/>
      <c r="E18" s="428"/>
      <c r="F18" s="428"/>
      <c r="G18" s="408"/>
      <c r="H18" s="410"/>
      <c r="I18" s="410"/>
      <c r="J18" s="410"/>
      <c r="K18" s="12"/>
      <c r="L18" s="281"/>
      <c r="M18" s="283"/>
      <c r="N18" s="283"/>
      <c r="O18" s="283"/>
    </row>
    <row r="19" spans="1:17" ht="15">
      <c r="A19" s="69" t="s">
        <v>85</v>
      </c>
      <c r="B19" s="23" t="s">
        <v>95</v>
      </c>
      <c r="D19" s="429">
        <f>'Balance Sheet'!B18</f>
        <v>1525</v>
      </c>
      <c r="E19" s="429">
        <f>'Balance Sheet'!C18</f>
        <v>1371</v>
      </c>
      <c r="F19" s="429">
        <f>'Balance Sheet'!D18</f>
        <v>1202</v>
      </c>
      <c r="G19" s="408"/>
      <c r="H19" s="344">
        <f ca="1">IF(H39+H6+H7+H8+H12+H13&gt;H20+H21+SUM(H25:H27)+H35+H36,(H39+H6+H7+H8+H12+H13)-(H20+H21+SUM(H25:H27)+H35+H36),0)</f>
        <v>971.28986588066255</v>
      </c>
      <c r="I19" s="344">
        <f ca="1">IF(I39+I6+I7+I8+I12+I13&gt;I20+I21+SUM(I25:I27)+I35+I36,(I39+I6+I7+I8+I12+I13)-(I20+I21+SUM(I25:I27)+I35+I36),0)</f>
        <v>885.52941963655576</v>
      </c>
      <c r="J19" s="344">
        <f ca="1">IF(J39+J6+J7+J8+J12+J13&gt;J20+J21+SUM(J25:J27)+J35+J36,(J39+J6+J7+J8+J12+J13)-(J20+J21+SUM(J25:J27)+J35+J36),0)</f>
        <v>791.02693824179187</v>
      </c>
      <c r="K19" s="12"/>
      <c r="L19" s="281"/>
      <c r="M19" s="274"/>
      <c r="N19" s="274"/>
      <c r="O19" s="274"/>
    </row>
    <row r="20" spans="1:17" ht="15">
      <c r="A20" s="69" t="s">
        <v>85</v>
      </c>
      <c r="B20" s="23" t="s">
        <v>96</v>
      </c>
      <c r="D20" s="429">
        <f>'Balance Sheet'!B19</f>
        <v>705</v>
      </c>
      <c r="E20" s="429">
        <f>'Balance Sheet'!C19</f>
        <v>814</v>
      </c>
      <c r="F20" s="429">
        <f>'Balance Sheet'!D19</f>
        <v>1049</v>
      </c>
      <c r="G20" s="408"/>
      <c r="H20" s="344">
        <f>H44*'IS Hist Forecast'!H5/365</f>
        <v>969.28161234064964</v>
      </c>
      <c r="I20" s="344">
        <f>I44*'IS Hist Forecast'!I5/365</f>
        <v>978.97442846405602</v>
      </c>
      <c r="J20" s="344">
        <f>J44*'IS Hist Forecast'!J5/365</f>
        <v>988.76417274869664</v>
      </c>
      <c r="K20" s="12"/>
      <c r="L20" s="281"/>
      <c r="M20" s="156"/>
      <c r="N20" s="156"/>
      <c r="O20" s="156"/>
    </row>
    <row r="21" spans="1:17" ht="15">
      <c r="A21" s="69" t="s">
        <v>85</v>
      </c>
      <c r="B21" s="23" t="s">
        <v>97</v>
      </c>
      <c r="D21" s="429">
        <f>'Balance Sheet'!B20+'Balance Sheet'!B21+'Balance Sheet'!B22</f>
        <v>633</v>
      </c>
      <c r="E21" s="429">
        <f>'Balance Sheet'!C20+'Balance Sheet'!C21+'Balance Sheet'!C22</f>
        <v>731</v>
      </c>
      <c r="F21" s="429">
        <f>'Balance Sheet'!D20+'Balance Sheet'!D21+'Balance Sheet'!D22</f>
        <v>824</v>
      </c>
      <c r="G21" s="412"/>
      <c r="H21" s="344">
        <f>H45*'IS Hist Forecast'!H4</f>
        <v>821.23587235241121</v>
      </c>
      <c r="I21" s="344">
        <f>I45*'IS Hist Forecast'!I4</f>
        <v>829.44823107593527</v>
      </c>
      <c r="J21" s="344">
        <f>J45*'IS Hist Forecast'!J4</f>
        <v>837.74271338669473</v>
      </c>
      <c r="K21" s="12"/>
      <c r="L21" s="281"/>
      <c r="M21" s="156"/>
      <c r="N21" s="156"/>
      <c r="O21" s="156"/>
      <c r="Q21" s="72"/>
    </row>
    <row r="22" spans="1:17" ht="30">
      <c r="A22" s="69"/>
      <c r="B22" s="281" t="s">
        <v>379</v>
      </c>
      <c r="D22" s="429">
        <f>'Balance Sheet'!B23</f>
        <v>731</v>
      </c>
      <c r="E22" s="429">
        <f>'Balance Sheet'!C23</f>
        <v>469</v>
      </c>
      <c r="F22" s="429">
        <f>'Balance Sheet'!D23</f>
        <v>0</v>
      </c>
      <c r="G22" s="412"/>
      <c r="H22" s="344">
        <f>H46*'IS Hist Forecast'!H5</f>
        <v>0</v>
      </c>
      <c r="I22" s="344">
        <f>I46*'IS Hist Forecast'!I5</f>
        <v>0</v>
      </c>
      <c r="J22" s="344">
        <f>J46*'IS Hist Forecast'!J5</f>
        <v>0</v>
      </c>
      <c r="K22" s="12"/>
      <c r="L22" s="281"/>
      <c r="M22" s="156"/>
      <c r="N22" s="156"/>
      <c r="O22" s="156"/>
      <c r="Q22" s="72"/>
    </row>
    <row r="23" spans="1:17" ht="15">
      <c r="A23" s="69" t="s">
        <v>85</v>
      </c>
      <c r="B23" s="6" t="s">
        <v>34</v>
      </c>
      <c r="D23" s="427">
        <f>SUM(D19:D22)</f>
        <v>3594</v>
      </c>
      <c r="E23" s="427">
        <f t="shared" ref="E23:F23" si="0">SUM(E19:E22)</f>
        <v>3385</v>
      </c>
      <c r="F23" s="427">
        <f t="shared" si="0"/>
        <v>3075</v>
      </c>
      <c r="G23" s="412"/>
      <c r="H23" s="260">
        <f ca="1">SUM(H19:H22)</f>
        <v>2761.8073505737234</v>
      </c>
      <c r="I23" s="260">
        <f ca="1">SUM(I19:I22)</f>
        <v>2693.9520791765472</v>
      </c>
      <c r="J23" s="260">
        <f ca="1">SUM(J19:J22)</f>
        <v>2617.533824377183</v>
      </c>
      <c r="K23" s="12"/>
      <c r="L23" s="281"/>
      <c r="M23" s="156"/>
      <c r="N23" s="156"/>
      <c r="O23" s="156"/>
    </row>
    <row r="24" spans="1:17" ht="15">
      <c r="A24" s="69" t="s">
        <v>85</v>
      </c>
      <c r="D24" s="428"/>
      <c r="E24" s="428"/>
      <c r="F24" s="428"/>
      <c r="G24" s="412"/>
      <c r="H24" s="410"/>
      <c r="I24" s="410"/>
      <c r="J24" s="410"/>
      <c r="K24" s="12"/>
      <c r="L24" s="281"/>
      <c r="M24" s="156"/>
      <c r="N24" s="156"/>
      <c r="O24" s="156"/>
    </row>
    <row r="25" spans="1:17" ht="15">
      <c r="A25" s="69" t="s">
        <v>85</v>
      </c>
      <c r="B25" s="23" t="s">
        <v>98</v>
      </c>
      <c r="D25" s="429">
        <f>'Balance Sheet'!B25</f>
        <v>7991</v>
      </c>
      <c r="E25" s="429">
        <f>'Balance Sheet'!C25</f>
        <v>7103</v>
      </c>
      <c r="F25" s="429">
        <f>'Balance Sheet'!D25</f>
        <v>4994</v>
      </c>
      <c r="G25" s="412"/>
      <c r="H25" s="344">
        <f>F25+H55-H56</f>
        <v>4994</v>
      </c>
      <c r="I25" s="344">
        <f>H25+I55-I56</f>
        <v>4994</v>
      </c>
      <c r="J25" s="344">
        <f>I25+J55-J56</f>
        <v>4994</v>
      </c>
      <c r="K25" s="12"/>
      <c r="L25" s="281"/>
      <c r="M25" s="156"/>
      <c r="N25" s="156"/>
      <c r="O25" s="156"/>
    </row>
    <row r="26" spans="1:17" ht="15">
      <c r="A26" s="69" t="s">
        <v>85</v>
      </c>
      <c r="B26" s="23" t="s">
        <v>36</v>
      </c>
      <c r="D26" s="429">
        <f>'Balance Sheet'!B26</f>
        <v>960</v>
      </c>
      <c r="E26" s="429">
        <f>'Balance Sheet'!C26</f>
        <v>924</v>
      </c>
      <c r="F26" s="429">
        <f>'Balance Sheet'!D26</f>
        <v>914</v>
      </c>
      <c r="G26" s="412"/>
      <c r="H26" s="344">
        <f>H51*'IS Hist Forecast'!H4</f>
        <v>1065.8330182728903</v>
      </c>
      <c r="I26" s="344">
        <f>I51*'IS Hist Forecast'!I4</f>
        <v>1076.4913484556191</v>
      </c>
      <c r="J26" s="344">
        <f>J51*'IS Hist Forecast'!J4</f>
        <v>1087.2562619401754</v>
      </c>
      <c r="K26" s="12"/>
      <c r="L26" s="281"/>
      <c r="M26" s="156"/>
      <c r="N26" s="156"/>
      <c r="O26" s="156"/>
    </row>
    <row r="27" spans="1:17" ht="15">
      <c r="A27" s="69" t="s">
        <v>85</v>
      </c>
      <c r="B27" s="23" t="s">
        <v>99</v>
      </c>
      <c r="D27" s="429">
        <f>'Balance Sheet'!B27</f>
        <v>547</v>
      </c>
      <c r="E27" s="429">
        <f>'Balance Sheet'!C27</f>
        <v>559</v>
      </c>
      <c r="F27" s="429">
        <f>'Balance Sheet'!D27</f>
        <v>820</v>
      </c>
      <c r="G27" s="287"/>
      <c r="H27" s="344">
        <f>H52*'IS Hist Forecast'!H4</f>
        <v>719.77132313321431</v>
      </c>
      <c r="I27" s="344">
        <f>I52*'IS Hist Forecast'!I4</f>
        <v>726.96903636454647</v>
      </c>
      <c r="J27" s="344">
        <f>J52*'IS Hist Forecast'!J4</f>
        <v>734.23872672819198</v>
      </c>
      <c r="K27" s="14"/>
      <c r="L27" s="281"/>
      <c r="M27" s="156"/>
      <c r="N27" s="156"/>
      <c r="O27" s="156"/>
    </row>
    <row r="28" spans="1:17" ht="15">
      <c r="A28" s="69"/>
      <c r="B28" s="289" t="s">
        <v>378</v>
      </c>
      <c r="D28" s="429">
        <f>'Balance Sheet'!B28</f>
        <v>64</v>
      </c>
      <c r="E28" s="429">
        <f>'Balance Sheet'!C28</f>
        <v>65</v>
      </c>
      <c r="F28" s="429">
        <f>'Balance Sheet'!D28</f>
        <v>0</v>
      </c>
      <c r="G28" s="287"/>
      <c r="H28" s="344">
        <f>H53*'IS Hist Forecast'!H5</f>
        <v>0</v>
      </c>
      <c r="I28" s="344">
        <f>I53*'IS Hist Forecast'!I5</f>
        <v>0</v>
      </c>
      <c r="J28" s="344">
        <f>J53*'IS Hist Forecast'!J5</f>
        <v>0</v>
      </c>
      <c r="K28" s="14"/>
      <c r="L28" s="281"/>
      <c r="M28" s="156"/>
      <c r="N28" s="156"/>
      <c r="O28" s="156"/>
    </row>
    <row r="29" spans="1:17" ht="15">
      <c r="A29" s="69" t="s">
        <v>85</v>
      </c>
      <c r="B29" s="6" t="s">
        <v>100</v>
      </c>
      <c r="D29" s="427">
        <f>SUM(D23:D28)</f>
        <v>13156</v>
      </c>
      <c r="E29" s="427">
        <f t="shared" ref="E29:F29" si="1">SUM(E23:E28)</f>
        <v>12036</v>
      </c>
      <c r="F29" s="427">
        <f t="shared" si="1"/>
        <v>9803</v>
      </c>
      <c r="G29" s="412"/>
      <c r="H29" s="260">
        <f ca="1">SUM(H23:H28)</f>
        <v>9541.4116919798271</v>
      </c>
      <c r="I29" s="260">
        <f ca="1">SUM(I23:I28)</f>
        <v>9491.4124639967122</v>
      </c>
      <c r="J29" s="260">
        <f ca="1">SUM(J23:J28)</f>
        <v>9433.0288130455501</v>
      </c>
      <c r="K29" s="12"/>
      <c r="L29" s="281"/>
      <c r="M29" s="156"/>
      <c r="N29" s="156"/>
      <c r="O29" s="156"/>
    </row>
    <row r="30" spans="1:17" ht="15">
      <c r="A30" s="69" t="s">
        <v>85</v>
      </c>
      <c r="B30" s="6" t="s">
        <v>85</v>
      </c>
      <c r="D30" s="428"/>
      <c r="E30" s="428"/>
      <c r="F30" s="428"/>
      <c r="G30" s="412"/>
      <c r="H30" s="410"/>
      <c r="I30" s="410"/>
      <c r="J30" s="410"/>
      <c r="K30" s="12"/>
      <c r="L30" s="281"/>
      <c r="M30" s="156"/>
      <c r="N30" s="156"/>
      <c r="O30" s="156"/>
      <c r="Q30" s="72"/>
    </row>
    <row r="31" spans="1:17" ht="15">
      <c r="A31" s="69" t="s">
        <v>85</v>
      </c>
      <c r="B31" s="23" t="s">
        <v>126</v>
      </c>
      <c r="D31" s="429">
        <f>'Balance Sheet'!B33+'Balance Sheet'!B34</f>
        <v>361</v>
      </c>
      <c r="E31" s="429">
        <f>'Balance Sheet'!C33+'Balance Sheet'!C34</f>
        <v>384</v>
      </c>
      <c r="F31" s="429">
        <f>'Balance Sheet'!D33+'Balance Sheet'!D34</f>
        <v>406</v>
      </c>
      <c r="G31" s="412"/>
      <c r="H31" s="260">
        <f>F31+H57</f>
        <v>406</v>
      </c>
      <c r="I31" s="260">
        <f>H31+I57</f>
        <v>406</v>
      </c>
      <c r="J31" s="260">
        <f>I31+J57</f>
        <v>406</v>
      </c>
      <c r="K31" s="12"/>
      <c r="L31" s="280"/>
      <c r="M31" s="156"/>
      <c r="N31" s="156"/>
      <c r="O31" s="156"/>
    </row>
    <row r="32" spans="1:17" ht="15">
      <c r="A32" s="69" t="s">
        <v>85</v>
      </c>
      <c r="B32" s="23" t="s">
        <v>101</v>
      </c>
      <c r="D32" s="429">
        <f>'Balance Sheet'!B35</f>
        <v>2224</v>
      </c>
      <c r="E32" s="429">
        <f>'Balance Sheet'!C35</f>
        <v>1993</v>
      </c>
      <c r="F32" s="429">
        <f>'Balance Sheet'!D35</f>
        <v>3190</v>
      </c>
      <c r="G32" s="412"/>
      <c r="H32" s="260">
        <f ca="1">F32+'IS Hist Forecast'!H21-'IS Hist Forecast'!H22</f>
        <v>3407.5485750672779</v>
      </c>
      <c r="I32" s="260">
        <f ca="1">H32+'IS Hist Forecast'!I21-'IS Hist Forecast'!I22</f>
        <v>3635.7555070811859</v>
      </c>
      <c r="J32" s="260">
        <f ca="1">I32+'IS Hist Forecast'!J21-'IS Hist Forecast'!J22</f>
        <v>3874.9563471471538</v>
      </c>
      <c r="K32" s="12"/>
      <c r="L32" s="281"/>
      <c r="M32" s="156"/>
      <c r="N32" s="156"/>
      <c r="O32" s="156"/>
    </row>
    <row r="33" spans="1:18" ht="15">
      <c r="A33" s="69" t="s">
        <v>85</v>
      </c>
      <c r="B33" s="23" t="s">
        <v>102</v>
      </c>
      <c r="D33" s="429">
        <f>'Balance Sheet'!B36</f>
        <v>-1103</v>
      </c>
      <c r="E33" s="429">
        <f>'Balance Sheet'!C36</f>
        <v>-1076</v>
      </c>
      <c r="F33" s="429">
        <f>'Balance Sheet'!D36</f>
        <v>-1023</v>
      </c>
      <c r="G33" s="412"/>
      <c r="H33" s="260">
        <f>F33-H58</f>
        <v>-1023</v>
      </c>
      <c r="I33" s="260">
        <f>H33-I58</f>
        <v>-1023</v>
      </c>
      <c r="J33" s="260">
        <f>I33-J58</f>
        <v>-1023</v>
      </c>
      <c r="K33" s="12"/>
      <c r="L33" s="281"/>
      <c r="M33" s="156"/>
      <c r="N33" s="156"/>
      <c r="O33" s="156"/>
    </row>
    <row r="34" spans="1:18" ht="15">
      <c r="A34" s="74" t="s">
        <v>85</v>
      </c>
      <c r="B34" s="23" t="s">
        <v>103</v>
      </c>
      <c r="D34" s="431">
        <f>'Balance Sheet'!B37</f>
        <v>-118</v>
      </c>
      <c r="E34" s="431">
        <f>'Balance Sheet'!C37</f>
        <v>-198</v>
      </c>
      <c r="F34" s="431">
        <f>'Balance Sheet'!D37</f>
        <v>-10</v>
      </c>
      <c r="G34" s="287"/>
      <c r="H34" s="462">
        <f>F34</f>
        <v>-10</v>
      </c>
      <c r="I34" s="462">
        <f>H34</f>
        <v>-10</v>
      </c>
      <c r="J34" s="462">
        <f>I34</f>
        <v>-10</v>
      </c>
      <c r="K34" s="14"/>
      <c r="L34" s="281"/>
      <c r="M34" s="281"/>
      <c r="N34" s="281"/>
      <c r="O34" s="281"/>
    </row>
    <row r="35" spans="1:18" ht="15">
      <c r="A35" s="69" t="s">
        <v>85</v>
      </c>
      <c r="B35" s="6" t="s">
        <v>104</v>
      </c>
      <c r="D35" s="429">
        <f>SUM(D31:D34)</f>
        <v>1364</v>
      </c>
      <c r="E35" s="429">
        <f t="shared" ref="E35:F35" si="2">SUM(E31:E34)</f>
        <v>1103</v>
      </c>
      <c r="F35" s="429">
        <f t="shared" si="2"/>
        <v>2563</v>
      </c>
      <c r="G35" s="412"/>
      <c r="H35" s="260">
        <f ca="1">SUM(H31:H34)</f>
        <v>2780.5485750672779</v>
      </c>
      <c r="I35" s="260">
        <f ca="1">SUM(I31:I34)</f>
        <v>3008.7555070811859</v>
      </c>
      <c r="J35" s="260">
        <f ca="1">SUM(J31:J34)</f>
        <v>3247.9563471471538</v>
      </c>
      <c r="K35" s="12"/>
      <c r="L35" s="281"/>
      <c r="M35" s="274"/>
      <c r="N35" s="274"/>
      <c r="O35" s="274"/>
    </row>
    <row r="36" spans="1:18" ht="15">
      <c r="A36" s="74" t="s">
        <v>85</v>
      </c>
      <c r="B36" s="23" t="s">
        <v>105</v>
      </c>
      <c r="D36" s="430">
        <f>'Balance Sheet'!B39</f>
        <v>9</v>
      </c>
      <c r="E36" s="430">
        <f>'Balance Sheet'!C39</f>
        <v>9</v>
      </c>
      <c r="F36" s="430">
        <f>'Balance Sheet'!D39</f>
        <v>6</v>
      </c>
      <c r="G36" s="412"/>
      <c r="H36" s="345">
        <f>F36</f>
        <v>6</v>
      </c>
      <c r="I36" s="345">
        <f>H36</f>
        <v>6</v>
      </c>
      <c r="J36" s="345">
        <f>I36</f>
        <v>6</v>
      </c>
      <c r="K36" s="12"/>
      <c r="L36" s="281"/>
      <c r="M36" s="156"/>
      <c r="N36" s="156"/>
      <c r="O36" s="156"/>
    </row>
    <row r="37" spans="1:18" ht="15">
      <c r="B37" s="6" t="s">
        <v>106</v>
      </c>
      <c r="D37" s="427">
        <f>D29+D35+D36</f>
        <v>14529</v>
      </c>
      <c r="E37" s="427">
        <f t="shared" ref="E37:F37" si="3">E29+E35+E36</f>
        <v>13148</v>
      </c>
      <c r="F37" s="427">
        <f t="shared" si="3"/>
        <v>12372</v>
      </c>
      <c r="G37" s="288"/>
      <c r="H37" s="261">
        <f ca="1">H29+H35+H36</f>
        <v>12327.960267047105</v>
      </c>
      <c r="I37" s="261">
        <f ca="1">I29+I35+I36</f>
        <v>12506.167971077899</v>
      </c>
      <c r="J37" s="261">
        <f ca="1">J29+J35+J36</f>
        <v>12686.985160192704</v>
      </c>
      <c r="K37" s="13"/>
      <c r="L37" s="281"/>
      <c r="M37" s="156"/>
      <c r="N37" s="156"/>
      <c r="O37" s="156"/>
    </row>
    <row r="38" spans="1:18" ht="15">
      <c r="B38" s="25" t="s">
        <v>259</v>
      </c>
      <c r="D38" s="13"/>
      <c r="E38" s="13"/>
      <c r="F38" s="13"/>
      <c r="G38" s="262"/>
      <c r="H38" s="13" t="s">
        <v>85</v>
      </c>
      <c r="I38" s="13"/>
      <c r="J38" s="13"/>
      <c r="K38" s="13"/>
      <c r="L38" s="281"/>
      <c r="M38" s="156"/>
      <c r="N38" s="156"/>
      <c r="O38" s="156"/>
    </row>
    <row r="39" spans="1:18" ht="15">
      <c r="A39" s="69" t="s">
        <v>257</v>
      </c>
      <c r="B39" s="6" t="s">
        <v>125</v>
      </c>
      <c r="D39" s="351"/>
      <c r="E39" s="351"/>
      <c r="F39" s="351"/>
      <c r="G39" s="351"/>
      <c r="H39" s="144">
        <f>500*1.05</f>
        <v>525</v>
      </c>
      <c r="I39" s="144">
        <f>H39*1.05</f>
        <v>551.25</v>
      </c>
      <c r="J39" s="144">
        <f>I39*1.05</f>
        <v>578.8125</v>
      </c>
      <c r="K39" s="15"/>
      <c r="L39" s="281"/>
      <c r="M39" s="156"/>
      <c r="N39" s="156"/>
      <c r="O39" s="156"/>
      <c r="P39" s="69"/>
      <c r="Q39" s="69"/>
      <c r="R39" s="69"/>
    </row>
    <row r="40" spans="1:18" ht="15">
      <c r="A40" s="69" t="s">
        <v>257</v>
      </c>
      <c r="B40" s="6" t="s">
        <v>113</v>
      </c>
      <c r="D40" s="264">
        <f>D6/('IS Hist Forecast'!D4/365)</f>
        <v>31.065003779289494</v>
      </c>
      <c r="E40" s="264">
        <f>E6/('IS Hist Forecast'!E4/365)</f>
        <v>25.843098556802765</v>
      </c>
      <c r="F40" s="264">
        <f>F6/('IS Hist Forecast'!F4/365)</f>
        <v>24.148544471292141</v>
      </c>
      <c r="G40" s="265"/>
      <c r="H40" s="463">
        <f>AVERAGE(D40:F40)</f>
        <v>27.018882269128131</v>
      </c>
      <c r="I40" s="463">
        <f>AVERAGE(D40:F40)</f>
        <v>27.018882269128131</v>
      </c>
      <c r="J40" s="463">
        <f>AVERAGE(D40:F40)</f>
        <v>27.018882269128131</v>
      </c>
      <c r="K40" s="16"/>
      <c r="L40" s="281"/>
      <c r="M40" s="156"/>
      <c r="N40" s="156"/>
      <c r="O40" s="156"/>
      <c r="P40" s="10"/>
      <c r="Q40" s="10"/>
      <c r="R40" s="10"/>
    </row>
    <row r="41" spans="1:18" ht="15">
      <c r="A41" s="69" t="s">
        <v>257</v>
      </c>
      <c r="B41" s="351" t="s">
        <v>398</v>
      </c>
      <c r="D41" s="264">
        <f>D7/('IS Hist Forecast'!D5/365)</f>
        <v>76.339306767271879</v>
      </c>
      <c r="E41" s="264">
        <f>E7/('IS Hist Forecast'!E5/365)</f>
        <v>58.181566309567785</v>
      </c>
      <c r="F41" s="264">
        <f>F7/('IS Hist Forecast'!F5/365)</f>
        <v>55.852951510892481</v>
      </c>
      <c r="G41" s="265"/>
      <c r="H41" s="463">
        <f>AVERAGE(D41:F41)</f>
        <v>63.457941529244046</v>
      </c>
      <c r="I41" s="463">
        <f>AVERAGE(D41:F41)</f>
        <v>63.457941529244046</v>
      </c>
      <c r="J41" s="463">
        <f>AVERAGE(D41:F41)</f>
        <v>63.457941529244046</v>
      </c>
      <c r="K41" s="16"/>
      <c r="L41" s="281"/>
      <c r="M41" s="156"/>
      <c r="N41" s="156"/>
      <c r="O41" s="156"/>
      <c r="P41" s="10"/>
      <c r="Q41" s="10"/>
      <c r="R41" s="10"/>
    </row>
    <row r="42" spans="1:18" ht="15">
      <c r="A42" s="69" t="s">
        <v>257</v>
      </c>
      <c r="B42" s="69" t="s">
        <v>383</v>
      </c>
      <c r="D42" s="259">
        <f>D8/'IS Hist Forecast'!D4</f>
        <v>1.0733182161753591E-2</v>
      </c>
      <c r="E42" s="259">
        <f>E8/'IS Hist Forecast'!E4</f>
        <v>8.757863574688541E-3</v>
      </c>
      <c r="F42" s="259">
        <f>F8/'IS Hist Forecast'!F4</f>
        <v>9.2049246346795534E-3</v>
      </c>
      <c r="G42" s="352"/>
      <c r="H42" s="464">
        <f>AVERAGE(D42:F42)</f>
        <v>9.5653234570405605E-3</v>
      </c>
      <c r="I42" s="464">
        <f>AVERAGE(D42:F42)</f>
        <v>9.5653234570405605E-3</v>
      </c>
      <c r="J42" s="464">
        <f>AVERAGE(D42:F42)</f>
        <v>9.5653234570405605E-3</v>
      </c>
      <c r="K42" s="17"/>
      <c r="L42" s="281"/>
      <c r="M42" s="156"/>
      <c r="N42" s="156"/>
      <c r="O42" s="156"/>
      <c r="P42" s="10"/>
      <c r="Q42" s="10"/>
      <c r="R42" s="10"/>
    </row>
    <row r="43" spans="1:18" ht="15">
      <c r="A43" s="69" t="s">
        <v>257</v>
      </c>
      <c r="B43" s="69" t="s">
        <v>380</v>
      </c>
      <c r="D43" s="349" t="s">
        <v>334</v>
      </c>
      <c r="E43" s="349" t="s">
        <v>334</v>
      </c>
      <c r="F43" s="349" t="s">
        <v>334</v>
      </c>
      <c r="G43" s="352"/>
      <c r="H43" s="267">
        <v>0</v>
      </c>
      <c r="I43" s="267">
        <v>0</v>
      </c>
      <c r="J43" s="267">
        <v>0</v>
      </c>
      <c r="K43" s="17"/>
      <c r="L43" s="281"/>
      <c r="M43" s="156"/>
      <c r="N43" s="156"/>
      <c r="O43" s="156"/>
      <c r="P43" s="10"/>
      <c r="Q43" s="10"/>
      <c r="R43" s="10"/>
    </row>
    <row r="44" spans="1:18" ht="15">
      <c r="A44" s="69" t="s">
        <v>258</v>
      </c>
      <c r="B44" s="6" t="s">
        <v>130</v>
      </c>
      <c r="D44" s="264">
        <f>D20/('IS Hist Forecast'!D5/365)</f>
        <v>60.675548219759492</v>
      </c>
      <c r="E44" s="264">
        <f>E20/('IS Hist Forecast'!E5/365)</f>
        <v>54.878093830809014</v>
      </c>
      <c r="F44" s="264">
        <f>F20/('IS Hist Forecast'!F5/365)</f>
        <v>67.26721714687281</v>
      </c>
      <c r="G44" s="265"/>
      <c r="H44" s="463">
        <f>AVERAGE(D44:F44)</f>
        <v>60.940286399147105</v>
      </c>
      <c r="I44" s="463">
        <f>AVERAGE(D44:F44)</f>
        <v>60.940286399147105</v>
      </c>
      <c r="J44" s="463">
        <f>AVERAGE(D44:F44)</f>
        <v>60.940286399147105</v>
      </c>
      <c r="K44" s="16"/>
      <c r="L44" s="281"/>
      <c r="M44" s="156"/>
      <c r="N44" s="156"/>
      <c r="O44" s="156"/>
      <c r="P44" s="10"/>
      <c r="Q44" s="10"/>
      <c r="R44" s="10"/>
    </row>
    <row r="45" spans="1:18" ht="15">
      <c r="A45" s="69" t="s">
        <v>258</v>
      </c>
      <c r="B45" s="6" t="s">
        <v>114</v>
      </c>
      <c r="D45" s="259">
        <f>D21/'IS Hist Forecast'!D4</f>
        <v>9.569160997732426E-2</v>
      </c>
      <c r="E45" s="259">
        <f>E21/'IS Hist Forecast'!E4</f>
        <v>9.0168989761934132E-2</v>
      </c>
      <c r="F45" s="259">
        <f>F21/'IS Hist Forecast'!F4</f>
        <v>9.4810723737199398E-2</v>
      </c>
      <c r="G45" s="268"/>
      <c r="H45" s="464">
        <f>AVERAGE(D45:F45)</f>
        <v>9.355710782548593E-2</v>
      </c>
      <c r="I45" s="464">
        <f>AVERAGE(D45:F45)</f>
        <v>9.355710782548593E-2</v>
      </c>
      <c r="J45" s="464">
        <f>AVERAGE(D45:F45)</f>
        <v>9.355710782548593E-2</v>
      </c>
      <c r="K45" s="17"/>
      <c r="L45" s="281"/>
      <c r="M45" s="156"/>
      <c r="N45" s="156"/>
      <c r="O45" s="156"/>
      <c r="P45" s="10"/>
      <c r="Q45" s="10"/>
      <c r="R45" s="10"/>
    </row>
    <row r="46" spans="1:18" ht="15">
      <c r="A46" s="69" t="s">
        <v>258</v>
      </c>
      <c r="B46" s="69" t="s">
        <v>381</v>
      </c>
      <c r="D46" s="349" t="s">
        <v>334</v>
      </c>
      <c r="E46" s="349" t="s">
        <v>334</v>
      </c>
      <c r="F46" s="349" t="s">
        <v>334</v>
      </c>
      <c r="G46" s="268"/>
      <c r="H46" s="267">
        <v>0</v>
      </c>
      <c r="I46" s="267">
        <v>0</v>
      </c>
      <c r="J46" s="267">
        <v>0</v>
      </c>
      <c r="K46" s="17"/>
      <c r="L46" s="281"/>
      <c r="M46" s="156"/>
      <c r="N46" s="156"/>
      <c r="O46" s="156"/>
      <c r="P46" s="10"/>
      <c r="Q46" s="10"/>
      <c r="R46" s="10"/>
    </row>
    <row r="47" spans="1:18" ht="15">
      <c r="B47" s="25" t="s">
        <v>260</v>
      </c>
      <c r="D47" s="351"/>
      <c r="E47" s="351"/>
      <c r="F47" s="351"/>
      <c r="G47" s="351"/>
      <c r="H47" s="351"/>
      <c r="I47" s="351" t="s">
        <v>85</v>
      </c>
      <c r="J47" s="351" t="s">
        <v>85</v>
      </c>
      <c r="L47" s="281"/>
      <c r="M47" s="155"/>
      <c r="N47" s="155"/>
      <c r="O47" s="155"/>
      <c r="P47" s="10"/>
      <c r="Q47" s="10"/>
      <c r="R47" s="10"/>
    </row>
    <row r="48" spans="1:18" ht="15">
      <c r="A48" s="69" t="s">
        <v>257</v>
      </c>
      <c r="B48" s="351" t="s">
        <v>399</v>
      </c>
      <c r="D48" s="352"/>
      <c r="E48" s="465">
        <f>IF((E12-D12)&gt;0, (E12-D12)/('IS Hist Forecast'!E13-'IS Hist Forecast'!E18),0)</f>
        <v>0</v>
      </c>
      <c r="F48" s="465">
        <f>IF((F12-E12)&gt;0, (F12-E12)/('IS Hist Forecast'!F13-'IS Hist Forecast'!F18),0)</f>
        <v>0</v>
      </c>
      <c r="G48" s="268"/>
      <c r="H48" s="266">
        <v>0.15</v>
      </c>
      <c r="I48" s="266">
        <v>0.15</v>
      </c>
      <c r="J48" s="266">
        <v>0.15</v>
      </c>
      <c r="K48" s="18"/>
      <c r="L48" s="281"/>
      <c r="M48" s="156"/>
      <c r="N48" s="156"/>
      <c r="O48" s="156"/>
      <c r="P48" s="10"/>
      <c r="Q48" s="10"/>
      <c r="R48" s="10"/>
    </row>
    <row r="49" spans="1:18" ht="15">
      <c r="A49" s="69" t="s">
        <v>257</v>
      </c>
      <c r="B49" s="6" t="s">
        <v>129</v>
      </c>
      <c r="D49" s="259">
        <f>D13/'IS Hist Forecast'!D4</f>
        <v>2.8571428571428571E-2</v>
      </c>
      <c r="E49" s="259">
        <f>E13/'IS Hist Forecast'!E4</f>
        <v>1.5665474281485136E-2</v>
      </c>
      <c r="F49" s="259">
        <f>F13/'IS Hist Forecast'!F4</f>
        <v>3.2562420895178919E-2</v>
      </c>
      <c r="G49" s="268"/>
      <c r="H49" s="464">
        <f>AVERAGE(D49:F49)</f>
        <v>2.5599774582697538E-2</v>
      </c>
      <c r="I49" s="464">
        <f>AVERAGE(D49:F49)</f>
        <v>2.5599774582697538E-2</v>
      </c>
      <c r="J49" s="464">
        <f>AVERAGE(D49:F49)</f>
        <v>2.5599774582697538E-2</v>
      </c>
      <c r="K49" s="18"/>
      <c r="L49" s="281"/>
      <c r="M49" s="156"/>
      <c r="N49" s="156"/>
      <c r="O49" s="156"/>
      <c r="P49" s="10"/>
      <c r="Q49" s="10"/>
      <c r="R49" s="10"/>
    </row>
    <row r="50" spans="1:18" ht="15">
      <c r="A50" s="69" t="s">
        <v>257</v>
      </c>
      <c r="B50" s="69" t="s">
        <v>400</v>
      </c>
      <c r="D50" s="349" t="s">
        <v>334</v>
      </c>
      <c r="E50" s="349" t="s">
        <v>334</v>
      </c>
      <c r="F50" s="349" t="s">
        <v>334</v>
      </c>
      <c r="G50" s="268"/>
      <c r="H50" s="267">
        <v>0</v>
      </c>
      <c r="I50" s="267">
        <v>0</v>
      </c>
      <c r="J50" s="267">
        <v>0</v>
      </c>
      <c r="K50" s="18"/>
      <c r="L50" s="281"/>
      <c r="M50" s="156"/>
      <c r="N50" s="156"/>
      <c r="O50" s="156"/>
      <c r="P50" s="10"/>
      <c r="Q50" s="10"/>
      <c r="R50" s="10"/>
    </row>
    <row r="51" spans="1:18" ht="15">
      <c r="A51" s="69" t="s">
        <v>258</v>
      </c>
      <c r="B51" s="6" t="s">
        <v>127</v>
      </c>
      <c r="D51" s="259">
        <f>D26/'IS Hist Forecast'!D4</f>
        <v>0.14512471655328799</v>
      </c>
      <c r="E51" s="259">
        <f>E26/'IS Hist Forecast'!E4</f>
        <v>0.11397557666214382</v>
      </c>
      <c r="F51" s="259">
        <f>F26/'IS Hist Forecast'!F4</f>
        <v>0.1051662639512139</v>
      </c>
      <c r="G51" s="268"/>
      <c r="H51" s="464">
        <f>AVERAGE(D51:F51)</f>
        <v>0.12142218572221523</v>
      </c>
      <c r="I51" s="464">
        <f>AVERAGE(D51:F51)</f>
        <v>0.12142218572221523</v>
      </c>
      <c r="J51" s="464">
        <f>AVERAGE(D51:F51)</f>
        <v>0.12142218572221523</v>
      </c>
      <c r="K51" s="17"/>
      <c r="L51" s="281"/>
      <c r="M51" s="282"/>
      <c r="N51" s="282"/>
      <c r="O51" s="282"/>
      <c r="P51" s="10"/>
      <c r="Q51" s="10"/>
      <c r="R51" s="10"/>
    </row>
    <row r="52" spans="1:18" ht="15">
      <c r="A52" s="69" t="s">
        <v>258</v>
      </c>
      <c r="B52" s="6" t="s">
        <v>128</v>
      </c>
      <c r="D52" s="259">
        <f>D27/'IS Hist Forecast'!D4</f>
        <v>8.2690854119425547E-2</v>
      </c>
      <c r="E52" s="259">
        <f>E27/'IS Hist Forecast'!E4</f>
        <v>6.8952756876773158E-2</v>
      </c>
      <c r="F52" s="259">
        <f>F27/'IS Hist Forecast'!F4</f>
        <v>9.4350477505465422E-2</v>
      </c>
      <c r="G52" s="268"/>
      <c r="H52" s="464">
        <f>AVERAGE(D52:F52)</f>
        <v>8.1998029500554723E-2</v>
      </c>
      <c r="I52" s="464">
        <f>AVERAGE(D52:F52)</f>
        <v>8.1998029500554723E-2</v>
      </c>
      <c r="J52" s="464">
        <f>AVERAGE(D52:F52)</f>
        <v>8.1998029500554723E-2</v>
      </c>
      <c r="K52" s="17"/>
      <c r="L52" s="281"/>
      <c r="M52" s="156"/>
      <c r="N52" s="156"/>
      <c r="O52" s="156"/>
      <c r="P52" s="10"/>
      <c r="Q52" s="10"/>
      <c r="R52" s="10"/>
    </row>
    <row r="53" spans="1:18" ht="15">
      <c r="A53" s="69" t="s">
        <v>258</v>
      </c>
      <c r="B53" s="69" t="s">
        <v>385</v>
      </c>
      <c r="D53" s="349" t="s">
        <v>334</v>
      </c>
      <c r="E53" s="349" t="s">
        <v>334</v>
      </c>
      <c r="F53" s="349" t="s">
        <v>334</v>
      </c>
      <c r="G53" s="268"/>
      <c r="H53" s="267">
        <v>0</v>
      </c>
      <c r="I53" s="267">
        <v>0</v>
      </c>
      <c r="J53" s="267">
        <v>0</v>
      </c>
      <c r="K53" s="17"/>
      <c r="L53" s="281"/>
      <c r="M53" s="156"/>
      <c r="N53" s="156"/>
      <c r="O53" s="156"/>
      <c r="P53" s="10"/>
      <c r="Q53" s="10"/>
      <c r="R53" s="10"/>
    </row>
    <row r="54" spans="1:18" ht="15">
      <c r="A54" s="69" t="s">
        <v>258</v>
      </c>
      <c r="B54" s="6" t="s">
        <v>140</v>
      </c>
      <c r="D54" s="413"/>
      <c r="E54" s="413"/>
      <c r="F54" s="413"/>
      <c r="G54" s="413"/>
      <c r="H54" s="267">
        <v>0</v>
      </c>
      <c r="I54" s="267">
        <v>0</v>
      </c>
      <c r="J54" s="267">
        <v>0</v>
      </c>
      <c r="K54" s="20"/>
      <c r="L54" s="281"/>
      <c r="M54" s="156"/>
      <c r="N54" s="156"/>
      <c r="O54" s="156"/>
      <c r="P54" s="10"/>
      <c r="Q54" s="10"/>
      <c r="R54" s="10"/>
    </row>
    <row r="55" spans="1:18">
      <c r="A55" s="69" t="s">
        <v>258</v>
      </c>
      <c r="B55" s="6" t="s">
        <v>115</v>
      </c>
      <c r="D55" s="351" t="s">
        <v>85</v>
      </c>
      <c r="E55" s="351" t="s">
        <v>85</v>
      </c>
      <c r="F55" s="351" t="s">
        <v>85</v>
      </c>
      <c r="G55" s="351"/>
      <c r="H55" s="267">
        <v>0</v>
      </c>
      <c r="I55" s="267">
        <f t="shared" ref="I55:I57" si="4">H55</f>
        <v>0</v>
      </c>
      <c r="J55" s="267">
        <v>0</v>
      </c>
      <c r="K55" s="20"/>
      <c r="L55" s="10"/>
      <c r="M55" s="10"/>
      <c r="N55" s="10"/>
      <c r="O55" s="10"/>
      <c r="P55" s="10"/>
      <c r="Q55" s="10"/>
      <c r="R55" s="10"/>
    </row>
    <row r="56" spans="1:18">
      <c r="A56" s="69" t="s">
        <v>258</v>
      </c>
      <c r="B56" s="6" t="s">
        <v>116</v>
      </c>
      <c r="D56" s="351" t="s">
        <v>85</v>
      </c>
      <c r="E56" s="351" t="s">
        <v>85</v>
      </c>
      <c r="F56" s="351" t="s">
        <v>85</v>
      </c>
      <c r="G56" s="351"/>
      <c r="H56" s="267">
        <v>0</v>
      </c>
      <c r="I56" s="267">
        <f t="shared" si="4"/>
        <v>0</v>
      </c>
      <c r="J56" s="267">
        <v>0</v>
      </c>
      <c r="K56" s="20"/>
      <c r="L56" s="10"/>
      <c r="M56" s="10"/>
      <c r="N56" s="10"/>
      <c r="O56" s="10"/>
      <c r="P56" s="10"/>
      <c r="Q56" s="10"/>
      <c r="R56" s="10"/>
    </row>
    <row r="57" spans="1:18">
      <c r="A57" s="69" t="s">
        <v>258</v>
      </c>
      <c r="B57" s="6" t="s">
        <v>117</v>
      </c>
      <c r="D57" s="351" t="s">
        <v>85</v>
      </c>
      <c r="E57" s="351" t="s">
        <v>85</v>
      </c>
      <c r="F57" s="351" t="s">
        <v>85</v>
      </c>
      <c r="G57" s="351"/>
      <c r="H57" s="267">
        <v>0</v>
      </c>
      <c r="I57" s="267">
        <f t="shared" si="4"/>
        <v>0</v>
      </c>
      <c r="J57" s="267">
        <v>0</v>
      </c>
      <c r="K57" s="20"/>
      <c r="L57" s="10"/>
      <c r="M57" s="10"/>
      <c r="N57" s="10"/>
      <c r="O57" s="10"/>
      <c r="P57" s="10"/>
      <c r="Q57" s="10"/>
      <c r="R57" s="10"/>
    </row>
    <row r="58" spans="1:18">
      <c r="A58" s="69" t="s">
        <v>258</v>
      </c>
      <c r="B58" s="6" t="s">
        <v>118</v>
      </c>
      <c r="D58" s="351"/>
      <c r="E58" s="351"/>
      <c r="F58" s="351"/>
      <c r="G58" s="351"/>
      <c r="H58" s="267">
        <v>0</v>
      </c>
      <c r="I58" s="267">
        <v>0</v>
      </c>
      <c r="J58" s="267">
        <v>0</v>
      </c>
      <c r="K58" s="20"/>
      <c r="L58" s="10"/>
      <c r="M58" s="10"/>
      <c r="N58" s="10"/>
      <c r="O58" s="10"/>
      <c r="P58" s="10"/>
      <c r="Q58" s="10"/>
      <c r="R58" s="10"/>
    </row>
    <row r="59" spans="1:18">
      <c r="A59" s="69" t="s">
        <v>362</v>
      </c>
      <c r="B59" s="69" t="s">
        <v>103</v>
      </c>
      <c r="D59" s="351"/>
      <c r="E59" s="351"/>
      <c r="F59" s="351"/>
      <c r="G59" s="351"/>
      <c r="H59" s="267">
        <v>0</v>
      </c>
      <c r="I59" s="267">
        <v>0</v>
      </c>
      <c r="J59" s="267">
        <v>0</v>
      </c>
      <c r="L59" s="10"/>
      <c r="M59" s="10"/>
      <c r="N59" s="10"/>
      <c r="O59" s="10"/>
      <c r="P59" s="10"/>
      <c r="Q59" s="10"/>
      <c r="R59" s="10"/>
    </row>
    <row r="60" spans="1:18">
      <c r="D60" s="351"/>
      <c r="E60" s="351"/>
      <c r="F60" s="351"/>
      <c r="G60" s="413"/>
      <c r="H60" s="351"/>
      <c r="I60" s="351"/>
      <c r="J60" s="351"/>
      <c r="L60" s="10"/>
      <c r="M60" s="10"/>
      <c r="N60" s="10"/>
      <c r="O60" s="10"/>
      <c r="P60" s="10"/>
      <c r="Q60" s="10"/>
      <c r="R60" s="10"/>
    </row>
    <row r="61" spans="1:18">
      <c r="A61" s="69" t="s">
        <v>258</v>
      </c>
      <c r="B61" s="6" t="s">
        <v>119</v>
      </c>
      <c r="D61" s="259">
        <f>'IS Hist Forecast'!D32</f>
        <v>1.632183908045977</v>
      </c>
      <c r="E61" s="259">
        <f>'IS Hist Forecast'!E32</f>
        <v>2.0047393364928912</v>
      </c>
      <c r="F61" s="259">
        <f>'IS Hist Forecast'!F32</f>
        <v>0.2616707616707617</v>
      </c>
      <c r="G61" s="259"/>
      <c r="H61" s="259">
        <f>AVERAGE(D61:F61)</f>
        <v>1.2995313354032099</v>
      </c>
      <c r="I61" s="259">
        <f>H61</f>
        <v>1.2995313354032099</v>
      </c>
      <c r="J61" s="259">
        <f>I61</f>
        <v>1.2995313354032099</v>
      </c>
      <c r="K61" s="17"/>
      <c r="L61" s="10"/>
      <c r="M61" s="10"/>
      <c r="N61" s="10"/>
      <c r="O61" s="10"/>
      <c r="P61" s="10"/>
      <c r="Q61" s="10"/>
      <c r="R61" s="10"/>
    </row>
    <row r="62" spans="1:18">
      <c r="B62" s="6" t="s">
        <v>85</v>
      </c>
      <c r="D62" s="351"/>
      <c r="E62" s="351"/>
      <c r="F62" s="351"/>
      <c r="G62" s="351"/>
      <c r="H62" s="351"/>
      <c r="I62" s="351"/>
      <c r="J62" s="351"/>
    </row>
    <row r="63" spans="1:18">
      <c r="D63" s="351"/>
      <c r="E63" s="351"/>
      <c r="F63" s="351"/>
      <c r="G63" s="351"/>
      <c r="H63" s="351"/>
      <c r="I63" s="351"/>
      <c r="J63" s="351"/>
    </row>
  </sheetData>
  <printOptions headings="1" gridLines="1"/>
  <pageMargins left="0.7" right="0.7" top="0.75" bottom="0.75" header="0.3" footer="0.3"/>
  <pageSetup scale="71" orientation="landscape" r:id="rId1"/>
  <ignoredErrors>
    <ignoredError sqref="H35:J35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0000"/>
  </sheetPr>
  <dimension ref="A1"/>
  <sheetViews>
    <sheetView view="pageBreakPreview" zoomScaleNormal="100" zoomScaleSheetLayoutView="100" workbookViewId="0">
      <selection activeCell="H10" sqref="H10"/>
    </sheetView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8</vt:i4>
      </vt:variant>
    </vt:vector>
  </HeadingPairs>
  <TitlesOfParts>
    <vt:vector size="28" baseType="lpstr">
      <vt:lpstr>Input_Sheet</vt:lpstr>
      <vt:lpstr>Historicals --&gt;</vt:lpstr>
      <vt:lpstr>Income Statement</vt:lpstr>
      <vt:lpstr>Balance Sheet</vt:lpstr>
      <vt:lpstr>Forecasts --&gt;</vt:lpstr>
      <vt:lpstr>IS Hist Forecast</vt:lpstr>
      <vt:lpstr>CF Statement Forecast</vt:lpstr>
      <vt:lpstr>BAL Hist Forecast</vt:lpstr>
      <vt:lpstr>Valuations --&gt;</vt:lpstr>
      <vt:lpstr>DCF Analysis</vt:lpstr>
      <vt:lpstr>Support --&gt;</vt:lpstr>
      <vt:lpstr>Supporting Schedules</vt:lpstr>
      <vt:lpstr>Football Field</vt:lpstr>
      <vt:lpstr>Multiple Valuation</vt:lpstr>
      <vt:lpstr>WACC and Growth</vt:lpstr>
      <vt:lpstr>MV Debt and Weighted YTM (Rd)</vt:lpstr>
      <vt:lpstr>Debt details</vt:lpstr>
      <vt:lpstr>Required return equity, Re</vt:lpstr>
      <vt:lpstr>Beta computation</vt:lpstr>
      <vt:lpstr>WACC_growth_HARDCODE</vt:lpstr>
      <vt:lpstr>DCF</vt:lpstr>
      <vt:lpstr>'Debt details'!Extract</vt:lpstr>
      <vt:lpstr>'BAL Hist Forecast'!Print_Area</vt:lpstr>
      <vt:lpstr>'CF Statement Forecast'!Print_Area</vt:lpstr>
      <vt:lpstr>'DCF Analysis'!Print_Area</vt:lpstr>
      <vt:lpstr>'IS Hist Forecast'!Print_Area</vt:lpstr>
      <vt:lpstr>'Multiple Valuation'!Print_Area</vt:lpstr>
      <vt:lpstr>'WACC and Growth'!Print_Area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Garner</dc:creator>
  <cp:lastModifiedBy>Shrikanth Mahale</cp:lastModifiedBy>
  <cp:lastPrinted>2019-04-20T14:53:46Z</cp:lastPrinted>
  <dcterms:created xsi:type="dcterms:W3CDTF">2017-10-01T14:33:04Z</dcterms:created>
  <dcterms:modified xsi:type="dcterms:W3CDTF">2021-03-14T15:41:33Z</dcterms:modified>
</cp:coreProperties>
</file>