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garner47\Dropbox (GaTech)\OMSA\cases\Case_2\"/>
    </mc:Choice>
  </mc:AlternateContent>
  <xr:revisionPtr revIDLastSave="0" documentId="8_{97FBFB54-7C58-4200-8600-C34AE23C8D76}" xr6:coauthVersionLast="46" xr6:coauthVersionMax="46" xr10:uidLastSave="{00000000-0000-0000-0000-000000000000}"/>
  <bookViews>
    <workbookView xWindow="-25320" yWindow="330" windowWidth="25440" windowHeight="15390" activeTab="5" xr2:uid="{00000000-000D-0000-FFFF-FFFF00000000}"/>
  </bookViews>
  <sheets>
    <sheet name="Input_Sheet" sheetId="31" r:id="rId1"/>
    <sheet name="Historicals --&gt;" sheetId="18" r:id="rId2"/>
    <sheet name="Income Statement" sheetId="1" r:id="rId3"/>
    <sheet name="Balance Sheet" sheetId="2" r:id="rId4"/>
    <sheet name="Forecasts --&gt;" sheetId="19" r:id="rId5"/>
    <sheet name="IS Hist Forecast" sheetId="4" r:id="rId6"/>
    <sheet name="CF Statement Forecast" sheetId="3" r:id="rId7"/>
    <sheet name="BAL Hist Forecast" sheetId="5" r:id="rId8"/>
    <sheet name="Valuations --&gt;" sheetId="20" r:id="rId9"/>
    <sheet name="DCF Analysis" sheetId="7" r:id="rId10"/>
    <sheet name="Support --&gt;" sheetId="10" r:id="rId11"/>
    <sheet name="Supporting Schedules" sheetId="6" r:id="rId12"/>
    <sheet name="WACC_growth_HARDCODE" sheetId="25" r:id="rId13"/>
  </sheets>
  <externalReferences>
    <externalReference r:id="rId14"/>
  </externalReferences>
  <definedNames>
    <definedName name="DCF">'DCF Analysis'!$B$2:$H$24</definedName>
    <definedName name="DCF_analysis_test">#REF!</definedName>
    <definedName name="_xlnm.Print_Area" localSheetId="7">'BAL Hist Forecast'!$A$1:$K$62</definedName>
    <definedName name="_xlnm.Print_Area" localSheetId="6">'CF Statement Forecast'!$A$1:$G$34</definedName>
    <definedName name="_xlnm.Print_Area" localSheetId="9">'DCF Analysis'!$A$1:$H$24</definedName>
    <definedName name="_xlnm.Print_Area" localSheetId="5">'IS Hist Forecast'!$A$1:$K$33</definedName>
  </definedNames>
  <calcPr calcId="191029" calcMode="manual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7" l="1"/>
  <c r="B41" i="2"/>
  <c r="C41" i="2"/>
  <c r="D40" i="2"/>
  <c r="D41" i="2" s="1"/>
  <c r="B38" i="2"/>
  <c r="C38" i="2"/>
  <c r="D38" i="2"/>
  <c r="B29" i="2"/>
  <c r="C29" i="2"/>
  <c r="D29" i="2"/>
  <c r="B24" i="2"/>
  <c r="C24" i="2"/>
  <c r="D24" i="2"/>
  <c r="B16" i="2"/>
  <c r="D16" i="2"/>
  <c r="C16" i="2"/>
  <c r="D21" i="1"/>
  <c r="C17" i="1"/>
  <c r="C14" i="1"/>
  <c r="B17" i="1"/>
  <c r="B13" i="1"/>
  <c r="B14" i="1" s="1"/>
  <c r="D13" i="1" l="1"/>
  <c r="D14" i="1" s="1"/>
  <c r="E9" i="25" l="1"/>
  <c r="E10" i="25"/>
  <c r="E3" i="25" l="1"/>
</calcChain>
</file>

<file path=xl/sharedStrings.xml><?xml version="1.0" encoding="utf-8"?>
<sst xmlns="http://schemas.openxmlformats.org/spreadsheetml/2006/main" count="330" uniqueCount="211">
  <si>
    <t>shares in Millions, $ in Millions</t>
  </si>
  <si>
    <t>12 Months Ended</t>
  </si>
  <si>
    <t>Net sales</t>
  </si>
  <si>
    <t>Costs and expenses</t>
  </si>
  <si>
    <t>Cost of products sold</t>
  </si>
  <si>
    <t>Marketing and selling expenses</t>
  </si>
  <si>
    <t>Administrative expenses</t>
  </si>
  <si>
    <t>Research and development expenses</t>
  </si>
  <si>
    <t>Other expenses / (income)</t>
  </si>
  <si>
    <t>Restructuring charges</t>
  </si>
  <si>
    <t>Total costs and expenses</t>
  </si>
  <si>
    <t>Earnings before interest and taxes</t>
  </si>
  <si>
    <t>Interest expense</t>
  </si>
  <si>
    <t>Interest income</t>
  </si>
  <si>
    <t>Earnings before taxes</t>
  </si>
  <si>
    <t>Taxes on earnings</t>
  </si>
  <si>
    <t>Earnings from continuing operations</t>
  </si>
  <si>
    <t>Earnings from discontinued operations</t>
  </si>
  <si>
    <t>Net earnings</t>
  </si>
  <si>
    <t>Current assets</t>
  </si>
  <si>
    <t>Cash and cash equivalents</t>
  </si>
  <si>
    <t>Accounts receivable, net</t>
  </si>
  <si>
    <t>Inventories</t>
  </si>
  <si>
    <t>Other current assets</t>
  </si>
  <si>
    <t>Total current assets</t>
  </si>
  <si>
    <t>Plant assets, net of depreciation</t>
  </si>
  <si>
    <t>Goodwill</t>
  </si>
  <si>
    <t>Other intangible assets, net of amortization</t>
  </si>
  <si>
    <t>Total assets</t>
  </si>
  <si>
    <t>Current liabilities</t>
  </si>
  <si>
    <t>Short-term borrowings</t>
  </si>
  <si>
    <t>Payable to suppliers and others</t>
  </si>
  <si>
    <t>Accrued liabilities</t>
  </si>
  <si>
    <t>Accrued income taxes</t>
  </si>
  <si>
    <t>Total current liabilities</t>
  </si>
  <si>
    <t>Long-term debt</t>
  </si>
  <si>
    <t>Deferred taxes</t>
  </si>
  <si>
    <t>Total liabilities</t>
  </si>
  <si>
    <t>Commitments and contingencies</t>
  </si>
  <si>
    <t>Campbell Soup Company shareholders' equity</t>
  </si>
  <si>
    <t>Preferred stock; authorized 40 shares; none issued</t>
  </si>
  <si>
    <t>Capital stock, $.0375 par value; authorized 560 shares; issued 323 shares</t>
  </si>
  <si>
    <t>Additional paid-in capital</t>
  </si>
  <si>
    <t>Earnings retained in the business</t>
  </si>
  <si>
    <t>Capital stock in treasury, at cost</t>
  </si>
  <si>
    <t>Accumulated other comprehensive loss</t>
  </si>
  <si>
    <t>Total Campbell Soup Company shareholders' equity</t>
  </si>
  <si>
    <t>Noncontrolling interests</t>
  </si>
  <si>
    <t>Total equity</t>
  </si>
  <si>
    <t>Total liabilities and equity</t>
  </si>
  <si>
    <t>Preferred Stock, Shares Authorized</t>
  </si>
  <si>
    <t>Preferred Stock, Shares Issued</t>
  </si>
  <si>
    <t>Common Stock, Par or Stated Value Per Share</t>
  </si>
  <si>
    <t>Capital Stock, Shares Authorized</t>
  </si>
  <si>
    <t>Consolidated Statements of Cash Flows - USD ($)</t>
  </si>
  <si>
    <t>$ in Millions</t>
  </si>
  <si>
    <t>Cash flows from operating activities:</t>
  </si>
  <si>
    <t>Adjustments to reconcile net earnings to operating cash flow</t>
  </si>
  <si>
    <t>Deferred income taxes</t>
  </si>
  <si>
    <t>Accounts receivable</t>
  </si>
  <si>
    <t>Accounts payable and accrued liabilities</t>
  </si>
  <si>
    <t>Other</t>
  </si>
  <si>
    <t>Net cash provided by operating activities</t>
  </si>
  <si>
    <t>Cash flows from investing activities:</t>
  </si>
  <si>
    <t>Net cash used in investing activities</t>
  </si>
  <si>
    <t>Cash flows from financing activities:</t>
  </si>
  <si>
    <t>Net short-term borrowings (repayments)</t>
  </si>
  <si>
    <t>Long-term borrowings (repayments)</t>
  </si>
  <si>
    <t>Dividends paid</t>
  </si>
  <si>
    <t>Net cash used in financing activities</t>
  </si>
  <si>
    <t>Cash and cash equivalents continuing operations - beginning of period</t>
  </si>
  <si>
    <t>Cash and cash equivalents continuing operations - end of period</t>
  </si>
  <si>
    <t>Revenue</t>
  </si>
  <si>
    <t>Cost of Goods Sold</t>
  </si>
  <si>
    <t>Gross Profit</t>
  </si>
  <si>
    <t>EBIT</t>
  </si>
  <si>
    <t>Net interest exp/income</t>
  </si>
  <si>
    <t>Unusual/non-ordinary items</t>
  </si>
  <si>
    <t>EBT</t>
  </si>
  <si>
    <t>Taxes</t>
  </si>
  <si>
    <t>R&amp;D expenses</t>
  </si>
  <si>
    <t>Forecast</t>
  </si>
  <si>
    <t>Historicals</t>
  </si>
  <si>
    <t>General &amp; administration</t>
  </si>
  <si>
    <t>Marketing/selling</t>
  </si>
  <si>
    <t xml:space="preserve"> </t>
  </si>
  <si>
    <t>Earnings from continuing ops</t>
  </si>
  <si>
    <t>Earnings from discontinued ops</t>
  </si>
  <si>
    <t>Cash</t>
  </si>
  <si>
    <t xml:space="preserve">Receivables </t>
  </si>
  <si>
    <t xml:space="preserve">Inventory </t>
  </si>
  <si>
    <t>Net PPE</t>
  </si>
  <si>
    <t>Other Long term assets</t>
  </si>
  <si>
    <t>Assets</t>
  </si>
  <si>
    <t>Liabilities + Stockholder's Equity</t>
  </si>
  <si>
    <t>Short term borrowings</t>
  </si>
  <si>
    <t>Accounts payable</t>
  </si>
  <si>
    <t>Accruals</t>
  </si>
  <si>
    <t>LT Debt</t>
  </si>
  <si>
    <t>Other LT liabilities</t>
  </si>
  <si>
    <t>Total liabilitites</t>
  </si>
  <si>
    <t>Retained Earnings</t>
  </si>
  <si>
    <t>Treasury Stock</t>
  </si>
  <si>
    <t>Accumulated other loss</t>
  </si>
  <si>
    <t>Total CPB shareholder equity</t>
  </si>
  <si>
    <t>Non-controlling interest</t>
  </si>
  <si>
    <t>Total L &amp; E</t>
  </si>
  <si>
    <t>Revenue growth</t>
  </si>
  <si>
    <t>COGS % Revenues</t>
  </si>
  <si>
    <t>R&amp;D % Revenues</t>
  </si>
  <si>
    <t>SG&amp;A % Revenues</t>
  </si>
  <si>
    <t>Marketing % Revenues</t>
  </si>
  <si>
    <t>Other exp % Revenues</t>
  </si>
  <si>
    <t>Days sales in receivables</t>
  </si>
  <si>
    <t>Other accruals % of revenues</t>
  </si>
  <si>
    <t>Issues from LTD</t>
  </si>
  <si>
    <t>Payoff LTD</t>
  </si>
  <si>
    <t>New issues of stock</t>
  </si>
  <si>
    <t>Buyback of stock</t>
  </si>
  <si>
    <t>% dividends</t>
  </si>
  <si>
    <t>Dividends</t>
  </si>
  <si>
    <t>Payout ratios</t>
  </si>
  <si>
    <t>Other CA</t>
  </si>
  <si>
    <t>Interest % ST and LT Debt</t>
  </si>
  <si>
    <t>Other long term liabilities</t>
  </si>
  <si>
    <t>Min cash balance</t>
  </si>
  <si>
    <t>Common stock (par + excess capital)</t>
  </si>
  <si>
    <t>Deferred taxes % revenues</t>
  </si>
  <si>
    <t>Other LT L % revenues</t>
  </si>
  <si>
    <t>Other LTA % revenues</t>
  </si>
  <si>
    <t>Accounts payable days</t>
  </si>
  <si>
    <t>Purchase/sale of plant assets</t>
  </si>
  <si>
    <t xml:space="preserve">Total change in cash </t>
  </si>
  <si>
    <t>CPB Balance Sheet From 10-K</t>
  </si>
  <si>
    <t>Historical</t>
  </si>
  <si>
    <t>Campbell Soup</t>
  </si>
  <si>
    <t>Consolidated Statements of Earnings - USD ($) (Source:  10-K)</t>
  </si>
  <si>
    <t>Income Statements</t>
  </si>
  <si>
    <t>Balance Sheets</t>
  </si>
  <si>
    <t xml:space="preserve">Checks to Balance sheet?  </t>
  </si>
  <si>
    <t>Non controlling interest</t>
  </si>
  <si>
    <t>Supporting schedules: Change in NWC and Net Capital Expenditures</t>
  </si>
  <si>
    <t>Net working Capital</t>
  </si>
  <si>
    <t>Accounts Receivable</t>
  </si>
  <si>
    <t>Inventory</t>
  </si>
  <si>
    <t>Total Current assets</t>
  </si>
  <si>
    <t>Accounts payable/accruals</t>
  </si>
  <si>
    <t>Total Current liabilities</t>
  </si>
  <si>
    <t>NWC</t>
  </si>
  <si>
    <t>Change NWC</t>
  </si>
  <si>
    <t>Capital Expenditures</t>
  </si>
  <si>
    <t>Discounted Cash Flow Analysis</t>
  </si>
  <si>
    <t>Taxes expensed</t>
  </si>
  <si>
    <t>Change in Long term liabilities</t>
  </si>
  <si>
    <t>EBIT after tax</t>
  </si>
  <si>
    <t>Change in net working capital</t>
  </si>
  <si>
    <t>Net capital expenditures</t>
  </si>
  <si>
    <t>FCF</t>
  </si>
  <si>
    <t>Terminal value</t>
  </si>
  <si>
    <t>Total CFs</t>
  </si>
  <si>
    <t>Value of the firm</t>
  </si>
  <si>
    <t>Less value of debt</t>
  </si>
  <si>
    <t>Value of equity</t>
  </si>
  <si>
    <t>Per share price</t>
  </si>
  <si>
    <t>WACC</t>
  </si>
  <si>
    <t>Shares outstanding</t>
  </si>
  <si>
    <t>Operating expenses:</t>
  </si>
  <si>
    <t>A</t>
  </si>
  <si>
    <t>L/E</t>
  </si>
  <si>
    <t>Short term</t>
  </si>
  <si>
    <t>Long term</t>
  </si>
  <si>
    <t>Issuance of common stock</t>
  </si>
  <si>
    <t>Treasury stock purchases</t>
  </si>
  <si>
    <t>Market value of firm</t>
  </si>
  <si>
    <t>MV firm</t>
  </si>
  <si>
    <t>Jul. 29, 2018</t>
  </si>
  <si>
    <t>n/a</t>
  </si>
  <si>
    <t>Dividend 0/1</t>
  </si>
  <si>
    <t>Dividends ($)</t>
  </si>
  <si>
    <t>MV Debt less cash</t>
  </si>
  <si>
    <t xml:space="preserve">L/E </t>
  </si>
  <si>
    <t>Group</t>
  </si>
  <si>
    <t>ID</t>
  </si>
  <si>
    <t xml:space="preserve">Please write this out as One or Two, etc. </t>
  </si>
  <si>
    <t>Remember, just submit one file per group!</t>
  </si>
  <si>
    <t>Tax rate (% of EBT)</t>
  </si>
  <si>
    <t>Jul. 28, 2019</t>
  </si>
  <si>
    <t>Aug 2, 2020</t>
  </si>
  <si>
    <t>Current assets of discontinued operations</t>
  </si>
  <si>
    <t>Other assets ($76 as of 2019 and $77 as of 2018 attributable to variable interest entity)</t>
  </si>
  <si>
    <t>Noncurrent assets of discontinued operations</t>
  </si>
  <si>
    <t>Dividends payable</t>
  </si>
  <si>
    <t>Current liabilities of discontinued operations</t>
  </si>
  <si>
    <t>Noncurrent liabilities of discontinued operations</t>
  </si>
  <si>
    <t>Common Stock, Shares, Issued</t>
  </si>
  <si>
    <t xml:space="preserve">   Noncurrent assets of discontinued ops    </t>
  </si>
  <si>
    <t xml:space="preserve">   Noncurrent liabilties of discontinued ops    </t>
  </si>
  <si>
    <t xml:space="preserve">  Current liabilities of discontinued operations</t>
  </si>
  <si>
    <t>Current assets disc'd ops</t>
  </si>
  <si>
    <t>Current liab dis'd ops</t>
  </si>
  <si>
    <t>Non current assets disc'd ops</t>
  </si>
  <si>
    <t>Other current assets % revenues</t>
  </si>
  <si>
    <t>Total Current Assets</t>
  </si>
  <si>
    <t>Noncurrent liab from discontinued</t>
  </si>
  <si>
    <t>Noncurrent assets from discontinued</t>
  </si>
  <si>
    <t>Perpetual growth</t>
  </si>
  <si>
    <t>Days COGS in inventory</t>
  </si>
  <si>
    <t>Change in Net Cap ex % of EBIT(1-T)</t>
  </si>
  <si>
    <t>YES</t>
  </si>
  <si>
    <t>estimate as of Aug 2, 2020</t>
  </si>
  <si>
    <t>GT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</si>
</sst>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  <numFmt numFmtId="167" formatCode="_(&quot;$&quot;* #,##0_);_(&quot;$&quot;* \(#,##0\);_(&quot;$&quot;* &quot;-&quot;??_);_(@_)"/>
    <numFmt numFmtId="168" formatCode="_(* #,##0.0000_);_(* \(#,##0.0000\);_(* &quot;-&quot;??_);_(@_)"/>
    <numFmt numFmtId="169" formatCode="_(* #,##0.000000000000000_);_(* \(#,##0.000000000000000\);_(* &quot;-&quot;??_);_(@_)"/>
    <numFmt numFmtId="170" formatCode="_(&quot;$&quot;* #,##0.0_);_(&quot;$&quot;* \(#,##0.0\);_(&quot;$&quot;* &quot;-&quot;?_);_(@_)"/>
    <numFmt numFmtId="171" formatCode="0.0000%"/>
    <numFmt numFmtId="172" formatCode="0.000%"/>
    <numFmt numFmtId="173" formatCode="_(&quot;$ &quot;#,##0_);_(&quot;$ &quot;\(#,##0\)"/>
    <numFmt numFmtId="174" formatCode="_(&quot;$ &quot;#,##0.0000_);_(&quot;$ &quot;\(#,##0.0000\)"/>
    <numFmt numFmtId="175" formatCode="_(&quot;$ &quot;#,##0.00_);_(&quot;$ &quot;\(#,##0.00\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u val="singleAccounting"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b/>
      <sz val="11"/>
      <color rgb="FF00B0F0"/>
      <name val="Calibri"/>
      <family val="2"/>
      <scheme val="minor"/>
    </font>
    <font>
      <b/>
      <sz val="10"/>
      <color rgb="FF00B0F0"/>
      <name val="Arial"/>
      <family val="2"/>
    </font>
    <font>
      <sz val="10"/>
      <color rgb="FF00B050"/>
      <name val="Arial"/>
      <family val="2"/>
    </font>
    <font>
      <sz val="10"/>
      <name val="Arial"/>
      <family val="2"/>
    </font>
    <font>
      <sz val="12"/>
      <color theme="4"/>
      <name val="Arial"/>
      <family val="2"/>
    </font>
    <font>
      <sz val="11"/>
      <color theme="4"/>
      <name val="Calibri"/>
      <family val="2"/>
      <scheme val="minor"/>
    </font>
    <font>
      <b/>
      <sz val="12"/>
      <name val="Calibri"/>
      <family val="2"/>
    </font>
    <font>
      <sz val="11"/>
      <color theme="4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</font>
    <font>
      <sz val="12"/>
      <color rgb="FF0070C0"/>
      <name val="Arial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8" fillId="0" borderId="0"/>
    <xf numFmtId="0" fontId="8" fillId="0" borderId="0"/>
  </cellStyleXfs>
  <cellXfs count="172">
    <xf numFmtId="0" fontId="0" fillId="0" borderId="0" xfId="0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vertical="center" wrapText="1"/>
    </xf>
    <xf numFmtId="0" fontId="7" fillId="0" borderId="0" xfId="0" applyFont="1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2" xfId="0" applyFont="1" applyBorder="1"/>
    <xf numFmtId="166" fontId="2" fillId="0" borderId="0" xfId="0" applyNumberFormat="1" applyFont="1"/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center" indent="5" readingOrder="1"/>
    </xf>
    <xf numFmtId="166" fontId="2" fillId="0" borderId="0" xfId="2" applyNumberFormat="1" applyFont="1"/>
    <xf numFmtId="166" fontId="2" fillId="0" borderId="1" xfId="2" applyNumberFormat="1" applyFont="1" applyBorder="1"/>
    <xf numFmtId="166" fontId="9" fillId="0" borderId="0" xfId="2" applyNumberFormat="1" applyFont="1"/>
    <xf numFmtId="166" fontId="11" fillId="0" borderId="0" xfId="2" applyNumberFormat="1" applyFont="1"/>
    <xf numFmtId="165" fontId="12" fillId="0" borderId="0" xfId="0" applyNumberFormat="1" applyFont="1"/>
    <xf numFmtId="165" fontId="2" fillId="0" borderId="0" xfId="0" applyNumberFormat="1" applyFont="1"/>
    <xf numFmtId="164" fontId="2" fillId="0" borderId="0" xfId="1" applyNumberFormat="1" applyFont="1"/>
    <xf numFmtId="164" fontId="12" fillId="0" borderId="0" xfId="1" applyNumberFormat="1" applyFont="1"/>
    <xf numFmtId="8" fontId="2" fillId="0" borderId="0" xfId="0" applyNumberFormat="1" applyFont="1"/>
    <xf numFmtId="165" fontId="13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Continuous"/>
    </xf>
    <xf numFmtId="0" fontId="9" fillId="0" borderId="0" xfId="0" applyFont="1"/>
    <xf numFmtId="170" fontId="2" fillId="0" borderId="0" xfId="0" applyNumberFormat="1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43" fontId="2" fillId="0" borderId="0" xfId="0" applyNumberFormat="1" applyFont="1"/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43" fontId="2" fillId="0" borderId="0" xfId="2" applyFont="1"/>
    <xf numFmtId="0" fontId="9" fillId="2" borderId="0" xfId="0" applyFont="1" applyFill="1"/>
    <xf numFmtId="166" fontId="9" fillId="2" borderId="0" xfId="2" applyNumberFormat="1" applyFont="1" applyFill="1" applyAlignment="1">
      <alignment horizontal="right"/>
    </xf>
    <xf numFmtId="169" fontId="2" fillId="0" borderId="0" xfId="2" applyNumberFormat="1" applyFont="1"/>
    <xf numFmtId="168" fontId="2" fillId="0" borderId="0" xfId="2" applyNumberFormat="1" applyFont="1"/>
    <xf numFmtId="42" fontId="2" fillId="0" borderId="0" xfId="2" applyNumberFormat="1" applyFont="1"/>
    <xf numFmtId="0" fontId="9" fillId="0" borderId="1" xfId="0" applyFont="1" applyBorder="1" applyAlignment="1">
      <alignment horizontal="centerContinuous"/>
    </xf>
    <xf numFmtId="44" fontId="2" fillId="0" borderId="0" xfId="0" applyNumberFormat="1" applyFont="1"/>
    <xf numFmtId="0" fontId="1" fillId="0" borderId="0" xfId="0" applyFont="1"/>
    <xf numFmtId="43" fontId="1" fillId="0" borderId="0" xfId="0" applyNumberFormat="1" applyFont="1"/>
    <xf numFmtId="164" fontId="1" fillId="0" borderId="0" xfId="1" applyNumberFormat="1" applyFont="1"/>
    <xf numFmtId="10" fontId="1" fillId="0" borderId="0" xfId="1" applyNumberFormat="1" applyFont="1"/>
    <xf numFmtId="166" fontId="1" fillId="0" borderId="0" xfId="0" applyNumberFormat="1" applyFont="1"/>
    <xf numFmtId="167" fontId="1" fillId="0" borderId="0" xfId="0" applyNumberFormat="1" applyFont="1"/>
    <xf numFmtId="0" fontId="1" fillId="0" borderId="0" xfId="0" quotePrefix="1" applyFont="1"/>
    <xf numFmtId="10" fontId="0" fillId="0" borderId="0" xfId="1" applyNumberFormat="1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1" fontId="17" fillId="0" borderId="11" xfId="0" applyNumberFormat="1" applyFont="1" applyBorder="1"/>
    <xf numFmtId="10" fontId="2" fillId="0" borderId="0" xfId="1" applyNumberFormat="1" applyFont="1"/>
    <xf numFmtId="172" fontId="0" fillId="0" borderId="0" xfId="1" applyNumberFormat="1" applyFont="1"/>
    <xf numFmtId="43" fontId="0" fillId="0" borderId="0" xfId="0" applyNumberFormat="1"/>
    <xf numFmtId="166" fontId="18" fillId="0" borderId="0" xfId="2" applyNumberFormat="1" applyFont="1"/>
    <xf numFmtId="166" fontId="18" fillId="0" borderId="1" xfId="2" applyNumberFormat="1" applyFont="1" applyBorder="1"/>
    <xf numFmtId="166" fontId="19" fillId="0" borderId="0" xfId="2" applyNumberFormat="1" applyFont="1"/>
    <xf numFmtId="6" fontId="20" fillId="0" borderId="0" xfId="0" applyNumberFormat="1" applyFont="1" applyAlignment="1">
      <alignment vertical="center"/>
    </xf>
    <xf numFmtId="3" fontId="20" fillId="0" borderId="1" xfId="0" applyNumberFormat="1" applyFont="1" applyBorder="1" applyAlignment="1">
      <alignment vertical="center"/>
    </xf>
    <xf numFmtId="0" fontId="20" fillId="0" borderId="0" xfId="0" applyFont="1"/>
    <xf numFmtId="165" fontId="12" fillId="3" borderId="19" xfId="0" applyNumberFormat="1" applyFont="1" applyFill="1" applyBorder="1"/>
    <xf numFmtId="41" fontId="1" fillId="0" borderId="0" xfId="0" applyNumberFormat="1" applyFont="1"/>
    <xf numFmtId="173" fontId="23" fillId="0" borderId="0" xfId="0" applyNumberFormat="1" applyFont="1" applyAlignment="1">
      <alignment horizontal="right" vertical="top"/>
    </xf>
    <xf numFmtId="0" fontId="21" fillId="0" borderId="0" xfId="0" applyFont="1"/>
    <xf numFmtId="37" fontId="23" fillId="0" borderId="0" xfId="0" applyNumberFormat="1" applyFont="1" applyAlignment="1">
      <alignment horizontal="right" vertical="top"/>
    </xf>
    <xf numFmtId="37" fontId="23" fillId="0" borderId="1" xfId="0" applyNumberFormat="1" applyFont="1" applyBorder="1" applyAlignment="1">
      <alignment horizontal="right" vertical="top"/>
    </xf>
    <xf numFmtId="173" fontId="24" fillId="0" borderId="0" xfId="0" applyNumberFormat="1" applyFont="1" applyAlignment="1">
      <alignment horizontal="right" vertical="top"/>
    </xf>
    <xf numFmtId="37" fontId="24" fillId="0" borderId="0" xfId="0" applyNumberFormat="1" applyFont="1" applyAlignment="1">
      <alignment horizontal="right" vertical="top"/>
    </xf>
    <xf numFmtId="166" fontId="18" fillId="2" borderId="1" xfId="0" applyNumberFormat="1" applyFont="1" applyFill="1" applyBorder="1"/>
    <xf numFmtId="44" fontId="9" fillId="2" borderId="12" xfId="3" applyFont="1" applyFill="1" applyBorder="1"/>
    <xf numFmtId="175" fontId="24" fillId="0" borderId="0" xfId="0" applyNumberFormat="1" applyFont="1" applyAlignment="1">
      <alignment horizontal="right" vertical="top"/>
    </xf>
    <xf numFmtId="170" fontId="2" fillId="2" borderId="0" xfId="0" applyNumberFormat="1" applyFont="1" applyFill="1"/>
    <xf numFmtId="170" fontId="2" fillId="2" borderId="1" xfId="0" applyNumberFormat="1" applyFont="1" applyFill="1" applyBorder="1"/>
    <xf numFmtId="43" fontId="0" fillId="2" borderId="0" xfId="2" applyFont="1" applyFill="1"/>
    <xf numFmtId="41" fontId="1" fillId="0" borderId="0" xfId="2" applyNumberFormat="1" applyFont="1"/>
    <xf numFmtId="164" fontId="2" fillId="4" borderId="0" xfId="1" applyNumberFormat="1" applyFont="1" applyFill="1"/>
    <xf numFmtId="164" fontId="1" fillId="4" borderId="0" xfId="1" applyNumberFormat="1" applyFont="1" applyFill="1"/>
    <xf numFmtId="166" fontId="18" fillId="4" borderId="0" xfId="2" applyNumberFormat="1" applyFont="1" applyFill="1"/>
    <xf numFmtId="166" fontId="2" fillId="4" borderId="0" xfId="2" applyNumberFormat="1" applyFont="1" applyFill="1"/>
    <xf numFmtId="166" fontId="18" fillId="4" borderId="1" xfId="2" applyNumberFormat="1" applyFont="1" applyFill="1" applyBorder="1"/>
    <xf numFmtId="166" fontId="2" fillId="4" borderId="1" xfId="2" applyNumberFormat="1" applyFont="1" applyFill="1" applyBorder="1"/>
    <xf numFmtId="167" fontId="2" fillId="4" borderId="0" xfId="2" applyNumberFormat="1" applyFont="1" applyFill="1"/>
    <xf numFmtId="166" fontId="2" fillId="4" borderId="2" xfId="2" applyNumberFormat="1" applyFont="1" applyFill="1" applyBorder="1"/>
    <xf numFmtId="42" fontId="2" fillId="4" borderId="12" xfId="2" applyNumberFormat="1" applyFont="1" applyFill="1" applyBorder="1"/>
    <xf numFmtId="166" fontId="1" fillId="4" borderId="0" xfId="2" applyNumberFormat="1" applyFont="1" applyFill="1"/>
    <xf numFmtId="166" fontId="2" fillId="0" borderId="0" xfId="2" applyNumberFormat="1" applyFont="1" applyFill="1"/>
    <xf numFmtId="166" fontId="2" fillId="0" borderId="1" xfId="2" applyNumberFormat="1" applyFont="1" applyFill="1" applyBorder="1"/>
    <xf numFmtId="164" fontId="2" fillId="0" borderId="0" xfId="1" applyNumberFormat="1" applyFont="1" applyFill="1"/>
    <xf numFmtId="166" fontId="9" fillId="4" borderId="0" xfId="2" applyNumberFormat="1" applyFont="1" applyFill="1"/>
    <xf numFmtId="166" fontId="9" fillId="0" borderId="0" xfId="2" applyNumberFormat="1" applyFont="1" applyFill="1"/>
    <xf numFmtId="166" fontId="11" fillId="4" borderId="0" xfId="2" applyNumberFormat="1" applyFont="1" applyFill="1"/>
    <xf numFmtId="0" fontId="2" fillId="0" borderId="0" xfId="0" applyFont="1" applyFill="1"/>
    <xf numFmtId="165" fontId="1" fillId="4" borderId="0" xfId="0" applyNumberFormat="1" applyFont="1" applyFill="1"/>
    <xf numFmtId="165" fontId="1" fillId="0" borderId="0" xfId="0" applyNumberFormat="1" applyFont="1"/>
    <xf numFmtId="164" fontId="14" fillId="4" borderId="0" xfId="1" applyNumberFormat="1" applyFont="1" applyFill="1"/>
    <xf numFmtId="165" fontId="14" fillId="4" borderId="0" xfId="0" applyNumberFormat="1" applyFont="1" applyFill="1"/>
    <xf numFmtId="164" fontId="1" fillId="0" borderId="0" xfId="1" applyNumberFormat="1" applyFont="1" applyFill="1"/>
    <xf numFmtId="8" fontId="2" fillId="0" borderId="0" xfId="0" applyNumberFormat="1" applyFont="1" applyFill="1"/>
    <xf numFmtId="167" fontId="1" fillId="0" borderId="0" xfId="3" applyNumberFormat="1" applyFont="1" applyFill="1"/>
    <xf numFmtId="0" fontId="0" fillId="0" borderId="11" xfId="0" applyBorder="1"/>
    <xf numFmtId="0" fontId="25" fillId="0" borderId="0" xfId="0" applyFont="1"/>
    <xf numFmtId="0" fontId="2" fillId="4" borderId="0" xfId="1" applyNumberFormat="1" applyFont="1" applyFill="1"/>
    <xf numFmtId="0" fontId="2" fillId="4" borderId="1" xfId="2" applyNumberFormat="1" applyFont="1" applyFill="1" applyBorder="1"/>
    <xf numFmtId="0" fontId="2" fillId="4" borderId="0" xfId="2" applyNumberFormat="1" applyFont="1" applyFill="1"/>
    <xf numFmtId="165" fontId="19" fillId="4" borderId="0" xfId="0" applyNumberFormat="1" applyFont="1" applyFill="1"/>
    <xf numFmtId="164" fontId="19" fillId="4" borderId="0" xfId="1" applyNumberFormat="1" applyFont="1" applyFill="1"/>
    <xf numFmtId="0" fontId="5" fillId="0" borderId="0" xfId="0" applyFont="1" applyAlignment="1">
      <alignment horizontal="center" vertical="center" wrapText="1"/>
    </xf>
    <xf numFmtId="0" fontId="0" fillId="0" borderId="0" xfId="0"/>
    <xf numFmtId="39" fontId="24" fillId="0" borderId="0" xfId="0" applyNumberFormat="1" applyFont="1" applyAlignment="1">
      <alignment horizontal="right" vertical="top"/>
    </xf>
    <xf numFmtId="0" fontId="22" fillId="0" borderId="0" xfId="0" applyFont="1" applyFill="1" applyAlignment="1">
      <alignment horizontal="center" vertical="center" wrapText="1"/>
    </xf>
    <xf numFmtId="37" fontId="26" fillId="0" borderId="0" xfId="0" applyNumberFormat="1" applyFont="1" applyAlignment="1">
      <alignment horizontal="right" vertical="top"/>
    </xf>
    <xf numFmtId="6" fontId="27" fillId="0" borderId="0" xfId="0" applyNumberFormat="1" applyFont="1" applyAlignment="1">
      <alignment vertical="center"/>
    </xf>
    <xf numFmtId="37" fontId="26" fillId="0" borderId="1" xfId="0" applyNumberFormat="1" applyFont="1" applyBorder="1" applyAlignment="1">
      <alignment horizontal="right" vertical="top"/>
    </xf>
    <xf numFmtId="0" fontId="20" fillId="0" borderId="0" xfId="0" applyFont="1" applyFill="1" applyAlignment="1">
      <alignment vertical="center"/>
    </xf>
    <xf numFmtId="173" fontId="26" fillId="0" borderId="0" xfId="0" applyNumberFormat="1" applyFont="1" applyFill="1" applyAlignment="1">
      <alignment horizontal="right" vertical="top"/>
    </xf>
    <xf numFmtId="15" fontId="22" fillId="0" borderId="0" xfId="0" applyNumberFormat="1" applyFont="1" applyFill="1" applyAlignment="1">
      <alignment horizontal="center" vertical="center" wrapText="1"/>
    </xf>
    <xf numFmtId="15" fontId="22" fillId="0" borderId="0" xfId="0" quotePrefix="1" applyNumberFormat="1" applyFont="1" applyFill="1" applyAlignment="1">
      <alignment horizontal="center" vertical="center" wrapText="1"/>
    </xf>
    <xf numFmtId="0" fontId="28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174" fontId="24" fillId="0" borderId="0" xfId="0" applyNumberFormat="1" applyFont="1" applyAlignment="1">
      <alignment horizontal="right" vertical="top"/>
    </xf>
    <xf numFmtId="173" fontId="4" fillId="0" borderId="0" xfId="0" applyNumberFormat="1" applyFont="1"/>
    <xf numFmtId="1" fontId="2" fillId="0" borderId="2" xfId="0" applyNumberFormat="1" applyFont="1" applyBorder="1"/>
    <xf numFmtId="37" fontId="2" fillId="0" borderId="0" xfId="0" applyNumberFormat="1" applyFont="1"/>
    <xf numFmtId="166" fontId="2" fillId="4" borderId="0" xfId="2" applyNumberFormat="1" applyFont="1" applyFill="1" applyBorder="1"/>
    <xf numFmtId="166" fontId="2" fillId="0" borderId="0" xfId="2" applyNumberFormat="1" applyFont="1" applyFill="1" applyBorder="1"/>
    <xf numFmtId="0" fontId="1" fillId="0" borderId="0" xfId="0" applyFont="1" applyAlignment="1">
      <alignment horizontal="left" indent="1"/>
    </xf>
    <xf numFmtId="166" fontId="11" fillId="0" borderId="0" xfId="2" applyNumberFormat="1" applyFont="1" applyFill="1" applyBorder="1"/>
    <xf numFmtId="166" fontId="9" fillId="0" borderId="0" xfId="2" applyNumberFormat="1" applyFont="1" applyFill="1" applyBorder="1"/>
    <xf numFmtId="0" fontId="1" fillId="0" borderId="0" xfId="0" applyFont="1" applyAlignment="1">
      <alignment horizontal="left" wrapText="1"/>
    </xf>
    <xf numFmtId="166" fontId="24" fillId="0" borderId="0" xfId="0" applyNumberFormat="1" applyFont="1" applyAlignment="1">
      <alignment vertical="top" wrapText="1"/>
    </xf>
    <xf numFmtId="166" fontId="28" fillId="0" borderId="0" xfId="0" applyNumberFormat="1" applyFont="1" applyAlignment="1">
      <alignment vertical="top" wrapText="1"/>
    </xf>
    <xf numFmtId="164" fontId="19" fillId="4" borderId="0" xfId="1" applyNumberFormat="1" applyFont="1" applyFill="1" applyBorder="1"/>
    <xf numFmtId="10" fontId="14" fillId="4" borderId="10" xfId="1" applyNumberFormat="1" applyFont="1" applyFill="1" applyBorder="1"/>
    <xf numFmtId="10" fontId="14" fillId="4" borderId="9" xfId="1" applyNumberFormat="1" applyFont="1" applyFill="1" applyBorder="1"/>
    <xf numFmtId="10" fontId="14" fillId="4" borderId="8" xfId="1" applyNumberFormat="1" applyFont="1" applyFill="1" applyBorder="1"/>
    <xf numFmtId="164" fontId="19" fillId="4" borderId="7" xfId="1" applyNumberFormat="1" applyFont="1" applyFill="1" applyBorder="1"/>
    <xf numFmtId="164" fontId="19" fillId="4" borderId="6" xfId="1" applyNumberFormat="1" applyFont="1" applyFill="1" applyBorder="1"/>
    <xf numFmtId="164" fontId="1" fillId="4" borderId="0" xfId="1" quotePrefix="1" applyNumberFormat="1" applyFont="1" applyFill="1" applyAlignment="1">
      <alignment horizontal="center"/>
    </xf>
    <xf numFmtId="166" fontId="1" fillId="4" borderId="0" xfId="2" applyNumberFormat="1" applyFont="1" applyFill="1" applyBorder="1"/>
    <xf numFmtId="166" fontId="1" fillId="4" borderId="1" xfId="2" applyNumberFormat="1" applyFont="1" applyFill="1" applyBorder="1"/>
    <xf numFmtId="0" fontId="25" fillId="0" borderId="0" xfId="0" applyFont="1"/>
    <xf numFmtId="1" fontId="1" fillId="4" borderId="1" xfId="2" applyNumberFormat="1" applyFont="1" applyFill="1" applyBorder="1"/>
    <xf numFmtId="2" fontId="2" fillId="4" borderId="1" xfId="2" applyNumberFormat="1" applyFont="1" applyFill="1" applyBorder="1"/>
    <xf numFmtId="2" fontId="2" fillId="4" borderId="0" xfId="2" applyNumberFormat="1" applyFont="1" applyFill="1"/>
    <xf numFmtId="164" fontId="13" fillId="4" borderId="7" xfId="1" applyNumberFormat="1" applyFont="1" applyFill="1" applyBorder="1"/>
    <xf numFmtId="164" fontId="13" fillId="4" borderId="0" xfId="1" applyNumberFormat="1" applyFont="1" applyFill="1" applyBorder="1"/>
    <xf numFmtId="164" fontId="13" fillId="4" borderId="6" xfId="1" applyNumberFormat="1" applyFont="1" applyFill="1" applyBorder="1"/>
    <xf numFmtId="167" fontId="13" fillId="4" borderId="7" xfId="3" applyNumberFormat="1" applyFont="1" applyFill="1" applyBorder="1"/>
    <xf numFmtId="167" fontId="13" fillId="4" borderId="0" xfId="3" applyNumberFormat="1" applyFont="1" applyFill="1" applyBorder="1"/>
    <xf numFmtId="167" fontId="13" fillId="4" borderId="6" xfId="3" applyNumberFormat="1" applyFont="1" applyFill="1" applyBorder="1"/>
    <xf numFmtId="0" fontId="13" fillId="4" borderId="5" xfId="0" applyFont="1" applyFill="1" applyBorder="1"/>
    <xf numFmtId="0" fontId="13" fillId="4" borderId="4" xfId="0" applyFont="1" applyFill="1" applyBorder="1"/>
    <xf numFmtId="0" fontId="13" fillId="4" borderId="3" xfId="0" applyFont="1" applyFill="1" applyBorder="1"/>
    <xf numFmtId="166" fontId="1" fillId="0" borderId="0" xfId="2" applyNumberFormat="1" applyFont="1"/>
    <xf numFmtId="167" fontId="1" fillId="4" borderId="0" xfId="3" applyNumberFormat="1" applyFont="1" applyFill="1"/>
    <xf numFmtId="41" fontId="1" fillId="4" borderId="0" xfId="0" applyNumberFormat="1" applyFont="1" applyFill="1"/>
    <xf numFmtId="0" fontId="1" fillId="0" borderId="1" xfId="0" applyFont="1" applyBorder="1"/>
    <xf numFmtId="41" fontId="1" fillId="4" borderId="1" xfId="0" applyNumberFormat="1" applyFont="1" applyFill="1" applyBorder="1"/>
    <xf numFmtId="41" fontId="1" fillId="0" borderId="1" xfId="0" applyNumberFormat="1" applyFont="1" applyBorder="1"/>
    <xf numFmtId="167" fontId="1" fillId="4" borderId="1" xfId="3" applyNumberFormat="1" applyFont="1" applyFill="1" applyBorder="1"/>
    <xf numFmtId="167" fontId="1" fillId="2" borderId="0" xfId="3" applyNumberFormat="1" applyFont="1" applyFill="1"/>
    <xf numFmtId="166" fontId="1" fillId="2" borderId="2" xfId="0" applyNumberFormat="1" applyFont="1" applyFill="1" applyBorder="1"/>
    <xf numFmtId="8" fontId="1" fillId="0" borderId="0" xfId="0" applyNumberFormat="1" applyFont="1"/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71" fontId="16" fillId="0" borderId="11" xfId="1" applyNumberFormat="1" applyFont="1" applyBorder="1"/>
    <xf numFmtId="10" fontId="16" fillId="0" borderId="11" xfId="1" applyNumberFormat="1" applyFont="1" applyBorder="1"/>
  </cellXfs>
  <cellStyles count="6">
    <cellStyle name="Comma" xfId="2" builtinId="3"/>
    <cellStyle name="Currency" xfId="3" builtinId="4"/>
    <cellStyle name="Normal" xfId="0" builtinId="0"/>
    <cellStyle name="Normal 2" xfId="4" xr:uid="{00000000-0005-0000-0000-000003000000}"/>
    <cellStyle name="Normal 3" xfId="5" xr:uid="{261B7C26-03FF-449B-A8E1-84E858AC916A}"/>
    <cellStyle name="Percent" xfId="1" builtinId="5"/>
  </cellStyles>
  <dxfs count="0"/>
  <tableStyles count="0" defaultTableStyle="TableStyleMedium2" defaultPivotStyle="PivotStyleLight16"/>
  <colors>
    <mruColors>
      <color rgb="FFE2E9F6"/>
      <color rgb="FFCCEEFF"/>
      <color rgb="FFFFFFCC"/>
      <color rgb="FF33CCFF"/>
      <color rgb="FFFFFF99"/>
      <color rgb="FF0000FF"/>
      <color rgb="FFFF0000"/>
      <color rgb="FF005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28581</xdr:colOff>
      <xdr:row>3</xdr:row>
      <xdr:rowOff>19049</xdr:rowOff>
    </xdr:from>
    <xdr:ext cx="352420" cy="14664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7477A2-DAB8-454D-93C7-EBD9620345C1}"/>
            </a:ext>
          </a:extLst>
        </xdr:cNvPr>
        <xdr:cNvSpPr txBox="1"/>
      </xdr:nvSpPr>
      <xdr:spPr>
        <a:xfrm rot="16200000">
          <a:off x="2462420" y="1176135"/>
          <a:ext cx="1466441" cy="35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   GROWTH RATES</a:t>
          </a:r>
        </a:p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arner47/Dropbox%20(GaTech)/OMSA/cases/Three_Statement_Model_Valuation_Template_Case_2_3_4_Spring_2021_SOLUTION_UPDATED_RETURN_CASE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Sheet"/>
      <sheetName val="Historicals --&gt;"/>
      <sheetName val="Income Statement"/>
      <sheetName val="Balance Sheet"/>
      <sheetName val="Forecasts --&gt;"/>
      <sheetName val="IS Hist Forecast"/>
      <sheetName val="CF Statement Forecast"/>
      <sheetName val="BAL Hist Forecast"/>
      <sheetName val="Valuations --&gt;"/>
      <sheetName val="DCF Analysis"/>
      <sheetName val="Support --&gt;"/>
      <sheetName val="Supporting Schedules"/>
      <sheetName val="Football Field"/>
      <sheetName val="Multiple Valuation"/>
      <sheetName val="WACC and Growth"/>
      <sheetName val="MV Debt and Weighted YTM (Rd)"/>
      <sheetName val="Debt details"/>
      <sheetName val="Required return equity, Re"/>
      <sheetName val="Beta computation"/>
      <sheetName val="WACC_growth_HARD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B3">
            <v>302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7E636-5EE7-4612-9F12-52CA2C970F9C}">
  <dimension ref="A1:G5"/>
  <sheetViews>
    <sheetView workbookViewId="0">
      <selection activeCell="B22" sqref="B22"/>
    </sheetView>
  </sheetViews>
  <sheetFormatPr defaultRowHeight="15" x14ac:dyDescent="0.25"/>
  <cols>
    <col min="2" max="2" width="13.140625" customWidth="1"/>
  </cols>
  <sheetData>
    <row r="1" spans="1:7" ht="15.75" thickBot="1" x14ac:dyDescent="0.3">
      <c r="A1" s="101" t="s">
        <v>181</v>
      </c>
      <c r="B1" s="100"/>
      <c r="C1" s="101" t="s">
        <v>183</v>
      </c>
      <c r="D1" s="101"/>
      <c r="E1" s="101"/>
      <c r="F1" s="101"/>
      <c r="G1" s="101"/>
    </row>
    <row r="2" spans="1:7" ht="15.75" thickBot="1" x14ac:dyDescent="0.3">
      <c r="A2" s="101" t="s">
        <v>182</v>
      </c>
      <c r="B2" s="100"/>
      <c r="C2" s="101" t="s">
        <v>210</v>
      </c>
      <c r="D2" s="101"/>
      <c r="E2" s="101"/>
      <c r="F2" s="101"/>
      <c r="G2" s="101"/>
    </row>
    <row r="3" spans="1:7" x14ac:dyDescent="0.25">
      <c r="C3" s="101"/>
      <c r="D3" s="101"/>
      <c r="E3" s="101"/>
      <c r="F3" s="101"/>
      <c r="G3" s="101"/>
    </row>
    <row r="4" spans="1:7" x14ac:dyDescent="0.25">
      <c r="C4" s="141" t="s">
        <v>184</v>
      </c>
      <c r="D4" s="141"/>
      <c r="E4" s="141"/>
      <c r="F4" s="141"/>
      <c r="G4" s="141"/>
    </row>
    <row r="5" spans="1:7" x14ac:dyDescent="0.25">
      <c r="C5" s="141"/>
      <c r="D5" s="141"/>
      <c r="E5" s="141"/>
      <c r="F5" s="141"/>
      <c r="G5" s="1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J28"/>
  <sheetViews>
    <sheetView showGridLines="0" zoomScaleNormal="100" zoomScaleSheetLayoutView="100" workbookViewId="0">
      <selection activeCell="B38" sqref="B38"/>
    </sheetView>
  </sheetViews>
  <sheetFormatPr defaultRowHeight="12.75" x14ac:dyDescent="0.2"/>
  <cols>
    <col min="1" max="1" width="2.7109375" style="5" customWidth="1"/>
    <col min="2" max="2" width="24.140625" style="5" customWidth="1"/>
    <col min="3" max="3" width="4.7109375" style="5" customWidth="1"/>
    <col min="4" max="4" width="11.7109375" style="5" bestFit="1" customWidth="1"/>
    <col min="5" max="5" width="10.5703125" style="5" bestFit="1" customWidth="1"/>
    <col min="6" max="6" width="11.28515625" style="5" bestFit="1" customWidth="1"/>
    <col min="7" max="7" width="11.28515625" style="5" customWidth="1"/>
    <col min="8" max="8" width="2.7109375" style="5" customWidth="1"/>
    <col min="9" max="16384" width="9.140625" style="5"/>
  </cols>
  <sheetData>
    <row r="1" spans="1:10" x14ac:dyDescent="0.2">
      <c r="A1" s="40"/>
      <c r="B1" s="25" t="s">
        <v>151</v>
      </c>
      <c r="C1" s="40"/>
      <c r="D1" s="40"/>
      <c r="E1" s="40"/>
      <c r="F1" s="40"/>
      <c r="G1" s="40"/>
      <c r="H1" s="40"/>
      <c r="I1" s="40"/>
    </row>
    <row r="2" spans="1:10" x14ac:dyDescent="0.2">
      <c r="A2" s="40"/>
      <c r="B2" s="25"/>
      <c r="C2" s="40"/>
      <c r="D2" s="40"/>
      <c r="E2" s="40"/>
      <c r="F2" s="40"/>
      <c r="G2" s="40"/>
      <c r="H2" s="40"/>
      <c r="I2" s="40"/>
      <c r="J2" s="25"/>
    </row>
    <row r="3" spans="1:10" x14ac:dyDescent="0.2">
      <c r="A3" s="40"/>
      <c r="B3" s="40"/>
      <c r="C3" s="40"/>
      <c r="D3" s="30">
        <v>2021</v>
      </c>
      <c r="E3" s="30">
        <v>2022</v>
      </c>
      <c r="F3" s="30">
        <v>2023</v>
      </c>
      <c r="G3" s="30"/>
      <c r="H3" s="40"/>
      <c r="I3" s="40"/>
    </row>
    <row r="4" spans="1:10" x14ac:dyDescent="0.2">
      <c r="A4" s="40"/>
      <c r="B4" s="40"/>
      <c r="C4" s="40"/>
      <c r="D4" s="40"/>
      <c r="E4" s="40"/>
      <c r="F4" s="40"/>
      <c r="G4" s="40"/>
      <c r="H4" s="40"/>
      <c r="I4" s="40"/>
    </row>
    <row r="5" spans="1:10" ht="15" customHeight="1" x14ac:dyDescent="0.2">
      <c r="A5" s="40"/>
      <c r="B5" s="40" t="s">
        <v>75</v>
      </c>
      <c r="C5" s="99" t="s">
        <v>85</v>
      </c>
      <c r="D5" s="155">
        <v>1089.0444911804614</v>
      </c>
      <c r="E5" s="155">
        <v>1099.9349360922663</v>
      </c>
      <c r="F5" s="155">
        <v>1110.9342854531887</v>
      </c>
      <c r="G5" s="40"/>
      <c r="H5" s="40"/>
      <c r="I5" s="40"/>
    </row>
    <row r="6" spans="1:10" x14ac:dyDescent="0.2">
      <c r="A6" s="40"/>
      <c r="B6" s="40" t="s">
        <v>152</v>
      </c>
      <c r="C6" s="40"/>
      <c r="D6" s="156">
        <v>214.51619168909139</v>
      </c>
      <c r="E6" s="156">
        <v>218.06897733791973</v>
      </c>
      <c r="F6" s="156">
        <v>221.73361335495696</v>
      </c>
      <c r="G6" s="62"/>
      <c r="H6" s="40"/>
      <c r="I6" s="40"/>
    </row>
    <row r="7" spans="1:10" x14ac:dyDescent="0.2">
      <c r="A7" s="40"/>
      <c r="B7" s="40" t="s">
        <v>36</v>
      </c>
      <c r="C7" s="40"/>
      <c r="D7" s="156">
        <v>151.83301827289029</v>
      </c>
      <c r="E7" s="156">
        <v>10.658330182728832</v>
      </c>
      <c r="F7" s="156">
        <v>10.764913484556246</v>
      </c>
      <c r="G7" s="62"/>
      <c r="H7" s="40"/>
      <c r="I7" s="40"/>
    </row>
    <row r="8" spans="1:10" x14ac:dyDescent="0.2">
      <c r="A8" s="40"/>
      <c r="B8" s="157" t="s">
        <v>153</v>
      </c>
      <c r="C8" s="157"/>
      <c r="D8" s="158">
        <v>-100.22867686678569</v>
      </c>
      <c r="E8" s="158">
        <v>7.197713231332159</v>
      </c>
      <c r="F8" s="158">
        <v>7.269690363645509</v>
      </c>
      <c r="G8" s="62"/>
      <c r="H8" s="40"/>
      <c r="I8" s="40"/>
    </row>
    <row r="9" spans="1:10" x14ac:dyDescent="0.2">
      <c r="A9" s="40"/>
      <c r="B9" s="40" t="s">
        <v>154</v>
      </c>
      <c r="C9" s="40"/>
      <c r="D9" s="156">
        <v>926.13264089747463</v>
      </c>
      <c r="E9" s="156">
        <v>899.72200216840758</v>
      </c>
      <c r="F9" s="156">
        <v>907.23527594643349</v>
      </c>
      <c r="G9" s="62"/>
      <c r="H9" s="40"/>
      <c r="I9" s="40"/>
    </row>
    <row r="10" spans="1:10" x14ac:dyDescent="0.2">
      <c r="A10" s="40"/>
      <c r="B10" s="40"/>
      <c r="C10" s="40"/>
      <c r="D10" s="62"/>
      <c r="E10" s="62"/>
      <c r="F10" s="62"/>
      <c r="G10" s="62"/>
      <c r="H10" s="40"/>
      <c r="I10" s="40"/>
    </row>
    <row r="11" spans="1:10" x14ac:dyDescent="0.2">
      <c r="A11" s="40"/>
      <c r="B11" s="40" t="s">
        <v>155</v>
      </c>
      <c r="C11" s="40"/>
      <c r="D11" s="156">
        <v>299.55102012322777</v>
      </c>
      <c r="E11" s="156">
        <v>-0.47448979876799058</v>
      </c>
      <c r="F11" s="156">
        <v>-0.47923469675538399</v>
      </c>
      <c r="G11" s="62"/>
      <c r="H11" s="40"/>
      <c r="I11" s="40"/>
    </row>
    <row r="12" spans="1:10" x14ac:dyDescent="0.2">
      <c r="A12" s="40"/>
      <c r="B12" s="157" t="s">
        <v>156</v>
      </c>
      <c r="C12" s="157"/>
      <c r="D12" s="158">
        <v>72.891762230912718</v>
      </c>
      <c r="E12" s="158">
        <v>134.52701898622468</v>
      </c>
      <c r="F12" s="158">
        <v>135.64969723953789</v>
      </c>
      <c r="G12" s="62"/>
      <c r="H12" s="40"/>
      <c r="I12" s="40"/>
    </row>
    <row r="13" spans="1:10" x14ac:dyDescent="0.2">
      <c r="A13" s="40"/>
      <c r="B13" s="40"/>
      <c r="C13" s="40"/>
      <c r="D13" s="62"/>
      <c r="E13" s="62"/>
      <c r="F13" s="62"/>
      <c r="G13" s="62"/>
      <c r="H13" s="40"/>
      <c r="I13" s="40"/>
    </row>
    <row r="14" spans="1:10" x14ac:dyDescent="0.2">
      <c r="A14" s="40"/>
      <c r="B14" s="40" t="s">
        <v>157</v>
      </c>
      <c r="C14" s="40"/>
      <c r="D14" s="156">
        <v>553.68985854333414</v>
      </c>
      <c r="E14" s="156">
        <v>765.6694729809509</v>
      </c>
      <c r="F14" s="156">
        <v>772.06481340365099</v>
      </c>
      <c r="G14" s="62"/>
      <c r="H14" s="40"/>
      <c r="I14" s="40"/>
    </row>
    <row r="15" spans="1:10" x14ac:dyDescent="0.2">
      <c r="A15" s="40"/>
      <c r="B15" s="157" t="s">
        <v>158</v>
      </c>
      <c r="C15" s="157"/>
      <c r="D15" s="159"/>
      <c r="E15" s="159"/>
      <c r="F15" s="160">
        <v>19398.128436766729</v>
      </c>
      <c r="G15" s="75" t="s">
        <v>85</v>
      </c>
      <c r="H15" s="40"/>
      <c r="I15" s="40"/>
    </row>
    <row r="16" spans="1:10" x14ac:dyDescent="0.2">
      <c r="A16" s="40"/>
      <c r="B16" s="40" t="s">
        <v>159</v>
      </c>
      <c r="C16" s="40"/>
      <c r="D16" s="155">
        <v>553.68985854333414</v>
      </c>
      <c r="E16" s="155">
        <v>765.6694729809509</v>
      </c>
      <c r="F16" s="155">
        <v>20170.193250170378</v>
      </c>
      <c r="G16" s="40"/>
      <c r="H16" s="40"/>
      <c r="I16" s="40"/>
    </row>
    <row r="17" spans="1:9" x14ac:dyDescent="0.2">
      <c r="A17" s="40"/>
      <c r="B17" s="40"/>
      <c r="C17" s="40"/>
      <c r="D17" s="41"/>
      <c r="E17" s="41"/>
      <c r="F17" s="41"/>
      <c r="G17" s="41"/>
      <c r="H17" s="40"/>
      <c r="I17" s="40"/>
    </row>
    <row r="18" spans="1:9" x14ac:dyDescent="0.2">
      <c r="A18" s="40"/>
      <c r="B18" s="40"/>
      <c r="C18" s="40"/>
      <c r="D18" s="44"/>
      <c r="E18" s="44"/>
      <c r="F18" s="44"/>
      <c r="G18" s="44"/>
      <c r="H18" s="40"/>
      <c r="I18" s="40"/>
    </row>
    <row r="19" spans="1:9" x14ac:dyDescent="0.2">
      <c r="A19" s="40"/>
      <c r="B19" s="40" t="s">
        <v>160</v>
      </c>
      <c r="C19" s="40"/>
      <c r="D19" s="161">
        <v>18906.065071999277</v>
      </c>
      <c r="E19" s="44" t="s">
        <v>173</v>
      </c>
      <c r="F19" s="44"/>
      <c r="G19" s="44" t="s">
        <v>85</v>
      </c>
      <c r="H19" s="40"/>
      <c r="I19" s="40"/>
    </row>
    <row r="20" spans="1:9" x14ac:dyDescent="0.2">
      <c r="A20" s="40"/>
      <c r="B20" s="40" t="s">
        <v>161</v>
      </c>
      <c r="C20" s="40"/>
      <c r="D20" s="69">
        <v>5337</v>
      </c>
      <c r="E20" s="44" t="s">
        <v>179</v>
      </c>
      <c r="F20" s="44"/>
      <c r="G20" s="44"/>
      <c r="H20" s="40"/>
      <c r="I20" s="40"/>
    </row>
    <row r="21" spans="1:9" x14ac:dyDescent="0.2">
      <c r="A21" s="40"/>
      <c r="B21" s="40" t="s">
        <v>162</v>
      </c>
      <c r="C21" s="40"/>
      <c r="D21" s="162">
        <v>13569.065071999277</v>
      </c>
      <c r="E21" s="44" t="s">
        <v>174</v>
      </c>
      <c r="F21" s="44"/>
      <c r="G21" s="44"/>
      <c r="H21" s="40"/>
      <c r="I21" s="40"/>
    </row>
    <row r="22" spans="1:9" ht="13.5" thickBot="1" x14ac:dyDescent="0.25">
      <c r="A22" s="40"/>
      <c r="B22" s="40" t="s">
        <v>163</v>
      </c>
      <c r="C22" s="40"/>
      <c r="D22" s="70">
        <f>D21/[1]WACC_growth_HARDCODE!B3</f>
        <v>44.930679046355223</v>
      </c>
      <c r="E22" s="44" t="s">
        <v>209</v>
      </c>
      <c r="F22" s="44"/>
      <c r="G22" s="44"/>
      <c r="H22" s="40"/>
      <c r="I22" s="40"/>
    </row>
    <row r="23" spans="1:9" ht="13.5" thickTop="1" x14ac:dyDescent="0.2">
      <c r="A23" s="40"/>
      <c r="B23" s="40"/>
      <c r="C23" s="40"/>
      <c r="D23" s="40"/>
      <c r="E23" s="40"/>
      <c r="F23" s="40"/>
      <c r="G23" s="40"/>
      <c r="H23" s="40"/>
      <c r="I23" s="40"/>
    </row>
    <row r="24" spans="1:9" x14ac:dyDescent="0.2">
      <c r="A24" s="40"/>
      <c r="B24" s="40"/>
      <c r="C24" s="40"/>
      <c r="D24" s="40"/>
      <c r="E24" s="40"/>
      <c r="F24" s="40"/>
      <c r="G24" s="40"/>
      <c r="H24" s="40"/>
      <c r="I24" s="40"/>
    </row>
    <row r="25" spans="1:9" x14ac:dyDescent="0.2">
      <c r="A25" s="40"/>
      <c r="B25" s="40"/>
      <c r="C25" s="40"/>
      <c r="D25" s="40"/>
      <c r="E25" s="40"/>
      <c r="F25" s="40"/>
      <c r="G25" s="40"/>
      <c r="H25" s="40"/>
      <c r="I25" s="40"/>
    </row>
    <row r="26" spans="1:9" x14ac:dyDescent="0.2">
      <c r="D26" s="163" t="s">
        <v>85</v>
      </c>
    </row>
    <row r="27" spans="1:9" x14ac:dyDescent="0.2">
      <c r="D27" s="163" t="s">
        <v>85</v>
      </c>
    </row>
    <row r="28" spans="1:9" x14ac:dyDescent="0.2">
      <c r="D28" s="40" t="s">
        <v>85</v>
      </c>
    </row>
  </sheetData>
  <pageMargins left="0.7" right="0.7" top="0.75" bottom="0.75" header="0.3" footer="0.3"/>
  <pageSetup orientation="landscape" r:id="rId1"/>
  <headerFooter>
    <oddHeader xml:space="preserve">&amp;C
</oddHeader>
    <oddFooter>&amp;C&amp;G&amp;R&amp;P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FF0000"/>
  </sheetPr>
  <dimension ref="A1"/>
  <sheetViews>
    <sheetView zoomScaleNormal="100" zoomScaleSheetLayoutView="100" workbookViewId="0">
      <selection activeCell="D17" sqref="D17"/>
    </sheetView>
  </sheetViews>
  <sheetFormatPr defaultRowHeight="15" x14ac:dyDescent="0.25"/>
  <sheetData/>
  <pageMargins left="0.7" right="0.7" top="0.75" bottom="0.75" header="0.3" footer="0.3"/>
  <pageSetup orientation="landscape" r:id="rId1"/>
  <headerFooter>
    <oddHeader xml:space="preserve">&amp;C
</oddHeader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K18"/>
  <sheetViews>
    <sheetView showGridLines="0" zoomScale="90" zoomScaleNormal="90" workbookViewId="0">
      <selection activeCell="F40" sqref="F40"/>
    </sheetView>
  </sheetViews>
  <sheetFormatPr defaultRowHeight="12.75" x14ac:dyDescent="0.2"/>
  <cols>
    <col min="1" max="3" width="9.140625" style="5"/>
    <col min="4" max="5" width="10.42578125" style="5" bestFit="1" customWidth="1"/>
    <col min="6" max="7" width="10.42578125" style="5" customWidth="1"/>
    <col min="8" max="8" width="10.42578125" style="5" bestFit="1" customWidth="1"/>
    <col min="9" max="16384" width="9.140625" style="5"/>
  </cols>
  <sheetData>
    <row r="1" spans="1:11" x14ac:dyDescent="0.2">
      <c r="A1" s="25" t="s">
        <v>141</v>
      </c>
      <c r="H1" s="25"/>
      <c r="I1" s="25"/>
    </row>
    <row r="2" spans="1:11" x14ac:dyDescent="0.2">
      <c r="D2" s="5">
        <v>2020</v>
      </c>
      <c r="E2" s="5">
        <v>2021</v>
      </c>
      <c r="F2" s="5">
        <v>2022</v>
      </c>
      <c r="G2" s="5">
        <v>2023</v>
      </c>
    </row>
    <row r="4" spans="1:11" x14ac:dyDescent="0.2">
      <c r="A4" s="25" t="s">
        <v>142</v>
      </c>
      <c r="H4" s="25"/>
      <c r="I4" s="25"/>
    </row>
    <row r="5" spans="1:11" ht="15" customHeight="1" x14ac:dyDescent="0.2">
      <c r="A5" s="5" t="s">
        <v>143</v>
      </c>
      <c r="D5" s="72">
        <v>575</v>
      </c>
      <c r="E5" s="72">
        <v>649.77895029863703</v>
      </c>
      <c r="F5" s="72">
        <v>656.27673980162331</v>
      </c>
      <c r="G5" s="72">
        <v>662.83950719963968</v>
      </c>
    </row>
    <row r="6" spans="1:11" x14ac:dyDescent="0.2">
      <c r="A6" s="5" t="s">
        <v>144</v>
      </c>
      <c r="D6" s="72">
        <v>871</v>
      </c>
      <c r="E6" s="72">
        <v>1009.3260060908606</v>
      </c>
      <c r="F6" s="72">
        <v>1019.4192661517691</v>
      </c>
      <c r="G6" s="72">
        <v>1029.6134588132868</v>
      </c>
    </row>
    <row r="7" spans="1:11" x14ac:dyDescent="0.2">
      <c r="A7" s="5" t="s">
        <v>23</v>
      </c>
      <c r="D7" s="72">
        <v>80</v>
      </c>
      <c r="E7" s="72">
        <v>83.963548426790908</v>
      </c>
      <c r="F7" s="72">
        <v>84.803183911058809</v>
      </c>
      <c r="G7" s="72">
        <v>85.651215750169399</v>
      </c>
    </row>
    <row r="8" spans="1:11" x14ac:dyDescent="0.2">
      <c r="A8" s="5" t="s">
        <v>145</v>
      </c>
      <c r="D8" s="72">
        <v>1526</v>
      </c>
      <c r="E8" s="72">
        <v>1743.0685048162886</v>
      </c>
      <c r="F8" s="72">
        <v>1760.4991898644512</v>
      </c>
      <c r="G8" s="72">
        <v>1778.1041817630958</v>
      </c>
    </row>
    <row r="9" spans="1:11" x14ac:dyDescent="0.2">
      <c r="D9" s="26"/>
      <c r="E9" s="26"/>
      <c r="F9" s="26"/>
      <c r="G9" s="26"/>
      <c r="I9" s="25"/>
      <c r="J9" s="25"/>
      <c r="K9" s="25"/>
    </row>
    <row r="10" spans="1:11" x14ac:dyDescent="0.2">
      <c r="A10" s="5" t="s">
        <v>146</v>
      </c>
      <c r="D10" s="73">
        <v>1873</v>
      </c>
      <c r="E10" s="73">
        <v>1790.5174846930609</v>
      </c>
      <c r="F10" s="73">
        <v>1808.4226595399914</v>
      </c>
      <c r="G10" s="73">
        <v>1826.5068861353914</v>
      </c>
      <c r="I10" s="25"/>
      <c r="J10" s="25"/>
      <c r="K10" s="25"/>
    </row>
    <row r="11" spans="1:11" x14ac:dyDescent="0.2">
      <c r="A11" s="5" t="s">
        <v>147</v>
      </c>
      <c r="D11" s="72">
        <v>1873</v>
      </c>
      <c r="E11" s="72">
        <v>1790.5174846930609</v>
      </c>
      <c r="F11" s="72">
        <v>1808.4226595399914</v>
      </c>
      <c r="G11" s="72">
        <v>1826.5068861353914</v>
      </c>
      <c r="I11" s="25"/>
      <c r="J11" s="25"/>
      <c r="K11" s="25"/>
    </row>
    <row r="12" spans="1:11" x14ac:dyDescent="0.2">
      <c r="I12" s="25"/>
      <c r="J12" s="25"/>
      <c r="K12" s="25"/>
    </row>
    <row r="13" spans="1:11" x14ac:dyDescent="0.2">
      <c r="A13" s="25" t="s">
        <v>148</v>
      </c>
      <c r="D13" s="72">
        <v>-347</v>
      </c>
      <c r="E13" s="72">
        <v>-47.448979876772228</v>
      </c>
      <c r="F13" s="72">
        <v>-47.923469675540218</v>
      </c>
      <c r="G13" s="72">
        <v>-48.402704372295602</v>
      </c>
      <c r="H13" s="25"/>
      <c r="I13" s="25"/>
      <c r="J13" s="25"/>
      <c r="K13" s="25"/>
    </row>
    <row r="14" spans="1:11" x14ac:dyDescent="0.2">
      <c r="I14" s="25"/>
      <c r="J14" s="25"/>
      <c r="K14" s="25"/>
    </row>
    <row r="15" spans="1:11" x14ac:dyDescent="0.2">
      <c r="A15" s="25" t="s">
        <v>149</v>
      </c>
      <c r="E15" s="72">
        <v>299.55102012322777</v>
      </c>
      <c r="F15" s="72">
        <v>-0.47448979876799058</v>
      </c>
      <c r="G15" s="72">
        <v>-0.47923469675538399</v>
      </c>
      <c r="H15" s="25"/>
      <c r="I15" s="25"/>
      <c r="J15" s="25"/>
      <c r="K15" s="25"/>
    </row>
    <row r="16" spans="1:11" x14ac:dyDescent="0.2">
      <c r="I16" s="25"/>
      <c r="J16" s="25"/>
      <c r="K16" s="25"/>
    </row>
    <row r="17" spans="1:11" x14ac:dyDescent="0.2">
      <c r="I17" s="25"/>
      <c r="J17" s="25"/>
      <c r="K17" s="25"/>
    </row>
    <row r="18" spans="1:11" x14ac:dyDescent="0.2">
      <c r="A18" s="25" t="s">
        <v>150</v>
      </c>
      <c r="E18" s="72">
        <v>72.891762230912718</v>
      </c>
      <c r="F18" s="72">
        <v>134.52701898622468</v>
      </c>
      <c r="G18" s="72">
        <v>135.64969723953789</v>
      </c>
      <c r="H18" s="25"/>
      <c r="I18" s="25"/>
    </row>
  </sheetData>
  <pageMargins left="0.7" right="0.7" top="0.75" bottom="0.75" header="0.3" footer="0.3"/>
  <pageSetup orientation="landscape" r:id="rId1"/>
  <headerFooter>
    <oddHeader xml:space="preserve">&amp;C
</oddHead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D4FA-AFBB-4079-BBA0-76A5AB1360F8}">
  <sheetPr codeName="Sheet20"/>
  <dimension ref="A1:M12"/>
  <sheetViews>
    <sheetView workbookViewId="0">
      <selection activeCell="B23" sqref="B23"/>
    </sheetView>
  </sheetViews>
  <sheetFormatPr defaultRowHeight="15" x14ac:dyDescent="0.25"/>
  <cols>
    <col min="1" max="1" width="26.5703125" customWidth="1"/>
    <col min="4" max="4" width="5.85546875" customWidth="1"/>
  </cols>
  <sheetData>
    <row r="1" spans="1:13" ht="15.75" thickBot="1" x14ac:dyDescent="0.3">
      <c r="A1" t="s">
        <v>164</v>
      </c>
      <c r="B1" s="171">
        <v>4.4999999999999998E-2</v>
      </c>
    </row>
    <row r="2" spans="1:13" ht="15.75" thickBot="1" x14ac:dyDescent="0.3">
      <c r="A2" t="s">
        <v>205</v>
      </c>
      <c r="B2" s="170">
        <v>5.0000000000000001E-3</v>
      </c>
      <c r="F2" s="167" t="s">
        <v>164</v>
      </c>
      <c r="G2" s="168"/>
      <c r="H2" s="168"/>
      <c r="I2" s="168"/>
      <c r="J2" s="168"/>
      <c r="K2" s="169"/>
    </row>
    <row r="3" spans="1:13" ht="15.75" thickBot="1" x14ac:dyDescent="0.3">
      <c r="A3" s="5" t="s">
        <v>165</v>
      </c>
      <c r="B3" s="51">
        <v>302</v>
      </c>
      <c r="C3" s="40" t="s">
        <v>85</v>
      </c>
      <c r="D3" s="5"/>
      <c r="E3" s="39">
        <f>'DCF Analysis'!D22</f>
        <v>44.930679046355223</v>
      </c>
      <c r="F3" s="52">
        <v>0.02</v>
      </c>
      <c r="G3" s="52">
        <v>2.2499999999999999E-2</v>
      </c>
      <c r="H3" s="52">
        <v>0.03</v>
      </c>
      <c r="I3" s="43">
        <v>3.2500000000000001E-2</v>
      </c>
      <c r="J3" s="43">
        <v>0.04</v>
      </c>
      <c r="K3" s="43">
        <v>4.2500000000000003E-2</v>
      </c>
    </row>
    <row r="4" spans="1:13" x14ac:dyDescent="0.25">
      <c r="D4" s="48"/>
      <c r="E4" s="53">
        <v>0</v>
      </c>
      <c r="F4" s="74"/>
      <c r="G4" s="74"/>
      <c r="H4" s="74"/>
      <c r="I4" s="74"/>
      <c r="J4" s="74"/>
      <c r="K4" s="74"/>
    </row>
    <row r="5" spans="1:13" x14ac:dyDescent="0.25">
      <c r="D5" s="49"/>
      <c r="E5" s="53">
        <v>2.5000000000000001E-3</v>
      </c>
      <c r="F5" s="74"/>
      <c r="G5" s="74"/>
      <c r="H5" s="74"/>
      <c r="I5" s="74"/>
      <c r="J5" s="74"/>
      <c r="K5" s="74"/>
    </row>
    <row r="6" spans="1:13" x14ac:dyDescent="0.25">
      <c r="D6" s="49"/>
      <c r="E6" s="53">
        <v>5.0000000000000001E-3</v>
      </c>
      <c r="F6" s="74"/>
      <c r="G6" s="74"/>
      <c r="H6" s="74"/>
      <c r="I6" s="74"/>
      <c r="J6" s="74"/>
      <c r="K6" s="74"/>
    </row>
    <row r="7" spans="1:13" x14ac:dyDescent="0.25">
      <c r="D7" s="49"/>
      <c r="E7" s="53">
        <v>7.4999999999999997E-3</v>
      </c>
      <c r="F7" s="74"/>
      <c r="G7" s="74"/>
      <c r="H7" s="74"/>
      <c r="I7" s="74"/>
      <c r="J7" s="74"/>
      <c r="K7" s="74"/>
      <c r="L7" s="54"/>
      <c r="M7" s="54"/>
    </row>
    <row r="8" spans="1:13" x14ac:dyDescent="0.25">
      <c r="A8" t="s">
        <v>85</v>
      </c>
      <c r="D8" s="49"/>
      <c r="E8" s="53">
        <v>0.01</v>
      </c>
      <c r="F8" s="74"/>
      <c r="G8" s="74"/>
      <c r="H8" s="74"/>
      <c r="I8" s="74"/>
      <c r="J8" s="74"/>
      <c r="K8" s="74"/>
      <c r="M8" s="47"/>
    </row>
    <row r="9" spans="1:13" x14ac:dyDescent="0.25">
      <c r="D9" s="49"/>
      <c r="E9" s="53">
        <f>0.01+0.0025</f>
        <v>1.2500000000000001E-2</v>
      </c>
      <c r="F9" s="74"/>
      <c r="G9" s="74"/>
      <c r="H9" s="74"/>
      <c r="I9" s="74"/>
      <c r="J9" s="74"/>
      <c r="K9" s="74"/>
    </row>
    <row r="10" spans="1:13" x14ac:dyDescent="0.25">
      <c r="D10" s="49"/>
      <c r="E10" s="53">
        <f>0.01+0.005</f>
        <v>1.4999999999999999E-2</v>
      </c>
      <c r="F10" s="74"/>
      <c r="G10" s="74"/>
      <c r="H10" s="74"/>
      <c r="I10" s="74"/>
      <c r="J10" s="74"/>
      <c r="K10" s="74"/>
    </row>
    <row r="11" spans="1:13" ht="15.75" thickBot="1" x14ac:dyDescent="0.3">
      <c r="D11" s="50"/>
      <c r="E11" s="53">
        <v>1.7500000000000002E-2</v>
      </c>
      <c r="F11" s="74"/>
      <c r="G11" s="74"/>
      <c r="H11" s="74"/>
      <c r="I11" s="74"/>
      <c r="J11" s="74"/>
      <c r="K11" s="74"/>
    </row>
    <row r="12" spans="1:13" x14ac:dyDescent="0.25">
      <c r="M12" s="54"/>
    </row>
  </sheetData>
  <mergeCells count="1">
    <mergeCell ref="F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view="pageBreakPreview" zoomScaleNormal="100" zoomScaleSheetLayoutView="100" workbookViewId="0">
      <selection activeCell="C17" sqref="C17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3"/>
  <sheetViews>
    <sheetView zoomScale="98" zoomScaleNormal="98" workbookViewId="0">
      <selection activeCell="A28" sqref="A28"/>
    </sheetView>
  </sheetViews>
  <sheetFormatPr defaultRowHeight="15" x14ac:dyDescent="0.25"/>
  <cols>
    <col min="1" max="1" width="49.140625" customWidth="1"/>
    <col min="2" max="4" width="11.85546875" bestFit="1" customWidth="1"/>
  </cols>
  <sheetData>
    <row r="1" spans="1:10" ht="15.75" x14ac:dyDescent="0.25">
      <c r="A1" s="4" t="s">
        <v>135</v>
      </c>
      <c r="B1" s="2"/>
      <c r="C1" s="2"/>
      <c r="D1" s="2"/>
      <c r="E1" s="2"/>
      <c r="F1" s="2"/>
    </row>
    <row r="2" spans="1:10" ht="15.75" customHeight="1" x14ac:dyDescent="0.25">
      <c r="A2" s="2"/>
      <c r="B2" s="165" t="s">
        <v>82</v>
      </c>
      <c r="C2" s="165"/>
      <c r="D2" s="165"/>
      <c r="E2" s="2"/>
      <c r="F2" s="2"/>
    </row>
    <row r="3" spans="1:10" ht="31.5" customHeight="1" x14ac:dyDescent="0.25">
      <c r="A3" s="3" t="s">
        <v>136</v>
      </c>
      <c r="B3" s="164" t="s">
        <v>1</v>
      </c>
      <c r="C3" s="164"/>
      <c r="D3" s="164"/>
      <c r="E3" s="2"/>
      <c r="F3" s="2"/>
    </row>
    <row r="4" spans="1:10" ht="31.5" x14ac:dyDescent="0.25">
      <c r="A4" s="3" t="s">
        <v>0</v>
      </c>
      <c r="B4" s="110" t="s">
        <v>175</v>
      </c>
      <c r="C4" s="110" t="s">
        <v>186</v>
      </c>
      <c r="D4" s="117" t="s">
        <v>187</v>
      </c>
      <c r="E4" s="2"/>
      <c r="F4" s="2"/>
      <c r="G4" s="67"/>
      <c r="H4" s="67"/>
      <c r="I4" s="67"/>
    </row>
    <row r="5" spans="1:10" ht="15.75" x14ac:dyDescent="0.25">
      <c r="A5" s="2" t="s">
        <v>2</v>
      </c>
      <c r="B5" s="63">
        <v>6615</v>
      </c>
      <c r="C5" s="63">
        <v>8107</v>
      </c>
      <c r="D5" s="63">
        <v>8691</v>
      </c>
      <c r="E5" s="2"/>
      <c r="F5" s="2"/>
      <c r="H5" s="67"/>
    </row>
    <row r="6" spans="1:10" ht="15.75" x14ac:dyDescent="0.25">
      <c r="A6" s="2" t="s">
        <v>3</v>
      </c>
      <c r="B6" s="64"/>
      <c r="C6" s="64"/>
      <c r="D6" s="64"/>
      <c r="E6" s="2"/>
      <c r="F6" s="2"/>
      <c r="G6" s="68"/>
      <c r="H6" s="108"/>
      <c r="I6" s="68"/>
    </row>
    <row r="7" spans="1:10" ht="15.75" x14ac:dyDescent="0.25">
      <c r="A7" s="2" t="s">
        <v>4</v>
      </c>
      <c r="B7" s="65">
        <v>4241</v>
      </c>
      <c r="C7" s="111">
        <v>5414</v>
      </c>
      <c r="D7" s="65">
        <v>5692</v>
      </c>
      <c r="E7" s="2"/>
      <c r="F7" s="2"/>
      <c r="G7" s="68"/>
      <c r="H7" s="68"/>
      <c r="I7" s="68"/>
    </row>
    <row r="8" spans="1:10" ht="15.75" x14ac:dyDescent="0.25">
      <c r="A8" s="2" t="s">
        <v>5</v>
      </c>
      <c r="B8" s="65">
        <v>728</v>
      </c>
      <c r="C8" s="111">
        <v>842</v>
      </c>
      <c r="D8" s="65">
        <v>947</v>
      </c>
      <c r="E8" s="2"/>
      <c r="F8" s="2"/>
      <c r="G8" s="68"/>
      <c r="H8" s="68"/>
      <c r="I8" s="68"/>
    </row>
    <row r="9" spans="1:10" ht="15.75" x14ac:dyDescent="0.25">
      <c r="A9" s="2" t="s">
        <v>6</v>
      </c>
      <c r="B9" s="65">
        <v>563</v>
      </c>
      <c r="C9" s="111">
        <v>610</v>
      </c>
      <c r="D9" s="65">
        <v>622</v>
      </c>
      <c r="E9" s="2"/>
      <c r="F9" s="2"/>
      <c r="G9" s="68"/>
      <c r="H9" s="68"/>
      <c r="I9" s="68"/>
    </row>
    <row r="10" spans="1:10" ht="15.75" x14ac:dyDescent="0.25">
      <c r="A10" s="2" t="s">
        <v>7</v>
      </c>
      <c r="B10" s="65">
        <v>91</v>
      </c>
      <c r="C10" s="111">
        <v>91</v>
      </c>
      <c r="D10" s="65">
        <v>93</v>
      </c>
      <c r="E10" s="2"/>
      <c r="F10" s="2"/>
      <c r="G10" s="68"/>
      <c r="H10" s="68"/>
      <c r="I10" s="68"/>
    </row>
    <row r="11" spans="1:10" ht="15.75" x14ac:dyDescent="0.25">
      <c r="A11" s="2" t="s">
        <v>8</v>
      </c>
      <c r="B11" s="65">
        <v>-73</v>
      </c>
      <c r="C11" s="111">
        <v>140</v>
      </c>
      <c r="D11" s="65">
        <v>221</v>
      </c>
      <c r="E11" s="2"/>
      <c r="F11" s="2"/>
      <c r="G11" s="68"/>
      <c r="H11" s="68"/>
      <c r="I11" s="68"/>
    </row>
    <row r="12" spans="1:10" ht="15.75" x14ac:dyDescent="0.25">
      <c r="A12" s="2" t="s">
        <v>9</v>
      </c>
      <c r="B12" s="65">
        <v>55</v>
      </c>
      <c r="C12" s="111">
        <v>31</v>
      </c>
      <c r="D12" s="65">
        <v>9</v>
      </c>
      <c r="E12" s="2"/>
      <c r="F12" s="2"/>
      <c r="G12" s="68"/>
      <c r="H12" s="68"/>
      <c r="I12" s="68"/>
    </row>
    <row r="13" spans="1:10" ht="15.75" x14ac:dyDescent="0.25">
      <c r="A13" s="2" t="s">
        <v>10</v>
      </c>
      <c r="B13" s="59">
        <f>SUM(B7:B12)</f>
        <v>5605</v>
      </c>
      <c r="C13" s="113">
        <v>7128</v>
      </c>
      <c r="D13" s="59">
        <f>SUM(D7:D12)</f>
        <v>7584</v>
      </c>
      <c r="E13" s="2"/>
      <c r="F13" s="2"/>
      <c r="G13" s="68"/>
      <c r="H13" s="68"/>
      <c r="I13" s="68"/>
    </row>
    <row r="14" spans="1:10" ht="15.75" x14ac:dyDescent="0.25">
      <c r="A14" s="2" t="s">
        <v>11</v>
      </c>
      <c r="B14" s="58">
        <f>B5-B13</f>
        <v>1010</v>
      </c>
      <c r="C14" s="112">
        <f>C5-C13</f>
        <v>979</v>
      </c>
      <c r="D14" s="58">
        <f>D5-D13</f>
        <v>1107</v>
      </c>
      <c r="E14" s="2"/>
      <c r="F14" s="2"/>
      <c r="G14" s="68"/>
      <c r="H14" s="68"/>
      <c r="I14" s="68"/>
      <c r="J14" s="2"/>
    </row>
    <row r="15" spans="1:10" ht="15.75" x14ac:dyDescent="0.25">
      <c r="A15" s="2" t="s">
        <v>12</v>
      </c>
      <c r="B15" s="65">
        <v>183</v>
      </c>
      <c r="C15" s="111">
        <v>356</v>
      </c>
      <c r="D15" s="65">
        <v>345</v>
      </c>
      <c r="E15" s="2"/>
      <c r="F15" s="2"/>
      <c r="G15" s="68"/>
      <c r="H15" s="68"/>
      <c r="I15" s="68"/>
      <c r="J15" s="2"/>
    </row>
    <row r="16" spans="1:10" ht="15.75" x14ac:dyDescent="0.25">
      <c r="A16" s="2" t="s">
        <v>13</v>
      </c>
      <c r="B16" s="65">
        <v>3</v>
      </c>
      <c r="C16" s="111">
        <v>2</v>
      </c>
      <c r="D16" s="65">
        <v>4</v>
      </c>
      <c r="E16" s="2"/>
      <c r="F16" s="2"/>
      <c r="G16" s="68"/>
      <c r="H16" s="68"/>
      <c r="I16" s="68"/>
      <c r="J16" s="2"/>
    </row>
    <row r="17" spans="1:10" ht="15.75" x14ac:dyDescent="0.25">
      <c r="A17" s="2" t="s">
        <v>14</v>
      </c>
      <c r="B17" s="65">
        <f>B14-B15+B16</f>
        <v>830</v>
      </c>
      <c r="C17" s="111">
        <f>C14-C15+C16</f>
        <v>625</v>
      </c>
      <c r="D17" s="65">
        <v>766</v>
      </c>
      <c r="E17" s="2"/>
      <c r="F17" s="2"/>
      <c r="G17" s="68"/>
      <c r="H17" s="68"/>
      <c r="I17" s="68"/>
      <c r="J17" s="2"/>
    </row>
    <row r="18" spans="1:10" ht="15.75" x14ac:dyDescent="0.25">
      <c r="A18" s="2" t="s">
        <v>15</v>
      </c>
      <c r="B18" s="66">
        <v>106</v>
      </c>
      <c r="C18" s="113">
        <v>151</v>
      </c>
      <c r="D18" s="66">
        <v>174</v>
      </c>
      <c r="E18" s="2"/>
      <c r="F18" s="2"/>
      <c r="G18" s="68"/>
      <c r="H18" s="68"/>
      <c r="I18" s="68"/>
      <c r="J18" s="2"/>
    </row>
    <row r="19" spans="1:10" ht="15.75" x14ac:dyDescent="0.25">
      <c r="A19" s="2" t="s">
        <v>16</v>
      </c>
      <c r="B19" s="65">
        <v>724</v>
      </c>
      <c r="C19" s="111">
        <v>474</v>
      </c>
      <c r="D19" s="65">
        <v>592</v>
      </c>
      <c r="E19" s="2"/>
      <c r="F19" s="2"/>
      <c r="G19" s="68"/>
      <c r="H19" s="68"/>
      <c r="I19" s="68"/>
      <c r="J19" s="2"/>
    </row>
    <row r="20" spans="1:10" ht="15.75" x14ac:dyDescent="0.25">
      <c r="A20" s="2" t="s">
        <v>17</v>
      </c>
      <c r="B20" s="66">
        <v>-463</v>
      </c>
      <c r="C20" s="113">
        <v>-263</v>
      </c>
      <c r="D20" s="66">
        <v>1036</v>
      </c>
      <c r="E20" s="2"/>
      <c r="F20" s="2"/>
      <c r="G20" s="67"/>
      <c r="H20" s="68"/>
      <c r="I20" s="67"/>
      <c r="J20" s="2"/>
    </row>
    <row r="21" spans="1:10" ht="15.75" x14ac:dyDescent="0.25">
      <c r="A21" s="2" t="s">
        <v>18</v>
      </c>
      <c r="B21" s="63">
        <v>261</v>
      </c>
      <c r="C21" s="111">
        <v>211</v>
      </c>
      <c r="D21" s="63">
        <f>D20+D19</f>
        <v>1628</v>
      </c>
      <c r="E21" s="2"/>
      <c r="F21" s="2"/>
      <c r="H21" s="68"/>
      <c r="J21" s="2"/>
    </row>
    <row r="22" spans="1:10" ht="15.75" x14ac:dyDescent="0.25">
      <c r="A22" s="2"/>
      <c r="B22" s="60"/>
      <c r="C22" s="111" t="s">
        <v>85</v>
      </c>
      <c r="D22" s="60"/>
      <c r="E22" s="2"/>
      <c r="F22" s="2"/>
      <c r="G22" s="71"/>
      <c r="H22" s="68"/>
      <c r="I22" s="71"/>
      <c r="J22" s="2"/>
    </row>
    <row r="23" spans="1:10" ht="15.75" x14ac:dyDescent="0.25">
      <c r="A23" s="1" t="s">
        <v>120</v>
      </c>
      <c r="B23" s="114">
        <v>426</v>
      </c>
      <c r="C23" s="115">
        <v>423</v>
      </c>
      <c r="D23" s="114">
        <v>426</v>
      </c>
      <c r="F23" s="2"/>
      <c r="G23" s="68"/>
      <c r="H23" s="67"/>
      <c r="I23" s="68"/>
      <c r="J23" s="2"/>
    </row>
    <row r="24" spans="1:10" ht="15.75" x14ac:dyDescent="0.25">
      <c r="B24" s="166"/>
      <c r="C24" s="166"/>
      <c r="D24" s="166"/>
      <c r="F24" s="2"/>
      <c r="H24" s="108"/>
      <c r="J24" s="2"/>
    </row>
    <row r="25" spans="1:10" ht="15.75" x14ac:dyDescent="0.25">
      <c r="B25" s="166"/>
      <c r="C25" s="166"/>
      <c r="D25" s="166"/>
      <c r="F25" s="2"/>
      <c r="G25" s="71"/>
      <c r="H25" s="71"/>
      <c r="I25" s="71"/>
      <c r="J25" s="2"/>
    </row>
    <row r="26" spans="1:10" ht="15.75" x14ac:dyDescent="0.25">
      <c r="F26" s="2"/>
      <c r="G26" s="68"/>
      <c r="H26" s="109"/>
      <c r="I26" s="68"/>
    </row>
    <row r="27" spans="1:10" x14ac:dyDescent="0.25">
      <c r="H27" s="71"/>
    </row>
    <row r="28" spans="1:10" x14ac:dyDescent="0.25">
      <c r="H28" s="68"/>
    </row>
    <row r="29" spans="1:10" x14ac:dyDescent="0.25">
      <c r="H29" s="108"/>
    </row>
    <row r="30" spans="1:10" x14ac:dyDescent="0.25">
      <c r="H30" s="71"/>
    </row>
    <row r="31" spans="1:10" x14ac:dyDescent="0.25">
      <c r="H31" s="109"/>
    </row>
    <row r="32" spans="1:10" x14ac:dyDescent="0.25">
      <c r="H32" s="71"/>
    </row>
    <row r="33" spans="8:8" x14ac:dyDescent="0.25">
      <c r="H33" s="68"/>
    </row>
  </sheetData>
  <mergeCells count="4">
    <mergeCell ref="B3:D3"/>
    <mergeCell ref="B2:D2"/>
    <mergeCell ref="B24:D24"/>
    <mergeCell ref="B25:D25"/>
  </mergeCells>
  <printOptions headings="1" gridLines="1"/>
  <pageMargins left="0.7" right="0.7" top="0.75" bottom="0.75" header="0.3" footer="0.3"/>
  <pageSetup orientation="portrait"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E51"/>
  <sheetViews>
    <sheetView zoomScale="85" zoomScaleNormal="85" workbookViewId="0">
      <selection activeCell="C9" sqref="C9"/>
    </sheetView>
  </sheetViews>
  <sheetFormatPr defaultRowHeight="15" x14ac:dyDescent="0.25"/>
  <cols>
    <col min="1" max="1" width="48.7109375" style="108" customWidth="1"/>
    <col min="2" max="3" width="17.140625" style="108" customWidth="1"/>
    <col min="4" max="4" width="17.140625" customWidth="1"/>
    <col min="5" max="5" width="10.7109375" bestFit="1" customWidth="1"/>
    <col min="7" max="7" width="9.140625" customWidth="1"/>
  </cols>
  <sheetData>
    <row r="3" spans="1:5" ht="15.75" x14ac:dyDescent="0.25">
      <c r="A3" s="107" t="s">
        <v>133</v>
      </c>
      <c r="B3" s="110" t="s">
        <v>175</v>
      </c>
      <c r="C3" s="110" t="s">
        <v>186</v>
      </c>
      <c r="D3" s="117" t="s">
        <v>187</v>
      </c>
      <c r="E3" s="1"/>
    </row>
    <row r="4" spans="1:5" ht="31.5" customHeight="1" x14ac:dyDescent="0.25">
      <c r="A4" s="118" t="s">
        <v>19</v>
      </c>
      <c r="D4" s="116" t="s">
        <v>85</v>
      </c>
      <c r="E4" s="1"/>
    </row>
    <row r="5" spans="1:5" ht="24.75" customHeight="1" x14ac:dyDescent="0.25">
      <c r="A5" s="119" t="s">
        <v>20</v>
      </c>
      <c r="B5" s="67">
        <v>49</v>
      </c>
      <c r="C5" s="67">
        <v>31</v>
      </c>
      <c r="D5" s="67">
        <v>859</v>
      </c>
      <c r="E5" s="1"/>
    </row>
    <row r="6" spans="1:5" ht="16.5" customHeight="1" x14ac:dyDescent="0.25">
      <c r="A6" s="119" t="s">
        <v>21</v>
      </c>
      <c r="B6" s="68">
        <v>563</v>
      </c>
      <c r="C6" s="68">
        <v>574</v>
      </c>
      <c r="D6" s="68">
        <v>575</v>
      </c>
      <c r="E6" s="1"/>
    </row>
    <row r="7" spans="1:5" ht="16.5" customHeight="1" x14ac:dyDescent="0.25">
      <c r="A7" s="119" t="s">
        <v>22</v>
      </c>
      <c r="B7" s="68">
        <v>887</v>
      </c>
      <c r="C7" s="68">
        <v>863</v>
      </c>
      <c r="D7" s="68">
        <v>871</v>
      </c>
      <c r="E7" s="1"/>
    </row>
    <row r="8" spans="1:5" ht="15.75" x14ac:dyDescent="0.25">
      <c r="A8" s="119" t="s">
        <v>23</v>
      </c>
      <c r="B8" s="68">
        <v>71</v>
      </c>
      <c r="C8" s="68">
        <v>71</v>
      </c>
      <c r="D8" s="68">
        <v>80</v>
      </c>
      <c r="E8" s="1"/>
    </row>
    <row r="9" spans="1:5" ht="16.5" customHeight="1" x14ac:dyDescent="0.25">
      <c r="A9" s="119" t="s">
        <v>188</v>
      </c>
      <c r="B9" s="68">
        <v>726</v>
      </c>
      <c r="C9" s="68">
        <v>428</v>
      </c>
      <c r="D9" s="68">
        <v>0</v>
      </c>
      <c r="E9" s="1"/>
    </row>
    <row r="10" spans="1:5" ht="16.5" customHeight="1" x14ac:dyDescent="0.25">
      <c r="A10" s="119" t="s">
        <v>24</v>
      </c>
      <c r="B10" s="68">
        <v>2296</v>
      </c>
      <c r="C10" s="68">
        <v>1967</v>
      </c>
      <c r="D10" s="68">
        <v>2385</v>
      </c>
      <c r="E10" s="1"/>
    </row>
    <row r="11" spans="1:5" ht="15.75" x14ac:dyDescent="0.25">
      <c r="A11" s="119" t="s">
        <v>25</v>
      </c>
      <c r="B11" s="68">
        <v>2466</v>
      </c>
      <c r="C11" s="68">
        <v>2455</v>
      </c>
      <c r="D11" s="68">
        <v>2368</v>
      </c>
      <c r="E11" s="1"/>
    </row>
    <row r="12" spans="1:5" ht="16.5" customHeight="1" x14ac:dyDescent="0.25">
      <c r="A12" s="119" t="s">
        <v>26</v>
      </c>
      <c r="B12" s="68">
        <v>3864</v>
      </c>
      <c r="C12" s="68">
        <v>4017</v>
      </c>
      <c r="D12" s="68">
        <v>3986</v>
      </c>
      <c r="E12" s="1"/>
    </row>
    <row r="13" spans="1:5" ht="16.5" customHeight="1" x14ac:dyDescent="0.25">
      <c r="A13" s="119" t="s">
        <v>27</v>
      </c>
      <c r="B13" s="68">
        <v>3664</v>
      </c>
      <c r="C13" s="68">
        <v>3415</v>
      </c>
      <c r="D13" s="68">
        <v>3350</v>
      </c>
      <c r="E13" s="1"/>
    </row>
    <row r="14" spans="1:5" ht="30" x14ac:dyDescent="0.25">
      <c r="A14" s="119" t="s">
        <v>189</v>
      </c>
      <c r="B14" s="68">
        <v>189</v>
      </c>
      <c r="C14" s="68">
        <v>127</v>
      </c>
      <c r="D14" s="68">
        <v>283</v>
      </c>
      <c r="E14" s="1"/>
    </row>
    <row r="15" spans="1:5" ht="15.75" x14ac:dyDescent="0.25">
      <c r="A15" s="119" t="s">
        <v>190</v>
      </c>
      <c r="B15" s="68">
        <v>2050</v>
      </c>
      <c r="C15" s="68">
        <v>1167</v>
      </c>
      <c r="D15" s="68">
        <v>0</v>
      </c>
      <c r="E15" s="1"/>
    </row>
    <row r="16" spans="1:5" ht="15.75" x14ac:dyDescent="0.25">
      <c r="A16" s="119" t="s">
        <v>28</v>
      </c>
      <c r="B16" s="121">
        <f>SUM(B10:B15)</f>
        <v>14529</v>
      </c>
      <c r="C16" s="121">
        <f>SUM(C10:C15)</f>
        <v>13148</v>
      </c>
      <c r="D16" s="121">
        <f>SUM(D10:D15)</f>
        <v>12372</v>
      </c>
    </row>
    <row r="17" spans="1:5" ht="15.75" x14ac:dyDescent="0.25">
      <c r="A17" s="118" t="s">
        <v>29</v>
      </c>
      <c r="D17" s="108"/>
      <c r="E17" s="1"/>
    </row>
    <row r="18" spans="1:5" ht="15.75" x14ac:dyDescent="0.25">
      <c r="A18" s="119" t="s">
        <v>30</v>
      </c>
      <c r="B18" s="68">
        <v>1525</v>
      </c>
      <c r="C18" s="68">
        <v>1371</v>
      </c>
      <c r="D18" s="68">
        <v>1202</v>
      </c>
      <c r="E18" s="1"/>
    </row>
    <row r="19" spans="1:5" ht="16.5" customHeight="1" x14ac:dyDescent="0.25">
      <c r="A19" s="119" t="s">
        <v>31</v>
      </c>
      <c r="B19" s="68">
        <v>705</v>
      </c>
      <c r="C19" s="68">
        <v>814</v>
      </c>
      <c r="D19" s="68">
        <v>1049</v>
      </c>
      <c r="E19" s="1"/>
    </row>
    <row r="20" spans="1:5" ht="15.75" x14ac:dyDescent="0.25">
      <c r="A20" s="119" t="s">
        <v>32</v>
      </c>
      <c r="B20" s="68">
        <v>516</v>
      </c>
      <c r="C20" s="68">
        <v>609</v>
      </c>
      <c r="D20" s="68">
        <v>693</v>
      </c>
      <c r="E20" s="1"/>
    </row>
    <row r="21" spans="1:5" ht="15.75" x14ac:dyDescent="0.25">
      <c r="A21" s="119" t="s">
        <v>191</v>
      </c>
      <c r="B21" s="68">
        <v>107</v>
      </c>
      <c r="C21" s="68">
        <v>107</v>
      </c>
      <c r="D21" s="68">
        <v>107</v>
      </c>
      <c r="E21" s="1"/>
    </row>
    <row r="22" spans="1:5" ht="15.75" x14ac:dyDescent="0.25">
      <c r="A22" s="119" t="s">
        <v>33</v>
      </c>
      <c r="B22" s="68">
        <v>10</v>
      </c>
      <c r="C22" s="68">
        <v>15</v>
      </c>
      <c r="D22" s="68">
        <v>24</v>
      </c>
      <c r="E22" s="1"/>
    </row>
    <row r="23" spans="1:5" ht="16.5" customHeight="1" x14ac:dyDescent="0.25">
      <c r="A23" s="119" t="s">
        <v>192</v>
      </c>
      <c r="B23" s="68">
        <v>731</v>
      </c>
      <c r="C23" s="68">
        <v>469</v>
      </c>
      <c r="D23" s="68">
        <v>0</v>
      </c>
      <c r="E23" s="1"/>
    </row>
    <row r="24" spans="1:5" ht="15.75" x14ac:dyDescent="0.25">
      <c r="A24" s="119" t="s">
        <v>34</v>
      </c>
      <c r="B24" s="68">
        <f>SUM(B18:B23)</f>
        <v>3594</v>
      </c>
      <c r="C24" s="68">
        <f>SUM(C18:C23)</f>
        <v>3385</v>
      </c>
      <c r="D24" s="68">
        <f>SUM(D18:D23)</f>
        <v>3075</v>
      </c>
      <c r="E24" s="1"/>
    </row>
    <row r="25" spans="1:5" ht="15.75" x14ac:dyDescent="0.25">
      <c r="A25" s="119" t="s">
        <v>35</v>
      </c>
      <c r="B25" s="68">
        <v>7991</v>
      </c>
      <c r="C25" s="68">
        <v>7103</v>
      </c>
      <c r="D25" s="68">
        <v>4994</v>
      </c>
      <c r="E25" s="1"/>
    </row>
    <row r="26" spans="1:5" ht="15.75" x14ac:dyDescent="0.25">
      <c r="A26" s="119" t="s">
        <v>36</v>
      </c>
      <c r="B26" s="68">
        <v>960</v>
      </c>
      <c r="C26" s="68">
        <v>924</v>
      </c>
      <c r="D26" s="68">
        <v>914</v>
      </c>
      <c r="E26" s="1"/>
    </row>
    <row r="27" spans="1:5" ht="16.5" customHeight="1" x14ac:dyDescent="0.25">
      <c r="A27" s="119" t="s">
        <v>124</v>
      </c>
      <c r="B27" s="68">
        <v>547</v>
      </c>
      <c r="C27" s="68">
        <v>559</v>
      </c>
      <c r="D27" s="68">
        <v>820</v>
      </c>
      <c r="E27" s="1"/>
    </row>
    <row r="28" spans="1:5" ht="15.75" x14ac:dyDescent="0.25">
      <c r="A28" s="119" t="s">
        <v>193</v>
      </c>
      <c r="B28" s="68">
        <v>64</v>
      </c>
      <c r="C28" s="68">
        <v>65</v>
      </c>
      <c r="D28" s="68">
        <v>0</v>
      </c>
      <c r="E28" s="1"/>
    </row>
    <row r="29" spans="1:5" ht="15.75" x14ac:dyDescent="0.25">
      <c r="A29" s="119" t="s">
        <v>37</v>
      </c>
      <c r="B29" s="68">
        <f>SUM(B24:B28)</f>
        <v>13156</v>
      </c>
      <c r="C29" s="68">
        <f>SUM(C24:C28)</f>
        <v>12036</v>
      </c>
      <c r="D29" s="68">
        <f>SUM(D24:D28)</f>
        <v>9803</v>
      </c>
      <c r="E29" s="1"/>
    </row>
    <row r="30" spans="1:5" ht="15.75" x14ac:dyDescent="0.25">
      <c r="A30" s="119" t="s">
        <v>38</v>
      </c>
      <c r="B30" s="119" t="s">
        <v>85</v>
      </c>
      <c r="C30" s="119" t="s">
        <v>85</v>
      </c>
      <c r="D30" s="119" t="s">
        <v>85</v>
      </c>
      <c r="E30" s="1"/>
    </row>
    <row r="31" spans="1:5" ht="16.5" customHeight="1" x14ac:dyDescent="0.25">
      <c r="A31" s="118" t="s">
        <v>39</v>
      </c>
      <c r="D31" s="108"/>
      <c r="E31" s="1"/>
    </row>
    <row r="32" spans="1:5" ht="15.75" x14ac:dyDescent="0.25">
      <c r="A32" s="119" t="s">
        <v>40</v>
      </c>
      <c r="B32" s="68">
        <v>0</v>
      </c>
      <c r="C32" s="68">
        <v>0</v>
      </c>
      <c r="D32" s="68">
        <v>0</v>
      </c>
      <c r="E32" s="1"/>
    </row>
    <row r="33" spans="1:5" ht="30" x14ac:dyDescent="0.25">
      <c r="A33" s="119" t="s">
        <v>41</v>
      </c>
      <c r="B33" s="68">
        <v>12</v>
      </c>
      <c r="C33" s="68">
        <v>12</v>
      </c>
      <c r="D33" s="68">
        <v>12</v>
      </c>
      <c r="E33" s="1"/>
    </row>
    <row r="34" spans="1:5" ht="15.75" x14ac:dyDescent="0.25">
      <c r="A34" s="119" t="s">
        <v>42</v>
      </c>
      <c r="B34" s="68">
        <v>349</v>
      </c>
      <c r="C34" s="68">
        <v>372</v>
      </c>
      <c r="D34" s="68">
        <v>394</v>
      </c>
      <c r="E34" s="1"/>
    </row>
    <row r="35" spans="1:5" ht="16.5" customHeight="1" x14ac:dyDescent="0.25">
      <c r="A35" s="119" t="s">
        <v>43</v>
      </c>
      <c r="B35" s="68">
        <v>2224</v>
      </c>
      <c r="C35" s="68">
        <v>1993</v>
      </c>
      <c r="D35" s="68">
        <v>3190</v>
      </c>
      <c r="E35" s="1"/>
    </row>
    <row r="36" spans="1:5" ht="15.75" x14ac:dyDescent="0.25">
      <c r="A36" s="119" t="s">
        <v>44</v>
      </c>
      <c r="B36" s="68">
        <v>-1103</v>
      </c>
      <c r="C36" s="68">
        <v>-1076</v>
      </c>
      <c r="D36" s="68">
        <v>-1023</v>
      </c>
      <c r="E36" s="1"/>
    </row>
    <row r="37" spans="1:5" ht="15.75" x14ac:dyDescent="0.25">
      <c r="A37" s="119" t="s">
        <v>45</v>
      </c>
      <c r="B37" s="68">
        <v>-118</v>
      </c>
      <c r="C37" s="68">
        <v>-198</v>
      </c>
      <c r="D37" s="68">
        <v>-10</v>
      </c>
      <c r="E37" s="1"/>
    </row>
    <row r="38" spans="1:5" ht="15.75" x14ac:dyDescent="0.25">
      <c r="A38" s="119" t="s">
        <v>46</v>
      </c>
      <c r="B38" s="68">
        <f>SUM(B32:B37)</f>
        <v>1364</v>
      </c>
      <c r="C38" s="68">
        <f>SUM(C32:C37)</f>
        <v>1103</v>
      </c>
      <c r="D38" s="68">
        <f>SUM(D32:D37)</f>
        <v>2563</v>
      </c>
      <c r="E38" s="1"/>
    </row>
    <row r="39" spans="1:5" ht="16.5" customHeight="1" x14ac:dyDescent="0.25">
      <c r="A39" s="119" t="s">
        <v>47</v>
      </c>
      <c r="B39" s="68">
        <v>9</v>
      </c>
      <c r="C39" s="68">
        <v>9</v>
      </c>
      <c r="D39" s="68">
        <v>6</v>
      </c>
      <c r="E39" s="1"/>
    </row>
    <row r="40" spans="1:5" ht="15.75" x14ac:dyDescent="0.25">
      <c r="A40" s="119" t="s">
        <v>48</v>
      </c>
      <c r="B40" s="68">
        <v>1373</v>
      </c>
      <c r="C40" s="68">
        <v>1112</v>
      </c>
      <c r="D40" s="68">
        <f>D38+D39</f>
        <v>2569</v>
      </c>
      <c r="E40" s="1"/>
    </row>
    <row r="41" spans="1:5" ht="15.75" x14ac:dyDescent="0.25">
      <c r="A41" s="119" t="s">
        <v>49</v>
      </c>
      <c r="B41" s="67">
        <f>B40+B29</f>
        <v>14529</v>
      </c>
      <c r="C41" s="67">
        <f>C40+C29</f>
        <v>13148</v>
      </c>
      <c r="D41" s="67">
        <f>D40+D29</f>
        <v>12372</v>
      </c>
      <c r="E41" s="1"/>
    </row>
    <row r="42" spans="1:5" ht="15.75" x14ac:dyDescent="0.25">
      <c r="A42" s="119" t="s">
        <v>50</v>
      </c>
      <c r="B42" s="68">
        <v>40</v>
      </c>
      <c r="C42" s="68">
        <v>40</v>
      </c>
      <c r="D42" s="68">
        <v>40</v>
      </c>
      <c r="E42" s="1"/>
    </row>
    <row r="43" spans="1:5" ht="16.5" customHeight="1" x14ac:dyDescent="0.25">
      <c r="A43" s="119" t="s">
        <v>51</v>
      </c>
      <c r="B43" s="68">
        <v>0</v>
      </c>
      <c r="C43" s="68">
        <v>0</v>
      </c>
      <c r="D43" s="68">
        <v>0</v>
      </c>
      <c r="E43" s="1"/>
    </row>
    <row r="44" spans="1:5" ht="15.75" x14ac:dyDescent="0.25">
      <c r="A44" s="119" t="s">
        <v>52</v>
      </c>
      <c r="B44" s="120">
        <v>3.7499999999999999E-2</v>
      </c>
      <c r="C44" s="120">
        <v>3.7499999999999999E-2</v>
      </c>
      <c r="D44" s="120">
        <v>3.7499999999999999E-2</v>
      </c>
      <c r="E44" s="1"/>
    </row>
    <row r="45" spans="1:5" ht="15.75" x14ac:dyDescent="0.25">
      <c r="A45" s="119" t="s">
        <v>53</v>
      </c>
      <c r="B45" s="68">
        <v>560</v>
      </c>
      <c r="C45" s="68">
        <v>560</v>
      </c>
      <c r="D45" s="68">
        <v>560</v>
      </c>
      <c r="E45" s="1"/>
    </row>
    <row r="46" spans="1:5" x14ac:dyDescent="0.25">
      <c r="A46" s="119" t="s">
        <v>194</v>
      </c>
      <c r="B46" s="68">
        <v>323</v>
      </c>
      <c r="C46" s="68">
        <v>323</v>
      </c>
      <c r="D46" s="68">
        <v>323</v>
      </c>
    </row>
    <row r="47" spans="1:5" x14ac:dyDescent="0.25">
      <c r="A47" s="119" t="s">
        <v>85</v>
      </c>
      <c r="D47" s="108"/>
    </row>
    <row r="48" spans="1:5" x14ac:dyDescent="0.25">
      <c r="A48" s="118"/>
      <c r="D48" s="108"/>
    </row>
    <row r="49" spans="1:4" x14ac:dyDescent="0.25">
      <c r="A49" s="119"/>
      <c r="B49" s="67"/>
      <c r="C49" s="67"/>
      <c r="D49" s="67"/>
    </row>
    <row r="50" spans="1:4" x14ac:dyDescent="0.25">
      <c r="D50" s="108"/>
    </row>
    <row r="51" spans="1:4" x14ac:dyDescent="0.25">
      <c r="D51" s="108"/>
    </row>
  </sheetData>
  <printOptions headings="1" gridLines="1"/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</sheetPr>
  <dimension ref="A1"/>
  <sheetViews>
    <sheetView view="pageBreakPreview" zoomScaleNormal="100" zoomScaleSheetLayoutView="100" workbookViewId="0">
      <selection activeCell="D33" sqref="D33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1:Q34"/>
  <sheetViews>
    <sheetView showGridLines="0" tabSelected="1" zoomScaleNormal="100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31" sqref="D31"/>
    </sheetView>
  </sheetViews>
  <sheetFormatPr defaultRowHeight="12.75" x14ac:dyDescent="0.2"/>
  <cols>
    <col min="1" max="1" width="2.7109375" style="5" customWidth="1"/>
    <col min="2" max="2" width="27.5703125" style="5" bestFit="1" customWidth="1"/>
    <col min="3" max="3" width="2.7109375" style="5" customWidth="1"/>
    <col min="4" max="4" width="9.140625" style="5" customWidth="1"/>
    <col min="5" max="5" width="7.42578125" style="5" customWidth="1"/>
    <col min="6" max="6" width="7.28515625" style="5" customWidth="1"/>
    <col min="7" max="7" width="2.7109375" style="5" customWidth="1"/>
    <col min="8" max="8" width="9.5703125" style="5" customWidth="1"/>
    <col min="9" max="9" width="8.85546875" style="5" customWidth="1"/>
    <col min="10" max="10" width="11.5703125" style="5" customWidth="1"/>
    <col min="11" max="11" width="2.7109375" style="5" customWidth="1"/>
    <col min="12" max="12" width="35.42578125" style="5" customWidth="1"/>
    <col min="13" max="13" width="33.5703125" style="5" customWidth="1"/>
    <col min="14" max="16384" width="9.140625" style="5"/>
  </cols>
  <sheetData>
    <row r="1" spans="2:17" x14ac:dyDescent="0.2">
      <c r="B1" s="5" t="s">
        <v>85</v>
      </c>
    </row>
    <row r="2" spans="2:17" x14ac:dyDescent="0.2">
      <c r="B2" s="5" t="s">
        <v>137</v>
      </c>
      <c r="D2" s="38" t="s">
        <v>134</v>
      </c>
      <c r="E2" s="38"/>
      <c r="F2" s="38"/>
      <c r="G2" s="28"/>
      <c r="H2" s="38" t="s">
        <v>81</v>
      </c>
      <c r="I2" s="38"/>
      <c r="J2" s="38"/>
      <c r="K2" s="30"/>
    </row>
    <row r="3" spans="2:17" x14ac:dyDescent="0.2">
      <c r="D3" s="27">
        <v>2018</v>
      </c>
      <c r="E3" s="27">
        <v>2019</v>
      </c>
      <c r="F3" s="27">
        <v>2020</v>
      </c>
      <c r="H3" s="7">
        <v>2021</v>
      </c>
      <c r="I3" s="122">
        <v>2022</v>
      </c>
      <c r="J3" s="7">
        <v>2023</v>
      </c>
    </row>
    <row r="4" spans="2:17" x14ac:dyDescent="0.2">
      <c r="B4" s="5" t="s">
        <v>72</v>
      </c>
      <c r="D4" s="78">
        <v>6615</v>
      </c>
      <c r="E4" s="78">
        <v>8107</v>
      </c>
      <c r="F4" s="78">
        <v>8691</v>
      </c>
      <c r="G4" s="86"/>
      <c r="H4" s="79">
        <v>8777.91</v>
      </c>
      <c r="I4" s="79">
        <v>8865.6890999999996</v>
      </c>
      <c r="J4" s="79">
        <v>8954.3459910000001</v>
      </c>
      <c r="K4" s="11"/>
      <c r="L4" s="8"/>
    </row>
    <row r="5" spans="2:17" x14ac:dyDescent="0.2">
      <c r="B5" s="27" t="s">
        <v>73</v>
      </c>
      <c r="C5" s="27"/>
      <c r="D5" s="78">
        <v>4241</v>
      </c>
      <c r="E5" s="78">
        <v>5414</v>
      </c>
      <c r="F5" s="78">
        <v>5692</v>
      </c>
      <c r="G5" s="87"/>
      <c r="H5" s="81">
        <v>5805.4828654249413</v>
      </c>
      <c r="I5" s="81">
        <v>5863.5376940791903</v>
      </c>
      <c r="J5" s="81">
        <v>5922.1730710199827</v>
      </c>
      <c r="K5" s="11"/>
      <c r="L5" s="8"/>
      <c r="N5" s="41"/>
    </row>
    <row r="6" spans="2:17" x14ac:dyDescent="0.2">
      <c r="B6" s="5" t="s">
        <v>74</v>
      </c>
      <c r="D6" s="78">
        <v>2374</v>
      </c>
      <c r="E6" s="78">
        <v>2693</v>
      </c>
      <c r="F6" s="78">
        <v>2999</v>
      </c>
      <c r="G6" s="86"/>
      <c r="H6" s="79">
        <v>2972.4271345750585</v>
      </c>
      <c r="I6" s="79">
        <v>3002.1514059208093</v>
      </c>
      <c r="J6" s="79">
        <v>3032.1729199800175</v>
      </c>
      <c r="K6" s="11"/>
      <c r="L6" s="8"/>
      <c r="N6" s="29"/>
    </row>
    <row r="7" spans="2:17" x14ac:dyDescent="0.2">
      <c r="D7" s="55"/>
      <c r="E7" s="55"/>
      <c r="F7" s="55"/>
      <c r="G7" s="86"/>
      <c r="H7" s="11"/>
      <c r="I7" s="11"/>
      <c r="J7" s="11"/>
      <c r="K7" s="11"/>
      <c r="L7" s="8"/>
    </row>
    <row r="8" spans="2:17" x14ac:dyDescent="0.2">
      <c r="B8" s="5" t="s">
        <v>166</v>
      </c>
      <c r="D8" s="55"/>
      <c r="E8" s="55"/>
      <c r="F8" s="55"/>
      <c r="G8" s="86"/>
      <c r="H8" s="11"/>
      <c r="I8" s="11"/>
      <c r="J8" s="11"/>
      <c r="K8" s="11"/>
      <c r="L8" s="8"/>
    </row>
    <row r="9" spans="2:17" x14ac:dyDescent="0.2">
      <c r="B9" s="23" t="s">
        <v>80</v>
      </c>
      <c r="D9" s="78">
        <v>91</v>
      </c>
      <c r="E9" s="78">
        <v>91</v>
      </c>
      <c r="F9" s="78">
        <v>93</v>
      </c>
      <c r="G9" s="86"/>
      <c r="H9" s="79">
        <v>96.230437893178745</v>
      </c>
      <c r="I9" s="79">
        <v>97.192742272110522</v>
      </c>
      <c r="J9" s="79">
        <v>98.16466969483163</v>
      </c>
      <c r="K9" s="11"/>
      <c r="L9" s="8"/>
    </row>
    <row r="10" spans="2:17" x14ac:dyDescent="0.2">
      <c r="B10" s="23" t="s">
        <v>84</v>
      </c>
      <c r="D10" s="78">
        <v>728</v>
      </c>
      <c r="E10" s="78">
        <v>842</v>
      </c>
      <c r="F10" s="78">
        <v>947</v>
      </c>
      <c r="G10" s="86"/>
      <c r="H10" s="79">
        <v>934.07564512149997</v>
      </c>
      <c r="I10" s="79">
        <v>943.4164015727149</v>
      </c>
      <c r="J10" s="79">
        <v>952.85056558844212</v>
      </c>
      <c r="K10" s="11"/>
      <c r="L10" s="8"/>
    </row>
    <row r="11" spans="2:17" ht="14.25" customHeight="1" x14ac:dyDescent="0.2">
      <c r="B11" s="23" t="s">
        <v>83</v>
      </c>
      <c r="D11" s="78">
        <v>563</v>
      </c>
      <c r="E11" s="78">
        <v>610</v>
      </c>
      <c r="F11" s="78">
        <v>622</v>
      </c>
      <c r="G11" s="86"/>
      <c r="H11" s="79">
        <v>644.3508474158134</v>
      </c>
      <c r="I11" s="79">
        <v>650.79435588997148</v>
      </c>
      <c r="J11" s="79">
        <v>657.30229944887128</v>
      </c>
      <c r="K11" s="11"/>
      <c r="L11" s="8"/>
    </row>
    <row r="12" spans="2:17" x14ac:dyDescent="0.2">
      <c r="B12" s="23" t="s">
        <v>61</v>
      </c>
      <c r="D12" s="80">
        <v>-18</v>
      </c>
      <c r="E12" s="80">
        <v>171</v>
      </c>
      <c r="F12" s="80">
        <v>230</v>
      </c>
      <c r="G12" s="86"/>
      <c r="H12" s="79">
        <v>208.7257129641051</v>
      </c>
      <c r="I12" s="79">
        <v>210.81297009374615</v>
      </c>
      <c r="J12" s="79">
        <v>212.92109979468361</v>
      </c>
      <c r="K12" s="11"/>
      <c r="L12" s="8"/>
      <c r="Q12" s="29"/>
    </row>
    <row r="13" spans="2:17" x14ac:dyDescent="0.2">
      <c r="B13" s="5" t="s">
        <v>75</v>
      </c>
      <c r="D13" s="78">
        <v>1010</v>
      </c>
      <c r="E13" s="78">
        <v>979</v>
      </c>
      <c r="F13" s="78">
        <v>1107</v>
      </c>
      <c r="G13" s="86"/>
      <c r="H13" s="79">
        <v>1089.0444911804614</v>
      </c>
      <c r="I13" s="79">
        <v>1099.9349360922663</v>
      </c>
      <c r="J13" s="79">
        <v>1110.9342854531887</v>
      </c>
      <c r="K13" s="11"/>
      <c r="L13" s="8"/>
    </row>
    <row r="14" spans="2:17" x14ac:dyDescent="0.2">
      <c r="D14" s="55"/>
      <c r="E14" s="55"/>
      <c r="F14" s="55"/>
      <c r="G14" s="86"/>
      <c r="H14" s="11"/>
      <c r="I14" s="11"/>
      <c r="J14" s="11"/>
      <c r="K14" s="11"/>
      <c r="L14" s="8"/>
    </row>
    <row r="15" spans="2:17" x14ac:dyDescent="0.2">
      <c r="B15" s="5" t="s">
        <v>76</v>
      </c>
      <c r="D15" s="78">
        <v>180</v>
      </c>
      <c r="E15" s="78">
        <v>354</v>
      </c>
      <c r="F15" s="78">
        <v>341</v>
      </c>
      <c r="G15" s="86"/>
      <c r="H15" s="79">
        <v>230.97972442409585</v>
      </c>
      <c r="I15" s="79">
        <v>227.65902674058734</v>
      </c>
      <c r="J15" s="79">
        <v>223.99983203336092</v>
      </c>
      <c r="K15" s="11"/>
      <c r="L15" s="8"/>
    </row>
    <row r="16" spans="2:17" x14ac:dyDescent="0.2">
      <c r="B16" s="5" t="s">
        <v>77</v>
      </c>
      <c r="D16" s="56"/>
      <c r="E16" s="56"/>
      <c r="F16" s="56"/>
      <c r="G16" s="86"/>
      <c r="H16" s="12"/>
      <c r="I16" s="12"/>
      <c r="J16" s="12"/>
      <c r="K16" s="11"/>
      <c r="L16" s="11"/>
      <c r="M16" s="11"/>
      <c r="N16" s="11"/>
    </row>
    <row r="17" spans="2:12" x14ac:dyDescent="0.2">
      <c r="B17" s="5" t="s">
        <v>78</v>
      </c>
      <c r="D17" s="78">
        <v>830</v>
      </c>
      <c r="E17" s="78">
        <v>625</v>
      </c>
      <c r="F17" s="78">
        <v>766</v>
      </c>
      <c r="G17" s="86"/>
      <c r="H17" s="79">
        <v>858.06476675636554</v>
      </c>
      <c r="I17" s="79">
        <v>872.27590935167893</v>
      </c>
      <c r="J17" s="79">
        <v>886.93445341982783</v>
      </c>
      <c r="K17" s="11"/>
      <c r="L17" s="8"/>
    </row>
    <row r="18" spans="2:12" x14ac:dyDescent="0.2">
      <c r="B18" s="5" t="s">
        <v>79</v>
      </c>
      <c r="D18" s="80">
        <v>106</v>
      </c>
      <c r="E18" s="80">
        <v>151</v>
      </c>
      <c r="F18" s="80">
        <v>174</v>
      </c>
      <c r="G18" s="86"/>
      <c r="H18" s="103">
        <v>214.51619168909139</v>
      </c>
      <c r="I18" s="103">
        <v>218.06897733791973</v>
      </c>
      <c r="J18" s="103">
        <v>221.73361335495696</v>
      </c>
      <c r="K18" s="11"/>
      <c r="L18" s="8"/>
    </row>
    <row r="19" spans="2:12" x14ac:dyDescent="0.2">
      <c r="B19" s="5" t="s">
        <v>86</v>
      </c>
      <c r="D19" s="78">
        <v>724</v>
      </c>
      <c r="E19" s="78">
        <v>474</v>
      </c>
      <c r="F19" s="78">
        <v>592</v>
      </c>
      <c r="G19" s="86"/>
      <c r="H19" s="79">
        <v>643.54857506727421</v>
      </c>
      <c r="I19" s="79">
        <v>654.20693201375923</v>
      </c>
      <c r="J19" s="79">
        <v>665.20084006487082</v>
      </c>
      <c r="K19" s="11"/>
      <c r="L19" s="8"/>
    </row>
    <row r="20" spans="2:12" x14ac:dyDescent="0.2">
      <c r="B20" s="5" t="s">
        <v>87</v>
      </c>
      <c r="D20" s="56">
        <v>-463</v>
      </c>
      <c r="E20" s="56">
        <v>-263</v>
      </c>
      <c r="F20" s="56">
        <v>1036</v>
      </c>
      <c r="G20" s="86"/>
      <c r="H20" s="12"/>
      <c r="I20" s="12"/>
      <c r="J20" s="12"/>
      <c r="K20" s="11"/>
      <c r="L20" s="8"/>
    </row>
    <row r="21" spans="2:12" x14ac:dyDescent="0.2">
      <c r="B21" s="5" t="s">
        <v>18</v>
      </c>
      <c r="D21" s="78">
        <v>261</v>
      </c>
      <c r="E21" s="78">
        <v>211</v>
      </c>
      <c r="F21" s="78">
        <v>1628</v>
      </c>
      <c r="G21" s="86"/>
      <c r="H21" s="79">
        <v>643.54857506727421</v>
      </c>
      <c r="I21" s="79">
        <v>654.20693201375923</v>
      </c>
      <c r="J21" s="79">
        <v>665.20084006487082</v>
      </c>
      <c r="K21" s="11"/>
      <c r="L21" s="8"/>
    </row>
    <row r="22" spans="2:12" x14ac:dyDescent="0.2">
      <c r="B22" s="5" t="s">
        <v>120</v>
      </c>
      <c r="D22" s="78">
        <v>426</v>
      </c>
      <c r="E22" s="78">
        <v>423</v>
      </c>
      <c r="F22" s="78">
        <v>426</v>
      </c>
      <c r="G22" s="86"/>
      <c r="H22" s="104">
        <v>426</v>
      </c>
      <c r="I22" s="104">
        <v>426</v>
      </c>
      <c r="J22" s="104">
        <v>426</v>
      </c>
      <c r="K22" s="11"/>
      <c r="L22" s="8"/>
    </row>
    <row r="23" spans="2:12" ht="13.5" thickBot="1" x14ac:dyDescent="0.25">
      <c r="D23" s="57"/>
      <c r="E23" s="57"/>
      <c r="F23" s="57"/>
      <c r="G23" s="86"/>
      <c r="H23" s="11"/>
      <c r="I23" s="11"/>
      <c r="J23" s="11"/>
      <c r="K23" s="11"/>
      <c r="L23" s="8"/>
    </row>
    <row r="24" spans="2:12" x14ac:dyDescent="0.2">
      <c r="B24" s="5" t="s">
        <v>107</v>
      </c>
      <c r="E24" s="76">
        <v>0.22554799697656841</v>
      </c>
      <c r="F24" s="76">
        <v>7.2036511656593069E-2</v>
      </c>
      <c r="G24" s="88"/>
      <c r="H24" s="133">
        <v>0.01</v>
      </c>
      <c r="I24" s="134">
        <v>0.01</v>
      </c>
      <c r="J24" s="135">
        <v>0.01</v>
      </c>
      <c r="K24" s="18"/>
      <c r="L24" s="8"/>
    </row>
    <row r="25" spans="2:12" x14ac:dyDescent="0.2">
      <c r="B25" s="5" t="s">
        <v>108</v>
      </c>
      <c r="E25" s="76">
        <v>0.66781793511779941</v>
      </c>
      <c r="F25" s="76">
        <v>0.65493038775745027</v>
      </c>
      <c r="G25" s="17"/>
      <c r="H25" s="136">
        <v>0.66137416143762484</v>
      </c>
      <c r="I25" s="132">
        <v>0.66137416143762484</v>
      </c>
      <c r="J25" s="137">
        <v>0.66137416143762484</v>
      </c>
      <c r="K25" s="17"/>
      <c r="L25" s="8"/>
    </row>
    <row r="26" spans="2:12" x14ac:dyDescent="0.2">
      <c r="B26" s="5" t="s">
        <v>109</v>
      </c>
      <c r="E26" s="76">
        <v>1.1224867398544468E-2</v>
      </c>
      <c r="F26" s="76">
        <v>1.0700724887814981E-2</v>
      </c>
      <c r="G26" s="17"/>
      <c r="H26" s="136">
        <v>1.0962796143179725E-2</v>
      </c>
      <c r="I26" s="132">
        <v>1.0962796143179725E-2</v>
      </c>
      <c r="J26" s="137">
        <v>1.0962796143179725E-2</v>
      </c>
      <c r="K26" s="17"/>
      <c r="L26" s="8"/>
    </row>
    <row r="27" spans="2:12" x14ac:dyDescent="0.2">
      <c r="B27" s="40" t="s">
        <v>111</v>
      </c>
      <c r="E27" s="76">
        <v>0.10386086098433453</v>
      </c>
      <c r="F27" s="76">
        <v>0.10896329536301921</v>
      </c>
      <c r="G27" s="17"/>
      <c r="H27" s="136">
        <v>0.10641207817367687</v>
      </c>
      <c r="I27" s="132">
        <v>0.10641207817367687</v>
      </c>
      <c r="J27" s="137">
        <v>0.10641207817367687</v>
      </c>
      <c r="K27" s="17"/>
      <c r="L27" s="8"/>
    </row>
    <row r="28" spans="2:12" x14ac:dyDescent="0.2">
      <c r="B28" s="5" t="s">
        <v>110</v>
      </c>
      <c r="E28" s="76">
        <v>7.5243616627605772E-2</v>
      </c>
      <c r="F28" s="76">
        <v>7.1568289034633525E-2</v>
      </c>
      <c r="G28" s="17"/>
      <c r="H28" s="136">
        <v>7.3405952831119642E-2</v>
      </c>
      <c r="I28" s="132">
        <v>7.3405952831119642E-2</v>
      </c>
      <c r="J28" s="137">
        <v>7.3405952831119642E-2</v>
      </c>
      <c r="K28" s="17"/>
      <c r="L28" s="8"/>
    </row>
    <row r="29" spans="2:12" x14ac:dyDescent="0.2">
      <c r="B29" s="5" t="s">
        <v>112</v>
      </c>
      <c r="E29" s="76">
        <v>2.1092882693968175E-2</v>
      </c>
      <c r="F29" s="76">
        <v>2.6464158324703717E-2</v>
      </c>
      <c r="G29" s="17"/>
      <c r="H29" s="136">
        <v>2.3778520509335946E-2</v>
      </c>
      <c r="I29" s="132">
        <v>2.3778520509335946E-2</v>
      </c>
      <c r="J29" s="137">
        <v>2.3778520509335946E-2</v>
      </c>
      <c r="K29" s="17"/>
      <c r="L29" s="8"/>
    </row>
    <row r="30" spans="2:12" x14ac:dyDescent="0.2">
      <c r="B30" s="5" t="s">
        <v>123</v>
      </c>
      <c r="E30" s="102">
        <v>3.7200504413619169E-2</v>
      </c>
      <c r="F30" s="102">
        <v>4.0240736370073166E-2</v>
      </c>
      <c r="G30" s="17"/>
      <c r="H30" s="136">
        <v>3.8720620391846164E-2</v>
      </c>
      <c r="I30" s="132">
        <v>3.8720620391846164E-2</v>
      </c>
      <c r="J30" s="137">
        <v>3.8720620391846164E-2</v>
      </c>
      <c r="K30" s="17"/>
      <c r="L30" s="8"/>
    </row>
    <row r="31" spans="2:12" x14ac:dyDescent="0.2">
      <c r="B31" s="40" t="s">
        <v>185</v>
      </c>
      <c r="E31" s="76">
        <v>0.24160000000000001</v>
      </c>
      <c r="F31" s="76">
        <v>0.22715404699738903</v>
      </c>
      <c r="G31" s="17"/>
      <c r="H31" s="145">
        <v>0.25</v>
      </c>
      <c r="I31" s="146">
        <v>0.25</v>
      </c>
      <c r="J31" s="147">
        <v>0.25</v>
      </c>
      <c r="K31" s="18"/>
      <c r="L31" s="8"/>
    </row>
    <row r="32" spans="2:12" x14ac:dyDescent="0.2">
      <c r="B32" s="5" t="s">
        <v>121</v>
      </c>
      <c r="D32" s="77">
        <v>1.632183908045977</v>
      </c>
      <c r="E32" s="77">
        <v>2.0047393364928912</v>
      </c>
      <c r="F32" s="77">
        <v>0.2616707616707617</v>
      </c>
      <c r="G32" s="17"/>
      <c r="H32" s="136">
        <v>0.2616707616707617</v>
      </c>
      <c r="I32" s="132">
        <v>0.2616707616707617</v>
      </c>
      <c r="J32" s="137">
        <v>0.2616707616707617</v>
      </c>
      <c r="K32" s="17"/>
      <c r="L32" s="8"/>
    </row>
    <row r="33" spans="2:10" x14ac:dyDescent="0.2">
      <c r="B33" s="40" t="s">
        <v>178</v>
      </c>
      <c r="E33" s="92"/>
      <c r="F33" s="92"/>
      <c r="H33" s="148">
        <v>426</v>
      </c>
      <c r="I33" s="149">
        <v>426</v>
      </c>
      <c r="J33" s="150">
        <v>426</v>
      </c>
    </row>
    <row r="34" spans="2:10" ht="13.5" thickBot="1" x14ac:dyDescent="0.25">
      <c r="B34" s="40" t="s">
        <v>177</v>
      </c>
      <c r="H34" s="151">
        <v>1</v>
      </c>
      <c r="I34" s="152">
        <v>1</v>
      </c>
      <c r="J34" s="153">
        <v>1</v>
      </c>
    </row>
  </sheetData>
  <printOptions headings="1" gridLines="1"/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2:J37"/>
  <sheetViews>
    <sheetView showGridLines="0" topLeftCell="A10" zoomScale="145" zoomScaleNormal="145" zoomScaleSheetLayoutView="100" workbookViewId="0">
      <selection activeCell="B27" sqref="B27"/>
    </sheetView>
  </sheetViews>
  <sheetFormatPr defaultRowHeight="12.75" x14ac:dyDescent="0.2"/>
  <cols>
    <col min="1" max="1" width="2.7109375" style="5" customWidth="1"/>
    <col min="2" max="2" width="60.140625" style="5" bestFit="1" customWidth="1"/>
    <col min="3" max="3" width="2.7109375" style="5" customWidth="1"/>
    <col min="4" max="4" width="7.28515625" style="5" customWidth="1"/>
    <col min="5" max="5" width="8.140625" style="5" customWidth="1"/>
    <col min="6" max="6" width="8.42578125" style="5" customWidth="1"/>
    <col min="7" max="7" width="2.7109375" style="5" customWidth="1"/>
    <col min="8" max="16384" width="9.140625" style="5"/>
  </cols>
  <sheetData>
    <row r="2" spans="2:8" x14ac:dyDescent="0.2">
      <c r="B2" s="31" t="s">
        <v>54</v>
      </c>
      <c r="C2" s="31"/>
      <c r="D2" s="24" t="s">
        <v>81</v>
      </c>
      <c r="E2" s="24"/>
      <c r="F2" s="24"/>
    </row>
    <row r="3" spans="2:8" x14ac:dyDescent="0.2">
      <c r="B3" s="31" t="s">
        <v>55</v>
      </c>
      <c r="C3" s="31"/>
      <c r="D3" s="21">
        <v>2021</v>
      </c>
      <c r="E3" s="21">
        <v>2022</v>
      </c>
      <c r="F3" s="21">
        <v>2023</v>
      </c>
    </row>
    <row r="4" spans="2:8" x14ac:dyDescent="0.2">
      <c r="B4" s="31"/>
      <c r="C4" s="31"/>
    </row>
    <row r="5" spans="2:8" x14ac:dyDescent="0.2">
      <c r="B5" s="25" t="s">
        <v>56</v>
      </c>
      <c r="C5" s="25"/>
    </row>
    <row r="6" spans="2:8" x14ac:dyDescent="0.2">
      <c r="B6" s="5" t="s">
        <v>18</v>
      </c>
      <c r="D6" s="85">
        <v>643.54857506727421</v>
      </c>
      <c r="E6" s="85">
        <v>654.20693201375923</v>
      </c>
      <c r="F6" s="85">
        <v>665.20084006487082</v>
      </c>
    </row>
    <row r="7" spans="2:8" ht="14.25" customHeight="1" x14ac:dyDescent="0.2">
      <c r="B7" s="5" t="s">
        <v>57</v>
      </c>
      <c r="D7" s="11"/>
      <c r="E7" s="11"/>
      <c r="F7" s="11"/>
    </row>
    <row r="8" spans="2:8" x14ac:dyDescent="0.2">
      <c r="B8" s="5" t="s">
        <v>58</v>
      </c>
      <c r="D8" s="79">
        <v>151.83301827289029</v>
      </c>
      <c r="E8" s="79">
        <v>10.658330182728832</v>
      </c>
      <c r="F8" s="79">
        <v>10.764913484556246</v>
      </c>
    </row>
    <row r="9" spans="2:8" x14ac:dyDescent="0.2">
      <c r="B9" s="5" t="s">
        <v>124</v>
      </c>
      <c r="D9" s="79">
        <v>-100.22867686678569</v>
      </c>
      <c r="E9" s="79">
        <v>7.197713231332159</v>
      </c>
      <c r="F9" s="79">
        <v>7.269690363645509</v>
      </c>
    </row>
    <row r="10" spans="2:8" x14ac:dyDescent="0.2">
      <c r="B10" s="5" t="s">
        <v>59</v>
      </c>
      <c r="D10" s="79">
        <v>-74.778950298637028</v>
      </c>
      <c r="E10" s="79">
        <v>-6.4977895029862793</v>
      </c>
      <c r="F10" s="79">
        <v>-6.5627673980163763</v>
      </c>
      <c r="G10" s="8"/>
      <c r="H10" s="8"/>
    </row>
    <row r="11" spans="2:8" x14ac:dyDescent="0.2">
      <c r="B11" s="5" t="s">
        <v>22</v>
      </c>
      <c r="D11" s="79">
        <v>-138.32600609086057</v>
      </c>
      <c r="E11" s="79">
        <v>-10.093260060908506</v>
      </c>
      <c r="F11" s="79">
        <v>-10.194192661517718</v>
      </c>
    </row>
    <row r="12" spans="2:8" x14ac:dyDescent="0.2">
      <c r="B12" s="5" t="s">
        <v>122</v>
      </c>
      <c r="D12" s="79">
        <v>-3.9635484267909078</v>
      </c>
      <c r="E12" s="79">
        <v>-0.83963548426790169</v>
      </c>
      <c r="F12" s="79">
        <v>-0.84803183911058966</v>
      </c>
    </row>
    <row r="13" spans="2:8" x14ac:dyDescent="0.2">
      <c r="B13" s="5" t="s">
        <v>60</v>
      </c>
      <c r="D13" s="79">
        <v>-79.718387659350356</v>
      </c>
      <c r="E13" s="79">
        <v>9.6928161234063737</v>
      </c>
      <c r="F13" s="79">
        <v>9.7897442846406193</v>
      </c>
    </row>
    <row r="14" spans="2:8" x14ac:dyDescent="0.2">
      <c r="B14" s="5" t="s">
        <v>97</v>
      </c>
      <c r="D14" s="79">
        <v>-2.7641276475887935</v>
      </c>
      <c r="E14" s="79">
        <v>8.212358723524062</v>
      </c>
      <c r="F14" s="79">
        <v>8.294482310759463</v>
      </c>
    </row>
    <row r="15" spans="2:8" x14ac:dyDescent="0.2">
      <c r="B15" s="30" t="s">
        <v>62</v>
      </c>
      <c r="C15" s="30"/>
      <c r="D15" s="79">
        <v>395.60189635015115</v>
      </c>
      <c r="E15" s="79">
        <v>672.53746522658798</v>
      </c>
      <c r="F15" s="79">
        <v>683.71467860982796</v>
      </c>
    </row>
    <row r="16" spans="2:8" x14ac:dyDescent="0.2">
      <c r="D16" s="11"/>
      <c r="E16" s="11"/>
      <c r="F16" s="11"/>
    </row>
    <row r="17" spans="2:10" x14ac:dyDescent="0.2">
      <c r="B17" s="25" t="s">
        <v>63</v>
      </c>
      <c r="C17" s="25"/>
      <c r="D17" s="11"/>
      <c r="E17" s="11"/>
      <c r="F17" s="11"/>
    </row>
    <row r="18" spans="2:10" x14ac:dyDescent="0.2">
      <c r="B18" s="5" t="s">
        <v>131</v>
      </c>
      <c r="D18" s="81">
        <v>-72.891762230912036</v>
      </c>
      <c r="E18" s="81">
        <v>-134.52701898622479</v>
      </c>
      <c r="F18" s="81">
        <v>-135.64969723953755</v>
      </c>
    </row>
    <row r="19" spans="2:10" x14ac:dyDescent="0.2">
      <c r="B19" s="30" t="s">
        <v>64</v>
      </c>
      <c r="C19" s="30"/>
      <c r="D19" s="79">
        <v>-72.891762230912036</v>
      </c>
      <c r="E19" s="79">
        <v>-134.52701898622479</v>
      </c>
      <c r="F19" s="79">
        <v>-135.64969723953755</v>
      </c>
    </row>
    <row r="20" spans="2:10" x14ac:dyDescent="0.2">
      <c r="D20" s="11"/>
      <c r="E20" s="11"/>
      <c r="F20" s="11"/>
    </row>
    <row r="21" spans="2:10" x14ac:dyDescent="0.2">
      <c r="B21" s="25" t="s">
        <v>65</v>
      </c>
      <c r="C21" s="25"/>
      <c r="D21" s="11"/>
      <c r="E21" s="11"/>
      <c r="F21" s="11"/>
    </row>
    <row r="22" spans="2:10" x14ac:dyDescent="0.2">
      <c r="B22" s="5" t="s">
        <v>66</v>
      </c>
      <c r="D22" s="79">
        <v>-230.71013411923923</v>
      </c>
      <c r="E22" s="79">
        <v>-85.760446240365127</v>
      </c>
      <c r="F22" s="79">
        <v>-94.502481370287569</v>
      </c>
    </row>
    <row r="23" spans="2:10" x14ac:dyDescent="0.2">
      <c r="B23" s="5" t="s">
        <v>67</v>
      </c>
      <c r="D23" s="79">
        <v>0</v>
      </c>
      <c r="E23" s="79">
        <v>0</v>
      </c>
      <c r="F23" s="79">
        <v>0</v>
      </c>
    </row>
    <row r="24" spans="2:10" x14ac:dyDescent="0.2">
      <c r="B24" s="40" t="s">
        <v>171</v>
      </c>
      <c r="D24" s="79">
        <v>0</v>
      </c>
      <c r="E24" s="79">
        <v>0</v>
      </c>
      <c r="F24" s="79">
        <v>0</v>
      </c>
    </row>
    <row r="25" spans="2:10" x14ac:dyDescent="0.2">
      <c r="B25" s="5" t="s">
        <v>68</v>
      </c>
      <c r="D25" s="82">
        <v>-426</v>
      </c>
      <c r="E25" s="82">
        <v>-426</v>
      </c>
      <c r="F25" s="82">
        <v>-426</v>
      </c>
      <c r="H25" s="44" t="s">
        <v>85</v>
      </c>
      <c r="I25" s="45" t="s">
        <v>85</v>
      </c>
      <c r="J25" s="44" t="s">
        <v>85</v>
      </c>
    </row>
    <row r="26" spans="2:10" x14ac:dyDescent="0.2">
      <c r="B26" s="40" t="s">
        <v>172</v>
      </c>
      <c r="D26" s="79">
        <v>0</v>
      </c>
      <c r="E26" s="79">
        <v>0</v>
      </c>
      <c r="F26" s="79">
        <v>0</v>
      </c>
    </row>
    <row r="27" spans="2:10" x14ac:dyDescent="0.2">
      <c r="B27" s="30" t="s">
        <v>69</v>
      </c>
      <c r="C27" s="30"/>
      <c r="D27" s="83">
        <v>-656.71013411923923</v>
      </c>
      <c r="E27" s="83">
        <v>-511.76044624036513</v>
      </c>
      <c r="F27" s="83">
        <v>-520.50248137028757</v>
      </c>
    </row>
    <row r="28" spans="2:10" x14ac:dyDescent="0.2">
      <c r="D28" s="11"/>
      <c r="E28" s="11"/>
      <c r="F28" s="11"/>
      <c r="G28" s="19" t="s">
        <v>85</v>
      </c>
      <c r="H28" s="32" t="s">
        <v>85</v>
      </c>
    </row>
    <row r="29" spans="2:10" x14ac:dyDescent="0.2">
      <c r="B29" s="5" t="s">
        <v>132</v>
      </c>
      <c r="D29" s="79">
        <v>-334.00000000000011</v>
      </c>
      <c r="E29" s="79">
        <v>26.249999999998067</v>
      </c>
      <c r="F29" s="79">
        <v>27.562500000002842</v>
      </c>
    </row>
    <row r="30" spans="2:10" x14ac:dyDescent="0.2">
      <c r="B30" s="5" t="s">
        <v>70</v>
      </c>
      <c r="D30" s="81">
        <v>859</v>
      </c>
      <c r="E30" s="81">
        <v>525</v>
      </c>
      <c r="F30" s="81">
        <v>551.25</v>
      </c>
    </row>
    <row r="31" spans="2:10" ht="13.5" thickBot="1" x14ac:dyDescent="0.25">
      <c r="B31" s="5" t="s">
        <v>71</v>
      </c>
      <c r="D31" s="84">
        <v>524.99999999999989</v>
      </c>
      <c r="E31" s="84">
        <v>551.24999999999807</v>
      </c>
      <c r="F31" s="84">
        <v>578.81250000000284</v>
      </c>
    </row>
    <row r="32" spans="2:10" ht="13.5" thickTop="1" x14ac:dyDescent="0.2">
      <c r="D32" s="37"/>
      <c r="E32" s="37"/>
      <c r="F32" s="37"/>
    </row>
    <row r="33" spans="2:6" x14ac:dyDescent="0.2">
      <c r="B33" s="33" t="s">
        <v>139</v>
      </c>
      <c r="C33" s="33"/>
      <c r="D33" s="34" t="s">
        <v>208</v>
      </c>
      <c r="E33" s="34" t="s">
        <v>208</v>
      </c>
      <c r="F33" s="34" t="s">
        <v>208</v>
      </c>
    </row>
    <row r="34" spans="2:6" x14ac:dyDescent="0.2">
      <c r="D34" s="35" t="s">
        <v>85</v>
      </c>
      <c r="E34" s="11"/>
    </row>
    <row r="35" spans="2:6" x14ac:dyDescent="0.2">
      <c r="D35" s="36" t="s">
        <v>85</v>
      </c>
      <c r="E35" s="11"/>
    </row>
    <row r="36" spans="2:6" x14ac:dyDescent="0.2">
      <c r="D36" s="11"/>
      <c r="E36" s="11"/>
    </row>
    <row r="37" spans="2:6" x14ac:dyDescent="0.2">
      <c r="D37" s="11"/>
      <c r="E37" s="11"/>
    </row>
  </sheetData>
  <printOptions headings="1" gridLines="1"/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62"/>
  <sheetViews>
    <sheetView showGridLines="0" zoomScale="91" zoomScaleNormal="91" zoomScaleSheetLayoutView="9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32" sqref="L32"/>
    </sheetView>
  </sheetViews>
  <sheetFormatPr defaultRowHeight="12.75" x14ac:dyDescent="0.2"/>
  <cols>
    <col min="1" max="1" width="3.28515625" style="5" customWidth="1"/>
    <col min="2" max="2" width="40.28515625" style="5" customWidth="1"/>
    <col min="3" max="3" width="2.7109375" style="5" customWidth="1"/>
    <col min="4" max="4" width="10.7109375" style="5" customWidth="1"/>
    <col min="5" max="5" width="15.140625" style="5" customWidth="1"/>
    <col min="6" max="6" width="12.5703125" style="5" customWidth="1"/>
    <col min="7" max="7" width="8" style="5" customWidth="1"/>
    <col min="8" max="8" width="12.140625" style="5" customWidth="1"/>
    <col min="9" max="9" width="12.7109375" style="5" customWidth="1"/>
    <col min="10" max="10" width="15" style="5" customWidth="1"/>
    <col min="11" max="11" width="2.7109375" style="5" customWidth="1"/>
    <col min="12" max="12" width="25.7109375" style="6" customWidth="1"/>
    <col min="13" max="13" width="20.140625" style="5" customWidth="1"/>
    <col min="14" max="14" width="12.140625" style="5" customWidth="1"/>
    <col min="15" max="15" width="13.28515625" style="5" customWidth="1"/>
    <col min="16" max="16384" width="9.140625" style="5"/>
  </cols>
  <sheetData>
    <row r="1" spans="1:17" ht="15" x14ac:dyDescent="0.25">
      <c r="L1" s="108"/>
      <c r="M1" s="108"/>
      <c r="N1" s="108"/>
      <c r="O1" s="108"/>
    </row>
    <row r="2" spans="1:17" ht="15" x14ac:dyDescent="0.25">
      <c r="B2" s="5" t="s">
        <v>138</v>
      </c>
      <c r="D2" s="38" t="s">
        <v>82</v>
      </c>
      <c r="E2" s="22"/>
      <c r="F2" s="22"/>
      <c r="G2" s="92"/>
      <c r="H2" s="38" t="s">
        <v>81</v>
      </c>
      <c r="I2" s="22"/>
      <c r="J2" s="22"/>
      <c r="K2" s="24"/>
      <c r="L2" s="108"/>
      <c r="M2" s="108"/>
      <c r="N2" s="108"/>
      <c r="O2" s="108"/>
    </row>
    <row r="3" spans="1:17" ht="31.5" x14ac:dyDescent="0.2">
      <c r="D3" s="110" t="s">
        <v>175</v>
      </c>
      <c r="E3" s="110" t="s">
        <v>186</v>
      </c>
      <c r="F3" s="117" t="s">
        <v>187</v>
      </c>
      <c r="G3" s="92"/>
      <c r="H3" s="7">
        <v>2021</v>
      </c>
      <c r="I3" s="7">
        <v>2022</v>
      </c>
      <c r="J3" s="7">
        <v>2023</v>
      </c>
      <c r="L3" s="107"/>
      <c r="M3" s="110"/>
      <c r="N3" s="110"/>
      <c r="O3" s="117"/>
    </row>
    <row r="4" spans="1:17" ht="15.75" x14ac:dyDescent="0.25">
      <c r="B4" s="5" t="s">
        <v>93</v>
      </c>
      <c r="G4" s="92"/>
      <c r="H4" s="8" t="s">
        <v>85</v>
      </c>
      <c r="I4" s="8" t="s">
        <v>85</v>
      </c>
      <c r="L4" s="131" t="s">
        <v>85</v>
      </c>
      <c r="M4" s="108"/>
      <c r="N4" s="108"/>
      <c r="O4" s="116"/>
      <c r="P4" s="10"/>
      <c r="Q4" s="10"/>
    </row>
    <row r="5" spans="1:17" ht="15" x14ac:dyDescent="0.2">
      <c r="B5" s="23" t="s">
        <v>88</v>
      </c>
      <c r="D5" s="79">
        <v>49</v>
      </c>
      <c r="E5" s="79">
        <v>31</v>
      </c>
      <c r="F5" s="79">
        <v>859</v>
      </c>
      <c r="G5" s="86"/>
      <c r="H5" s="139">
        <v>525</v>
      </c>
      <c r="I5" s="139">
        <v>551.25</v>
      </c>
      <c r="J5" s="139">
        <v>578.8125</v>
      </c>
      <c r="K5" s="11"/>
      <c r="L5" s="119"/>
      <c r="M5" s="67"/>
      <c r="N5" s="67"/>
      <c r="O5" s="67"/>
    </row>
    <row r="6" spans="1:17" ht="15" x14ac:dyDescent="0.2">
      <c r="A6" s="40" t="s">
        <v>85</v>
      </c>
      <c r="B6" s="23" t="s">
        <v>89</v>
      </c>
      <c r="D6" s="79">
        <v>563</v>
      </c>
      <c r="E6" s="79">
        <v>574</v>
      </c>
      <c r="F6" s="79">
        <v>575</v>
      </c>
      <c r="G6" s="86"/>
      <c r="H6" s="139">
        <v>649.77895029863703</v>
      </c>
      <c r="I6" s="139">
        <v>656.27673980162331</v>
      </c>
      <c r="J6" s="139">
        <v>662.83950719963968</v>
      </c>
      <c r="K6" s="11"/>
      <c r="L6" s="130"/>
      <c r="M6" s="68"/>
      <c r="N6" s="68"/>
      <c r="O6" s="68"/>
    </row>
    <row r="7" spans="1:17" ht="15" x14ac:dyDescent="0.2">
      <c r="A7" s="40" t="s">
        <v>85</v>
      </c>
      <c r="B7" s="23" t="s">
        <v>90</v>
      </c>
      <c r="D7" s="79">
        <v>887</v>
      </c>
      <c r="E7" s="79">
        <v>863</v>
      </c>
      <c r="F7" s="79">
        <v>871</v>
      </c>
      <c r="G7" s="86"/>
      <c r="H7" s="139">
        <v>1009.3260060908606</v>
      </c>
      <c r="I7" s="139">
        <v>1019.4192661517691</v>
      </c>
      <c r="J7" s="139">
        <v>1029.6134588132868</v>
      </c>
      <c r="K7" s="11"/>
      <c r="L7" s="130"/>
      <c r="M7" s="68"/>
      <c r="N7" s="68"/>
      <c r="O7" s="68"/>
    </row>
    <row r="8" spans="1:17" ht="15" x14ac:dyDescent="0.2">
      <c r="A8" s="40" t="s">
        <v>85</v>
      </c>
      <c r="B8" s="126" t="s">
        <v>23</v>
      </c>
      <c r="D8" s="79">
        <v>71</v>
      </c>
      <c r="E8" s="79">
        <v>71</v>
      </c>
      <c r="F8" s="79">
        <v>80</v>
      </c>
      <c r="G8" s="86"/>
      <c r="H8" s="139">
        <v>83.963548426790908</v>
      </c>
      <c r="I8" s="139">
        <v>84.803183911058809</v>
      </c>
      <c r="J8" s="139">
        <v>85.651215750169399</v>
      </c>
      <c r="K8" s="11"/>
      <c r="L8" s="130"/>
      <c r="M8" s="68"/>
      <c r="N8" s="68"/>
      <c r="O8" s="68"/>
    </row>
    <row r="9" spans="1:17" ht="15" x14ac:dyDescent="0.2">
      <c r="A9" s="40"/>
      <c r="B9" s="126" t="s">
        <v>200</v>
      </c>
      <c r="D9" s="79">
        <v>726</v>
      </c>
      <c r="E9" s="79">
        <v>428</v>
      </c>
      <c r="F9" s="144">
        <v>0</v>
      </c>
      <c r="G9" s="86"/>
      <c r="H9" s="142">
        <v>0</v>
      </c>
      <c r="I9" s="142">
        <v>0</v>
      </c>
      <c r="J9" s="142">
        <v>0</v>
      </c>
      <c r="K9" s="11"/>
      <c r="L9" s="119"/>
      <c r="M9" s="68"/>
      <c r="N9" s="68"/>
      <c r="O9" s="68"/>
    </row>
    <row r="10" spans="1:17" ht="15" x14ac:dyDescent="0.2">
      <c r="A10" s="40" t="s">
        <v>85</v>
      </c>
      <c r="B10" s="40" t="s">
        <v>202</v>
      </c>
      <c r="D10" s="79">
        <v>2296</v>
      </c>
      <c r="E10" s="79">
        <v>1967</v>
      </c>
      <c r="F10" s="79">
        <v>2385</v>
      </c>
      <c r="G10" s="86"/>
      <c r="H10" s="85">
        <v>2268.0685048162886</v>
      </c>
      <c r="I10" s="85">
        <v>2311.7491898644512</v>
      </c>
      <c r="J10" s="85">
        <v>2356.9166817630958</v>
      </c>
      <c r="K10" s="11"/>
      <c r="L10" s="130"/>
      <c r="M10" s="68"/>
      <c r="N10" s="68"/>
      <c r="O10" s="68"/>
    </row>
    <row r="11" spans="1:17" ht="15" x14ac:dyDescent="0.2">
      <c r="A11" s="40" t="s">
        <v>85</v>
      </c>
      <c r="D11" s="11"/>
      <c r="E11" s="11"/>
      <c r="F11" s="11"/>
      <c r="G11" s="86"/>
      <c r="H11" s="154"/>
      <c r="I11" s="154"/>
      <c r="J11" s="154"/>
      <c r="K11" s="11"/>
      <c r="L11" s="119"/>
      <c r="M11" s="68"/>
      <c r="N11" s="68"/>
      <c r="O11" s="68"/>
    </row>
    <row r="12" spans="1:17" ht="15" x14ac:dyDescent="0.2">
      <c r="A12" s="40" t="s">
        <v>85</v>
      </c>
      <c r="B12" s="126" t="s">
        <v>91</v>
      </c>
      <c r="D12" s="124">
        <v>9994</v>
      </c>
      <c r="E12" s="124">
        <v>9887</v>
      </c>
      <c r="F12" s="124">
        <v>9704</v>
      </c>
      <c r="G12" s="86"/>
      <c r="H12" s="139">
        <v>9835.1792449237055</v>
      </c>
      <c r="I12" s="139">
        <v>9967.4591387368582</v>
      </c>
      <c r="J12" s="139">
        <v>10100.839239551593</v>
      </c>
      <c r="K12" s="11"/>
      <c r="L12" s="119"/>
      <c r="M12" s="68"/>
      <c r="N12" s="68"/>
      <c r="O12" s="68"/>
    </row>
    <row r="13" spans="1:17" ht="15" x14ac:dyDescent="0.2">
      <c r="A13" s="40" t="s">
        <v>85</v>
      </c>
      <c r="B13" s="23" t="s">
        <v>92</v>
      </c>
      <c r="D13" s="124">
        <v>189</v>
      </c>
      <c r="E13" s="124">
        <v>127</v>
      </c>
      <c r="F13" s="124">
        <v>283</v>
      </c>
      <c r="G13" s="86"/>
      <c r="H13" s="139">
        <v>224.71251730720655</v>
      </c>
      <c r="I13" s="139">
        <v>226.9596424802786</v>
      </c>
      <c r="J13" s="139">
        <v>229.22923890508142</v>
      </c>
      <c r="K13" s="11"/>
      <c r="L13" s="130"/>
      <c r="M13" s="68"/>
      <c r="N13" s="68"/>
      <c r="O13" s="68"/>
      <c r="Q13" s="44"/>
    </row>
    <row r="14" spans="1:17" ht="15" x14ac:dyDescent="0.2">
      <c r="A14" s="40"/>
      <c r="B14" s="129" t="s">
        <v>195</v>
      </c>
      <c r="D14" s="81">
        <v>2050</v>
      </c>
      <c r="E14" s="81">
        <v>1167</v>
      </c>
      <c r="F14" s="143">
        <v>0</v>
      </c>
      <c r="G14" s="125"/>
      <c r="H14" s="142">
        <v>0</v>
      </c>
      <c r="I14" s="142">
        <v>0</v>
      </c>
      <c r="J14" s="142">
        <v>0</v>
      </c>
      <c r="K14" s="11"/>
      <c r="L14" s="119"/>
      <c r="M14" s="68"/>
      <c r="N14" s="68"/>
      <c r="O14" s="68"/>
      <c r="Q14" s="44"/>
    </row>
    <row r="15" spans="1:17" ht="15" x14ac:dyDescent="0.2">
      <c r="D15" s="11"/>
      <c r="E15" s="11"/>
      <c r="F15" s="11"/>
      <c r="G15" s="86"/>
      <c r="H15" s="154"/>
      <c r="I15" s="154"/>
      <c r="J15" s="154"/>
      <c r="K15" s="11"/>
      <c r="L15" s="119"/>
      <c r="M15" s="68"/>
      <c r="N15" s="68"/>
      <c r="O15" s="68"/>
      <c r="P15" s="123"/>
    </row>
    <row r="16" spans="1:17" ht="15" x14ac:dyDescent="0.2">
      <c r="B16" s="5" t="s">
        <v>28</v>
      </c>
      <c r="D16" s="89">
        <v>14529</v>
      </c>
      <c r="E16" s="89">
        <v>13148</v>
      </c>
      <c r="F16" s="89">
        <v>12372</v>
      </c>
      <c r="G16" s="90"/>
      <c r="H16" s="89">
        <v>12327.960267047201</v>
      </c>
      <c r="I16" s="89">
        <v>12506.167971081588</v>
      </c>
      <c r="J16" s="89">
        <v>12686.98516021977</v>
      </c>
      <c r="K16" s="13"/>
      <c r="L16" s="130"/>
      <c r="M16" s="130"/>
      <c r="N16" s="130"/>
      <c r="O16" s="68"/>
    </row>
    <row r="17" spans="1:17" ht="15" x14ac:dyDescent="0.2">
      <c r="D17" s="13"/>
      <c r="E17" s="13"/>
      <c r="F17" s="13"/>
      <c r="G17" s="90"/>
      <c r="H17" s="13"/>
      <c r="I17" s="13"/>
      <c r="J17" s="13"/>
      <c r="K17" s="13"/>
      <c r="L17" s="119"/>
      <c r="M17" s="68"/>
      <c r="N17" s="68"/>
      <c r="O17" s="68"/>
    </row>
    <row r="18" spans="1:17" ht="15.75" x14ac:dyDescent="0.25">
      <c r="B18" s="5" t="s">
        <v>94</v>
      </c>
      <c r="D18" s="11"/>
      <c r="E18" s="11"/>
      <c r="F18" s="11"/>
      <c r="G18" s="86"/>
      <c r="H18" s="154"/>
      <c r="I18" s="154"/>
      <c r="J18" s="154"/>
      <c r="K18" s="11"/>
      <c r="L18" s="119"/>
      <c r="M18" s="121"/>
      <c r="N18" s="121"/>
      <c r="O18" s="121"/>
    </row>
    <row r="19" spans="1:17" ht="15" x14ac:dyDescent="0.25">
      <c r="A19" s="40" t="s">
        <v>85</v>
      </c>
      <c r="B19" s="23" t="s">
        <v>95</v>
      </c>
      <c r="D19" s="124">
        <v>1525</v>
      </c>
      <c r="E19" s="124">
        <v>1371</v>
      </c>
      <c r="F19" s="124">
        <v>1202</v>
      </c>
      <c r="G19" s="86"/>
      <c r="H19" s="139">
        <v>971.28986588076077</v>
      </c>
      <c r="I19" s="139">
        <v>885.52941964039564</v>
      </c>
      <c r="J19" s="139">
        <v>791.02693827010808</v>
      </c>
      <c r="K19" s="11"/>
      <c r="L19" s="118"/>
      <c r="M19" s="108"/>
      <c r="N19" s="108"/>
      <c r="O19" s="108"/>
    </row>
    <row r="20" spans="1:17" ht="15" x14ac:dyDescent="0.2">
      <c r="A20" s="40" t="s">
        <v>85</v>
      </c>
      <c r="B20" s="23" t="s">
        <v>96</v>
      </c>
      <c r="D20" s="124">
        <v>705</v>
      </c>
      <c r="E20" s="124">
        <v>814</v>
      </c>
      <c r="F20" s="124">
        <v>1049</v>
      </c>
      <c r="G20" s="86"/>
      <c r="H20" s="139">
        <v>969.28161234064964</v>
      </c>
      <c r="I20" s="139">
        <v>978.97442846405602</v>
      </c>
      <c r="J20" s="139">
        <v>988.76417274869664</v>
      </c>
      <c r="K20" s="11"/>
      <c r="L20" s="119"/>
      <c r="M20" s="68"/>
      <c r="N20" s="68"/>
      <c r="O20" s="68"/>
    </row>
    <row r="21" spans="1:17" ht="15" x14ac:dyDescent="0.2">
      <c r="A21" s="40" t="s">
        <v>85</v>
      </c>
      <c r="B21" s="23" t="s">
        <v>97</v>
      </c>
      <c r="D21" s="124">
        <v>633</v>
      </c>
      <c r="E21" s="124">
        <v>731</v>
      </c>
      <c r="F21" s="124">
        <v>824</v>
      </c>
      <c r="G21" s="125"/>
      <c r="H21" s="139">
        <v>821.23587235241121</v>
      </c>
      <c r="I21" s="139">
        <v>829.44823107593527</v>
      </c>
      <c r="J21" s="139">
        <v>837.74271338669473</v>
      </c>
      <c r="K21" s="11"/>
      <c r="L21" s="130" t="s">
        <v>85</v>
      </c>
      <c r="M21" s="68"/>
      <c r="N21" s="68"/>
      <c r="O21" s="68"/>
      <c r="Q21" s="44"/>
    </row>
    <row r="22" spans="1:17" ht="30" x14ac:dyDescent="0.2">
      <c r="A22" s="40"/>
      <c r="B22" s="119" t="s">
        <v>197</v>
      </c>
      <c r="D22" s="81">
        <v>731</v>
      </c>
      <c r="E22" s="81">
        <v>469</v>
      </c>
      <c r="F22" s="143">
        <v>0</v>
      </c>
      <c r="G22" s="125"/>
      <c r="H22" s="142">
        <v>0</v>
      </c>
      <c r="I22" s="142">
        <v>0</v>
      </c>
      <c r="J22" s="142">
        <v>0</v>
      </c>
      <c r="K22" s="11"/>
      <c r="L22" s="119"/>
      <c r="M22" s="68"/>
      <c r="N22" s="68"/>
      <c r="O22" s="68"/>
      <c r="Q22" s="44"/>
    </row>
    <row r="23" spans="1:17" ht="15" x14ac:dyDescent="0.2">
      <c r="A23" s="40" t="s">
        <v>85</v>
      </c>
      <c r="B23" s="5" t="s">
        <v>34</v>
      </c>
      <c r="D23" s="79">
        <v>3594</v>
      </c>
      <c r="E23" s="79">
        <v>3385</v>
      </c>
      <c r="F23" s="79">
        <v>3075</v>
      </c>
      <c r="G23" s="125"/>
      <c r="H23" s="85">
        <v>2761.8073505738216</v>
      </c>
      <c r="I23" s="85">
        <v>2693.952079180387</v>
      </c>
      <c r="J23" s="85">
        <v>2617.5338244054992</v>
      </c>
      <c r="K23" s="11"/>
      <c r="L23" s="119"/>
      <c r="M23" s="68"/>
      <c r="N23" s="68"/>
      <c r="O23" s="68"/>
    </row>
    <row r="24" spans="1:17" ht="15" x14ac:dyDescent="0.2">
      <c r="A24" s="40" t="s">
        <v>85</v>
      </c>
      <c r="D24" s="11"/>
      <c r="E24" s="11"/>
      <c r="F24" s="11"/>
      <c r="G24" s="125"/>
      <c r="H24" s="154"/>
      <c r="I24" s="154"/>
      <c r="J24" s="154"/>
      <c r="K24" s="11"/>
      <c r="L24" s="119"/>
      <c r="M24" s="68"/>
      <c r="N24" s="68"/>
      <c r="O24" s="68"/>
    </row>
    <row r="25" spans="1:17" ht="15" x14ac:dyDescent="0.2">
      <c r="A25" s="40" t="s">
        <v>85</v>
      </c>
      <c r="B25" s="23" t="s">
        <v>98</v>
      </c>
      <c r="D25" s="124">
        <v>7991</v>
      </c>
      <c r="E25" s="124">
        <v>7103</v>
      </c>
      <c r="F25" s="124">
        <v>4994</v>
      </c>
      <c r="G25" s="125"/>
      <c r="H25" s="139">
        <v>4994</v>
      </c>
      <c r="I25" s="139">
        <v>4994</v>
      </c>
      <c r="J25" s="139">
        <v>4994</v>
      </c>
      <c r="K25" s="11"/>
      <c r="L25" s="119"/>
      <c r="M25" s="68"/>
      <c r="N25" s="68"/>
      <c r="O25" s="68"/>
    </row>
    <row r="26" spans="1:17" ht="15" x14ac:dyDescent="0.2">
      <c r="A26" s="40" t="s">
        <v>85</v>
      </c>
      <c r="B26" s="23" t="s">
        <v>36</v>
      </c>
      <c r="D26" s="124">
        <v>960</v>
      </c>
      <c r="E26" s="124">
        <v>924</v>
      </c>
      <c r="F26" s="124">
        <v>914</v>
      </c>
      <c r="G26" s="125"/>
      <c r="H26" s="139">
        <v>1065.8330182728903</v>
      </c>
      <c r="I26" s="139">
        <v>1076.4913484556191</v>
      </c>
      <c r="J26" s="139">
        <v>1087.2562619401754</v>
      </c>
      <c r="K26" s="11"/>
      <c r="L26" s="130" t="s">
        <v>85</v>
      </c>
      <c r="M26" s="68"/>
      <c r="N26" s="68"/>
      <c r="O26" s="68"/>
    </row>
    <row r="27" spans="1:17" ht="15" x14ac:dyDescent="0.35">
      <c r="A27" s="40" t="s">
        <v>85</v>
      </c>
      <c r="B27" s="23" t="s">
        <v>99</v>
      </c>
      <c r="D27" s="124">
        <v>547</v>
      </c>
      <c r="E27" s="124">
        <v>559</v>
      </c>
      <c r="F27" s="124">
        <v>820</v>
      </c>
      <c r="G27" s="127"/>
      <c r="H27" s="139">
        <v>719.77132313321431</v>
      </c>
      <c r="I27" s="139">
        <v>726.96903636454647</v>
      </c>
      <c r="J27" s="139">
        <v>734.23872672819198</v>
      </c>
      <c r="K27" s="14"/>
      <c r="L27" s="119"/>
      <c r="M27" s="68"/>
      <c r="N27" s="68"/>
      <c r="O27" s="68"/>
    </row>
    <row r="28" spans="1:17" ht="15" x14ac:dyDescent="0.35">
      <c r="A28" s="40"/>
      <c r="B28" s="129" t="s">
        <v>196</v>
      </c>
      <c r="D28" s="81">
        <v>64</v>
      </c>
      <c r="E28" s="81">
        <v>65</v>
      </c>
      <c r="F28" s="81">
        <v>0</v>
      </c>
      <c r="G28" s="127"/>
      <c r="H28" s="142">
        <v>0</v>
      </c>
      <c r="I28" s="142">
        <v>0</v>
      </c>
      <c r="J28" s="142">
        <v>0</v>
      </c>
      <c r="K28" s="14"/>
      <c r="L28" s="119"/>
      <c r="M28" s="68"/>
      <c r="N28" s="68"/>
      <c r="O28" s="68"/>
    </row>
    <row r="29" spans="1:17" ht="15" x14ac:dyDescent="0.2">
      <c r="A29" s="40" t="s">
        <v>85</v>
      </c>
      <c r="B29" s="5" t="s">
        <v>100</v>
      </c>
      <c r="D29" s="79">
        <v>13156</v>
      </c>
      <c r="E29" s="79">
        <v>12036</v>
      </c>
      <c r="F29" s="79">
        <v>9803</v>
      </c>
      <c r="G29" s="125"/>
      <c r="H29" s="85">
        <v>9541.4116919799253</v>
      </c>
      <c r="I29" s="85">
        <v>9491.4124640005521</v>
      </c>
      <c r="J29" s="85">
        <v>9433.0288130738663</v>
      </c>
      <c r="K29" s="11"/>
      <c r="L29" s="119"/>
      <c r="M29" s="68"/>
      <c r="N29" s="68"/>
      <c r="O29" s="68"/>
    </row>
    <row r="30" spans="1:17" ht="15" x14ac:dyDescent="0.2">
      <c r="A30" s="40" t="s">
        <v>85</v>
      </c>
      <c r="B30" s="5" t="s">
        <v>85</v>
      </c>
      <c r="D30" s="11"/>
      <c r="E30" s="11"/>
      <c r="F30" s="11"/>
      <c r="G30" s="125"/>
      <c r="H30" s="154"/>
      <c r="I30" s="154"/>
      <c r="J30" s="154"/>
      <c r="K30" s="11"/>
      <c r="L30" s="119"/>
      <c r="M30" s="68"/>
      <c r="N30" s="68"/>
      <c r="O30" s="68"/>
      <c r="Q30" s="44"/>
    </row>
    <row r="31" spans="1:17" ht="15" x14ac:dyDescent="0.2">
      <c r="A31" s="40" t="s">
        <v>85</v>
      </c>
      <c r="B31" s="23" t="s">
        <v>126</v>
      </c>
      <c r="D31" s="79">
        <v>361</v>
      </c>
      <c r="E31" s="79">
        <v>384</v>
      </c>
      <c r="F31" s="79">
        <v>406</v>
      </c>
      <c r="G31" s="125"/>
      <c r="H31" s="85">
        <v>406</v>
      </c>
      <c r="I31" s="85">
        <v>406</v>
      </c>
      <c r="J31" s="85">
        <v>406</v>
      </c>
      <c r="K31" s="11"/>
      <c r="L31" s="130" t="s">
        <v>85</v>
      </c>
      <c r="M31" s="68"/>
      <c r="N31" s="68"/>
      <c r="O31" s="68"/>
    </row>
    <row r="32" spans="1:17" ht="15" x14ac:dyDescent="0.2">
      <c r="A32" s="40" t="s">
        <v>85</v>
      </c>
      <c r="B32" s="23" t="s">
        <v>101</v>
      </c>
      <c r="D32" s="79">
        <v>2224</v>
      </c>
      <c r="E32" s="79">
        <v>1993</v>
      </c>
      <c r="F32" s="79">
        <v>3190</v>
      </c>
      <c r="G32" s="125"/>
      <c r="H32" s="85">
        <v>3407.5485750672742</v>
      </c>
      <c r="I32" s="85">
        <v>3635.7555070810336</v>
      </c>
      <c r="J32" s="85">
        <v>3874.9563471459041</v>
      </c>
      <c r="K32" s="11"/>
      <c r="L32" s="119"/>
      <c r="M32" s="68"/>
      <c r="N32" s="68"/>
      <c r="O32" s="68"/>
    </row>
    <row r="33" spans="1:18" ht="15" x14ac:dyDescent="0.2">
      <c r="A33" s="40" t="s">
        <v>85</v>
      </c>
      <c r="B33" s="23" t="s">
        <v>102</v>
      </c>
      <c r="D33" s="79">
        <v>-1103</v>
      </c>
      <c r="E33" s="79">
        <v>-1076</v>
      </c>
      <c r="F33" s="79">
        <v>-1023</v>
      </c>
      <c r="G33" s="125"/>
      <c r="H33" s="85">
        <v>-1023</v>
      </c>
      <c r="I33" s="85">
        <v>-1023</v>
      </c>
      <c r="J33" s="85">
        <v>-1023</v>
      </c>
      <c r="K33" s="11"/>
      <c r="L33" s="119"/>
      <c r="M33" s="68"/>
      <c r="N33" s="68"/>
      <c r="O33" s="68"/>
    </row>
    <row r="34" spans="1:18" ht="15" x14ac:dyDescent="0.35">
      <c r="A34" s="46" t="s">
        <v>85</v>
      </c>
      <c r="B34" s="23" t="s">
        <v>103</v>
      </c>
      <c r="D34" s="81">
        <v>-118</v>
      </c>
      <c r="E34" s="81">
        <v>-198</v>
      </c>
      <c r="F34" s="81">
        <v>-10</v>
      </c>
      <c r="G34" s="127"/>
      <c r="H34" s="91">
        <v>-10</v>
      </c>
      <c r="I34" s="91">
        <v>-10</v>
      </c>
      <c r="J34" s="91">
        <v>-10</v>
      </c>
      <c r="K34" s="14"/>
      <c r="L34" s="119"/>
      <c r="M34" s="119"/>
      <c r="N34" s="119"/>
      <c r="O34" s="119"/>
    </row>
    <row r="35" spans="1:18" ht="15" x14ac:dyDescent="0.25">
      <c r="A35" s="40" t="s">
        <v>85</v>
      </c>
      <c r="B35" s="5" t="s">
        <v>104</v>
      </c>
      <c r="D35" s="79">
        <v>1364</v>
      </c>
      <c r="E35" s="79">
        <v>1103</v>
      </c>
      <c r="F35" s="79">
        <v>2563</v>
      </c>
      <c r="G35" s="125"/>
      <c r="H35" s="85">
        <v>2780.5485750672742</v>
      </c>
      <c r="I35" s="85">
        <v>3008.7555070810336</v>
      </c>
      <c r="J35" s="85">
        <v>3247.9563471459041</v>
      </c>
      <c r="K35" s="11"/>
      <c r="L35" s="118"/>
      <c r="M35" s="108"/>
      <c r="N35" s="108"/>
      <c r="O35" s="108"/>
    </row>
    <row r="36" spans="1:18" ht="15" x14ac:dyDescent="0.2">
      <c r="A36" s="46" t="s">
        <v>85</v>
      </c>
      <c r="B36" s="23" t="s">
        <v>105</v>
      </c>
      <c r="D36" s="81">
        <v>9</v>
      </c>
      <c r="E36" s="81">
        <v>9</v>
      </c>
      <c r="F36" s="81">
        <v>6</v>
      </c>
      <c r="G36" s="125"/>
      <c r="H36" s="140">
        <v>6</v>
      </c>
      <c r="I36" s="140">
        <v>6</v>
      </c>
      <c r="J36" s="140">
        <v>6</v>
      </c>
      <c r="K36" s="11"/>
      <c r="L36" s="119"/>
      <c r="M36" s="68"/>
      <c r="N36" s="68"/>
      <c r="O36" s="68"/>
    </row>
    <row r="37" spans="1:18" ht="15" x14ac:dyDescent="0.2">
      <c r="B37" s="5" t="s">
        <v>106</v>
      </c>
      <c r="D37" s="89">
        <v>14529</v>
      </c>
      <c r="E37" s="89">
        <v>13148</v>
      </c>
      <c r="F37" s="89">
        <v>12372</v>
      </c>
      <c r="G37" s="128"/>
      <c r="H37" s="89">
        <v>12327.9602670472</v>
      </c>
      <c r="I37" s="89">
        <v>12506.167971081586</v>
      </c>
      <c r="J37" s="89">
        <v>12686.98516021977</v>
      </c>
      <c r="K37" s="13"/>
      <c r="L37" s="119"/>
      <c r="M37" s="68"/>
      <c r="N37" s="68"/>
      <c r="O37" s="68"/>
    </row>
    <row r="38" spans="1:18" ht="15" x14ac:dyDescent="0.2">
      <c r="B38" s="25" t="s">
        <v>169</v>
      </c>
      <c r="D38" s="13"/>
      <c r="E38" s="13"/>
      <c r="F38" s="13"/>
      <c r="G38" s="90"/>
      <c r="H38" s="13" t="s">
        <v>85</v>
      </c>
      <c r="I38" s="13"/>
      <c r="J38" s="13"/>
      <c r="K38" s="13"/>
      <c r="L38" s="119"/>
      <c r="M38" s="68"/>
      <c r="N38" s="68"/>
      <c r="O38" s="68"/>
    </row>
    <row r="39" spans="1:18" ht="15" x14ac:dyDescent="0.2">
      <c r="A39" s="40" t="s">
        <v>167</v>
      </c>
      <c r="B39" s="5" t="s">
        <v>125</v>
      </c>
      <c r="H39" s="61">
        <v>525</v>
      </c>
      <c r="I39" s="61">
        <v>551.25</v>
      </c>
      <c r="J39" s="61">
        <v>578.8125</v>
      </c>
      <c r="K39" s="15"/>
      <c r="L39" s="119"/>
      <c r="M39" s="68"/>
      <c r="N39" s="68"/>
      <c r="O39" s="68"/>
      <c r="P39" s="40"/>
      <c r="Q39" s="40"/>
      <c r="R39" s="40"/>
    </row>
    <row r="40" spans="1:18" ht="15" x14ac:dyDescent="0.2">
      <c r="A40" s="40" t="s">
        <v>167</v>
      </c>
      <c r="B40" s="5" t="s">
        <v>113</v>
      </c>
      <c r="D40" s="93">
        <v>31.065003779289494</v>
      </c>
      <c r="E40" s="93">
        <v>25.843098556802765</v>
      </c>
      <c r="F40" s="93">
        <v>24.148544471292141</v>
      </c>
      <c r="G40" s="94"/>
      <c r="H40" s="105">
        <v>27.018882269128131</v>
      </c>
      <c r="I40" s="105">
        <v>27.018882269128131</v>
      </c>
      <c r="J40" s="105">
        <v>27.018882269128131</v>
      </c>
      <c r="K40" s="16"/>
      <c r="L40" s="119"/>
      <c r="M40" s="68"/>
      <c r="N40" s="68"/>
      <c r="O40" s="68"/>
      <c r="P40" s="9"/>
      <c r="Q40" s="9"/>
      <c r="R40" s="9"/>
    </row>
    <row r="41" spans="1:18" ht="15" x14ac:dyDescent="0.2">
      <c r="A41" s="40" t="s">
        <v>167</v>
      </c>
      <c r="B41" s="40" t="s">
        <v>206</v>
      </c>
      <c r="D41" s="93">
        <v>76.339306767271879</v>
      </c>
      <c r="E41" s="93">
        <v>58.181566309567785</v>
      </c>
      <c r="F41" s="93">
        <v>55.852951510892481</v>
      </c>
      <c r="G41" s="94"/>
      <c r="H41" s="105">
        <v>63.457941529244046</v>
      </c>
      <c r="I41" s="105">
        <v>63.457941529244046</v>
      </c>
      <c r="J41" s="105">
        <v>63.457941529244046</v>
      </c>
      <c r="K41" s="16"/>
      <c r="L41" s="119"/>
      <c r="M41" s="68"/>
      <c r="N41" s="68"/>
      <c r="O41" s="68"/>
      <c r="P41" s="9"/>
      <c r="Q41" s="9"/>
      <c r="R41" s="9"/>
    </row>
    <row r="42" spans="1:18" ht="15" x14ac:dyDescent="0.2">
      <c r="A42" s="40" t="s">
        <v>167</v>
      </c>
      <c r="B42" s="40" t="s">
        <v>201</v>
      </c>
      <c r="D42" s="77">
        <v>1.0733182161753591E-2</v>
      </c>
      <c r="E42" s="77">
        <v>8.757863574688541E-3</v>
      </c>
      <c r="F42" s="77">
        <v>9.2049246346795534E-3</v>
      </c>
      <c r="G42" s="42"/>
      <c r="H42" s="106">
        <v>9.5653234570405605E-3</v>
      </c>
      <c r="I42" s="106">
        <v>9.5653234570405605E-3</v>
      </c>
      <c r="J42" s="106">
        <v>9.5653234570405605E-3</v>
      </c>
      <c r="K42" s="17"/>
      <c r="L42" s="119"/>
      <c r="M42" s="68"/>
      <c r="N42" s="68"/>
      <c r="O42" s="68"/>
      <c r="P42" s="9"/>
      <c r="Q42" s="9"/>
      <c r="R42" s="9"/>
    </row>
    <row r="43" spans="1:18" ht="15" x14ac:dyDescent="0.2">
      <c r="A43" s="40" t="s">
        <v>167</v>
      </c>
      <c r="B43" s="40" t="s">
        <v>198</v>
      </c>
      <c r="D43" s="138" t="s">
        <v>176</v>
      </c>
      <c r="E43" s="138" t="s">
        <v>176</v>
      </c>
      <c r="F43" s="138" t="s">
        <v>176</v>
      </c>
      <c r="G43" s="42"/>
      <c r="H43" s="96">
        <v>0</v>
      </c>
      <c r="I43" s="96">
        <v>0</v>
      </c>
      <c r="J43" s="96">
        <v>0</v>
      </c>
      <c r="K43" s="17"/>
      <c r="L43" s="119"/>
      <c r="M43" s="68"/>
      <c r="N43" s="68"/>
      <c r="O43" s="68"/>
      <c r="P43" s="9"/>
      <c r="Q43" s="9"/>
      <c r="R43" s="9"/>
    </row>
    <row r="44" spans="1:18" ht="15" x14ac:dyDescent="0.2">
      <c r="A44" s="40" t="s">
        <v>168</v>
      </c>
      <c r="B44" s="5" t="s">
        <v>130</v>
      </c>
      <c r="D44" s="93">
        <v>60.675548219759492</v>
      </c>
      <c r="E44" s="93">
        <v>54.878093830809014</v>
      </c>
      <c r="F44" s="93">
        <v>67.26721714687281</v>
      </c>
      <c r="G44" s="94"/>
      <c r="H44" s="105">
        <v>60.940286399147105</v>
      </c>
      <c r="I44" s="105">
        <v>60.940286399147105</v>
      </c>
      <c r="J44" s="105">
        <v>60.940286399147105</v>
      </c>
      <c r="K44" s="16"/>
      <c r="L44" s="119"/>
      <c r="M44" s="68"/>
      <c r="N44" s="68"/>
      <c r="O44" s="68"/>
      <c r="P44" s="9"/>
      <c r="Q44" s="9"/>
      <c r="R44" s="9"/>
    </row>
    <row r="45" spans="1:18" ht="15" x14ac:dyDescent="0.2">
      <c r="A45" s="40" t="s">
        <v>168</v>
      </c>
      <c r="B45" s="5" t="s">
        <v>114</v>
      </c>
      <c r="D45" s="77">
        <v>9.569160997732426E-2</v>
      </c>
      <c r="E45" s="77">
        <v>9.0168989761934132E-2</v>
      </c>
      <c r="F45" s="77">
        <v>9.4810723737199398E-2</v>
      </c>
      <c r="G45" s="97"/>
      <c r="H45" s="106">
        <v>9.355710782548593E-2</v>
      </c>
      <c r="I45" s="106">
        <v>9.355710782548593E-2</v>
      </c>
      <c r="J45" s="106">
        <v>9.355710782548593E-2</v>
      </c>
      <c r="K45" s="17"/>
      <c r="L45" s="119"/>
      <c r="M45" s="68"/>
      <c r="N45" s="68"/>
      <c r="O45" s="68"/>
      <c r="P45" s="9"/>
      <c r="Q45" s="9"/>
      <c r="R45" s="9"/>
    </row>
    <row r="46" spans="1:18" ht="15" x14ac:dyDescent="0.2">
      <c r="A46" s="40" t="s">
        <v>168</v>
      </c>
      <c r="B46" s="40" t="s">
        <v>199</v>
      </c>
      <c r="D46" s="138" t="s">
        <v>176</v>
      </c>
      <c r="E46" s="138" t="s">
        <v>176</v>
      </c>
      <c r="F46" s="138" t="s">
        <v>176</v>
      </c>
      <c r="G46" s="97"/>
      <c r="H46" s="96">
        <v>0</v>
      </c>
      <c r="I46" s="96">
        <v>0</v>
      </c>
      <c r="J46" s="96">
        <v>0</v>
      </c>
      <c r="K46" s="17"/>
      <c r="L46" s="119"/>
      <c r="M46" s="68"/>
      <c r="N46" s="68"/>
      <c r="O46" s="68"/>
      <c r="P46" s="9"/>
      <c r="Q46" s="9"/>
      <c r="R46" s="9"/>
    </row>
    <row r="47" spans="1:18" ht="15" x14ac:dyDescent="0.2">
      <c r="B47" s="25" t="s">
        <v>170</v>
      </c>
      <c r="G47" s="92"/>
      <c r="H47" s="40"/>
      <c r="I47" s="40" t="s">
        <v>85</v>
      </c>
      <c r="J47" s="40" t="s">
        <v>85</v>
      </c>
      <c r="L47" s="119"/>
      <c r="M47" s="67"/>
      <c r="N47" s="67"/>
      <c r="O47" s="67"/>
      <c r="P47" s="9"/>
      <c r="Q47" s="9"/>
      <c r="R47" s="9"/>
    </row>
    <row r="48" spans="1:18" ht="15" x14ac:dyDescent="0.2">
      <c r="A48" s="40" t="s">
        <v>167</v>
      </c>
      <c r="B48" s="40" t="s">
        <v>207</v>
      </c>
      <c r="D48" s="42"/>
      <c r="E48" s="77">
        <v>0</v>
      </c>
      <c r="F48" s="77">
        <v>0</v>
      </c>
      <c r="G48" s="88"/>
      <c r="H48" s="95">
        <v>0.15</v>
      </c>
      <c r="I48" s="95">
        <v>0.15</v>
      </c>
      <c r="J48" s="95">
        <v>0.15</v>
      </c>
      <c r="K48" s="18"/>
      <c r="L48" s="119"/>
      <c r="M48" s="68"/>
      <c r="N48" s="68"/>
      <c r="O48" s="68"/>
      <c r="P48" s="9"/>
      <c r="Q48" s="9"/>
      <c r="R48" s="9"/>
    </row>
    <row r="49" spans="1:18" ht="15" x14ac:dyDescent="0.2">
      <c r="A49" s="40" t="s">
        <v>167</v>
      </c>
      <c r="B49" s="5" t="s">
        <v>129</v>
      </c>
      <c r="D49" s="77">
        <v>2.8571428571428571E-2</v>
      </c>
      <c r="E49" s="77">
        <v>1.5665474281485136E-2</v>
      </c>
      <c r="F49" s="77">
        <v>3.2562420895178919E-2</v>
      </c>
      <c r="G49" s="88"/>
      <c r="H49" s="106">
        <v>2.5599774582697538E-2</v>
      </c>
      <c r="I49" s="106">
        <v>2.5599774582697538E-2</v>
      </c>
      <c r="J49" s="106">
        <v>2.5599774582697538E-2</v>
      </c>
      <c r="K49" s="18"/>
      <c r="L49" s="119"/>
      <c r="M49" s="68"/>
      <c r="N49" s="68"/>
      <c r="O49" s="68"/>
      <c r="P49" s="9"/>
      <c r="Q49" s="9"/>
      <c r="R49" s="9"/>
    </row>
    <row r="50" spans="1:18" ht="15" x14ac:dyDescent="0.2">
      <c r="A50" s="40" t="s">
        <v>167</v>
      </c>
      <c r="B50" s="40" t="s">
        <v>204</v>
      </c>
      <c r="D50" s="138" t="s">
        <v>176</v>
      </c>
      <c r="E50" s="138" t="s">
        <v>176</v>
      </c>
      <c r="F50" s="138" t="s">
        <v>176</v>
      </c>
      <c r="G50" s="88"/>
      <c r="H50" s="96">
        <v>0</v>
      </c>
      <c r="I50" s="96">
        <v>0</v>
      </c>
      <c r="J50" s="96">
        <v>0</v>
      </c>
      <c r="K50" s="18"/>
      <c r="L50" s="119"/>
      <c r="M50" s="68"/>
      <c r="N50" s="68"/>
      <c r="O50" s="68"/>
      <c r="P50" s="9"/>
      <c r="Q50" s="9"/>
      <c r="R50" s="9"/>
    </row>
    <row r="51" spans="1:18" ht="15" x14ac:dyDescent="0.2">
      <c r="A51" s="40" t="s">
        <v>168</v>
      </c>
      <c r="B51" s="5" t="s">
        <v>127</v>
      </c>
      <c r="D51" s="77">
        <v>0.14512471655328799</v>
      </c>
      <c r="E51" s="77">
        <v>0.11397557666214382</v>
      </c>
      <c r="F51" s="77">
        <v>0.1051662639512139</v>
      </c>
      <c r="G51" s="88"/>
      <c r="H51" s="106">
        <v>0.12142218572221523</v>
      </c>
      <c r="I51" s="106">
        <v>0.12142218572221523</v>
      </c>
      <c r="J51" s="106">
        <v>0.12142218572221523</v>
      </c>
      <c r="K51" s="17"/>
      <c r="L51" s="119"/>
      <c r="M51" s="120"/>
      <c r="N51" s="120"/>
      <c r="O51" s="120"/>
      <c r="P51" s="9"/>
      <c r="Q51" s="9"/>
      <c r="R51" s="9"/>
    </row>
    <row r="52" spans="1:18" ht="15" x14ac:dyDescent="0.2">
      <c r="A52" s="40" t="s">
        <v>168</v>
      </c>
      <c r="B52" s="5" t="s">
        <v>128</v>
      </c>
      <c r="D52" s="77">
        <v>8.2690854119425547E-2</v>
      </c>
      <c r="E52" s="77">
        <v>6.8952756876773158E-2</v>
      </c>
      <c r="F52" s="77">
        <v>9.4350477505465422E-2</v>
      </c>
      <c r="G52" s="88"/>
      <c r="H52" s="106">
        <v>8.1998029500554723E-2</v>
      </c>
      <c r="I52" s="106">
        <v>8.1998029500554723E-2</v>
      </c>
      <c r="J52" s="106">
        <v>8.1998029500554723E-2</v>
      </c>
      <c r="K52" s="17"/>
      <c r="L52" s="119"/>
      <c r="M52" s="68"/>
      <c r="N52" s="68"/>
      <c r="O52" s="68"/>
      <c r="P52" s="9"/>
      <c r="Q52" s="9"/>
      <c r="R52" s="9"/>
    </row>
    <row r="53" spans="1:18" ht="15" x14ac:dyDescent="0.2">
      <c r="A53" s="40" t="s">
        <v>168</v>
      </c>
      <c r="B53" s="40" t="s">
        <v>203</v>
      </c>
      <c r="D53" s="138" t="s">
        <v>176</v>
      </c>
      <c r="E53" s="138" t="s">
        <v>176</v>
      </c>
      <c r="F53" s="138" t="s">
        <v>176</v>
      </c>
      <c r="G53" s="88"/>
      <c r="H53" s="96">
        <v>0</v>
      </c>
      <c r="I53" s="96">
        <v>0</v>
      </c>
      <c r="J53" s="96">
        <v>0</v>
      </c>
      <c r="K53" s="17"/>
      <c r="L53" s="119"/>
      <c r="M53" s="68"/>
      <c r="N53" s="68"/>
      <c r="O53" s="68"/>
      <c r="P53" s="9"/>
      <c r="Q53" s="9"/>
      <c r="R53" s="9"/>
    </row>
    <row r="54" spans="1:18" ht="15" x14ac:dyDescent="0.2">
      <c r="A54" s="40" t="s">
        <v>168</v>
      </c>
      <c r="B54" s="5" t="s">
        <v>140</v>
      </c>
      <c r="D54" s="19"/>
      <c r="E54" s="19"/>
      <c r="F54" s="19"/>
      <c r="G54" s="98"/>
      <c r="H54" s="96">
        <v>0</v>
      </c>
      <c r="I54" s="96">
        <v>0</v>
      </c>
      <c r="J54" s="96">
        <v>0</v>
      </c>
      <c r="K54" s="20"/>
      <c r="L54" s="119"/>
      <c r="M54" s="68"/>
      <c r="N54" s="68"/>
      <c r="O54" s="68"/>
      <c r="P54" s="9"/>
      <c r="Q54" s="9"/>
      <c r="R54" s="9"/>
    </row>
    <row r="55" spans="1:18" x14ac:dyDescent="0.2">
      <c r="A55" s="40" t="s">
        <v>168</v>
      </c>
      <c r="B55" s="5" t="s">
        <v>115</v>
      </c>
      <c r="D55" s="5" t="s">
        <v>85</v>
      </c>
      <c r="E55" s="5" t="s">
        <v>85</v>
      </c>
      <c r="F55" s="5" t="s">
        <v>85</v>
      </c>
      <c r="G55" s="92"/>
      <c r="H55" s="96">
        <v>0</v>
      </c>
      <c r="I55" s="96">
        <v>0</v>
      </c>
      <c r="J55" s="96">
        <v>0</v>
      </c>
      <c r="K55" s="20"/>
      <c r="L55" s="9"/>
      <c r="M55" s="9"/>
      <c r="N55" s="9"/>
      <c r="O55" s="9"/>
      <c r="P55" s="9"/>
      <c r="Q55" s="9"/>
      <c r="R55" s="9"/>
    </row>
    <row r="56" spans="1:18" x14ac:dyDescent="0.2">
      <c r="A56" s="40" t="s">
        <v>168</v>
      </c>
      <c r="B56" s="5" t="s">
        <v>116</v>
      </c>
      <c r="D56" s="5" t="s">
        <v>85</v>
      </c>
      <c r="E56" s="5" t="s">
        <v>85</v>
      </c>
      <c r="F56" s="5" t="s">
        <v>85</v>
      </c>
      <c r="G56" s="92"/>
      <c r="H56" s="96">
        <v>0</v>
      </c>
      <c r="I56" s="96">
        <v>0</v>
      </c>
      <c r="J56" s="96">
        <v>0</v>
      </c>
      <c r="K56" s="20"/>
      <c r="L56" s="9"/>
      <c r="M56" s="9"/>
      <c r="N56" s="9"/>
      <c r="O56" s="9"/>
      <c r="P56" s="9"/>
      <c r="Q56" s="9"/>
      <c r="R56" s="9"/>
    </row>
    <row r="57" spans="1:18" x14ac:dyDescent="0.2">
      <c r="A57" s="40" t="s">
        <v>168</v>
      </c>
      <c r="B57" s="5" t="s">
        <v>117</v>
      </c>
      <c r="D57" s="5" t="s">
        <v>85</v>
      </c>
      <c r="E57" s="5" t="s">
        <v>85</v>
      </c>
      <c r="F57" s="5" t="s">
        <v>85</v>
      </c>
      <c r="H57" s="96">
        <v>0</v>
      </c>
      <c r="I57" s="96">
        <v>0</v>
      </c>
      <c r="J57" s="96">
        <v>0</v>
      </c>
      <c r="K57" s="20"/>
      <c r="L57" s="9"/>
      <c r="M57" s="9"/>
      <c r="N57" s="9"/>
      <c r="O57" s="9"/>
      <c r="P57" s="9"/>
      <c r="Q57" s="9"/>
      <c r="R57" s="9"/>
    </row>
    <row r="58" spans="1:18" x14ac:dyDescent="0.2">
      <c r="A58" s="40" t="s">
        <v>168</v>
      </c>
      <c r="B58" s="5" t="s">
        <v>118</v>
      </c>
      <c r="H58" s="96">
        <v>0</v>
      </c>
      <c r="I58" s="96">
        <v>0</v>
      </c>
      <c r="J58" s="96">
        <v>0</v>
      </c>
      <c r="K58" s="20"/>
      <c r="L58" s="9"/>
      <c r="M58" s="9"/>
      <c r="N58" s="9"/>
      <c r="O58" s="9"/>
      <c r="P58" s="9"/>
      <c r="Q58" s="9"/>
      <c r="R58" s="9"/>
    </row>
    <row r="59" spans="1:18" x14ac:dyDescent="0.2">
      <c r="A59" s="40" t="s">
        <v>180</v>
      </c>
      <c r="B59" s="40" t="s">
        <v>103</v>
      </c>
      <c r="H59" s="96">
        <v>0</v>
      </c>
      <c r="I59" s="96">
        <v>0</v>
      </c>
      <c r="J59" s="96">
        <v>0</v>
      </c>
      <c r="L59" s="9"/>
      <c r="M59" s="9"/>
      <c r="N59" s="9"/>
      <c r="O59" s="9"/>
      <c r="P59" s="9"/>
      <c r="Q59" s="9"/>
      <c r="R59" s="9"/>
    </row>
    <row r="60" spans="1:18" x14ac:dyDescent="0.2">
      <c r="E60" s="19"/>
      <c r="F60" s="19"/>
      <c r="G60" s="19"/>
      <c r="H60" s="40"/>
      <c r="I60" s="40"/>
      <c r="J60" s="40"/>
      <c r="L60" s="9"/>
      <c r="M60" s="9"/>
      <c r="N60" s="9"/>
      <c r="O60" s="9"/>
      <c r="P60" s="9"/>
      <c r="Q60" s="9"/>
      <c r="R60" s="9"/>
    </row>
    <row r="61" spans="1:18" x14ac:dyDescent="0.2">
      <c r="A61" s="40" t="s">
        <v>168</v>
      </c>
      <c r="B61" s="5" t="s">
        <v>119</v>
      </c>
      <c r="D61" s="17">
        <v>1.632183908045977</v>
      </c>
      <c r="E61" s="76">
        <v>2.0047393364928912</v>
      </c>
      <c r="F61" s="76">
        <v>0.2616707616707617</v>
      </c>
      <c r="G61" s="76"/>
      <c r="H61" s="77">
        <v>1.2995313354032099</v>
      </c>
      <c r="I61" s="77">
        <v>1.2995313354032099</v>
      </c>
      <c r="J61" s="77">
        <v>1.2995313354032099</v>
      </c>
      <c r="K61" s="17"/>
      <c r="L61" s="9"/>
      <c r="M61" s="9"/>
      <c r="N61" s="9"/>
      <c r="O61" s="9"/>
      <c r="P61" s="9"/>
      <c r="Q61" s="9"/>
      <c r="R61" s="9"/>
    </row>
    <row r="62" spans="1:18" x14ac:dyDescent="0.2">
      <c r="B62" s="5" t="s">
        <v>85</v>
      </c>
    </row>
  </sheetData>
  <printOptions headings="1" gridLines="1"/>
  <pageMargins left="0.7" right="0.7" top="0.75" bottom="0.75" header="0.3" footer="0.3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0000"/>
  </sheetPr>
  <dimension ref="A1"/>
  <sheetViews>
    <sheetView view="pageBreakPreview" zoomScaleNormal="100" zoomScaleSheetLayoutView="100" workbookViewId="0">
      <selection activeCell="H10" sqref="H10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Input_Sheet</vt:lpstr>
      <vt:lpstr>Historicals --&gt;</vt:lpstr>
      <vt:lpstr>Income Statement</vt:lpstr>
      <vt:lpstr>Balance Sheet</vt:lpstr>
      <vt:lpstr>Forecasts --&gt;</vt:lpstr>
      <vt:lpstr>IS Hist Forecast</vt:lpstr>
      <vt:lpstr>CF Statement Forecast</vt:lpstr>
      <vt:lpstr>BAL Hist Forecast</vt:lpstr>
      <vt:lpstr>Valuations --&gt;</vt:lpstr>
      <vt:lpstr>DCF Analysis</vt:lpstr>
      <vt:lpstr>Support --&gt;</vt:lpstr>
      <vt:lpstr>Supporting Schedules</vt:lpstr>
      <vt:lpstr>WACC_growth_HARDCODE</vt:lpstr>
      <vt:lpstr>DCF</vt:lpstr>
      <vt:lpstr>'BAL Hist Forecast'!Print_Area</vt:lpstr>
      <vt:lpstr>'CF Statement Forecast'!Print_Area</vt:lpstr>
      <vt:lpstr>'DCF Analysis'!Print_Area</vt:lpstr>
      <vt:lpstr>'IS Hist Forecast'!Print_Area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Garner</dc:creator>
  <cp:lastModifiedBy>Garner, Jacqueline L</cp:lastModifiedBy>
  <cp:lastPrinted>2019-04-20T14:53:46Z</cp:lastPrinted>
  <dcterms:created xsi:type="dcterms:W3CDTF">2017-10-01T14:33:04Z</dcterms:created>
  <dcterms:modified xsi:type="dcterms:W3CDTF">2021-03-02T01:48:44Z</dcterms:modified>
</cp:coreProperties>
</file>