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\Documents\Backup_hard drive\My Documents\Online_Financial_Modeling\Excel_Files_JG\Week_10_complete\"/>
    </mc:Choice>
  </mc:AlternateContent>
  <xr:revisionPtr revIDLastSave="0" documentId="13_ncr:1_{89F87B24-1DA6-4A58-81EE-0C8632D7217C}" xr6:coauthVersionLast="45" xr6:coauthVersionMax="45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Historicals --&gt;" sheetId="18" r:id="rId1"/>
    <sheet name="Income Statement" sheetId="1" r:id="rId2"/>
    <sheet name="Balance Sheet" sheetId="2" r:id="rId3"/>
    <sheet name="Forecasts --&gt;" sheetId="19" r:id="rId4"/>
    <sheet name="IS Hist Forecast" sheetId="4" r:id="rId5"/>
    <sheet name="CF Statement Forecast" sheetId="3" r:id="rId6"/>
    <sheet name="BAL Hist Forecast" sheetId="5" r:id="rId7"/>
    <sheet name="Valuations --&gt;" sheetId="20" r:id="rId8"/>
    <sheet name="DCF Analysis" sheetId="7" r:id="rId9"/>
    <sheet name="Support --&gt;" sheetId="10" r:id="rId10"/>
    <sheet name="Supporting Schedules" sheetId="6" r:id="rId11"/>
    <sheet name="Football Field" sheetId="17" r:id="rId12"/>
    <sheet name="Multiple Valuation" sheetId="16" r:id="rId13"/>
    <sheet name="WACC and Growth" sheetId="13" r:id="rId14"/>
    <sheet name="MV Debt and Weighted YTM (Rd)" sheetId="9" r:id="rId15"/>
    <sheet name="Debt details" sheetId="30" r:id="rId16"/>
    <sheet name="Required return equity, Re" sheetId="14" r:id="rId17"/>
    <sheet name="Beta computation" sheetId="12" r:id="rId18"/>
    <sheet name="WACC_growth_HARDCODE" sheetId="25" r:id="rId19"/>
  </sheets>
  <definedNames>
    <definedName name="_xlnm._FilterDatabase" localSheetId="17" hidden="1">'Beta computation'!$A$1:$K$1</definedName>
    <definedName name="_xlnm._FilterDatabase" localSheetId="15" hidden="1">'Debt details'!$B$5:$B$737</definedName>
    <definedName name="DCF">'DCF Analysis'!$B$2:$H$24</definedName>
    <definedName name="DCF_analysis_test">#REF!</definedName>
    <definedName name="_xlnm.Extract" localSheetId="15">'Debt details'!$AF$1</definedName>
    <definedName name="_xlnm.Print_Area" localSheetId="6">'BAL Hist Forecast'!$A$1:$K$54</definedName>
    <definedName name="_xlnm.Print_Area" localSheetId="5">'CF Statement Forecast'!$A$1:$G$34</definedName>
    <definedName name="_xlnm.Print_Area" localSheetId="8">'DCF Analysis'!$A$1:$H$24</definedName>
    <definedName name="_xlnm.Print_Area" localSheetId="4">'IS Hist Forecast'!$A$1:$K$33</definedName>
    <definedName name="_xlnm.Print_Area" localSheetId="12">'Multiple Valuation'!$A$1:$H$79</definedName>
    <definedName name="_xlnm.Print_Area" localSheetId="13">'WACC and Growth'!$A$1:$J$20,'WACC and Growth'!$N$5:$T$17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30" l="1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N97" i="30"/>
  <c r="N98" i="30"/>
  <c r="N99" i="30"/>
  <c r="N100" i="30"/>
  <c r="N101" i="30"/>
  <c r="N102" i="30"/>
  <c r="N103" i="30"/>
  <c r="N104" i="30"/>
  <c r="N105" i="30"/>
  <c r="N106" i="30"/>
  <c r="N107" i="30"/>
  <c r="N108" i="30"/>
  <c r="N109" i="30"/>
  <c r="N110" i="30"/>
  <c r="N111" i="30"/>
  <c r="N112" i="30"/>
  <c r="N113" i="30"/>
  <c r="N114" i="30"/>
  <c r="N115" i="30"/>
  <c r="N116" i="30"/>
  <c r="N117" i="30"/>
  <c r="N118" i="30"/>
  <c r="N119" i="30"/>
  <c r="N120" i="30"/>
  <c r="N121" i="30"/>
  <c r="N122" i="30"/>
  <c r="N123" i="30"/>
  <c r="N124" i="30"/>
  <c r="N125" i="30"/>
  <c r="N126" i="30"/>
  <c r="N127" i="30"/>
  <c r="N128" i="30"/>
  <c r="N129" i="30"/>
  <c r="N130" i="30"/>
  <c r="N131" i="30"/>
  <c r="N132" i="30"/>
  <c r="N133" i="30"/>
  <c r="N134" i="30"/>
  <c r="N135" i="30"/>
  <c r="N136" i="30"/>
  <c r="N137" i="30"/>
  <c r="N138" i="30"/>
  <c r="N139" i="30"/>
  <c r="N140" i="30"/>
  <c r="N141" i="30"/>
  <c r="N142" i="30"/>
  <c r="N143" i="30"/>
  <c r="N144" i="30"/>
  <c r="N145" i="30"/>
  <c r="N146" i="30"/>
  <c r="N147" i="30"/>
  <c r="N148" i="30"/>
  <c r="N149" i="30"/>
  <c r="N150" i="30"/>
  <c r="N151" i="30"/>
  <c r="N152" i="30"/>
  <c r="N153" i="30"/>
  <c r="N154" i="30"/>
  <c r="N155" i="30"/>
  <c r="N156" i="30"/>
  <c r="N157" i="30"/>
  <c r="N158" i="30"/>
  <c r="N159" i="30"/>
  <c r="N160" i="30"/>
  <c r="N161" i="30"/>
  <c r="N162" i="30"/>
  <c r="N163" i="30"/>
  <c r="N164" i="30"/>
  <c r="N165" i="30"/>
  <c r="N166" i="30"/>
  <c r="N167" i="30"/>
  <c r="N168" i="30"/>
  <c r="N169" i="30"/>
  <c r="N170" i="30"/>
  <c r="N171" i="30"/>
  <c r="N172" i="30"/>
  <c r="N173" i="30"/>
  <c r="N174" i="30"/>
  <c r="N175" i="30"/>
  <c r="N176" i="30"/>
  <c r="N177" i="30"/>
  <c r="N178" i="30"/>
  <c r="N179" i="30"/>
  <c r="N180" i="30"/>
  <c r="N181" i="30"/>
  <c r="N182" i="30"/>
  <c r="N183" i="30"/>
  <c r="N184" i="30"/>
  <c r="N185" i="30"/>
  <c r="N186" i="30"/>
  <c r="N187" i="30"/>
  <c r="N188" i="30"/>
  <c r="N189" i="30"/>
  <c r="N190" i="30"/>
  <c r="N191" i="30"/>
  <c r="N192" i="30"/>
  <c r="N193" i="30"/>
  <c r="N194" i="30"/>
  <c r="N195" i="30"/>
  <c r="N196" i="30"/>
  <c r="N197" i="30"/>
  <c r="N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N223" i="30"/>
  <c r="N224" i="30"/>
  <c r="N225" i="30"/>
  <c r="N226" i="30"/>
  <c r="N227" i="30"/>
  <c r="N228" i="30"/>
  <c r="N229" i="30"/>
  <c r="N230" i="30"/>
  <c r="N231" i="30"/>
  <c r="N232" i="30"/>
  <c r="N233" i="30"/>
  <c r="N234" i="30"/>
  <c r="N235" i="30"/>
  <c r="N236" i="30"/>
  <c r="N237" i="30"/>
  <c r="N238" i="30"/>
  <c r="N239" i="30"/>
  <c r="N240" i="30"/>
  <c r="N241" i="30"/>
  <c r="N242" i="30"/>
  <c r="N243" i="30"/>
  <c r="N244" i="30"/>
  <c r="N245" i="30"/>
  <c r="N246" i="30"/>
  <c r="N247" i="30"/>
  <c r="N248" i="30"/>
  <c r="N249" i="30"/>
  <c r="N250" i="30"/>
  <c r="N251" i="30"/>
  <c r="N252" i="30"/>
  <c r="N253" i="30"/>
  <c r="N254" i="30"/>
  <c r="N255" i="30"/>
  <c r="N256" i="30"/>
  <c r="N257" i="30"/>
  <c r="N258" i="30"/>
  <c r="N259" i="30"/>
  <c r="N260" i="30"/>
  <c r="N261" i="30"/>
  <c r="N262" i="30"/>
  <c r="N263" i="30"/>
  <c r="N264" i="30"/>
  <c r="N265" i="30"/>
  <c r="N266" i="30"/>
  <c r="N267" i="30"/>
  <c r="N268" i="30"/>
  <c r="N269" i="30"/>
  <c r="N270" i="30"/>
  <c r="N271" i="30"/>
  <c r="N272" i="30"/>
  <c r="N273" i="30"/>
  <c r="N274" i="30"/>
  <c r="N275" i="30"/>
  <c r="N276" i="30"/>
  <c r="N277" i="30"/>
  <c r="N278" i="30"/>
  <c r="N279" i="30"/>
  <c r="N280" i="30"/>
  <c r="N281" i="30"/>
  <c r="N282" i="30"/>
  <c r="N283" i="30"/>
  <c r="N284" i="30"/>
  <c r="N285" i="30"/>
  <c r="N286" i="30"/>
  <c r="N287" i="30"/>
  <c r="N288" i="30"/>
  <c r="N289" i="30"/>
  <c r="N290" i="30"/>
  <c r="N291" i="30"/>
  <c r="N292" i="30"/>
  <c r="N293" i="30"/>
  <c r="N294" i="30"/>
  <c r="N295" i="30"/>
  <c r="N296" i="30"/>
  <c r="N297" i="30"/>
  <c r="N298" i="30"/>
  <c r="N299" i="30"/>
  <c r="N300" i="30"/>
  <c r="N301" i="30"/>
  <c r="N302" i="30"/>
  <c r="N303" i="30"/>
  <c r="N304" i="30"/>
  <c r="N305" i="30"/>
  <c r="N306" i="30"/>
  <c r="N307" i="30"/>
  <c r="N308" i="30"/>
  <c r="N309" i="30"/>
  <c r="N310" i="30"/>
  <c r="N311" i="30"/>
  <c r="N312" i="30"/>
  <c r="N313" i="30"/>
  <c r="N314" i="30"/>
  <c r="N315" i="30"/>
  <c r="N316" i="30"/>
  <c r="N317" i="30"/>
  <c r="N318" i="30"/>
  <c r="N319" i="30"/>
  <c r="N320" i="30"/>
  <c r="N321" i="30"/>
  <c r="N322" i="30"/>
  <c r="N323" i="30"/>
  <c r="N324" i="30"/>
  <c r="N325" i="30"/>
  <c r="N326" i="30"/>
  <c r="N327" i="30"/>
  <c r="N328" i="30"/>
  <c r="N329" i="30"/>
  <c r="N330" i="30"/>
  <c r="N331" i="30"/>
  <c r="N332" i="30"/>
  <c r="N333" i="30"/>
  <c r="N334" i="30"/>
  <c r="N335" i="30"/>
  <c r="N336" i="30"/>
  <c r="N337" i="30"/>
  <c r="N338" i="30"/>
  <c r="N339" i="30"/>
  <c r="N340" i="30"/>
  <c r="N341" i="30"/>
  <c r="N342" i="30"/>
  <c r="N343" i="30"/>
  <c r="N344" i="30"/>
  <c r="N345" i="30"/>
  <c r="N346" i="30"/>
  <c r="N347" i="30"/>
  <c r="N348" i="30"/>
  <c r="N349" i="30"/>
  <c r="N350" i="30"/>
  <c r="N351" i="30"/>
  <c r="N352" i="30"/>
  <c r="N353" i="30"/>
  <c r="N354" i="30"/>
  <c r="N355" i="30"/>
  <c r="N356" i="30"/>
  <c r="N357" i="30"/>
  <c r="N358" i="30"/>
  <c r="N359" i="30"/>
  <c r="N360" i="30"/>
  <c r="N361" i="30"/>
  <c r="N362" i="30"/>
  <c r="N363" i="30"/>
  <c r="N364" i="30"/>
  <c r="N365" i="30"/>
  <c r="N366" i="30"/>
  <c r="N367" i="30"/>
  <c r="N368" i="30"/>
  <c r="N369" i="30"/>
  <c r="N370" i="30"/>
  <c r="N371" i="30"/>
  <c r="N372" i="30"/>
  <c r="N373" i="30"/>
  <c r="N374" i="30"/>
  <c r="N375" i="30"/>
  <c r="N376" i="30"/>
  <c r="N377" i="30"/>
  <c r="N378" i="30"/>
  <c r="N379" i="30"/>
  <c r="N380" i="30"/>
  <c r="N381" i="30"/>
  <c r="N382" i="30"/>
  <c r="N383" i="30"/>
  <c r="N384" i="30"/>
  <c r="N385" i="30"/>
  <c r="N386" i="30"/>
  <c r="N387" i="30"/>
  <c r="N388" i="30"/>
  <c r="N389" i="30"/>
  <c r="N390" i="30"/>
  <c r="N391" i="30"/>
  <c r="N392" i="30"/>
  <c r="N393" i="30"/>
  <c r="N394" i="30"/>
  <c r="N395" i="30"/>
  <c r="N396" i="30"/>
  <c r="N397" i="30"/>
  <c r="N398" i="30"/>
  <c r="N399" i="30"/>
  <c r="N400" i="30"/>
  <c r="N401" i="30"/>
  <c r="N402" i="30"/>
  <c r="N403" i="30"/>
  <c r="N404" i="30"/>
  <c r="N405" i="30"/>
  <c r="N406" i="30"/>
  <c r="N407" i="30"/>
  <c r="N408" i="30"/>
  <c r="N409" i="30"/>
  <c r="N410" i="30"/>
  <c r="N411" i="30"/>
  <c r="N412" i="30"/>
  <c r="N413" i="30"/>
  <c r="N414" i="30"/>
  <c r="N415" i="30"/>
  <c r="N416" i="30"/>
  <c r="N417" i="30"/>
  <c r="N418" i="30"/>
  <c r="N419" i="30"/>
  <c r="N420" i="30"/>
  <c r="N421" i="30"/>
  <c r="N422" i="30"/>
  <c r="N423" i="30"/>
  <c r="N424" i="30"/>
  <c r="N425" i="30"/>
  <c r="N426" i="30"/>
  <c r="N427" i="30"/>
  <c r="N428" i="30"/>
  <c r="N429" i="30"/>
  <c r="N430" i="30"/>
  <c r="N431" i="30"/>
  <c r="N432" i="30"/>
  <c r="N433" i="30"/>
  <c r="N434" i="30"/>
  <c r="N435" i="30"/>
  <c r="N436" i="30"/>
  <c r="N437" i="30"/>
  <c r="N438" i="30"/>
  <c r="N439" i="30"/>
  <c r="N440" i="30"/>
  <c r="N441" i="30"/>
  <c r="N442" i="30"/>
  <c r="N443" i="30"/>
  <c r="N444" i="30"/>
  <c r="N445" i="30"/>
  <c r="N446" i="30"/>
  <c r="N447" i="30"/>
  <c r="N448" i="30"/>
  <c r="N449" i="30"/>
  <c r="N450" i="30"/>
  <c r="N451" i="30"/>
  <c r="N452" i="30"/>
  <c r="N453" i="30"/>
  <c r="N454" i="30"/>
  <c r="N455" i="30"/>
  <c r="N456" i="30"/>
  <c r="N457" i="30"/>
  <c r="N458" i="30"/>
  <c r="N459" i="30"/>
  <c r="N460" i="30"/>
  <c r="N461" i="30"/>
  <c r="N462" i="30"/>
  <c r="N463" i="30"/>
  <c r="N464" i="30"/>
  <c r="N465" i="30"/>
  <c r="N466" i="30"/>
  <c r="N467" i="30"/>
  <c r="N468" i="30"/>
  <c r="N469" i="30"/>
  <c r="N470" i="30"/>
  <c r="N471" i="30"/>
  <c r="N472" i="30"/>
  <c r="N473" i="30"/>
  <c r="N474" i="30"/>
  <c r="N475" i="30"/>
  <c r="N476" i="30"/>
  <c r="N477" i="30"/>
  <c r="N478" i="30"/>
  <c r="N479" i="30"/>
  <c r="N480" i="30"/>
  <c r="N481" i="30"/>
  <c r="N482" i="30"/>
  <c r="N483" i="30"/>
  <c r="N484" i="30"/>
  <c r="N485" i="30"/>
  <c r="N486" i="30"/>
  <c r="N487" i="30"/>
  <c r="N488" i="30"/>
  <c r="N489" i="30"/>
  <c r="N490" i="30"/>
  <c r="N491" i="30"/>
  <c r="N492" i="30"/>
  <c r="N493" i="30"/>
  <c r="N494" i="30"/>
  <c r="N495" i="30"/>
  <c r="N496" i="30"/>
  <c r="N497" i="30"/>
  <c r="N498" i="30"/>
  <c r="N499" i="30"/>
  <c r="N500" i="30"/>
  <c r="N501" i="30"/>
  <c r="N502" i="30"/>
  <c r="N503" i="30"/>
  <c r="N504" i="30"/>
  <c r="N505" i="30"/>
  <c r="N506" i="30"/>
  <c r="N507" i="30"/>
  <c r="N508" i="30"/>
  <c r="N509" i="30"/>
  <c r="N510" i="30"/>
  <c r="N511" i="30"/>
  <c r="N512" i="30"/>
  <c r="N513" i="30"/>
  <c r="N514" i="30"/>
  <c r="N515" i="30"/>
  <c r="N516" i="30"/>
  <c r="N517" i="30"/>
  <c r="N518" i="30"/>
  <c r="N519" i="30"/>
  <c r="N520" i="30"/>
  <c r="N521" i="30"/>
  <c r="N522" i="30"/>
  <c r="N523" i="30"/>
  <c r="N524" i="30"/>
  <c r="N525" i="30"/>
  <c r="N526" i="30"/>
  <c r="N527" i="30"/>
  <c r="N528" i="30"/>
  <c r="N529" i="30"/>
  <c r="N530" i="30"/>
  <c r="N531" i="30"/>
  <c r="N532" i="30"/>
  <c r="N533" i="30"/>
  <c r="N534" i="30"/>
  <c r="N535" i="30"/>
  <c r="N536" i="30"/>
  <c r="N537" i="30"/>
  <c r="N538" i="30"/>
  <c r="N539" i="30"/>
  <c r="N540" i="30"/>
  <c r="N541" i="30"/>
  <c r="N542" i="30"/>
  <c r="N543" i="30"/>
  <c r="N544" i="30"/>
  <c r="N545" i="30"/>
  <c r="N546" i="30"/>
  <c r="N547" i="30"/>
  <c r="N548" i="30"/>
  <c r="N549" i="30"/>
  <c r="N550" i="30"/>
  <c r="N551" i="30"/>
  <c r="N552" i="30"/>
  <c r="N553" i="30"/>
  <c r="N554" i="30"/>
  <c r="N555" i="30"/>
  <c r="N556" i="30"/>
  <c r="N557" i="30"/>
  <c r="N558" i="30"/>
  <c r="N559" i="30"/>
  <c r="N560" i="30"/>
  <c r="N561" i="30"/>
  <c r="N562" i="30"/>
  <c r="N563" i="30"/>
  <c r="N564" i="30"/>
  <c r="N565" i="30"/>
  <c r="N566" i="30"/>
  <c r="N567" i="30"/>
  <c r="N568" i="30"/>
  <c r="N569" i="30"/>
  <c r="N570" i="30"/>
  <c r="N571" i="30"/>
  <c r="N572" i="30"/>
  <c r="N573" i="30"/>
  <c r="N574" i="30"/>
  <c r="N575" i="30"/>
  <c r="N576" i="30"/>
  <c r="N577" i="30"/>
  <c r="N578" i="30"/>
  <c r="N579" i="30"/>
  <c r="N580" i="30"/>
  <c r="N581" i="30"/>
  <c r="N582" i="30"/>
  <c r="N583" i="30"/>
  <c r="N584" i="30"/>
  <c r="N585" i="30"/>
  <c r="N586" i="30"/>
  <c r="N587" i="30"/>
  <c r="N588" i="30"/>
  <c r="N589" i="30"/>
  <c r="N590" i="30"/>
  <c r="N591" i="30"/>
  <c r="N592" i="30"/>
  <c r="N593" i="30"/>
  <c r="N594" i="30"/>
  <c r="N595" i="30"/>
  <c r="N596" i="30"/>
  <c r="N597" i="30"/>
  <c r="N598" i="30"/>
  <c r="N599" i="30"/>
  <c r="N600" i="30"/>
  <c r="N601" i="30"/>
  <c r="N602" i="30"/>
  <c r="N603" i="30"/>
  <c r="N604" i="30"/>
  <c r="N605" i="30"/>
  <c r="N606" i="30"/>
  <c r="N607" i="30"/>
  <c r="N608" i="30"/>
  <c r="N609" i="30"/>
  <c r="N610" i="30"/>
  <c r="N611" i="30"/>
  <c r="N612" i="30"/>
  <c r="N613" i="30"/>
  <c r="N614" i="30"/>
  <c r="N615" i="30"/>
  <c r="N616" i="30"/>
  <c r="N617" i="30"/>
  <c r="N618" i="30"/>
  <c r="N619" i="30"/>
  <c r="N620" i="30"/>
  <c r="N621" i="30"/>
  <c r="N622" i="30"/>
  <c r="N623" i="30"/>
  <c r="N624" i="30"/>
  <c r="N625" i="30"/>
  <c r="N626" i="30"/>
  <c r="N627" i="30"/>
  <c r="N628" i="30"/>
  <c r="N629" i="30"/>
  <c r="N630" i="30"/>
  <c r="N631" i="30"/>
  <c r="N632" i="30"/>
  <c r="N633" i="30"/>
  <c r="N634" i="30"/>
  <c r="N635" i="30"/>
  <c r="N636" i="30"/>
  <c r="N637" i="30"/>
  <c r="N638" i="30"/>
  <c r="N639" i="30"/>
  <c r="N640" i="30"/>
  <c r="N641" i="30"/>
  <c r="N642" i="30"/>
  <c r="N643" i="30"/>
  <c r="N644" i="30"/>
  <c r="N645" i="30"/>
  <c r="N646" i="30"/>
  <c r="N647" i="30"/>
  <c r="N648" i="30"/>
  <c r="N649" i="30"/>
  <c r="N650" i="30"/>
  <c r="N651" i="30"/>
  <c r="N652" i="30"/>
  <c r="N653" i="30"/>
  <c r="N654" i="30"/>
  <c r="N655" i="30"/>
  <c r="N656" i="30"/>
  <c r="N657" i="30"/>
  <c r="N658" i="30"/>
  <c r="N659" i="30"/>
  <c r="N660" i="30"/>
  <c r="N661" i="30"/>
  <c r="N662" i="30"/>
  <c r="N663" i="30"/>
  <c r="N664" i="30"/>
  <c r="N665" i="30"/>
  <c r="N666" i="30"/>
  <c r="N667" i="30"/>
  <c r="N668" i="30"/>
  <c r="N669" i="30"/>
  <c r="N670" i="30"/>
  <c r="N671" i="30"/>
  <c r="N672" i="30"/>
  <c r="N673" i="30"/>
  <c r="N674" i="30"/>
  <c r="N675" i="30"/>
  <c r="N676" i="30"/>
  <c r="N677" i="30"/>
  <c r="N678" i="30"/>
  <c r="N679" i="30"/>
  <c r="N680" i="30"/>
  <c r="N681" i="30"/>
  <c r="N682" i="30"/>
  <c r="N683" i="30"/>
  <c r="N684" i="30"/>
  <c r="N685" i="30"/>
  <c r="N686" i="30"/>
  <c r="N687" i="30"/>
  <c r="N688" i="30"/>
  <c r="N689" i="30"/>
  <c r="N690" i="30"/>
  <c r="N691" i="30"/>
  <c r="N692" i="30"/>
  <c r="N693" i="30"/>
  <c r="N694" i="30"/>
  <c r="N695" i="30"/>
  <c r="N696" i="30"/>
  <c r="N697" i="30"/>
  <c r="N698" i="30"/>
  <c r="N699" i="30"/>
  <c r="N700" i="30"/>
  <c r="N701" i="30"/>
  <c r="N702" i="30"/>
  <c r="N703" i="30"/>
  <c r="N704" i="30"/>
  <c r="N705" i="30"/>
  <c r="N706" i="30"/>
  <c r="N707" i="30"/>
  <c r="N708" i="30"/>
  <c r="N709" i="30"/>
  <c r="N710" i="30"/>
  <c r="N711" i="30"/>
  <c r="N712" i="30"/>
  <c r="N713" i="30"/>
  <c r="N714" i="30"/>
  <c r="N715" i="30"/>
  <c r="N716" i="30"/>
  <c r="N717" i="30"/>
  <c r="N718" i="30"/>
  <c r="N719" i="30"/>
  <c r="N720" i="30"/>
  <c r="N721" i="30"/>
  <c r="N722" i="30"/>
  <c r="N723" i="30"/>
  <c r="N724" i="30"/>
  <c r="N725" i="30"/>
  <c r="N726" i="30"/>
  <c r="N727" i="30"/>
  <c r="N728" i="30"/>
  <c r="N729" i="30"/>
  <c r="N730" i="30"/>
  <c r="N731" i="30"/>
  <c r="N732" i="30"/>
  <c r="N733" i="30"/>
  <c r="N734" i="30"/>
  <c r="N735" i="30"/>
  <c r="N736" i="30"/>
  <c r="AB2" i="12" l="1"/>
  <c r="M12" i="25"/>
  <c r="M13" i="25" s="1"/>
  <c r="M7" i="25"/>
  <c r="M8" i="25" s="1"/>
  <c r="E10" i="25"/>
  <c r="E9" i="25"/>
  <c r="AG2" i="12"/>
  <c r="AG3" i="12"/>
  <c r="AH3" i="12" s="1"/>
  <c r="AI3" i="12" s="1"/>
  <c r="AJ3" i="12" s="1"/>
  <c r="L3" i="12" s="1"/>
  <c r="AG4" i="12"/>
  <c r="AH4" i="12" s="1"/>
  <c r="AI4" i="12" s="1"/>
  <c r="AJ4" i="12" s="1"/>
  <c r="L4" i="12" s="1"/>
  <c r="AG5" i="12"/>
  <c r="AH5" i="12" s="1"/>
  <c r="AI5" i="12" s="1"/>
  <c r="AJ5" i="12" s="1"/>
  <c r="L5" i="12" s="1"/>
  <c r="AG6" i="12"/>
  <c r="AH6" i="12" s="1"/>
  <c r="AG7" i="12"/>
  <c r="AG8" i="12"/>
  <c r="AG9" i="12"/>
  <c r="AG10" i="12"/>
  <c r="AG11" i="12"/>
  <c r="AH11" i="12"/>
  <c r="AG12" i="12"/>
  <c r="AH12" i="12" s="1"/>
  <c r="AG13" i="12"/>
  <c r="AH13" i="12" s="1"/>
  <c r="AG14" i="12"/>
  <c r="AH14" i="12" s="1"/>
  <c r="AI14" i="12" s="1"/>
  <c r="AJ14" i="12" s="1"/>
  <c r="L14" i="12" s="1"/>
  <c r="AG15" i="12"/>
  <c r="AH15" i="12" s="1"/>
  <c r="AG16" i="12"/>
  <c r="AH16" i="12" s="1"/>
  <c r="AI16" i="12" s="1"/>
  <c r="AJ16" i="12" s="1"/>
  <c r="L16" i="12" s="1"/>
  <c r="AG17" i="12"/>
  <c r="AG18" i="12"/>
  <c r="AG19" i="12"/>
  <c r="AG20" i="12"/>
  <c r="AG21" i="12"/>
  <c r="AG22" i="12"/>
  <c r="AH22" i="12" s="1"/>
  <c r="AG23" i="12"/>
  <c r="AH23" i="12" s="1"/>
  <c r="AI23" i="12" s="1"/>
  <c r="AJ23" i="12" s="1"/>
  <c r="L23" i="12" s="1"/>
  <c r="AG24" i="12"/>
  <c r="AH24" i="12" s="1"/>
  <c r="AG25" i="12"/>
  <c r="AG26" i="12"/>
  <c r="AH26" i="12" s="1"/>
  <c r="AG27" i="12"/>
  <c r="AG28" i="12"/>
  <c r="AH28" i="12" s="1"/>
  <c r="AG29" i="12"/>
  <c r="AH29" i="12" s="1"/>
  <c r="AG30" i="12"/>
  <c r="AH30" i="12" s="1"/>
  <c r="AG31" i="12"/>
  <c r="AG32" i="12"/>
  <c r="AH32" i="12" s="1"/>
  <c r="AG33" i="12"/>
  <c r="AG34" i="12"/>
  <c r="AH34" i="12" s="1"/>
  <c r="AG35" i="12"/>
  <c r="AH35" i="12" s="1"/>
  <c r="AI35" i="12" s="1"/>
  <c r="AJ35" i="12" s="1"/>
  <c r="L35" i="12" s="1"/>
  <c r="AG36" i="12"/>
  <c r="AH36" i="12" s="1"/>
  <c r="AG37" i="12"/>
  <c r="AG38" i="12"/>
  <c r="AH38" i="12" s="1"/>
  <c r="AG39" i="12"/>
  <c r="AG40" i="12"/>
  <c r="AH40" i="12" s="1"/>
  <c r="AG41" i="12"/>
  <c r="AG42" i="12"/>
  <c r="AH42" i="12" s="1"/>
  <c r="AG43" i="12"/>
  <c r="AG44" i="12"/>
  <c r="AH44" i="12" s="1"/>
  <c r="AG45" i="12"/>
  <c r="AH45" i="12" s="1"/>
  <c r="AI45" i="12" s="1"/>
  <c r="AJ45" i="12" s="1"/>
  <c r="L45" i="12" s="1"/>
  <c r="AG46" i="12"/>
  <c r="AH46" i="12" s="1"/>
  <c r="AG47" i="12"/>
  <c r="AG48" i="12"/>
  <c r="AH48" i="12" s="1"/>
  <c r="AG49" i="12"/>
  <c r="AG50" i="12"/>
  <c r="AH50" i="12" s="1"/>
  <c r="AG51" i="12"/>
  <c r="AG52" i="12"/>
  <c r="AH52" i="12" s="1"/>
  <c r="AG53" i="12"/>
  <c r="AH53" i="12" s="1"/>
  <c r="AI53" i="12" s="1"/>
  <c r="AJ53" i="12" s="1"/>
  <c r="L53" i="12" s="1"/>
  <c r="AG54" i="12"/>
  <c r="AH54" i="12" s="1"/>
  <c r="AG55" i="12"/>
  <c r="AH55" i="12" s="1"/>
  <c r="AI55" i="12" s="1"/>
  <c r="AG56" i="12"/>
  <c r="AH56" i="12" s="1"/>
  <c r="AG57" i="12"/>
  <c r="AH57" i="12" s="1"/>
  <c r="AI57" i="12" s="1"/>
  <c r="AJ57" i="12" s="1"/>
  <c r="L57" i="12" s="1"/>
  <c r="AG58" i="12"/>
  <c r="AH58" i="12" s="1"/>
  <c r="AG59" i="12"/>
  <c r="AH59" i="12"/>
  <c r="AG60" i="12"/>
  <c r="AG61" i="12"/>
  <c r="AH61" i="12" s="1"/>
  <c r="AG62" i="12"/>
  <c r="AG63" i="12"/>
  <c r="AH63" i="12" s="1"/>
  <c r="AG64" i="12"/>
  <c r="AG65" i="12"/>
  <c r="AH65" i="12" s="1"/>
  <c r="AG66" i="12"/>
  <c r="AH66" i="12" s="1"/>
  <c r="AI66" i="12" s="1"/>
  <c r="AG67" i="12"/>
  <c r="AH67" i="12" s="1"/>
  <c r="AG68" i="12"/>
  <c r="AH68" i="12" s="1"/>
  <c r="AI68" i="12" s="1"/>
  <c r="AG69" i="12"/>
  <c r="AH69" i="12" s="1"/>
  <c r="AG70" i="12"/>
  <c r="AG71" i="12"/>
  <c r="AG72" i="12"/>
  <c r="AH72" i="12" s="1"/>
  <c r="AG73" i="12"/>
  <c r="AG74" i="12"/>
  <c r="AH74" i="12" s="1"/>
  <c r="AG75" i="12"/>
  <c r="AG76" i="12"/>
  <c r="AG77" i="12"/>
  <c r="AH77" i="12" s="1"/>
  <c r="AG78" i="12"/>
  <c r="AG79" i="12"/>
  <c r="AH79" i="12" s="1"/>
  <c r="AG80" i="12"/>
  <c r="AJ80" i="12" s="1"/>
  <c r="L80" i="12" s="1"/>
  <c r="AG81" i="12"/>
  <c r="AH81" i="12" s="1"/>
  <c r="AG82" i="12"/>
  <c r="AH82" i="12" s="1"/>
  <c r="AG83" i="12"/>
  <c r="AH83" i="12" s="1"/>
  <c r="AG84" i="12"/>
  <c r="AG85" i="12"/>
  <c r="AG86" i="12"/>
  <c r="AG87" i="12"/>
  <c r="AH87" i="12" s="1"/>
  <c r="AG88" i="12"/>
  <c r="AG89" i="12"/>
  <c r="AG90" i="12"/>
  <c r="AH90" i="12" s="1"/>
  <c r="AG91" i="12"/>
  <c r="AH91" i="12"/>
  <c r="AG92" i="12"/>
  <c r="AH92" i="12" s="1"/>
  <c r="AG93" i="12"/>
  <c r="AG94" i="12"/>
  <c r="AG95" i="12"/>
  <c r="AG96" i="12"/>
  <c r="AH96" i="12" s="1"/>
  <c r="AG97" i="12"/>
  <c r="AH97" i="12" s="1"/>
  <c r="AG98" i="12"/>
  <c r="AG99" i="12"/>
  <c r="AG100" i="12"/>
  <c r="AH100" i="12" s="1"/>
  <c r="AG101" i="12"/>
  <c r="AG102" i="12"/>
  <c r="AH102" i="12" s="1"/>
  <c r="AG103" i="12"/>
  <c r="AG104" i="12"/>
  <c r="AG105" i="12"/>
  <c r="AG106" i="12"/>
  <c r="AH106" i="12" s="1"/>
  <c r="AI106" i="12" s="1"/>
  <c r="AG107" i="12"/>
  <c r="AG108" i="12"/>
  <c r="AH108" i="12" s="1"/>
  <c r="AG109" i="12"/>
  <c r="AH109" i="12" s="1"/>
  <c r="AG110" i="12"/>
  <c r="AH110" i="12"/>
  <c r="AG111" i="12"/>
  <c r="AG112" i="12"/>
  <c r="AH112" i="12" s="1"/>
  <c r="AI112" i="12" s="1"/>
  <c r="AG113" i="12"/>
  <c r="AH113" i="12" s="1"/>
  <c r="AI113" i="12" s="1"/>
  <c r="AG114" i="12"/>
  <c r="AH114" i="12" s="1"/>
  <c r="AI114" i="12" s="1"/>
  <c r="AG115" i="12"/>
  <c r="AG116" i="12"/>
  <c r="AH116" i="12" s="1"/>
  <c r="AG117" i="12"/>
  <c r="AH117" i="12" s="1"/>
  <c r="AG118" i="12"/>
  <c r="AH118" i="12" s="1"/>
  <c r="AI118" i="12" s="1"/>
  <c r="AG119" i="12"/>
  <c r="AH119" i="12" s="1"/>
  <c r="AG120" i="12"/>
  <c r="AH120" i="12" s="1"/>
  <c r="AI120" i="12" s="1"/>
  <c r="AJ120" i="12" s="1"/>
  <c r="L120" i="12" s="1"/>
  <c r="AG121" i="12"/>
  <c r="AG122" i="12"/>
  <c r="AG123" i="12"/>
  <c r="AG124" i="12"/>
  <c r="AH124" i="12"/>
  <c r="AG125" i="12"/>
  <c r="AG126" i="12"/>
  <c r="AH126" i="12"/>
  <c r="AI126" i="12" s="1"/>
  <c r="AJ126" i="12" s="1"/>
  <c r="L126" i="12" s="1"/>
  <c r="AG127" i="12"/>
  <c r="AG128" i="12"/>
  <c r="AH128" i="12" s="1"/>
  <c r="AG129" i="12"/>
  <c r="AG130" i="12"/>
  <c r="AH130" i="12"/>
  <c r="AG131" i="12"/>
  <c r="AG132" i="12"/>
  <c r="AH132" i="12" s="1"/>
  <c r="AI132" i="12" s="1"/>
  <c r="AG133" i="12"/>
  <c r="AH133" i="12" s="1"/>
  <c r="AI133" i="12" s="1"/>
  <c r="AG134" i="12"/>
  <c r="AG135" i="12"/>
  <c r="AG136" i="12"/>
  <c r="AH136" i="12" s="1"/>
  <c r="AG137" i="12"/>
  <c r="AG138" i="12"/>
  <c r="AG139" i="12"/>
  <c r="AG140" i="12"/>
  <c r="AH140" i="12" s="1"/>
  <c r="AG141" i="12"/>
  <c r="AH141" i="12" s="1"/>
  <c r="AI141" i="12" s="1"/>
  <c r="AG142" i="12"/>
  <c r="AH142" i="12" s="1"/>
  <c r="AG143" i="12"/>
  <c r="AH143" i="12" s="1"/>
  <c r="AG144" i="12"/>
  <c r="AG145" i="12"/>
  <c r="AG146" i="12"/>
  <c r="AH146" i="12" s="1"/>
  <c r="AI146" i="12" s="1"/>
  <c r="AJ146" i="12" s="1"/>
  <c r="L146" i="12" s="1"/>
  <c r="AG147" i="12"/>
  <c r="AG148" i="12"/>
  <c r="AG149" i="12"/>
  <c r="AH149" i="12" s="1"/>
  <c r="AI149" i="12" s="1"/>
  <c r="AG150" i="12"/>
  <c r="AH150" i="12"/>
  <c r="AI150" i="12" s="1"/>
  <c r="AJ150" i="12" s="1"/>
  <c r="L150" i="12" s="1"/>
  <c r="AG151" i="12"/>
  <c r="AH151" i="12" s="1"/>
  <c r="AG152" i="12"/>
  <c r="AH152" i="12" s="1"/>
  <c r="AG153" i="12"/>
  <c r="AG154" i="12"/>
  <c r="AG155" i="12"/>
  <c r="AH155" i="12" s="1"/>
  <c r="AG156" i="12"/>
  <c r="AG157" i="12"/>
  <c r="AH157" i="12" s="1"/>
  <c r="AG158" i="12"/>
  <c r="AH158" i="12"/>
  <c r="AI158" i="12" s="1"/>
  <c r="AJ158" i="12" s="1"/>
  <c r="L158" i="12" s="1"/>
  <c r="AG159" i="12"/>
  <c r="AH159" i="12" s="1"/>
  <c r="AG160" i="12"/>
  <c r="AG161" i="12"/>
  <c r="AG162" i="12"/>
  <c r="AH162" i="12" s="1"/>
  <c r="AI162" i="12" s="1"/>
  <c r="AG163" i="12"/>
  <c r="AG164" i="12"/>
  <c r="AG165" i="12"/>
  <c r="AH165" i="12" s="1"/>
  <c r="AI165" i="12" s="1"/>
  <c r="AG166" i="12"/>
  <c r="AH166" i="12"/>
  <c r="AG167" i="12"/>
  <c r="AG168" i="12"/>
  <c r="AH168" i="12" s="1"/>
  <c r="AG169" i="12"/>
  <c r="AH169" i="12" s="1"/>
  <c r="AG170" i="12"/>
  <c r="AH170" i="12" s="1"/>
  <c r="AG171" i="12"/>
  <c r="AG172" i="12"/>
  <c r="AG173" i="12"/>
  <c r="AH173" i="12" s="1"/>
  <c r="AI173" i="12" s="1"/>
  <c r="AG174" i="12"/>
  <c r="AH174" i="12" s="1"/>
  <c r="AI174" i="12" s="1"/>
  <c r="AJ174" i="12" s="1"/>
  <c r="L174" i="12" s="1"/>
  <c r="AG175" i="12"/>
  <c r="AH175" i="12" s="1"/>
  <c r="AG176" i="12"/>
  <c r="AG177" i="12"/>
  <c r="AG178" i="12"/>
  <c r="AG179" i="12"/>
  <c r="AG180" i="12"/>
  <c r="AG181" i="12"/>
  <c r="AG182" i="12"/>
  <c r="AH182" i="12" s="1"/>
  <c r="AG183" i="12"/>
  <c r="AH183" i="12" s="1"/>
  <c r="AG184" i="12"/>
  <c r="AH184" i="12" s="1"/>
  <c r="AI184" i="12" s="1"/>
  <c r="AG185" i="12"/>
  <c r="AG186" i="12"/>
  <c r="AG187" i="12"/>
  <c r="AH187" i="12" s="1"/>
  <c r="AG188" i="12"/>
  <c r="AG189" i="12"/>
  <c r="AH189" i="12" s="1"/>
  <c r="AG190" i="12"/>
  <c r="AH190" i="12"/>
  <c r="AI190" i="12" s="1"/>
  <c r="AJ190" i="12" s="1"/>
  <c r="AG191" i="12"/>
  <c r="AH191" i="12" s="1"/>
  <c r="AG192" i="12"/>
  <c r="AG193" i="12"/>
  <c r="AI168" i="12"/>
  <c r="AI140" i="12"/>
  <c r="AJ140" i="12" s="1"/>
  <c r="L140" i="12" s="1"/>
  <c r="L190" i="12"/>
  <c r="AH131" i="12"/>
  <c r="AI131" i="12" s="1"/>
  <c r="AJ131" i="12" s="1"/>
  <c r="L131" i="12" s="1"/>
  <c r="AH129" i="12"/>
  <c r="AH179" i="12"/>
  <c r="AI179" i="12"/>
  <c r="AJ179" i="12"/>
  <c r="L179" i="12" s="1"/>
  <c r="AH167" i="12"/>
  <c r="AH163" i="12"/>
  <c r="AH153" i="12"/>
  <c r="AH147" i="12"/>
  <c r="AH139" i="12"/>
  <c r="AI139" i="12" s="1"/>
  <c r="AH135" i="12"/>
  <c r="AH123" i="12"/>
  <c r="AI119" i="12"/>
  <c r="AJ119" i="12" s="1"/>
  <c r="L119" i="12" s="1"/>
  <c r="AI117" i="12"/>
  <c r="AJ117" i="12" s="1"/>
  <c r="L117" i="12" s="1"/>
  <c r="AH115" i="12"/>
  <c r="AI109" i="12"/>
  <c r="AH107" i="12"/>
  <c r="AI107" i="12" s="1"/>
  <c r="AJ107" i="12" s="1"/>
  <c r="L107" i="12" s="1"/>
  <c r="AI102" i="12"/>
  <c r="AJ102" i="12" s="1"/>
  <c r="L102" i="12" s="1"/>
  <c r="AH98" i="12"/>
  <c r="AI98" i="12"/>
  <c r="AH94" i="12"/>
  <c r="AI94" i="12"/>
  <c r="AJ94" i="12"/>
  <c r="L94" i="12" s="1"/>
  <c r="AH88" i="12"/>
  <c r="AI88" i="12"/>
  <c r="AH84" i="12"/>
  <c r="AI84" i="12" s="1"/>
  <c r="AJ84" i="12" s="1"/>
  <c r="L84" i="12" s="1"/>
  <c r="AH80" i="12"/>
  <c r="AI80" i="12" s="1"/>
  <c r="AH78" i="12"/>
  <c r="AH76" i="12"/>
  <c r="AI72" i="12"/>
  <c r="AH70" i="12"/>
  <c r="AI70" i="12"/>
  <c r="AH64" i="12"/>
  <c r="AI64" i="12" s="1"/>
  <c r="AH62" i="12"/>
  <c r="AI115" i="12"/>
  <c r="AJ115" i="12" s="1"/>
  <c r="L115" i="12" s="1"/>
  <c r="AJ114" i="12"/>
  <c r="L114" i="12" s="1"/>
  <c r="AJ112" i="12"/>
  <c r="L112" i="12" s="1"/>
  <c r="AJ106" i="12"/>
  <c r="L106" i="12" s="1"/>
  <c r="AI97" i="12"/>
  <c r="AJ97" i="12" s="1"/>
  <c r="L97" i="12" s="1"/>
  <c r="AI91" i="12"/>
  <c r="AJ91" i="12" s="1"/>
  <c r="L91" i="12" s="1"/>
  <c r="AI87" i="12"/>
  <c r="AI79" i="12"/>
  <c r="AJ79" i="12" s="1"/>
  <c r="L79" i="12" s="1"/>
  <c r="AI69" i="12"/>
  <c r="AJ69" i="12" s="1"/>
  <c r="L69" i="12" s="1"/>
  <c r="AI65" i="12"/>
  <c r="AJ65" i="12" s="1"/>
  <c r="L65" i="12" s="1"/>
  <c r="AI63" i="12"/>
  <c r="AJ63" i="12" s="1"/>
  <c r="L63" i="12" s="1"/>
  <c r="AI59" i="12"/>
  <c r="AJ59" i="12" s="1"/>
  <c r="L59" i="12" s="1"/>
  <c r="AI11" i="12"/>
  <c r="AJ11" i="12" s="1"/>
  <c r="L11" i="12" s="1"/>
  <c r="AH51" i="12"/>
  <c r="AI51" i="12" s="1"/>
  <c r="AJ51" i="12" s="1"/>
  <c r="L51" i="12" s="1"/>
  <c r="AH49" i="12"/>
  <c r="AI49" i="12" s="1"/>
  <c r="AH47" i="12"/>
  <c r="AI47" i="12" s="1"/>
  <c r="AH43" i="12"/>
  <c r="AI43" i="12" s="1"/>
  <c r="AJ43" i="12" s="1"/>
  <c r="L43" i="12" s="1"/>
  <c r="AH41" i="12"/>
  <c r="AH39" i="12"/>
  <c r="AI39" i="12" s="1"/>
  <c r="AJ39" i="12" s="1"/>
  <c r="L39" i="12" s="1"/>
  <c r="AH31" i="12"/>
  <c r="AI31" i="12" s="1"/>
  <c r="AJ31" i="12" s="1"/>
  <c r="L31" i="12" s="1"/>
  <c r="AI29" i="12"/>
  <c r="AJ29" i="12" s="1"/>
  <c r="L29" i="12" s="1"/>
  <c r="AH27" i="12"/>
  <c r="AI27" i="12" s="1"/>
  <c r="AJ27" i="12" s="1"/>
  <c r="L27" i="12" s="1"/>
  <c r="AI13" i="12"/>
  <c r="AH20" i="12"/>
  <c r="AI20" i="12" s="1"/>
  <c r="AH18" i="12"/>
  <c r="AI18" i="12" s="1"/>
  <c r="AI12" i="12"/>
  <c r="AJ12" i="12" s="1"/>
  <c r="L12" i="12" s="1"/>
  <c r="AH10" i="12"/>
  <c r="AI10" i="12" s="1"/>
  <c r="AH8" i="12"/>
  <c r="AH7" i="12"/>
  <c r="AI7" i="12" s="1"/>
  <c r="AJ7" i="12" s="1"/>
  <c r="L7" i="12" s="1"/>
  <c r="AJ66" i="12"/>
  <c r="L66" i="12" s="1"/>
  <c r="AI82" i="12"/>
  <c r="AJ82" i="12" s="1"/>
  <c r="L82" i="12" s="1"/>
  <c r="AJ133" i="12"/>
  <c r="L133" i="12" s="1"/>
  <c r="AJ165" i="12"/>
  <c r="L165" i="12" s="1"/>
  <c r="AI129" i="12"/>
  <c r="AJ129" i="12" s="1"/>
  <c r="L129" i="12" s="1"/>
  <c r="AI74" i="12"/>
  <c r="AJ74" i="12" s="1"/>
  <c r="L74" i="12" s="1"/>
  <c r="AJ88" i="12"/>
  <c r="L88" i="12" s="1"/>
  <c r="AI15" i="12"/>
  <c r="AI90" i="12"/>
  <c r="AJ90" i="12" s="1"/>
  <c r="L90" i="12" s="1"/>
  <c r="AI6" i="12"/>
  <c r="E3" i="7"/>
  <c r="F3" i="7" s="1"/>
  <c r="E2" i="6"/>
  <c r="F2" i="6" s="1"/>
  <c r="G2" i="6" s="1"/>
  <c r="E3" i="5"/>
  <c r="F3" i="5" s="1"/>
  <c r="H3" i="5" s="1"/>
  <c r="AI96" i="12" l="1"/>
  <c r="AJ96" i="12" s="1"/>
  <c r="L96" i="12" s="1"/>
  <c r="AH104" i="12"/>
  <c r="AI104" i="12" s="1"/>
  <c r="AJ104" i="12"/>
  <c r="L104" i="12" s="1"/>
  <c r="AH85" i="12"/>
  <c r="AI85" i="12" s="1"/>
  <c r="AJ85" i="12" s="1"/>
  <c r="L85" i="12" s="1"/>
  <c r="AH73" i="12"/>
  <c r="AI73" i="12" s="1"/>
  <c r="AJ73" i="12"/>
  <c r="L73" i="12" s="1"/>
  <c r="AJ149" i="12"/>
  <c r="L149" i="12" s="1"/>
  <c r="AI142" i="12"/>
  <c r="AJ142" i="12" s="1"/>
  <c r="L142" i="12" s="1"/>
  <c r="AH176" i="12"/>
  <c r="AI176" i="12"/>
  <c r="AI100" i="12"/>
  <c r="AJ100" i="12" s="1"/>
  <c r="L100" i="12" s="1"/>
  <c r="AJ173" i="12"/>
  <c r="L173" i="12" s="1"/>
  <c r="AI81" i="12"/>
  <c r="AJ81" i="12" s="1"/>
  <c r="L81" i="12" s="1"/>
  <c r="AI155" i="12"/>
  <c r="AJ155" i="12" s="1"/>
  <c r="L155" i="12" s="1"/>
  <c r="AI170" i="12"/>
  <c r="AJ170" i="12" s="1"/>
  <c r="L170" i="12" s="1"/>
  <c r="AH125" i="12"/>
  <c r="AI125" i="12" s="1"/>
  <c r="AJ125" i="12" s="1"/>
  <c r="L125" i="12" s="1"/>
  <c r="AH122" i="12"/>
  <c r="AI122" i="12" s="1"/>
  <c r="AH101" i="12"/>
  <c r="AI101" i="12" s="1"/>
  <c r="AJ101" i="12" s="1"/>
  <c r="L101" i="12" s="1"/>
  <c r="AH93" i="12"/>
  <c r="AH86" i="12"/>
  <c r="AI86" i="12" s="1"/>
  <c r="AH19" i="12"/>
  <c r="AI19" i="12" s="1"/>
  <c r="AJ163" i="12"/>
  <c r="L163" i="12" s="1"/>
  <c r="AI163" i="12"/>
  <c r="AJ118" i="12"/>
  <c r="L118" i="12" s="1"/>
  <c r="AI110" i="12"/>
  <c r="AJ110" i="12"/>
  <c r="L110" i="12" s="1"/>
  <c r="AI77" i="12"/>
  <c r="AJ77" i="12" s="1"/>
  <c r="L77" i="12" s="1"/>
  <c r="AH185" i="12"/>
  <c r="AI185" i="12" s="1"/>
  <c r="AJ185" i="12" s="1"/>
  <c r="L185" i="12" s="1"/>
  <c r="AI152" i="12"/>
  <c r="AJ152" i="12" s="1"/>
  <c r="L152" i="12" s="1"/>
  <c r="AJ68" i="12"/>
  <c r="L68" i="12" s="1"/>
  <c r="AJ141" i="12"/>
  <c r="L141" i="12" s="1"/>
  <c r="AI61" i="12"/>
  <c r="AJ61" i="12" s="1"/>
  <c r="L61" i="12" s="1"/>
  <c r="AI153" i="12"/>
  <c r="AJ153" i="12" s="1"/>
  <c r="L153" i="12" s="1"/>
  <c r="AJ6" i="12"/>
  <c r="L6" i="12" s="1"/>
  <c r="AI169" i="12"/>
  <c r="AJ169" i="12" s="1"/>
  <c r="L169" i="12" s="1"/>
  <c r="AH134" i="12"/>
  <c r="AI134" i="12" s="1"/>
  <c r="AI124" i="12"/>
  <c r="AJ124" i="12" s="1"/>
  <c r="L124" i="12" s="1"/>
  <c r="AH181" i="12"/>
  <c r="AI181" i="12" s="1"/>
  <c r="AH111" i="12"/>
  <c r="AI111" i="12" s="1"/>
  <c r="AI108" i="12"/>
  <c r="AJ108" i="12" s="1"/>
  <c r="L108" i="12" s="1"/>
  <c r="AH105" i="12"/>
  <c r="AI130" i="12"/>
  <c r="AJ130" i="12" s="1"/>
  <c r="L130" i="12" s="1"/>
  <c r="AH121" i="12"/>
  <c r="AI121" i="12" s="1"/>
  <c r="AI76" i="12"/>
  <c r="AJ76" i="12"/>
  <c r="L76" i="12" s="1"/>
  <c r="AH154" i="12"/>
  <c r="AI147" i="12"/>
  <c r="AJ147" i="12" s="1"/>
  <c r="L147" i="12" s="1"/>
  <c r="AH144" i="12"/>
  <c r="AI144" i="12"/>
  <c r="AH137" i="12"/>
  <c r="AI137" i="12" s="1"/>
  <c r="AI189" i="12"/>
  <c r="AJ189" i="12" s="1"/>
  <c r="L189" i="12" s="1"/>
  <c r="AH127" i="12"/>
  <c r="AI127" i="12" s="1"/>
  <c r="AJ127" i="12"/>
  <c r="L127" i="12" s="1"/>
  <c r="AI123" i="12"/>
  <c r="AJ123" i="12"/>
  <c r="L123" i="12" s="1"/>
  <c r="AH178" i="12"/>
  <c r="AI178" i="12" s="1"/>
  <c r="AJ178" i="12" s="1"/>
  <c r="L178" i="12" s="1"/>
  <c r="AH171" i="12"/>
  <c r="AI171" i="12" s="1"/>
  <c r="AI157" i="12"/>
  <c r="AJ157" i="12"/>
  <c r="L157" i="12" s="1"/>
  <c r="AI116" i="12"/>
  <c r="AJ116" i="12" s="1"/>
  <c r="L116" i="12" s="1"/>
  <c r="AH75" i="12"/>
  <c r="AI75" i="12"/>
  <c r="AJ75" i="12" s="1"/>
  <c r="L75" i="12" s="1"/>
  <c r="AH71" i="12"/>
  <c r="AI71" i="12" s="1"/>
  <c r="AJ71" i="12" s="1"/>
  <c r="L71" i="12" s="1"/>
  <c r="AJ64" i="12"/>
  <c r="L64" i="12" s="1"/>
  <c r="AH60" i="12"/>
  <c r="AI60" i="12" s="1"/>
  <c r="AI41" i="12"/>
  <c r="AJ41" i="12" s="1"/>
  <c r="L41" i="12" s="1"/>
  <c r="AH37" i="12"/>
  <c r="AI37" i="12" s="1"/>
  <c r="AJ37" i="12" s="1"/>
  <c r="L37" i="12" s="1"/>
  <c r="AH33" i="12"/>
  <c r="AI33" i="12" s="1"/>
  <c r="AJ33" i="12" s="1"/>
  <c r="L33" i="12" s="1"/>
  <c r="AH25" i="12"/>
  <c r="AI25" i="12" s="1"/>
  <c r="AJ25" i="12" s="1"/>
  <c r="L25" i="12" s="1"/>
  <c r="AH21" i="12"/>
  <c r="AI21" i="12" s="1"/>
  <c r="AJ21" i="12" s="1"/>
  <c r="L21" i="12" s="1"/>
  <c r="AH17" i="12"/>
  <c r="AI17" i="12" s="1"/>
  <c r="AJ17" i="12" s="1"/>
  <c r="L17" i="12" s="1"/>
  <c r="AJ13" i="12"/>
  <c r="L13" i="12" s="1"/>
  <c r="AH138" i="12"/>
  <c r="AI138" i="12" s="1"/>
  <c r="AJ138" i="12" s="1"/>
  <c r="L138" i="12" s="1"/>
  <c r="AH95" i="12"/>
  <c r="AI95" i="12" s="1"/>
  <c r="AJ95" i="12" s="1"/>
  <c r="L95" i="12" s="1"/>
  <c r="AJ72" i="12"/>
  <c r="L72" i="12" s="1"/>
  <c r="AI8" i="12"/>
  <c r="AJ8" i="12" s="1"/>
  <c r="L8" i="12" s="1"/>
  <c r="AH160" i="12"/>
  <c r="AI160" i="12" s="1"/>
  <c r="AJ70" i="12"/>
  <c r="L70" i="12" s="1"/>
  <c r="AI67" i="12"/>
  <c r="AJ67" i="12" s="1"/>
  <c r="L67" i="12" s="1"/>
  <c r="AJ15" i="12"/>
  <c r="L15" i="12" s="1"/>
  <c r="AI62" i="12"/>
  <c r="AJ62" i="12" s="1"/>
  <c r="L62" i="12" s="1"/>
  <c r="AJ98" i="12"/>
  <c r="L98" i="12" s="1"/>
  <c r="AI187" i="12"/>
  <c r="AJ187" i="12" s="1"/>
  <c r="L187" i="12" s="1"/>
  <c r="AI182" i="12"/>
  <c r="AJ182" i="12" s="1"/>
  <c r="L182" i="12" s="1"/>
  <c r="AJ162" i="12"/>
  <c r="L162" i="12" s="1"/>
  <c r="AI136" i="12"/>
  <c r="AJ136" i="12" s="1"/>
  <c r="L136" i="12" s="1"/>
  <c r="AH186" i="12"/>
  <c r="AI186" i="12" s="1"/>
  <c r="AJ186" i="12" s="1"/>
  <c r="L186" i="12" s="1"/>
  <c r="AI166" i="12"/>
  <c r="AJ166" i="12" s="1"/>
  <c r="L166" i="12" s="1"/>
  <c r="AJ139" i="12"/>
  <c r="L139" i="12" s="1"/>
  <c r="AJ113" i="12"/>
  <c r="L113" i="12" s="1"/>
  <c r="AH103" i="12"/>
  <c r="AI103" i="12" s="1"/>
  <c r="AJ103" i="12" s="1"/>
  <c r="L103" i="12" s="1"/>
  <c r="AH99" i="12"/>
  <c r="AI99" i="12" s="1"/>
  <c r="AI92" i="12"/>
  <c r="AJ92" i="12" s="1"/>
  <c r="L92" i="12" s="1"/>
  <c r="AH89" i="12"/>
  <c r="AI89" i="12" s="1"/>
  <c r="AH9" i="12"/>
  <c r="AI9" i="12" s="1"/>
  <c r="AJ9" i="12" s="1"/>
  <c r="L9" i="12" s="1"/>
  <c r="AH2" i="12"/>
  <c r="AI2" i="12" s="1"/>
  <c r="AI83" i="12"/>
  <c r="AJ83" i="12" s="1"/>
  <c r="L83" i="12" s="1"/>
  <c r="AI128" i="12"/>
  <c r="AJ128" i="12" s="1"/>
  <c r="L128" i="12" s="1"/>
  <c r="AI78" i="12"/>
  <c r="AJ78" i="12" s="1"/>
  <c r="L78" i="12" s="1"/>
  <c r="AJ10" i="12"/>
  <c r="L10" i="12" s="1"/>
  <c r="AJ109" i="12"/>
  <c r="L109" i="12" s="1"/>
  <c r="AI143" i="12"/>
  <c r="AJ143" i="12" s="1"/>
  <c r="L143" i="12" s="1"/>
  <c r="AI159" i="12"/>
  <c r="AJ159" i="12" s="1"/>
  <c r="L159" i="12" s="1"/>
  <c r="AI175" i="12"/>
  <c r="AJ175" i="12" s="1"/>
  <c r="L175" i="12" s="1"/>
  <c r="AI191" i="12"/>
  <c r="AJ191" i="12" s="1"/>
  <c r="L191" i="12" s="1"/>
  <c r="AJ132" i="12"/>
  <c r="L132" i="12" s="1"/>
  <c r="AJ55" i="12"/>
  <c r="L55" i="12" s="1"/>
  <c r="AJ47" i="12"/>
  <c r="L47" i="12" s="1"/>
  <c r="AJ18" i="12"/>
  <c r="L18" i="12" s="1"/>
  <c r="AJ20" i="12"/>
  <c r="L20" i="12" s="1"/>
  <c r="AJ49" i="12"/>
  <c r="L49" i="12" s="1"/>
  <c r="AI135" i="12"/>
  <c r="AJ135" i="12" s="1"/>
  <c r="L135" i="12" s="1"/>
  <c r="AI151" i="12"/>
  <c r="AJ151" i="12" s="1"/>
  <c r="L151" i="12" s="1"/>
  <c r="AI167" i="12"/>
  <c r="AJ167" i="12" s="1"/>
  <c r="L167" i="12" s="1"/>
  <c r="AI183" i="12"/>
  <c r="AJ183" i="12" s="1"/>
  <c r="L183" i="12" s="1"/>
  <c r="AH193" i="12"/>
  <c r="AI193" i="12" s="1"/>
  <c r="AH180" i="12"/>
  <c r="AI180" i="12" s="1"/>
  <c r="AH177" i="12"/>
  <c r="AI177" i="12" s="1"/>
  <c r="AH164" i="12"/>
  <c r="AI164" i="12" s="1"/>
  <c r="AJ164" i="12" s="1"/>
  <c r="L164" i="12" s="1"/>
  <c r="AH161" i="12"/>
  <c r="AI161" i="12" s="1"/>
  <c r="AH148" i="12"/>
  <c r="AI148" i="12" s="1"/>
  <c r="AH145" i="12"/>
  <c r="AI145" i="12" s="1"/>
  <c r="AJ87" i="12"/>
  <c r="L87" i="12" s="1"/>
  <c r="AH192" i="12"/>
  <c r="AI192" i="12" s="1"/>
  <c r="AJ192" i="12"/>
  <c r="L192" i="12" s="1"/>
  <c r="AJ176" i="12"/>
  <c r="L176" i="12" s="1"/>
  <c r="AH188" i="12"/>
  <c r="AI188" i="12" s="1"/>
  <c r="AH172" i="12"/>
  <c r="AH156" i="12"/>
  <c r="AI156" i="12" s="1"/>
  <c r="AJ168" i="12"/>
  <c r="L168" i="12" s="1"/>
  <c r="AI58" i="12"/>
  <c r="AJ58" i="12" s="1"/>
  <c r="L58" i="12" s="1"/>
  <c r="AI56" i="12"/>
  <c r="AJ56" i="12" s="1"/>
  <c r="L56" i="12" s="1"/>
  <c r="AI54" i="12"/>
  <c r="AJ54" i="12" s="1"/>
  <c r="L54" i="12" s="1"/>
  <c r="AI52" i="12"/>
  <c r="AJ52" i="12" s="1"/>
  <c r="L52" i="12" s="1"/>
  <c r="AI50" i="12"/>
  <c r="AJ50" i="12" s="1"/>
  <c r="L50" i="12" s="1"/>
  <c r="AI48" i="12"/>
  <c r="AJ48" i="12" s="1"/>
  <c r="L48" i="12" s="1"/>
  <c r="AI46" i="12"/>
  <c r="AJ46" i="12" s="1"/>
  <c r="L46" i="12" s="1"/>
  <c r="AI44" i="12"/>
  <c r="AJ44" i="12" s="1"/>
  <c r="L44" i="12" s="1"/>
  <c r="AI42" i="12"/>
  <c r="AJ42" i="12" s="1"/>
  <c r="L42" i="12" s="1"/>
  <c r="AI40" i="12"/>
  <c r="AJ40" i="12" s="1"/>
  <c r="L40" i="12" s="1"/>
  <c r="AI38" i="12"/>
  <c r="AJ38" i="12" s="1"/>
  <c r="L38" i="12" s="1"/>
  <c r="AI36" i="12"/>
  <c r="AJ36" i="12" s="1"/>
  <c r="L36" i="12" s="1"/>
  <c r="AI34" i="12"/>
  <c r="AJ34" i="12" s="1"/>
  <c r="L34" i="12" s="1"/>
  <c r="AI32" i="12"/>
  <c r="AJ32" i="12" s="1"/>
  <c r="L32" i="12" s="1"/>
  <c r="AI30" i="12"/>
  <c r="AJ30" i="12" s="1"/>
  <c r="L30" i="12" s="1"/>
  <c r="AI28" i="12"/>
  <c r="AJ28" i="12" s="1"/>
  <c r="L28" i="12" s="1"/>
  <c r="AI26" i="12"/>
  <c r="AJ26" i="12" s="1"/>
  <c r="L26" i="12" s="1"/>
  <c r="AI24" i="12"/>
  <c r="AJ24" i="12" s="1"/>
  <c r="L24" i="12" s="1"/>
  <c r="AI22" i="12"/>
  <c r="AJ22" i="12" s="1"/>
  <c r="L22" i="12" s="1"/>
  <c r="AJ184" i="12"/>
  <c r="L184" i="12" s="1"/>
  <c r="AJ86" i="12" l="1"/>
  <c r="L86" i="12" s="1"/>
  <c r="AJ137" i="12"/>
  <c r="L137" i="12" s="1"/>
  <c r="AJ121" i="12"/>
  <c r="L121" i="12" s="1"/>
  <c r="AJ19" i="12"/>
  <c r="L19" i="12" s="1"/>
  <c r="AI93" i="12"/>
  <c r="AJ93" i="12" s="1"/>
  <c r="L93" i="12" s="1"/>
  <c r="AJ122" i="12"/>
  <c r="L122" i="12" s="1"/>
  <c r="AJ180" i="12"/>
  <c r="L180" i="12" s="1"/>
  <c r="AJ2" i="12"/>
  <c r="L2" i="12" s="1"/>
  <c r="AJ160" i="12"/>
  <c r="L160" i="12" s="1"/>
  <c r="AJ171" i="12"/>
  <c r="L171" i="12" s="1"/>
  <c r="AJ144" i="12"/>
  <c r="L144" i="12" s="1"/>
  <c r="AI154" i="12"/>
  <c r="AJ154" i="12" s="1"/>
  <c r="L154" i="12" s="1"/>
  <c r="AJ181" i="12"/>
  <c r="L181" i="12" s="1"/>
  <c r="AJ134" i="12"/>
  <c r="L134" i="12" s="1"/>
  <c r="AJ89" i="12"/>
  <c r="L89" i="12" s="1"/>
  <c r="AI105" i="12"/>
  <c r="AJ105" i="12" s="1"/>
  <c r="L105" i="12" s="1"/>
  <c r="AJ60" i="12"/>
  <c r="L60" i="12" s="1"/>
  <c r="AJ99" i="12"/>
  <c r="L99" i="12" s="1"/>
  <c r="AJ111" i="12"/>
  <c r="L111" i="12" s="1"/>
  <c r="AJ145" i="12"/>
  <c r="L145" i="12" s="1"/>
  <c r="AJ161" i="12"/>
  <c r="L161" i="12" s="1"/>
  <c r="AJ156" i="12"/>
  <c r="L156" i="12" s="1"/>
  <c r="AJ188" i="12"/>
  <c r="L188" i="12" s="1"/>
  <c r="AJ177" i="12"/>
  <c r="L177" i="12" s="1"/>
  <c r="AJ193" i="12"/>
  <c r="L193" i="12" s="1"/>
  <c r="AI172" i="12"/>
  <c r="AJ172" i="12" s="1"/>
  <c r="L172" i="12" s="1"/>
  <c r="AJ148" i="12"/>
  <c r="L148" i="12" s="1"/>
  <c r="T86" i="12" l="1"/>
  <c r="S151" i="12"/>
  <c r="Q115" i="12"/>
  <c r="Q110" i="12"/>
  <c r="T144" i="12"/>
  <c r="T131" i="12"/>
  <c r="T127" i="12"/>
  <c r="T62" i="12"/>
  <c r="R43" i="12"/>
  <c r="S98" i="12"/>
  <c r="Q43" i="12"/>
  <c r="S72" i="12"/>
  <c r="Q182" i="12"/>
  <c r="S130" i="12"/>
  <c r="R11" i="12"/>
  <c r="Q134" i="12"/>
  <c r="S191" i="12"/>
  <c r="S136" i="12"/>
  <c r="Q155" i="12"/>
  <c r="T8" i="12"/>
  <c r="R106" i="12"/>
  <c r="T120" i="12"/>
  <c r="R71" i="12"/>
  <c r="T14" i="12"/>
  <c r="S112" i="12"/>
  <c r="Q93" i="12"/>
  <c r="Q2" i="12"/>
  <c r="Q154" i="12"/>
  <c r="S155" i="12"/>
  <c r="T125" i="12"/>
  <c r="S182" i="12"/>
  <c r="R184" i="12"/>
  <c r="S76" i="12"/>
  <c r="R165" i="12"/>
  <c r="T153" i="12"/>
  <c r="Q157" i="12"/>
  <c r="T179" i="12"/>
  <c r="S51" i="12"/>
  <c r="S133" i="12"/>
  <c r="R171" i="12"/>
  <c r="S100" i="12"/>
  <c r="R192" i="12"/>
  <c r="S188" i="12"/>
  <c r="T61" i="12"/>
  <c r="S163" i="12"/>
  <c r="Q162" i="12"/>
  <c r="Q51" i="12"/>
  <c r="R24" i="12"/>
  <c r="S122" i="12"/>
  <c r="R18" i="12"/>
  <c r="T145" i="12"/>
  <c r="R158" i="12"/>
  <c r="R182" i="12"/>
  <c r="T141" i="12"/>
  <c r="S153" i="12"/>
  <c r="R189" i="12"/>
  <c r="Q62" i="12"/>
  <c r="R66" i="12"/>
  <c r="Q123" i="12"/>
  <c r="S109" i="12"/>
  <c r="S17" i="12"/>
  <c r="Q192" i="12"/>
  <c r="Q13" i="12"/>
  <c r="R115" i="12"/>
  <c r="S2" i="12"/>
  <c r="Q29" i="12"/>
  <c r="S80" i="12" l="1"/>
  <c r="S142" i="12"/>
  <c r="Q167" i="12"/>
  <c r="Q22" i="12"/>
  <c r="R118" i="12"/>
  <c r="T132" i="12"/>
  <c r="S181" i="12"/>
  <c r="Q121" i="12"/>
  <c r="S123" i="12"/>
  <c r="T139" i="12"/>
  <c r="T185" i="12"/>
  <c r="Q33" i="12"/>
  <c r="S10" i="12"/>
  <c r="R117" i="12"/>
  <c r="Q26" i="12"/>
  <c r="R28" i="12"/>
  <c r="Q18" i="12"/>
  <c r="S117" i="12"/>
  <c r="Q127" i="12"/>
  <c r="R82" i="12"/>
  <c r="Q78" i="12"/>
  <c r="R191" i="12"/>
  <c r="S157" i="12"/>
  <c r="T165" i="12"/>
  <c r="T123" i="12"/>
  <c r="R174" i="12"/>
  <c r="Q181" i="12"/>
  <c r="R133" i="12"/>
  <c r="T32" i="12"/>
  <c r="Q183" i="12"/>
  <c r="S150" i="12"/>
  <c r="S91" i="12"/>
  <c r="T154" i="12"/>
  <c r="Q120" i="12"/>
  <c r="Q17" i="12"/>
  <c r="T42" i="12"/>
  <c r="T78" i="12"/>
  <c r="R95" i="12"/>
  <c r="S165" i="12"/>
  <c r="R173" i="12"/>
  <c r="Q106" i="12"/>
  <c r="S12" i="12"/>
  <c r="S190" i="12"/>
  <c r="T69" i="12"/>
  <c r="T170" i="12"/>
  <c r="T40" i="12"/>
  <c r="S62" i="12"/>
  <c r="T76" i="12"/>
  <c r="Q150" i="12"/>
  <c r="S15" i="12"/>
  <c r="Q21" i="12"/>
  <c r="Q89" i="12"/>
  <c r="R3" i="12"/>
  <c r="Q25" i="12"/>
  <c r="T171" i="12"/>
  <c r="T119" i="12"/>
  <c r="R185" i="12"/>
  <c r="Q30" i="12"/>
  <c r="S146" i="12"/>
  <c r="Q164" i="12"/>
  <c r="Q74" i="12"/>
  <c r="R46" i="12"/>
  <c r="T58" i="12"/>
  <c r="T39" i="12"/>
  <c r="R116" i="12"/>
  <c r="T178" i="12"/>
  <c r="R75" i="12"/>
  <c r="S164" i="12"/>
  <c r="R144" i="12"/>
  <c r="R80" i="12"/>
  <c r="R147" i="12"/>
  <c r="T156" i="12"/>
  <c r="R74" i="12"/>
  <c r="R170" i="12"/>
  <c r="T167" i="12"/>
  <c r="Q149" i="12"/>
  <c r="Q177" i="12"/>
  <c r="T68" i="12"/>
  <c r="T22" i="12"/>
  <c r="S11" i="12"/>
  <c r="S96" i="12"/>
  <c r="T142" i="12"/>
  <c r="R78" i="12"/>
  <c r="S144" i="12"/>
  <c r="Q171" i="12"/>
  <c r="Q38" i="12"/>
  <c r="R122" i="12"/>
  <c r="T136" i="12"/>
  <c r="S189" i="12"/>
  <c r="Q137" i="12"/>
  <c r="T135" i="12"/>
  <c r="T155" i="12"/>
  <c r="T124" i="12"/>
  <c r="R114" i="12"/>
  <c r="S19" i="12"/>
  <c r="Q159" i="12"/>
  <c r="S140" i="12"/>
  <c r="T48" i="12"/>
  <c r="T130" i="12"/>
  <c r="R32" i="12"/>
  <c r="Q84" i="12"/>
  <c r="R39" i="12"/>
  <c r="Q53" i="12"/>
  <c r="Q185" i="12"/>
  <c r="S141" i="12"/>
  <c r="R163" i="12"/>
  <c r="S68" i="12"/>
  <c r="R176" i="12"/>
  <c r="S180" i="12"/>
  <c r="R99" i="12"/>
  <c r="T146" i="12"/>
  <c r="S85" i="12"/>
  <c r="S33" i="12"/>
  <c r="R47" i="12"/>
  <c r="Q142" i="12"/>
  <c r="S81" i="12"/>
  <c r="S7" i="12"/>
  <c r="Q77" i="12"/>
  <c r="S106" i="12"/>
  <c r="S38" i="12"/>
  <c r="T151" i="12"/>
  <c r="S177" i="12"/>
  <c r="R169" i="12"/>
  <c r="Q4" i="12"/>
  <c r="T97" i="12"/>
  <c r="S64" i="12"/>
  <c r="R121" i="12"/>
  <c r="T80" i="12"/>
  <c r="T64" i="12"/>
  <c r="T16" i="12"/>
  <c r="S9" i="12"/>
  <c r="T138" i="12"/>
  <c r="R62" i="12"/>
  <c r="Q16" i="12"/>
  <c r="S120" i="12"/>
  <c r="Q101" i="12"/>
  <c r="Q47" i="12"/>
  <c r="Q160" i="12"/>
  <c r="S159" i="12"/>
  <c r="S23" i="12"/>
  <c r="S184" i="12"/>
  <c r="R188" i="12"/>
  <c r="S92" i="12"/>
  <c r="R167" i="12"/>
  <c r="T188" i="12"/>
  <c r="R103" i="12"/>
  <c r="S131" i="12"/>
  <c r="Q125" i="12"/>
  <c r="T73" i="12"/>
  <c r="R178" i="12"/>
  <c r="R54" i="12"/>
  <c r="Q61" i="12"/>
  <c r="T43" i="12"/>
  <c r="R120" i="12"/>
  <c r="T186" i="12"/>
  <c r="R83" i="12"/>
  <c r="S166" i="12"/>
  <c r="R152" i="12"/>
  <c r="R88" i="12"/>
  <c r="R149" i="12"/>
  <c r="T168" i="12"/>
  <c r="S89" i="12"/>
  <c r="R186" i="12"/>
  <c r="T175" i="12"/>
  <c r="T95" i="12"/>
  <c r="R175" i="12"/>
  <c r="Q114" i="12"/>
  <c r="S21" i="12"/>
  <c r="S192" i="12"/>
  <c r="T85" i="12"/>
  <c r="S175" i="12"/>
  <c r="Q170" i="12"/>
  <c r="S65" i="12"/>
  <c r="S66" i="12"/>
  <c r="S39" i="12"/>
  <c r="S22" i="12"/>
  <c r="T87" i="12"/>
  <c r="T140" i="12"/>
  <c r="R130" i="12"/>
  <c r="Q12" i="12"/>
  <c r="Q175" i="12"/>
  <c r="S148" i="12"/>
  <c r="Q28" i="12"/>
  <c r="Q168" i="12"/>
  <c r="T29" i="12"/>
  <c r="R5" i="12"/>
  <c r="Q190" i="12"/>
  <c r="T7" i="12"/>
  <c r="Q54" i="12"/>
  <c r="R111" i="12"/>
  <c r="T49" i="12"/>
  <c r="R89" i="12"/>
  <c r="Q161" i="12"/>
  <c r="T147" i="12"/>
  <c r="S161" i="12"/>
  <c r="Q126" i="12"/>
  <c r="Q179" i="12"/>
  <c r="T77" i="12"/>
  <c r="Q97" i="12"/>
  <c r="S116" i="12"/>
  <c r="T182" i="12"/>
  <c r="T35" i="12"/>
  <c r="R128" i="12"/>
  <c r="Q79" i="12"/>
  <c r="R13" i="12"/>
  <c r="T84" i="12"/>
  <c r="S8" i="12"/>
  <c r="T183" i="12"/>
  <c r="T157" i="12"/>
  <c r="T160" i="12"/>
  <c r="R126" i="12"/>
  <c r="Q32" i="12"/>
  <c r="S186" i="12"/>
  <c r="S52" i="12"/>
  <c r="Q104" i="12"/>
  <c r="Q75" i="12"/>
  <c r="Q39" i="12"/>
  <c r="T89" i="12"/>
  <c r="Q37" i="12"/>
  <c r="T30" i="12"/>
  <c r="R129" i="12"/>
  <c r="S83" i="12"/>
  <c r="R15" i="12"/>
  <c r="Q11" i="12"/>
  <c r="S70" i="12"/>
  <c r="S69" i="12"/>
  <c r="R124" i="12"/>
  <c r="T118" i="12"/>
  <c r="S167" i="12"/>
  <c r="R91" i="12"/>
  <c r="S113" i="12"/>
  <c r="S170" i="12"/>
  <c r="Q131" i="12"/>
  <c r="R148" i="12"/>
  <c r="S27" i="12"/>
  <c r="R92" i="12"/>
  <c r="Q70" i="12"/>
  <c r="R153" i="12"/>
  <c r="R193" i="12"/>
  <c r="T176" i="12"/>
  <c r="T56" i="12"/>
  <c r="T189" i="12"/>
  <c r="Q133" i="12"/>
  <c r="R142" i="12"/>
  <c r="S127" i="12"/>
  <c r="R9" i="12"/>
  <c r="R55" i="12"/>
  <c r="T94" i="12"/>
  <c r="S118" i="12"/>
  <c r="R23" i="12"/>
  <c r="T59" i="12"/>
  <c r="Q99" i="12"/>
  <c r="T11" i="12"/>
  <c r="T27" i="12"/>
  <c r="R34" i="12"/>
  <c r="R60" i="12"/>
  <c r="Q88" i="12"/>
  <c r="Q158" i="12"/>
  <c r="T19" i="12"/>
  <c r="T96" i="12"/>
  <c r="T20" i="12"/>
  <c r="S102" i="12"/>
  <c r="Q27" i="12"/>
  <c r="Q116" i="12"/>
  <c r="Q184" i="12"/>
  <c r="T190" i="12"/>
  <c r="R86" i="12"/>
  <c r="T101" i="12"/>
  <c r="S158" i="12"/>
  <c r="Q111" i="12"/>
  <c r="R136" i="12"/>
  <c r="S20" i="12"/>
  <c r="T52" i="12"/>
  <c r="Q130" i="12"/>
  <c r="R141" i="12"/>
  <c r="R183" i="12"/>
  <c r="T164" i="12"/>
  <c r="S185" i="12"/>
  <c r="T149" i="12"/>
  <c r="T163" i="12"/>
  <c r="Q6" i="12"/>
  <c r="T100" i="12"/>
  <c r="Q7" i="12"/>
  <c r="S41" i="12"/>
  <c r="R107" i="12"/>
  <c r="T31" i="12"/>
  <c r="S87" i="12"/>
  <c r="Q100" i="12"/>
  <c r="Q186" i="12"/>
  <c r="T174" i="12"/>
  <c r="Q8" i="12"/>
  <c r="R67" i="12"/>
  <c r="S105" i="12"/>
  <c r="S160" i="12"/>
  <c r="Q119" i="12"/>
  <c r="R140" i="12"/>
  <c r="S48" i="12"/>
  <c r="R72" i="12"/>
  <c r="R36" i="12"/>
  <c r="R143" i="12"/>
  <c r="R187" i="12"/>
  <c r="Q193" i="12"/>
  <c r="R166" i="12"/>
  <c r="T82" i="12"/>
  <c r="T45" i="12"/>
  <c r="T25" i="12"/>
  <c r="Q112" i="12"/>
  <c r="Q41" i="12"/>
  <c r="R41" i="12"/>
  <c r="S3" i="12"/>
  <c r="T44" i="12"/>
  <c r="Q140" i="12"/>
  <c r="T150" i="12"/>
  <c r="Q36" i="12"/>
  <c r="T113" i="12"/>
  <c r="S138" i="12"/>
  <c r="S178" i="12"/>
  <c r="Q147" i="12"/>
  <c r="R180" i="12"/>
  <c r="R10" i="12"/>
  <c r="S45" i="12"/>
  <c r="R110" i="12"/>
  <c r="R161" i="12"/>
  <c r="T112" i="12"/>
  <c r="S145" i="12"/>
  <c r="R50" i="12"/>
  <c r="Q153" i="12"/>
  <c r="S107" i="12"/>
  <c r="T115" i="12"/>
  <c r="T161" i="12"/>
  <c r="S28" i="12"/>
  <c r="Q45" i="12"/>
  <c r="S18" i="12"/>
  <c r="T63" i="12"/>
  <c r="R33" i="12"/>
  <c r="T54" i="12"/>
  <c r="S78" i="12"/>
  <c r="Q72" i="12"/>
  <c r="T37" i="12"/>
  <c r="S71" i="12"/>
  <c r="R98" i="12"/>
  <c r="R108" i="12"/>
  <c r="Q174" i="12"/>
  <c r="S42" i="12"/>
  <c r="R73" i="12"/>
  <c r="T38" i="12"/>
  <c r="R125" i="12"/>
  <c r="S63" i="12"/>
  <c r="Q92" i="12"/>
  <c r="T106" i="12"/>
  <c r="S171" i="12"/>
  <c r="S43" i="12"/>
  <c r="S121" i="12"/>
  <c r="S168" i="12"/>
  <c r="Q135" i="12"/>
  <c r="R156" i="12"/>
  <c r="S93" i="12"/>
  <c r="R96" i="12"/>
  <c r="Q86" i="12"/>
  <c r="R151" i="12"/>
  <c r="R44" i="12"/>
  <c r="T184" i="12"/>
  <c r="S56" i="12"/>
  <c r="Q105" i="12"/>
  <c r="R150" i="12"/>
  <c r="R51" i="12"/>
  <c r="R77" i="12"/>
  <c r="T4" i="12"/>
  <c r="Q73" i="12"/>
  <c r="R127" i="12"/>
  <c r="Q31" i="12"/>
  <c r="S58" i="12"/>
  <c r="Q136" i="12"/>
  <c r="T110" i="12"/>
  <c r="Q195" i="12"/>
  <c r="Q44" i="12"/>
  <c r="T105" i="12"/>
  <c r="S125" i="12"/>
  <c r="S172" i="12"/>
  <c r="Q139" i="12"/>
  <c r="R160" i="12"/>
  <c r="R63" i="12"/>
  <c r="R100" i="12"/>
  <c r="Q90" i="12"/>
  <c r="R155" i="12"/>
  <c r="T104" i="12"/>
  <c r="Q113" i="12"/>
  <c r="R137" i="12"/>
  <c r="R64" i="12"/>
  <c r="R132" i="12"/>
  <c r="S154" i="12"/>
  <c r="R70" i="12"/>
  <c r="Q188" i="12"/>
  <c r="Q35" i="12"/>
  <c r="S114" i="12"/>
  <c r="S67" i="12"/>
  <c r="S124" i="12"/>
  <c r="M3" i="12"/>
  <c r="M189" i="12"/>
  <c r="M2" i="12"/>
  <c r="M69" i="12"/>
  <c r="M153" i="12"/>
  <c r="M12" i="12"/>
  <c r="Q176" i="12"/>
  <c r="Q69" i="12"/>
  <c r="Q3" i="12"/>
  <c r="Q55" i="12"/>
  <c r="T3" i="12"/>
  <c r="T26" i="12"/>
  <c r="R61" i="12"/>
  <c r="S26" i="12"/>
  <c r="R68" i="12"/>
  <c r="Q23" i="12"/>
  <c r="S57" i="12"/>
  <c r="Q9" i="12"/>
  <c r="T74" i="12"/>
  <c r="S82" i="12"/>
  <c r="R58" i="12"/>
  <c r="S183" i="12"/>
  <c r="T166" i="12"/>
  <c r="Q172" i="12"/>
  <c r="R104" i="12"/>
  <c r="R6" i="12"/>
  <c r="Q10" i="12"/>
  <c r="R119" i="12"/>
  <c r="T47" i="12"/>
  <c r="S59" i="12"/>
  <c r="T70" i="12"/>
  <c r="Q138" i="12"/>
  <c r="R94" i="12"/>
  <c r="Q59" i="12"/>
  <c r="T13" i="12"/>
  <c r="Q95" i="12"/>
  <c r="Q20" i="12"/>
  <c r="S35" i="12"/>
  <c r="R21" i="12"/>
  <c r="S73" i="12"/>
  <c r="R52" i="12"/>
  <c r="Q156" i="12"/>
  <c r="Q124" i="12"/>
  <c r="Q42" i="12"/>
  <c r="R26" i="12"/>
  <c r="Q19" i="12"/>
  <c r="R109" i="12"/>
  <c r="Q65" i="12"/>
  <c r="S14" i="12"/>
  <c r="R85" i="12"/>
  <c r="T60" i="12"/>
  <c r="S5" i="12"/>
  <c r="Q128" i="12"/>
  <c r="Q34" i="12"/>
  <c r="Q50" i="12"/>
  <c r="Q5" i="12"/>
  <c r="R113" i="12"/>
  <c r="T50" i="12"/>
  <c r="T18" i="12"/>
  <c r="R81" i="12"/>
  <c r="R57" i="12"/>
  <c r="S13" i="12"/>
  <c r="S179" i="12"/>
  <c r="T158" i="12"/>
  <c r="T71" i="12"/>
  <c r="S24" i="12"/>
  <c r="Q57" i="12"/>
  <c r="R65" i="12"/>
  <c r="T67" i="12"/>
  <c r="R8" i="12"/>
  <c r="Q63" i="12"/>
  <c r="S74" i="12"/>
  <c r="T5" i="12"/>
  <c r="T33" i="12"/>
  <c r="R42" i="12"/>
  <c r="R14" i="12"/>
  <c r="S53" i="12"/>
  <c r="R112" i="12"/>
  <c r="R20" i="12"/>
  <c r="R53" i="12"/>
  <c r="T102" i="12"/>
  <c r="S126" i="12"/>
  <c r="R16" i="12"/>
  <c r="T46" i="12"/>
  <c r="R40" i="12"/>
  <c r="R131" i="12"/>
  <c r="T23" i="12"/>
  <c r="Q52" i="12"/>
  <c r="S79" i="12"/>
  <c r="R90" i="12"/>
  <c r="Q82" i="12"/>
  <c r="Q148" i="12"/>
  <c r="Q180" i="12"/>
  <c r="T134" i="12"/>
  <c r="S135" i="12"/>
  <c r="R4" i="12"/>
  <c r="S95" i="12"/>
  <c r="T129" i="12"/>
  <c r="S129" i="12"/>
  <c r="S162" i="12"/>
  <c r="S31" i="12"/>
  <c r="Q163" i="12"/>
  <c r="R164" i="12"/>
  <c r="S37" i="12"/>
  <c r="S46" i="12"/>
  <c r="S84" i="12"/>
  <c r="Q94" i="12"/>
  <c r="R145" i="12"/>
  <c r="R177" i="12"/>
  <c r="T128" i="12"/>
  <c r="T192" i="12"/>
  <c r="S193" i="12"/>
  <c r="S119" i="12"/>
  <c r="R154" i="12"/>
  <c r="T107" i="12"/>
  <c r="Q141" i="12"/>
  <c r="R134" i="12"/>
  <c r="T193" i="12"/>
  <c r="T15" i="12"/>
  <c r="R45" i="12"/>
  <c r="T72" i="12"/>
  <c r="R69" i="12"/>
  <c r="S128" i="12"/>
  <c r="S16" i="12"/>
  <c r="T34" i="12"/>
  <c r="Q67" i="12"/>
  <c r="S49" i="12"/>
  <c r="R123" i="12"/>
  <c r="R7" i="12"/>
  <c r="R17" i="12"/>
  <c r="S61" i="12"/>
  <c r="T24" i="12"/>
  <c r="Q108" i="12"/>
  <c r="Q132" i="12"/>
  <c r="Q166" i="12"/>
  <c r="T10" i="12"/>
  <c r="Q49" i="12"/>
  <c r="S110" i="12"/>
  <c r="R35" i="12"/>
  <c r="Q91" i="12"/>
  <c r="Q80" i="12"/>
  <c r="Q56" i="12"/>
  <c r="R102" i="12"/>
  <c r="Q152" i="12"/>
  <c r="T126" i="12"/>
  <c r="S147" i="12"/>
  <c r="R19" i="12"/>
  <c r="T121" i="12"/>
  <c r="Q76" i="12"/>
  <c r="S90" i="12"/>
  <c r="Q87" i="12"/>
  <c r="S25" i="12"/>
  <c r="R29" i="12"/>
  <c r="T83" i="12"/>
  <c r="S108" i="12"/>
  <c r="T90" i="12"/>
  <c r="R38" i="12"/>
  <c r="S40" i="12"/>
  <c r="S4" i="12"/>
  <c r="T17" i="12"/>
  <c r="M8" i="12"/>
  <c r="O2" i="12"/>
  <c r="M17" i="12"/>
  <c r="P9" i="12"/>
  <c r="O24" i="12"/>
  <c r="O32" i="12"/>
  <c r="O40" i="12"/>
  <c r="P26" i="12"/>
  <c r="P42" i="12"/>
  <c r="P51" i="12"/>
  <c r="P59" i="12"/>
  <c r="O43" i="12"/>
  <c r="M59" i="12"/>
  <c r="O67" i="12"/>
  <c r="O75" i="12"/>
  <c r="O83" i="12"/>
  <c r="O91" i="12"/>
  <c r="O99" i="12"/>
  <c r="N42" i="12"/>
  <c r="O68" i="12"/>
  <c r="O84" i="12"/>
  <c r="M11" i="12"/>
  <c r="O13" i="12"/>
  <c r="M10" i="12"/>
  <c r="P27" i="12"/>
  <c r="M38" i="12"/>
  <c r="M27" i="12"/>
  <c r="O46" i="12"/>
  <c r="N57" i="12"/>
  <c r="N44" i="12"/>
  <c r="P62" i="12"/>
  <c r="M73" i="12"/>
  <c r="N84" i="12"/>
  <c r="P94" i="12"/>
  <c r="O25" i="12"/>
  <c r="N69" i="12"/>
  <c r="N89" i="12"/>
  <c r="O104" i="12"/>
  <c r="O112" i="12"/>
  <c r="O120" i="12"/>
  <c r="O128" i="12"/>
  <c r="P3" i="12"/>
  <c r="P14" i="12"/>
  <c r="N18" i="12"/>
  <c r="P17" i="12"/>
  <c r="N31" i="12"/>
  <c r="P41" i="12"/>
  <c r="M33" i="12"/>
  <c r="M50" i="12"/>
  <c r="P4" i="12"/>
  <c r="P50" i="12"/>
  <c r="N66" i="12"/>
  <c r="P76" i="12"/>
  <c r="N2" i="12"/>
  <c r="N10" i="12"/>
  <c r="O6" i="12"/>
  <c r="M19" i="12"/>
  <c r="M14" i="12"/>
  <c r="O26" i="12"/>
  <c r="O34" i="12"/>
  <c r="O42" i="12"/>
  <c r="P30" i="12"/>
  <c r="P45" i="12"/>
  <c r="P53" i="12"/>
  <c r="O20" i="12"/>
  <c r="M47" i="12"/>
  <c r="O61" i="12"/>
  <c r="O69" i="12"/>
  <c r="O77" i="12"/>
  <c r="O85" i="12"/>
  <c r="O93" i="12"/>
  <c r="O101" i="12"/>
  <c r="N52" i="12"/>
  <c r="O72" i="12"/>
  <c r="N3" i="12"/>
  <c r="P13" i="12"/>
  <c r="O17" i="12"/>
  <c r="N16" i="12"/>
  <c r="M30" i="12"/>
  <c r="N41" i="12"/>
  <c r="P32" i="12"/>
  <c r="N49" i="12"/>
  <c r="M49" i="12"/>
  <c r="M65" i="12"/>
  <c r="N76" i="12"/>
  <c r="P86" i="12"/>
  <c r="M97" i="12"/>
  <c r="O47" i="12"/>
  <c r="O74" i="12"/>
  <c r="N93" i="12"/>
  <c r="O106" i="12"/>
  <c r="O114" i="12"/>
  <c r="O122" i="12"/>
  <c r="O130" i="12"/>
  <c r="P6" i="12"/>
  <c r="N4" i="12"/>
  <c r="P20" i="12"/>
  <c r="N23" i="12"/>
  <c r="P33" i="12"/>
  <c r="M44" i="12"/>
  <c r="M39" i="12"/>
  <c r="O52" i="12"/>
  <c r="N24" i="12"/>
  <c r="P56" i="12"/>
  <c r="P68" i="12"/>
  <c r="M79" i="12"/>
  <c r="N90" i="12"/>
  <c r="P100" i="12"/>
  <c r="M4" i="12"/>
  <c r="N12" i="12"/>
  <c r="O10" i="12"/>
  <c r="M21" i="12"/>
  <c r="M18" i="12"/>
  <c r="O28" i="12"/>
  <c r="O36" i="12"/>
  <c r="O44" i="12"/>
  <c r="P34" i="12"/>
  <c r="P47" i="12"/>
  <c r="P55" i="12"/>
  <c r="O27" i="12"/>
  <c r="M51" i="12"/>
  <c r="O63" i="12"/>
  <c r="O71" i="12"/>
  <c r="O79" i="12"/>
  <c r="O87" i="12"/>
  <c r="O95" i="12"/>
  <c r="O103" i="12"/>
  <c r="O60" i="12"/>
  <c r="O76" i="12"/>
  <c r="P5" i="12"/>
  <c r="O3" i="12"/>
  <c r="N20" i="12"/>
  <c r="P21" i="12"/>
  <c r="N33" i="12"/>
  <c r="P43" i="12"/>
  <c r="M37" i="12"/>
  <c r="M52" i="12"/>
  <c r="O23" i="12"/>
  <c r="P54" i="12"/>
  <c r="N68" i="12"/>
  <c r="P78" i="12"/>
  <c r="M89" i="12"/>
  <c r="N100" i="12"/>
  <c r="N56" i="12"/>
  <c r="N79" i="12"/>
  <c r="N97" i="12"/>
  <c r="O108" i="12"/>
  <c r="O116" i="12"/>
  <c r="O124" i="12"/>
  <c r="N38" i="12"/>
  <c r="M9" i="12"/>
  <c r="N9" i="12"/>
  <c r="M6" i="12"/>
  <c r="P25" i="12"/>
  <c r="M36" i="12"/>
  <c r="M23" i="12"/>
  <c r="P44" i="12"/>
  <c r="N55" i="12"/>
  <c r="N36" i="12"/>
  <c r="P60" i="12"/>
  <c r="M71" i="12"/>
  <c r="N82" i="12"/>
  <c r="P92" i="12"/>
  <c r="N14" i="12"/>
  <c r="O30" i="12"/>
  <c r="P49" i="12"/>
  <c r="O65" i="12"/>
  <c r="O97" i="12"/>
  <c r="O8" i="12"/>
  <c r="P35" i="12"/>
  <c r="N32" i="12"/>
  <c r="N92" i="12"/>
  <c r="N101" i="12"/>
  <c r="N58" i="12"/>
  <c r="M28" i="12"/>
  <c r="M58" i="12"/>
  <c r="P84" i="12"/>
  <c r="M103" i="12"/>
  <c r="N65" i="12"/>
  <c r="O86" i="12"/>
  <c r="O102" i="12"/>
  <c r="N111" i="12"/>
  <c r="N119" i="12"/>
  <c r="N127" i="12"/>
  <c r="N104" i="12"/>
  <c r="O9" i="12"/>
  <c r="N11" i="12"/>
  <c r="P7" i="12"/>
  <c r="M26" i="12"/>
  <c r="N37" i="12"/>
  <c r="P24" i="12"/>
  <c r="N45" i="12"/>
  <c r="M56" i="12"/>
  <c r="O39" i="12"/>
  <c r="M61" i="12"/>
  <c r="N72" i="12"/>
  <c r="P82" i="12"/>
  <c r="M93" i="12"/>
  <c r="P16" i="12"/>
  <c r="M20" i="12"/>
  <c r="N51" i="12"/>
  <c r="N78" i="12"/>
  <c r="O62" i="12"/>
  <c r="O100" i="12"/>
  <c r="M118" i="12"/>
  <c r="O57" i="12"/>
  <c r="O121" i="12"/>
  <c r="O134" i="12"/>
  <c r="O142" i="12"/>
  <c r="O150" i="12"/>
  <c r="O158" i="12"/>
  <c r="O166" i="12"/>
  <c r="N7" i="12"/>
  <c r="O18" i="12"/>
  <c r="P58" i="12"/>
  <c r="N102" i="12"/>
  <c r="N87" i="12"/>
  <c r="P111" i="12"/>
  <c r="P127" i="12"/>
  <c r="N114" i="12"/>
  <c r="N130" i="12"/>
  <c r="N139" i="12"/>
  <c r="N147" i="12"/>
  <c r="N155" i="12"/>
  <c r="N163" i="12"/>
  <c r="N171" i="12"/>
  <c r="N179" i="12"/>
  <c r="N187" i="12"/>
  <c r="O45" i="12"/>
  <c r="M72" i="12"/>
  <c r="M88" i="12"/>
  <c r="P104" i="12"/>
  <c r="P120" i="12"/>
  <c r="N27" i="12"/>
  <c r="O56" i="12"/>
  <c r="M83" i="12"/>
  <c r="N67" i="12"/>
  <c r="M104" i="12"/>
  <c r="M120" i="12"/>
  <c r="N106" i="12"/>
  <c r="O123" i="12"/>
  <c r="O22" i="12"/>
  <c r="O35" i="12"/>
  <c r="O81" i="12"/>
  <c r="O64" i="12"/>
  <c r="P22" i="12"/>
  <c r="M43" i="12"/>
  <c r="P70" i="12"/>
  <c r="N63" i="12"/>
  <c r="O118" i="12"/>
  <c r="N15" i="12"/>
  <c r="P28" i="12"/>
  <c r="M63" i="12"/>
  <c r="M95" i="12"/>
  <c r="N48" i="12"/>
  <c r="N75" i="12"/>
  <c r="O94" i="12"/>
  <c r="N107" i="12"/>
  <c r="N115" i="12"/>
  <c r="N123" i="12"/>
  <c r="N131" i="12"/>
  <c r="O4" i="12"/>
  <c r="M15" i="12"/>
  <c r="P18" i="12"/>
  <c r="P19" i="12"/>
  <c r="P31" i="12"/>
  <c r="M42" i="12"/>
  <c r="M35" i="12"/>
  <c r="O50" i="12"/>
  <c r="M13" i="12"/>
  <c r="P52" i="12"/>
  <c r="P66" i="12"/>
  <c r="M77" i="12"/>
  <c r="N88" i="12"/>
  <c r="P98" i="12"/>
  <c r="O15" i="12"/>
  <c r="N43" i="12"/>
  <c r="M53" i="12"/>
  <c r="M99" i="12"/>
  <c r="N83" i="12"/>
  <c r="M110" i="12"/>
  <c r="M126" i="12"/>
  <c r="O113" i="12"/>
  <c r="O129" i="12"/>
  <c r="O138" i="12"/>
  <c r="O146" i="12"/>
  <c r="O154" i="12"/>
  <c r="O162" i="12"/>
  <c r="O170" i="12"/>
  <c r="M24" i="12"/>
  <c r="M54" i="12"/>
  <c r="P80" i="12"/>
  <c r="O66" i="12"/>
  <c r="N103" i="12"/>
  <c r="P119" i="12"/>
  <c r="O105" i="12"/>
  <c r="N122" i="12"/>
  <c r="N135" i="12"/>
  <c r="N143" i="12"/>
  <c r="N151" i="12"/>
  <c r="N159" i="12"/>
  <c r="N167" i="12"/>
  <c r="N175" i="12"/>
  <c r="N183" i="12"/>
  <c r="N191" i="12"/>
  <c r="M64" i="12"/>
  <c r="M80" i="12"/>
  <c r="M96" i="12"/>
  <c r="P112" i="12"/>
  <c r="O12" i="12"/>
  <c r="M25" i="12"/>
  <c r="N62" i="12"/>
  <c r="N17" i="12"/>
  <c r="O88" i="12"/>
  <c r="M112" i="12"/>
  <c r="M128" i="12"/>
  <c r="O115" i="12"/>
  <c r="O131" i="12"/>
  <c r="N6" i="12"/>
  <c r="P38" i="12"/>
  <c r="O89" i="12"/>
  <c r="N25" i="12"/>
  <c r="M81" i="12"/>
  <c r="O126" i="12"/>
  <c r="N47" i="12"/>
  <c r="N98" i="12"/>
  <c r="N81" i="12"/>
  <c r="N109" i="12"/>
  <c r="N125" i="12"/>
  <c r="M7" i="12"/>
  <c r="O21" i="12"/>
  <c r="M34" i="12"/>
  <c r="P40" i="12"/>
  <c r="N28" i="12"/>
  <c r="P90" i="12"/>
  <c r="O19" i="12"/>
  <c r="M67" i="12"/>
  <c r="O92" i="12"/>
  <c r="M130" i="12"/>
  <c r="O132" i="12"/>
  <c r="O148" i="12"/>
  <c r="O164" i="12"/>
  <c r="N35" i="12"/>
  <c r="M91" i="12"/>
  <c r="P107" i="12"/>
  <c r="N110" i="12"/>
  <c r="N137" i="12"/>
  <c r="N153" i="12"/>
  <c r="N169" i="12"/>
  <c r="N185" i="12"/>
  <c r="M68" i="12"/>
  <c r="M100" i="12"/>
  <c r="N8" i="12"/>
  <c r="P72" i="12"/>
  <c r="O96" i="12"/>
  <c r="O37" i="12"/>
  <c r="P133" i="12"/>
  <c r="P141" i="12"/>
  <c r="P149" i="12"/>
  <c r="P157" i="12"/>
  <c r="P165" i="12"/>
  <c r="P173" i="12"/>
  <c r="P181" i="12"/>
  <c r="P189" i="12"/>
  <c r="P61" i="12"/>
  <c r="P77" i="12"/>
  <c r="P93" i="12"/>
  <c r="M109" i="12"/>
  <c r="M125" i="12"/>
  <c r="M31" i="12"/>
  <c r="P113" i="12"/>
  <c r="M140" i="12"/>
  <c r="M172" i="12"/>
  <c r="M188" i="12"/>
  <c r="M74" i="12"/>
  <c r="P106" i="12"/>
  <c r="P138" i="12"/>
  <c r="M155" i="12"/>
  <c r="M171" i="12"/>
  <c r="M187" i="12"/>
  <c r="O135" i="12"/>
  <c r="O151" i="12"/>
  <c r="O167" i="12"/>
  <c r="O183" i="12"/>
  <c r="O48" i="12"/>
  <c r="P117" i="12"/>
  <c r="M142" i="12"/>
  <c r="O172" i="12"/>
  <c r="O188" i="12"/>
  <c r="P75" i="12"/>
  <c r="M107" i="12"/>
  <c r="P140" i="12"/>
  <c r="P156" i="12"/>
  <c r="P172" i="12"/>
  <c r="P188" i="12"/>
  <c r="N136" i="12"/>
  <c r="N152" i="12"/>
  <c r="N168" i="12"/>
  <c r="N184" i="12"/>
  <c r="P29" i="12"/>
  <c r="P105" i="12"/>
  <c r="M136" i="12"/>
  <c r="M168" i="12"/>
  <c r="M186" i="12"/>
  <c r="M70" i="12"/>
  <c r="M102" i="12"/>
  <c r="P136" i="12"/>
  <c r="M169" i="12"/>
  <c r="M185" i="12"/>
  <c r="O133" i="12"/>
  <c r="O149" i="12"/>
  <c r="O165" i="12"/>
  <c r="O181" i="12"/>
  <c r="P48" i="12"/>
  <c r="O190" i="12"/>
  <c r="P158" i="12"/>
  <c r="N154" i="12"/>
  <c r="N112" i="12"/>
  <c r="P87" i="12"/>
  <c r="P178" i="12"/>
  <c r="N174" i="12"/>
  <c r="M138" i="12"/>
  <c r="P103" i="12"/>
  <c r="P186" i="12"/>
  <c r="N182" i="12"/>
  <c r="M162" i="12"/>
  <c r="P132" i="12"/>
  <c r="P130" i="12"/>
  <c r="N118" i="12"/>
  <c r="M75" i="12"/>
  <c r="M115" i="12"/>
  <c r="P160" i="12"/>
  <c r="P192" i="12"/>
  <c r="N140" i="12"/>
  <c r="N172" i="12"/>
  <c r="N59" i="12"/>
  <c r="M144" i="12"/>
  <c r="M174" i="12"/>
  <c r="M78" i="12"/>
  <c r="P110" i="12"/>
  <c r="M157" i="12"/>
  <c r="M173" i="12"/>
  <c r="O137" i="12"/>
  <c r="O153" i="12"/>
  <c r="O185" i="12"/>
  <c r="P125" i="12"/>
  <c r="P174" i="12"/>
  <c r="N170" i="12"/>
  <c r="M119" i="12"/>
  <c r="P126" i="12"/>
  <c r="O14" i="12"/>
  <c r="P57" i="12"/>
  <c r="N26" i="12"/>
  <c r="N19" i="12"/>
  <c r="P102" i="12"/>
  <c r="O11" i="12"/>
  <c r="M45" i="12"/>
  <c r="O33" i="12"/>
  <c r="O90" i="12"/>
  <c r="N113" i="12"/>
  <c r="N129" i="12"/>
  <c r="P12" i="12"/>
  <c r="P39" i="12"/>
  <c r="M48" i="12"/>
  <c r="P46" i="12"/>
  <c r="P74" i="12"/>
  <c r="N96" i="12"/>
  <c r="M32" i="12"/>
  <c r="P88" i="12"/>
  <c r="M106" i="12"/>
  <c r="O109" i="12"/>
  <c r="O136" i="12"/>
  <c r="O152" i="12"/>
  <c r="O168" i="12"/>
  <c r="M41" i="12"/>
  <c r="O51" i="12"/>
  <c r="P115" i="12"/>
  <c r="N141" i="12"/>
  <c r="N157" i="12"/>
  <c r="N173" i="12"/>
  <c r="N189" i="12"/>
  <c r="M76" i="12"/>
  <c r="P108" i="12"/>
  <c r="P37" i="12"/>
  <c r="N94" i="12"/>
  <c r="M108" i="12"/>
  <c r="O111" i="12"/>
  <c r="P135" i="12"/>
  <c r="P143" i="12"/>
  <c r="P151" i="12"/>
  <c r="P159" i="12"/>
  <c r="P167" i="12"/>
  <c r="P175" i="12"/>
  <c r="P183" i="12"/>
  <c r="P191" i="12"/>
  <c r="P65" i="12"/>
  <c r="P81" i="12"/>
  <c r="P97" i="12"/>
  <c r="M113" i="12"/>
  <c r="M135" i="12"/>
  <c r="P64" i="12"/>
  <c r="P129" i="12"/>
  <c r="M148" i="12"/>
  <c r="M176" i="12"/>
  <c r="M192" i="12"/>
  <c r="M82" i="12"/>
  <c r="P114" i="12"/>
  <c r="M143" i="12"/>
  <c r="M159" i="12"/>
  <c r="M175" i="12"/>
  <c r="M191" i="12"/>
  <c r="O139" i="12"/>
  <c r="O155" i="12"/>
  <c r="O171" i="12"/>
  <c r="O187" i="12"/>
  <c r="N50" i="12"/>
  <c r="M150" i="12"/>
  <c r="O176" i="12"/>
  <c r="O192" i="12"/>
  <c r="P83" i="12"/>
  <c r="P144" i="12"/>
  <c r="P176" i="12"/>
  <c r="N156" i="12"/>
  <c r="N188" i="12"/>
  <c r="P121" i="12"/>
  <c r="M190" i="12"/>
  <c r="M141" i="12"/>
  <c r="O169" i="12"/>
  <c r="P79" i="12"/>
  <c r="M154" i="12"/>
  <c r="M22" i="12"/>
  <c r="M55" i="12"/>
  <c r="O80" i="12"/>
  <c r="O54" i="12"/>
  <c r="N85" i="12"/>
  <c r="P11" i="12"/>
  <c r="N74" i="12"/>
  <c r="O59" i="12"/>
  <c r="O98" i="12"/>
  <c r="N117" i="12"/>
  <c r="O49" i="12"/>
  <c r="O5" i="12"/>
  <c r="P23" i="12"/>
  <c r="M5" i="12"/>
  <c r="N53" i="12"/>
  <c r="M57" i="12"/>
  <c r="N80" i="12"/>
  <c r="M101" i="12"/>
  <c r="P36" i="12"/>
  <c r="O41" i="12"/>
  <c r="M114" i="12"/>
  <c r="O117" i="12"/>
  <c r="O140" i="12"/>
  <c r="O156" i="12"/>
  <c r="O7" i="12"/>
  <c r="O31" i="12"/>
  <c r="N77" i="12"/>
  <c r="P123" i="12"/>
  <c r="N126" i="12"/>
  <c r="N145" i="12"/>
  <c r="N161" i="12"/>
  <c r="N177" i="12"/>
  <c r="N193" i="12"/>
  <c r="M84" i="12"/>
  <c r="P116" i="12"/>
  <c r="M46" i="12"/>
  <c r="O55" i="12"/>
  <c r="M116" i="12"/>
  <c r="O119" i="12"/>
  <c r="P137" i="12"/>
  <c r="P145" i="12"/>
  <c r="P153" i="12"/>
  <c r="P161" i="12"/>
  <c r="P169" i="12"/>
  <c r="P177" i="12"/>
  <c r="P185" i="12"/>
  <c r="P193" i="12"/>
  <c r="P69" i="12"/>
  <c r="P85" i="12"/>
  <c r="P101" i="12"/>
  <c r="M117" i="12"/>
  <c r="M139" i="12"/>
  <c r="N34" i="12"/>
  <c r="N116" i="12"/>
  <c r="M156" i="12"/>
  <c r="M180" i="12"/>
  <c r="O53" i="12"/>
  <c r="M90" i="12"/>
  <c r="P122" i="12"/>
  <c r="M147" i="12"/>
  <c r="M163" i="12"/>
  <c r="M179" i="12"/>
  <c r="M127" i="12"/>
  <c r="O143" i="12"/>
  <c r="O159" i="12"/>
  <c r="O175" i="12"/>
  <c r="O191" i="12"/>
  <c r="N61" i="12"/>
  <c r="N120" i="12"/>
  <c r="M158" i="12"/>
  <c r="O180" i="12"/>
  <c r="N54" i="12"/>
  <c r="P91" i="12"/>
  <c r="M123" i="12"/>
  <c r="P148" i="12"/>
  <c r="P164" i="12"/>
  <c r="P180" i="12"/>
  <c r="P128" i="12"/>
  <c r="N144" i="12"/>
  <c r="N160" i="12"/>
  <c r="N176" i="12"/>
  <c r="N192" i="12"/>
  <c r="N86" i="12"/>
  <c r="O107" i="12"/>
  <c r="M152" i="12"/>
  <c r="M178" i="12"/>
  <c r="O29" i="12"/>
  <c r="M86" i="12"/>
  <c r="P118" i="12"/>
  <c r="M145" i="12"/>
  <c r="M161" i="12"/>
  <c r="M177" i="12"/>
  <c r="M193" i="12"/>
  <c r="O141" i="12"/>
  <c r="O157" i="12"/>
  <c r="O173" i="12"/>
  <c r="O189" i="12"/>
  <c r="M146" i="12"/>
  <c r="M111" i="12"/>
  <c r="P190" i="12"/>
  <c r="N186" i="12"/>
  <c r="O178" i="12"/>
  <c r="P146" i="12"/>
  <c r="N142" i="12"/>
  <c r="M40" i="12"/>
  <c r="O186" i="12"/>
  <c r="P154" i="12"/>
  <c r="N150" i="12"/>
  <c r="O82" i="12"/>
  <c r="P63" i="12"/>
  <c r="P166" i="12"/>
  <c r="N162" i="12"/>
  <c r="O38" i="12"/>
  <c r="O73" i="12"/>
  <c r="P8" i="12"/>
  <c r="N60" i="12"/>
  <c r="O110" i="12"/>
  <c r="N39" i="12"/>
  <c r="M87" i="12"/>
  <c r="O70" i="12"/>
  <c r="N105" i="12"/>
  <c r="N121" i="12"/>
  <c r="N108" i="12"/>
  <c r="M16" i="12"/>
  <c r="N29" i="12"/>
  <c r="M29" i="12"/>
  <c r="O58" i="12"/>
  <c r="N64" i="12"/>
  <c r="M85" i="12"/>
  <c r="N5" i="12"/>
  <c r="N21" i="12"/>
  <c r="N73" i="12"/>
  <c r="O144" i="12"/>
  <c r="N95" i="12"/>
  <c r="N165" i="12"/>
  <c r="P10" i="12"/>
  <c r="O127" i="12"/>
  <c r="P163" i="12"/>
  <c r="N46" i="12"/>
  <c r="M121" i="12"/>
  <c r="M164" i="12"/>
  <c r="M133" i="12"/>
  <c r="M131" i="12"/>
  <c r="P15" i="12"/>
  <c r="O184" i="12"/>
  <c r="P152" i="12"/>
  <c r="N148" i="12"/>
  <c r="N71" i="12"/>
  <c r="M62" i="12"/>
  <c r="M165" i="12"/>
  <c r="O161" i="12"/>
  <c r="P142" i="12"/>
  <c r="P162" i="12"/>
  <c r="M170" i="12"/>
  <c r="N134" i="12"/>
  <c r="O182" i="12"/>
  <c r="N146" i="12"/>
  <c r="N70" i="12"/>
  <c r="P134" i="12"/>
  <c r="M182" i="12"/>
  <c r="O145" i="12"/>
  <c r="N30" i="12"/>
  <c r="P170" i="12"/>
  <c r="P182" i="12"/>
  <c r="O160" i="12"/>
  <c r="P131" i="12"/>
  <c r="N181" i="12"/>
  <c r="N40" i="12"/>
  <c r="P139" i="12"/>
  <c r="P171" i="12"/>
  <c r="P73" i="12"/>
  <c r="O16" i="12"/>
  <c r="M184" i="12"/>
  <c r="M151" i="12"/>
  <c r="O147" i="12"/>
  <c r="N99" i="12"/>
  <c r="P67" i="12"/>
  <c r="P168" i="12"/>
  <c r="N164" i="12"/>
  <c r="N124" i="12"/>
  <c r="M94" i="12"/>
  <c r="M181" i="12"/>
  <c r="O177" i="12"/>
  <c r="N138" i="12"/>
  <c r="N158" i="12"/>
  <c r="P71" i="12"/>
  <c r="N166" i="12"/>
  <c r="P95" i="12"/>
  <c r="N178" i="12"/>
  <c r="M122" i="12"/>
  <c r="N22" i="12"/>
  <c r="N133" i="12"/>
  <c r="M60" i="12"/>
  <c r="O78" i="12"/>
  <c r="P147" i="12"/>
  <c r="P179" i="12"/>
  <c r="P89" i="12"/>
  <c r="N91" i="12"/>
  <c r="M66" i="12"/>
  <c r="M167" i="12"/>
  <c r="O163" i="12"/>
  <c r="M134" i="12"/>
  <c r="P99" i="12"/>
  <c r="P184" i="12"/>
  <c r="N180" i="12"/>
  <c r="M160" i="12"/>
  <c r="P124" i="12"/>
  <c r="M129" i="12"/>
  <c r="O193" i="12"/>
  <c r="P96" i="12"/>
  <c r="N190" i="12"/>
  <c r="M137" i="12"/>
  <c r="N13" i="12"/>
  <c r="P150" i="12"/>
  <c r="O125" i="12"/>
  <c r="N149" i="12"/>
  <c r="M92" i="12"/>
  <c r="M124" i="12"/>
  <c r="P155" i="12"/>
  <c r="P187" i="12"/>
  <c r="M105" i="12"/>
  <c r="M132" i="12"/>
  <c r="M98" i="12"/>
  <c r="M183" i="12"/>
  <c r="O179" i="12"/>
  <c r="M166" i="12"/>
  <c r="N132" i="12"/>
  <c r="P2" i="12"/>
  <c r="M149" i="12"/>
  <c r="O174" i="12"/>
  <c r="P109" i="12"/>
  <c r="N128" i="12"/>
  <c r="S30" i="12"/>
  <c r="R22" i="12"/>
  <c r="T75" i="12"/>
  <c r="Q81" i="12"/>
  <c r="Q64" i="12"/>
  <c r="S77" i="12"/>
  <c r="Q144" i="12"/>
  <c r="T122" i="12"/>
  <c r="S187" i="12"/>
  <c r="T109" i="12"/>
  <c r="S134" i="12"/>
  <c r="S176" i="12"/>
  <c r="Q151" i="12"/>
  <c r="R172" i="12"/>
  <c r="R2" i="12"/>
  <c r="S60" i="12"/>
  <c r="Q102" i="12"/>
  <c r="R159" i="12"/>
  <c r="T116" i="12"/>
  <c r="T180" i="12"/>
  <c r="S173" i="12"/>
  <c r="R87" i="12"/>
  <c r="T181" i="12"/>
  <c r="S115" i="12"/>
  <c r="T91" i="12"/>
  <c r="Q109" i="12"/>
  <c r="T81" i="12"/>
  <c r="T111" i="12"/>
  <c r="T177" i="12"/>
  <c r="R162" i="12"/>
  <c r="T2" i="12"/>
  <c r="T88" i="12"/>
  <c r="R25" i="12"/>
  <c r="Q83" i="12"/>
  <c r="T21" i="12"/>
  <c r="R76" i="12"/>
  <c r="Q146" i="12"/>
  <c r="T162" i="12"/>
  <c r="T28" i="12"/>
  <c r="T117" i="12"/>
  <c r="S152" i="12"/>
  <c r="S55" i="12"/>
  <c r="Q187" i="12"/>
  <c r="Q24" i="12"/>
  <c r="S54" i="12"/>
  <c r="Q118" i="12"/>
  <c r="R135" i="12"/>
  <c r="R179" i="12"/>
  <c r="T148" i="12"/>
  <c r="S137" i="12"/>
  <c r="R12" i="12"/>
  <c r="T103" i="12"/>
  <c r="Q169" i="12"/>
  <c r="S47" i="12"/>
  <c r="T143" i="12"/>
  <c r="Q173" i="12"/>
  <c r="T187" i="12"/>
  <c r="S111" i="12"/>
  <c r="Q129" i="12"/>
  <c r="S34" i="12"/>
  <c r="R93" i="12"/>
  <c r="R27" i="12"/>
  <c r="S86" i="12"/>
  <c r="Q46" i="12"/>
  <c r="R84" i="12"/>
  <c r="Q178" i="12"/>
  <c r="S139" i="12"/>
  <c r="S44" i="12"/>
  <c r="T93" i="12"/>
  <c r="S156" i="12"/>
  <c r="Q107" i="12"/>
  <c r="Q191" i="12"/>
  <c r="Q40" i="12"/>
  <c r="S29" i="12"/>
  <c r="Q122" i="12"/>
  <c r="R139" i="12"/>
  <c r="R181" i="12"/>
  <c r="T152" i="12"/>
  <c r="S149" i="12"/>
  <c r="T36" i="12"/>
  <c r="T133" i="12"/>
  <c r="R138" i="12"/>
  <c r="Q165" i="12"/>
  <c r="T159" i="12"/>
  <c r="Q189" i="12"/>
  <c r="Q117" i="12"/>
  <c r="T137" i="12"/>
  <c r="Q145" i="12"/>
  <c r="T55" i="12"/>
  <c r="T114" i="12"/>
  <c r="S174" i="12"/>
  <c r="Q14" i="12"/>
  <c r="T172" i="12"/>
  <c r="T99" i="12"/>
  <c r="S101" i="12"/>
  <c r="R59" i="12"/>
  <c r="Q48" i="12"/>
  <c r="S103" i="12"/>
  <c r="R168" i="12"/>
  <c r="R157" i="12"/>
  <c r="S97" i="12"/>
  <c r="T191" i="12"/>
  <c r="R146" i="12"/>
  <c r="Q66" i="12"/>
  <c r="R79" i="12"/>
  <c r="T173" i="12"/>
  <c r="S143" i="12"/>
  <c r="Q98" i="12"/>
  <c r="T65" i="12"/>
  <c r="R101" i="12"/>
  <c r="S132" i="12"/>
  <c r="T108" i="12"/>
  <c r="R190" i="12"/>
  <c r="R48" i="12"/>
  <c r="Q143" i="12"/>
  <c r="S169" i="12"/>
  <c r="T169" i="12"/>
  <c r="Q68" i="12"/>
  <c r="S94" i="12"/>
  <c r="Q85" i="12"/>
  <c r="T57" i="12"/>
  <c r="R31" i="12"/>
  <c r="T79" i="12"/>
  <c r="S104" i="12"/>
  <c r="T92" i="12"/>
  <c r="R30" i="12"/>
  <c r="S36" i="12"/>
  <c r="T6" i="12"/>
  <c r="Q96" i="12"/>
  <c r="S88" i="12"/>
  <c r="S50" i="12"/>
  <c r="S75" i="12"/>
  <c r="Q58" i="12"/>
  <c r="T41" i="12"/>
  <c r="Q15" i="12"/>
  <c r="Q60" i="12"/>
  <c r="R105" i="12"/>
  <c r="Q103" i="12"/>
  <c r="Q71" i="12"/>
  <c r="T53" i="12"/>
  <c r="R37" i="12"/>
  <c r="S6" i="12"/>
  <c r="T9" i="12"/>
  <c r="R97" i="12"/>
  <c r="T98" i="12"/>
  <c r="T66" i="12"/>
  <c r="R49" i="12"/>
  <c r="S32" i="12"/>
  <c r="T12" i="12"/>
  <c r="T51" i="12"/>
  <c r="R56" i="12"/>
  <c r="S99" i="12"/>
  <c r="M196" i="12" l="1"/>
  <c r="T196" i="12"/>
  <c r="Q196" i="12"/>
  <c r="R196" i="12"/>
  <c r="S196" i="12"/>
  <c r="N196" i="12"/>
  <c r="O196" i="12"/>
  <c r="M197" i="12"/>
  <c r="P196" i="12"/>
  <c r="O8" i="13" l="1"/>
  <c r="E3" i="25"/>
</calcChain>
</file>

<file path=xl/sharedStrings.xml><?xml version="1.0" encoding="utf-8"?>
<sst xmlns="http://schemas.openxmlformats.org/spreadsheetml/2006/main" count="4956" uniqueCount="1063">
  <si>
    <t>shares in Millions, $ in Millions</t>
  </si>
  <si>
    <t>12 Months Ended</t>
  </si>
  <si>
    <t>Jul. 31, 2016</t>
  </si>
  <si>
    <t>Aug. 02, 2015</t>
  </si>
  <si>
    <t>Aug. 03, 2014</t>
  </si>
  <si>
    <t>Net sales</t>
  </si>
  <si>
    <t>Costs and expenses</t>
  </si>
  <si>
    <t>Cost of products sold</t>
  </si>
  <si>
    <t>Marketing and selling expenses</t>
  </si>
  <si>
    <t>Administrative expenses</t>
  </si>
  <si>
    <t>Research and development expenses</t>
  </si>
  <si>
    <t>Other expenses / (income)</t>
  </si>
  <si>
    <t>Restructuring charges</t>
  </si>
  <si>
    <t>Total costs and expenses</t>
  </si>
  <si>
    <t>Earnings before interest and taxes</t>
  </si>
  <si>
    <t>Interest expense</t>
  </si>
  <si>
    <t>Interest income</t>
  </si>
  <si>
    <t>Earnings before taxes</t>
  </si>
  <si>
    <t>Taxes on earnings</t>
  </si>
  <si>
    <t>Earnings from continuing operations</t>
  </si>
  <si>
    <t>Earnings from discontinued operations</t>
  </si>
  <si>
    <t>Net earnings</t>
  </si>
  <si>
    <t>Current assets</t>
  </si>
  <si>
    <t>Cash and cash equivalents</t>
  </si>
  <si>
    <t>Accounts receivable, net</t>
  </si>
  <si>
    <t>Inventories</t>
  </si>
  <si>
    <t>Other current assets</t>
  </si>
  <si>
    <t>Total current assets</t>
  </si>
  <si>
    <t>Plant assets, net of depreciation</t>
  </si>
  <si>
    <t>Goodwill</t>
  </si>
  <si>
    <t>Other intangible assets, net of amortization</t>
  </si>
  <si>
    <t>Other assets ($34 and $0 attributable to variable interest entity)</t>
  </si>
  <si>
    <t>Total assets</t>
  </si>
  <si>
    <t>Current liabilities</t>
  </si>
  <si>
    <t>Short-term borrowings</t>
  </si>
  <si>
    <t>Payable to suppliers and others</t>
  </si>
  <si>
    <t>Accrued liabilities</t>
  </si>
  <si>
    <t>Dividend payable</t>
  </si>
  <si>
    <t>Accrued income taxes</t>
  </si>
  <si>
    <t>Total current liabilities</t>
  </si>
  <si>
    <t>Long-term debt</t>
  </si>
  <si>
    <t>Deferred taxes</t>
  </si>
  <si>
    <t>Other liabilities</t>
  </si>
  <si>
    <t>Total liabilities</t>
  </si>
  <si>
    <t>Commitments and contingencies</t>
  </si>
  <si>
    <t>Campbell Soup Company shareholders' equity</t>
  </si>
  <si>
    <t>Preferred stock; authorized 40 shares; none issued</t>
  </si>
  <si>
    <t>Capital stock, $.0375 par value; authorized 560 shares; issued 323 shares</t>
  </si>
  <si>
    <t>Additional paid-in capital</t>
  </si>
  <si>
    <t>Earnings retained in the business</t>
  </si>
  <si>
    <t>Capital stock in treasury, at cost</t>
  </si>
  <si>
    <t>Accumulated other comprehensive loss</t>
  </si>
  <si>
    <t>Total Campbell Soup Company shareholders' equity</t>
  </si>
  <si>
    <t>Noncontrolling interests</t>
  </si>
  <si>
    <t>Total equity</t>
  </si>
  <si>
    <t>Total liabilities and equity</t>
  </si>
  <si>
    <t>Preferred Stock, Shares Authorized</t>
  </si>
  <si>
    <t>Preferred Stock, Shares Issued</t>
  </si>
  <si>
    <t>Common Stock, Par or Stated Value Per Share</t>
  </si>
  <si>
    <t>Capital Stock, Shares Authorized</t>
  </si>
  <si>
    <t>Consolidated Statements of Cash Flows - USD ($)</t>
  </si>
  <si>
    <t>$ in Millions</t>
  </si>
  <si>
    <t>Cash flows from operating activities:</t>
  </si>
  <si>
    <t>Adjustments to reconcile net earnings to operating cash flow</t>
  </si>
  <si>
    <t>Deferred income taxes</t>
  </si>
  <si>
    <t>Accounts receivable</t>
  </si>
  <si>
    <t>Accounts payable and accrued liabilities</t>
  </si>
  <si>
    <t>Other</t>
  </si>
  <si>
    <t>Net cash provided by operating activities</t>
  </si>
  <si>
    <t>Cash flows from investing activities:</t>
  </si>
  <si>
    <t>Net cash used in investing activities</t>
  </si>
  <si>
    <t>Cash flows from financing activities:</t>
  </si>
  <si>
    <t>Net short-term borrowings (repayments)</t>
  </si>
  <si>
    <t>Long-term borrowings (repayments)</t>
  </si>
  <si>
    <t>Dividends paid</t>
  </si>
  <si>
    <t>Net cash used in financing activities</t>
  </si>
  <si>
    <t>Cash and cash equivalents continuing operations - beginning of period</t>
  </si>
  <si>
    <t>Cash and cash equivalents continuing operations - end of period</t>
  </si>
  <si>
    <t>Revenue</t>
  </si>
  <si>
    <t>Cost of Goods Sold</t>
  </si>
  <si>
    <t>Gross Profit</t>
  </si>
  <si>
    <t>EBIT</t>
  </si>
  <si>
    <t>Net interest exp/income</t>
  </si>
  <si>
    <t>Unusual/non-ordinary items</t>
  </si>
  <si>
    <t>EBT</t>
  </si>
  <si>
    <t>Taxes</t>
  </si>
  <si>
    <t>R&amp;D expenses</t>
  </si>
  <si>
    <t>Forecast</t>
  </si>
  <si>
    <t>Historicals</t>
  </si>
  <si>
    <t>General &amp; administration</t>
  </si>
  <si>
    <t>Marketing/selling</t>
  </si>
  <si>
    <t xml:space="preserve"> </t>
  </si>
  <si>
    <t>Earnings from continuing ops</t>
  </si>
  <si>
    <t>Earnings from discontinued ops</t>
  </si>
  <si>
    <t>Cash</t>
  </si>
  <si>
    <t xml:space="preserve">Receivables </t>
  </si>
  <si>
    <t xml:space="preserve">Inventory </t>
  </si>
  <si>
    <t>Total CA</t>
  </si>
  <si>
    <t>Net PPE</t>
  </si>
  <si>
    <t>Other Long term assets</t>
  </si>
  <si>
    <t>Assets</t>
  </si>
  <si>
    <t>Liabilities + Stockholder's Equity</t>
  </si>
  <si>
    <t>Short term borrowings</t>
  </si>
  <si>
    <t>Accounts payable</t>
  </si>
  <si>
    <t>Accruals</t>
  </si>
  <si>
    <t>LT Debt</t>
  </si>
  <si>
    <t>Other LT liabilities</t>
  </si>
  <si>
    <t>Total liabilitites</t>
  </si>
  <si>
    <t>Retained Earnings</t>
  </si>
  <si>
    <t>Treasury Stock</t>
  </si>
  <si>
    <t>Accumulated other loss</t>
  </si>
  <si>
    <t>Total CPB shareholder equity</t>
  </si>
  <si>
    <t>Non-controlling interest</t>
  </si>
  <si>
    <t>Total L &amp; E</t>
  </si>
  <si>
    <t>Revenue growth</t>
  </si>
  <si>
    <t>COGS % Revenues</t>
  </si>
  <si>
    <t>R&amp;D % Revenues</t>
  </si>
  <si>
    <t>SG&amp;A % Revenues</t>
  </si>
  <si>
    <t>Marketing % Revenues</t>
  </si>
  <si>
    <t>Other exp % Revenues</t>
  </si>
  <si>
    <t>Tax rate (% of EBIT)</t>
  </si>
  <si>
    <t>Days sales in receivables</t>
  </si>
  <si>
    <t>Days sales in inventory</t>
  </si>
  <si>
    <t>Other assets % revenues</t>
  </si>
  <si>
    <t>Other accruals % of revenues</t>
  </si>
  <si>
    <t>Issues from LTD</t>
  </si>
  <si>
    <t>Payoff LTD</t>
  </si>
  <si>
    <t>New issues of stock</t>
  </si>
  <si>
    <t>Buyback of stock</t>
  </si>
  <si>
    <t>% dividends</t>
  </si>
  <si>
    <t>Dividends</t>
  </si>
  <si>
    <t>Payout ratios</t>
  </si>
  <si>
    <t>Other CA</t>
  </si>
  <si>
    <t>Interest % ST and LT Debt</t>
  </si>
  <si>
    <t>Other long term liabilities</t>
  </si>
  <si>
    <t>Min cash balance</t>
  </si>
  <si>
    <t>Common stock (par + excess capital)</t>
  </si>
  <si>
    <t>Deferred taxes % revenues</t>
  </si>
  <si>
    <t>Other LT L % revenues</t>
  </si>
  <si>
    <t>Other LTA % revenues</t>
  </si>
  <si>
    <t>Accounts payable days</t>
  </si>
  <si>
    <t>Purchase/sale of plant assets</t>
  </si>
  <si>
    <t xml:space="preserve">Total change in cash </t>
  </si>
  <si>
    <t>CPB Balance Sheet From 10-K</t>
  </si>
  <si>
    <t>Historical</t>
  </si>
  <si>
    <t>Campbell Soup</t>
  </si>
  <si>
    <t>Consolidated Statements of Earnings - USD ($) (Source:  10-K)</t>
  </si>
  <si>
    <t>2015 formula</t>
  </si>
  <si>
    <t>2015 formulas</t>
  </si>
  <si>
    <t>Income Statements</t>
  </si>
  <si>
    <t>2017 formula</t>
  </si>
  <si>
    <t>2017 formulas</t>
  </si>
  <si>
    <t>Balance Sheets</t>
  </si>
  <si>
    <t xml:space="preserve">Checks to Balance sheet?  </t>
  </si>
  <si>
    <t>Net Cap ex % of EBIT(1-T)</t>
  </si>
  <si>
    <t>Non controlling interest</t>
  </si>
  <si>
    <t>Supporting schedules: Change in NWC and Net Capital Expenditures</t>
  </si>
  <si>
    <t>Net working Capital</t>
  </si>
  <si>
    <t>Accounts Receivable</t>
  </si>
  <si>
    <t>Inventory</t>
  </si>
  <si>
    <t>Total Current assets</t>
  </si>
  <si>
    <t>Accounts payable/accruals</t>
  </si>
  <si>
    <t>Total Current liabilities</t>
  </si>
  <si>
    <t>NWC</t>
  </si>
  <si>
    <t>Change NWC</t>
  </si>
  <si>
    <t>Capital Expenditures</t>
  </si>
  <si>
    <t>Discounted Cash Flow Analysis</t>
  </si>
  <si>
    <t>Taxes expensed</t>
  </si>
  <si>
    <t>Change in Long term liabilities</t>
  </si>
  <si>
    <t>EBIT after tax</t>
  </si>
  <si>
    <t>Change in net working capital</t>
  </si>
  <si>
    <t>Net capital expenditures</t>
  </si>
  <si>
    <t>FCF</t>
  </si>
  <si>
    <t>Terminal value</t>
  </si>
  <si>
    <t>Total CFs</t>
  </si>
  <si>
    <t>Value of the firm</t>
  </si>
  <si>
    <t>Less value of debt</t>
  </si>
  <si>
    <t>Value of equity</t>
  </si>
  <si>
    <t>Per share price</t>
  </si>
  <si>
    <t>Total MV debt</t>
  </si>
  <si>
    <t>ST debt</t>
  </si>
  <si>
    <t>LT debt</t>
  </si>
  <si>
    <t>Wt x YTM</t>
  </si>
  <si>
    <t>YTM</t>
  </si>
  <si>
    <t>Weight</t>
  </si>
  <si>
    <t>MV</t>
  </si>
  <si>
    <t>Capital leases</t>
  </si>
  <si>
    <t>Variable rate borrowings</t>
  </si>
  <si>
    <t>Commercial paper</t>
  </si>
  <si>
    <t>Campbell Soup, from 10K, Short-term debt</t>
  </si>
  <si>
    <t>weighted average YTM for long term debt</t>
  </si>
  <si>
    <t>Variable</t>
  </si>
  <si>
    <t>Canadian credit facility</t>
  </si>
  <si>
    <t>CPB3884445</t>
  </si>
  <si>
    <t>Notes</t>
  </si>
  <si>
    <t>CPB4222994</t>
  </si>
  <si>
    <t>CPB3884444</t>
  </si>
  <si>
    <t>cpb.ga</t>
  </si>
  <si>
    <t>Debentures</t>
  </si>
  <si>
    <t>cpb.go</t>
  </si>
  <si>
    <t>cpb.gl</t>
  </si>
  <si>
    <t>cpb.gn</t>
  </si>
  <si>
    <t>YTM x Weight</t>
  </si>
  <si>
    <t>Market value</t>
  </si>
  <si>
    <t>Price</t>
  </si>
  <si>
    <t>Book values as of 2016</t>
  </si>
  <si>
    <t>Trace Symbol</t>
  </si>
  <si>
    <t>Rate</t>
  </si>
  <si>
    <t>Fiscal Year of Maturity</t>
  </si>
  <si>
    <t>Campbell Soup, from 10K, Long-term debt</t>
  </si>
  <si>
    <t>WACC</t>
  </si>
  <si>
    <t xml:space="preserve">Count/check: </t>
  </si>
  <si>
    <t>CAMPBELL SOUP CO</t>
  </si>
  <si>
    <t>CPB</t>
  </si>
  <si>
    <t>120 Day S&amp;P</t>
  </si>
  <si>
    <t>120 Day EW</t>
  </si>
  <si>
    <t>120 day VW</t>
  </si>
  <si>
    <t>36 day S&amp;P</t>
  </si>
  <si>
    <t>36 day EW</t>
  </si>
  <si>
    <t>36 day VW</t>
  </si>
  <si>
    <t>Betas</t>
  </si>
  <si>
    <t>Time/Market</t>
  </si>
  <si>
    <t>Series 2 End</t>
  </si>
  <si>
    <t>Series 2 Beg</t>
  </si>
  <si>
    <t>Series 1 End</t>
  </si>
  <si>
    <t>Series 1 Beg</t>
  </si>
  <si>
    <t>Months prior #2</t>
  </si>
  <si>
    <t>Months prior #1</t>
  </si>
  <si>
    <t>Month to use for last trade date</t>
  </si>
  <si>
    <t>10 K date</t>
  </si>
  <si>
    <t>eom based on 10K</t>
  </si>
  <si>
    <t>10 k year</t>
  </si>
  <si>
    <t>10 k day</t>
  </si>
  <si>
    <t>10k month</t>
  </si>
  <si>
    <t>10K date</t>
  </si>
  <si>
    <t>S&amp;P Series 2</t>
  </si>
  <si>
    <t>EW Series 2</t>
  </si>
  <si>
    <t>VW Series 2</t>
  </si>
  <si>
    <t>Returns for Series 2</t>
  </si>
  <si>
    <t>S&amp;P Series 1</t>
  </si>
  <si>
    <t>EW Series 1</t>
  </si>
  <si>
    <t>VW Series 1</t>
  </si>
  <si>
    <t>Returns for Series 1</t>
  </si>
  <si>
    <t>Formatted date</t>
  </si>
  <si>
    <t>Return on the S&amp;P 500 Index</t>
  </si>
  <si>
    <t>Equal-Weighted Return-incl. dividends</t>
  </si>
  <si>
    <t>Value-Weighted Return-incl. dividends</t>
  </si>
  <si>
    <t>Returns</t>
  </si>
  <si>
    <t>Price or Bid/Ask Average</t>
  </si>
  <si>
    <t>Dividend Cash Amount</t>
  </si>
  <si>
    <t>CUSIP Header</t>
  </si>
  <si>
    <t>Company Name</t>
  </si>
  <si>
    <t>Ticker Symbol</t>
  </si>
  <si>
    <t>Names Date</t>
  </si>
  <si>
    <t>PERMNO</t>
  </si>
  <si>
    <t>Beta</t>
  </si>
  <si>
    <t>Risk-free rate</t>
  </si>
  <si>
    <t>Market risk premium</t>
  </si>
  <si>
    <t>Re</t>
  </si>
  <si>
    <t>Tax rate</t>
  </si>
  <si>
    <t>Shares outstanding</t>
  </si>
  <si>
    <t>Market value of equity</t>
  </si>
  <si>
    <t>Market value of debt</t>
  </si>
  <si>
    <t>WACC, CPB</t>
  </si>
  <si>
    <t>Comparable Analysis</t>
  </si>
  <si>
    <t>Sales</t>
  </si>
  <si>
    <t>Weighted average shares outstanding</t>
  </si>
  <si>
    <t>Sales per share</t>
  </si>
  <si>
    <t>Kellogg</t>
  </si>
  <si>
    <t>General Mills</t>
  </si>
  <si>
    <t>Share price</t>
  </si>
  <si>
    <t>Price-to-Sales ratio</t>
  </si>
  <si>
    <t>Book value per share</t>
  </si>
  <si>
    <t>Book value of equity</t>
  </si>
  <si>
    <t>Price-to-Earnings ratio</t>
  </si>
  <si>
    <t>Price-to-Book ratio</t>
  </si>
  <si>
    <t>EPS</t>
  </si>
  <si>
    <t>Income Statement</t>
  </si>
  <si>
    <t>Balance Sheet</t>
  </si>
  <si>
    <t>Source</t>
  </si>
  <si>
    <t>J M Smucker Company</t>
  </si>
  <si>
    <t>Preferred dividends</t>
  </si>
  <si>
    <t>N/A</t>
  </si>
  <si>
    <t>Price-to-Sales</t>
  </si>
  <si>
    <t>Price-to-Book</t>
  </si>
  <si>
    <t>Price-to-Earnings</t>
  </si>
  <si>
    <t>JM Smucker</t>
  </si>
  <si>
    <t>P/E</t>
  </si>
  <si>
    <t>P/B</t>
  </si>
  <si>
    <t>P/Sales</t>
  </si>
  <si>
    <t>Min</t>
  </si>
  <si>
    <t>Quartile 1</t>
  </si>
  <si>
    <t>Median</t>
  </si>
  <si>
    <t>Quartile 3</t>
  </si>
  <si>
    <t>Max</t>
  </si>
  <si>
    <t>Implied Price</t>
  </si>
  <si>
    <t>Operating expenses:</t>
  </si>
  <si>
    <t>Kraft Heinz</t>
  </si>
  <si>
    <t>Data</t>
  </si>
  <si>
    <t>Campbell Soup Company</t>
  </si>
  <si>
    <t>10-K, 12/31/2016</t>
  </si>
  <si>
    <t>Earnings per Share (Notes)</t>
  </si>
  <si>
    <t>Equity Notes</t>
  </si>
  <si>
    <t>Earnings per Share Notes</t>
  </si>
  <si>
    <t>Income Statement, 7/31/2016</t>
  </si>
  <si>
    <t>Yahoo Finance as of 12/30/2016</t>
  </si>
  <si>
    <t>Yahoo Finance, as of 12/30/2016</t>
  </si>
  <si>
    <t>10-K, 4/30/2017</t>
  </si>
  <si>
    <t>Yahoo Finance as of 4/28/2017</t>
  </si>
  <si>
    <t>10-K, 5/28/2017</t>
  </si>
  <si>
    <t>Balance Sheet (Parenthetical)</t>
  </si>
  <si>
    <t>Yahoo Finance as of 5/26/2017</t>
  </si>
  <si>
    <t>A</t>
  </si>
  <si>
    <t>L/E</t>
  </si>
  <si>
    <t>Short term</t>
  </si>
  <si>
    <t>Long term</t>
  </si>
  <si>
    <t>Issuance of common stock</t>
  </si>
  <si>
    <t>Treasury stock purchases</t>
  </si>
  <si>
    <t>x</t>
  </si>
  <si>
    <t>----</t>
  </si>
  <si>
    <t>Growth</t>
  </si>
  <si>
    <t>Market value of firm</t>
  </si>
  <si>
    <t>MV firm</t>
  </si>
  <si>
    <t>estimate as of July 31, 2016</t>
  </si>
  <si>
    <t>34% stock price drop when WACC goes from 3.25% to 4.25%</t>
  </si>
  <si>
    <t xml:space="preserve">19% stock price drop when growth goes from .75%  to .25% </t>
  </si>
  <si>
    <t>Consolidated statement of equity, 7/31/2016</t>
  </si>
  <si>
    <t>Mil</t>
  </si>
  <si>
    <t>Price for Campbell Soup???</t>
  </si>
  <si>
    <t xml:space="preserve">Multiple of another firm </t>
  </si>
  <si>
    <t xml:space="preserve">Apply this to CPB </t>
  </si>
  <si>
    <t>Obtain implied per share price (CPB)</t>
  </si>
  <si>
    <t>Implied Price CPB / (Sales/share) = P/S for competitor</t>
  </si>
  <si>
    <t>Implied Price CPB  = (Sales/share)  x  P/S for competitor</t>
  </si>
  <si>
    <t>Implied price CPF = 25.76 x 1.9794 =  $51.00</t>
  </si>
  <si>
    <t>1.9794 is simply the 2.0x taken out to 4 decimals</t>
  </si>
  <si>
    <t>CUSIP ID</t>
  </si>
  <si>
    <t>TRACE Bond Symbol</t>
  </si>
  <si>
    <t>Company Symbol (issuer stock ticker)</t>
  </si>
  <si>
    <t>Execution Date</t>
  </si>
  <si>
    <t>Execution Time</t>
  </si>
  <si>
    <t>Quantity</t>
  </si>
  <si>
    <t>Yield</t>
  </si>
  <si>
    <t>Unique symbols</t>
  </si>
  <si>
    <t>Year</t>
  </si>
  <si>
    <t>Month</t>
  </si>
  <si>
    <t>Day</t>
  </si>
  <si>
    <t>Date</t>
  </si>
  <si>
    <t>Date+ Time</t>
  </si>
  <si>
    <t>134429AG4</t>
  </si>
  <si>
    <t>CPB.GA</t>
  </si>
  <si>
    <t>11:32:42</t>
  </si>
  <si>
    <t>11:33:18</t>
  </si>
  <si>
    <t>CPB.GL</t>
  </si>
  <si>
    <t>Put 7/31/16 in Z2</t>
  </si>
  <si>
    <t>14:15:38</t>
  </si>
  <si>
    <t>CPB.GN</t>
  </si>
  <si>
    <t>Format as date and time (non-military)</t>
  </si>
  <si>
    <t>14:46:39</t>
  </si>
  <si>
    <t>CPB.GO</t>
  </si>
  <si>
    <t>Change the time to 11:59:59 p.m</t>
  </si>
  <si>
    <t>Make sure these formulas are anchored/not anchored as they are here; once row 8 is correct, you can copy down to rows 9-14</t>
  </si>
  <si>
    <t>9:53:18</t>
  </si>
  <si>
    <t>Cusip</t>
  </si>
  <si>
    <t>11:36:48</t>
  </si>
  <si>
    <t>11:36:49</t>
  </si>
  <si>
    <t>11:20:14</t>
  </si>
  <si>
    <t>11:34:21</t>
  </si>
  <si>
    <t>12:39:39</t>
  </si>
  <si>
    <t>12:41:04</t>
  </si>
  <si>
    <t>15:24:00</t>
  </si>
  <si>
    <t>16:18:17</t>
  </si>
  <si>
    <t>14:52:32</t>
  </si>
  <si>
    <t>14:12:41</t>
  </si>
  <si>
    <t>14:13:00</t>
  </si>
  <si>
    <t>15:21:08</t>
  </si>
  <si>
    <t>15:22:14</t>
  </si>
  <si>
    <t>9:59:46</t>
  </si>
  <si>
    <t>16:14:58</t>
  </si>
  <si>
    <t>12:35:28</t>
  </si>
  <si>
    <t>16:55:43</t>
  </si>
  <si>
    <t>11:58:12</t>
  </si>
  <si>
    <t>14:32:09</t>
  </si>
  <si>
    <t>14:32:10</t>
  </si>
  <si>
    <t>14:32:22</t>
  </si>
  <si>
    <t>16:19:08</t>
  </si>
  <si>
    <t>16:37:08</t>
  </si>
  <si>
    <t>134429AT6</t>
  </si>
  <si>
    <t>12:09:17</t>
  </si>
  <si>
    <t>10:30:40</t>
  </si>
  <si>
    <t>16:09:56</t>
  </si>
  <si>
    <t>13:45:25</t>
  </si>
  <si>
    <t>13:45:35</t>
  </si>
  <si>
    <t>13:04:25</t>
  </si>
  <si>
    <t>13:04:38</t>
  </si>
  <si>
    <t>13:04:40</t>
  </si>
  <si>
    <t>15:09:09</t>
  </si>
  <si>
    <t>15:03:54</t>
  </si>
  <si>
    <t>12:53:11</t>
  </si>
  <si>
    <t>10:23:12</t>
  </si>
  <si>
    <t>14:02:07</t>
  </si>
  <si>
    <t>14:17:33</t>
  </si>
  <si>
    <t>9:59:49</t>
  </si>
  <si>
    <t>12:54:25</t>
  </si>
  <si>
    <t>16:22:00</t>
  </si>
  <si>
    <t>10:30:27</t>
  </si>
  <si>
    <t>10:30:34</t>
  </si>
  <si>
    <t>11:40:31</t>
  </si>
  <si>
    <t>14:18:36</t>
  </si>
  <si>
    <t>12:48:47</t>
  </si>
  <si>
    <t>12:49:10</t>
  </si>
  <si>
    <t>13:37:29</t>
  </si>
  <si>
    <t>13:37:31</t>
  </si>
  <si>
    <t>15:09:47</t>
  </si>
  <si>
    <t>14:42:54</t>
  </si>
  <si>
    <t>10:29:35</t>
  </si>
  <si>
    <t>15:47:09</t>
  </si>
  <si>
    <t>15:47:27</t>
  </si>
  <si>
    <t>11:31:08</t>
  </si>
  <si>
    <t>11:31:09</t>
  </si>
  <si>
    <t>11:46:39</t>
  </si>
  <si>
    <t>11:46:59</t>
  </si>
  <si>
    <t>13:12:53</t>
  </si>
  <si>
    <t>13:35:16</t>
  </si>
  <si>
    <t>12:15:06</t>
  </si>
  <si>
    <t>15:26:36</t>
  </si>
  <si>
    <t>10:28:30</t>
  </si>
  <si>
    <t>14:07:02</t>
  </si>
  <si>
    <t>10:05:27</t>
  </si>
  <si>
    <t>8:04:55</t>
  </si>
  <si>
    <t>13:40:21</t>
  </si>
  <si>
    <t>14:54:40</t>
  </si>
  <si>
    <t>14:54:50</t>
  </si>
  <si>
    <t>16:06:47</t>
  </si>
  <si>
    <t>16:07:03</t>
  </si>
  <si>
    <t>10:48:41</t>
  </si>
  <si>
    <t>13:16:48</t>
  </si>
  <si>
    <t>13:19:25</t>
  </si>
  <si>
    <t>11:42:27</t>
  </si>
  <si>
    <t>11:04:53</t>
  </si>
  <si>
    <t>11:05:31</t>
  </si>
  <si>
    <t>11:05:35</t>
  </si>
  <si>
    <t>14:54:04</t>
  </si>
  <si>
    <t>134429AV1</t>
  </si>
  <si>
    <t>11:50:43</t>
  </si>
  <si>
    <t>8:55:25</t>
  </si>
  <si>
    <t>14:42:06</t>
  </si>
  <si>
    <t>11:38:18</t>
  </si>
  <si>
    <t>11:38:20</t>
  </si>
  <si>
    <t>13:24:41</t>
  </si>
  <si>
    <t>15:03:32</t>
  </si>
  <si>
    <t>5MM+</t>
  </si>
  <si>
    <t>13:39:27</t>
  </si>
  <si>
    <t>13:39:28</t>
  </si>
  <si>
    <t>13:49:57</t>
  </si>
  <si>
    <t>10:31:02</t>
  </si>
  <si>
    <t>10:31:04</t>
  </si>
  <si>
    <t>11:31:18</t>
  </si>
  <si>
    <t>12:33:33</t>
  </si>
  <si>
    <t>12:48:58</t>
  </si>
  <si>
    <t>16:00:52</t>
  </si>
  <si>
    <t>16:07:12</t>
  </si>
  <si>
    <t>8:57:56</t>
  </si>
  <si>
    <t>10:45:58</t>
  </si>
  <si>
    <t>12:54:20</t>
  </si>
  <si>
    <t>12:59:46</t>
  </si>
  <si>
    <t>14:44:47</t>
  </si>
  <si>
    <t>12:12:03</t>
  </si>
  <si>
    <t>12:12:04</t>
  </si>
  <si>
    <t>12:49:39</t>
  </si>
  <si>
    <t>13:27:30</t>
  </si>
  <si>
    <t>13:33:28</t>
  </si>
  <si>
    <t>13:33:51</t>
  </si>
  <si>
    <t>14:34:28</t>
  </si>
  <si>
    <t>11:29:44</t>
  </si>
  <si>
    <t>15:02:10</t>
  </si>
  <si>
    <t>11:41:32</t>
  </si>
  <si>
    <t>11:52:03</t>
  </si>
  <si>
    <t>13:34:56</t>
  </si>
  <si>
    <t>14:33:19</t>
  </si>
  <si>
    <t>15:56:20</t>
  </si>
  <si>
    <t>9:50:18</t>
  </si>
  <si>
    <t>10:06:24</t>
  </si>
  <si>
    <t>10:14:09</t>
  </si>
  <si>
    <t>11:00:46</t>
  </si>
  <si>
    <t>11:01:13</t>
  </si>
  <si>
    <t>11:10:50</t>
  </si>
  <si>
    <t>12:03:57</t>
  </si>
  <si>
    <t>12:04:20</t>
  </si>
  <si>
    <t>13:08:09</t>
  </si>
  <si>
    <t>13:08:48</t>
  </si>
  <si>
    <t>13:18:42</t>
  </si>
  <si>
    <t>15:10:27</t>
  </si>
  <si>
    <t>10:25:29</t>
  </si>
  <si>
    <t>11:24:28</t>
  </si>
  <si>
    <t>11:24:37</t>
  </si>
  <si>
    <t>11:40:55</t>
  </si>
  <si>
    <t>12:36:32</t>
  </si>
  <si>
    <t>14:09:37</t>
  </si>
  <si>
    <t>10:30:44</t>
  </si>
  <si>
    <t>10:42:45</t>
  </si>
  <si>
    <t>13:23:43</t>
  </si>
  <si>
    <t>16:08:57</t>
  </si>
  <si>
    <t>16:10:12</t>
  </si>
  <si>
    <t>9:44:27</t>
  </si>
  <si>
    <t>14:51:17</t>
  </si>
  <si>
    <t>15:32:01</t>
  </si>
  <si>
    <t>10:44:42</t>
  </si>
  <si>
    <t>10:45:40</t>
  </si>
  <si>
    <t>11:00:24</t>
  </si>
  <si>
    <t>11:00:26</t>
  </si>
  <si>
    <t>14:01:28</t>
  </si>
  <si>
    <t>14:01:33</t>
  </si>
  <si>
    <t>14:22:42</t>
  </si>
  <si>
    <t>14:51:12</t>
  </si>
  <si>
    <t>14:56:12</t>
  </si>
  <si>
    <t>15:30:50</t>
  </si>
  <si>
    <t>9:55:30</t>
  </si>
  <si>
    <t>11:23:58</t>
  </si>
  <si>
    <t>14:31:21</t>
  </si>
  <si>
    <t>15:54:01</t>
  </si>
  <si>
    <t>15:59:07</t>
  </si>
  <si>
    <t>12:51:54</t>
  </si>
  <si>
    <t>13:01:47</t>
  </si>
  <si>
    <t>9:45:26</t>
  </si>
  <si>
    <t>9:45:27</t>
  </si>
  <si>
    <t>12:50:51</t>
  </si>
  <si>
    <t>12:51:01</t>
  </si>
  <si>
    <t>12:51:03</t>
  </si>
  <si>
    <t>13:42:55</t>
  </si>
  <si>
    <t>16:11:16</t>
  </si>
  <si>
    <t>16:11:17</t>
  </si>
  <si>
    <t>15:37:42</t>
  </si>
  <si>
    <t>15:38:04</t>
  </si>
  <si>
    <t>15:38:05</t>
  </si>
  <si>
    <t>10:52:39</t>
  </si>
  <si>
    <t>12:57:11</t>
  </si>
  <si>
    <t>12:58:15</t>
  </si>
  <si>
    <t>15:28:41</t>
  </si>
  <si>
    <t>15:29:08</t>
  </si>
  <si>
    <t>15:49:55</t>
  </si>
  <si>
    <t>15:50:08</t>
  </si>
  <si>
    <t>12:47:28</t>
  </si>
  <si>
    <t>12:51:33</t>
  </si>
  <si>
    <t>8:41:49</t>
  </si>
  <si>
    <t>11:18:40</t>
  </si>
  <si>
    <t>12:57:40</t>
  </si>
  <si>
    <t>14:55:14</t>
  </si>
  <si>
    <t>15:59:55</t>
  </si>
  <si>
    <t>9:53:12</t>
  </si>
  <si>
    <t>9:53:15</t>
  </si>
  <si>
    <t>10:29:54</t>
  </si>
  <si>
    <t>13:00:34</t>
  </si>
  <si>
    <t>15:02:19</t>
  </si>
  <si>
    <t>10:34:06</t>
  </si>
  <si>
    <t>10:59:36</t>
  </si>
  <si>
    <t>16:11:20</t>
  </si>
  <si>
    <t>12:13:33</t>
  </si>
  <si>
    <t>10:12:42</t>
  </si>
  <si>
    <t>10:37:50</t>
  </si>
  <si>
    <t>10:38:10</t>
  </si>
  <si>
    <t>12:56:02</t>
  </si>
  <si>
    <t>10:47:51</t>
  </si>
  <si>
    <t>15:48:00</t>
  </si>
  <si>
    <t>15:48:10</t>
  </si>
  <si>
    <t>8:19:57</t>
  </si>
  <si>
    <t>8:20:23</t>
  </si>
  <si>
    <t>10:35:12</t>
  </si>
  <si>
    <t>9:36:32</t>
  </si>
  <si>
    <t>11:35:05</t>
  </si>
  <si>
    <t>10:45:21</t>
  </si>
  <si>
    <t>12:44:50</t>
  </si>
  <si>
    <t>11:57:06</t>
  </si>
  <si>
    <t>11:59:14</t>
  </si>
  <si>
    <t>12:54:14</t>
  </si>
  <si>
    <t>10:40:12</t>
  </si>
  <si>
    <t>10:40:14</t>
  </si>
  <si>
    <t>11:06:04</t>
  </si>
  <si>
    <t>11:51:42</t>
  </si>
  <si>
    <t>12:50:39</t>
  </si>
  <si>
    <t>13:19:14</t>
  </si>
  <si>
    <t>13:19:17</t>
  </si>
  <si>
    <t>134429AW9</t>
  </si>
  <si>
    <t>7:12:02</t>
  </si>
  <si>
    <t>13:25:41</t>
  </si>
  <si>
    <t>15:20:00</t>
  </si>
  <si>
    <t>15:20:14</t>
  </si>
  <si>
    <t>14:18:41</t>
  </si>
  <si>
    <t>14:18:44</t>
  </si>
  <si>
    <t>15:17:54</t>
  </si>
  <si>
    <t>10:19:06</t>
  </si>
  <si>
    <t>13:21:19</t>
  </si>
  <si>
    <t>10:10:44</t>
  </si>
  <si>
    <t>14:29:54</t>
  </si>
  <si>
    <t>14:29:55</t>
  </si>
  <si>
    <t>11:29:53</t>
  </si>
  <si>
    <t>13:14:59</t>
  </si>
  <si>
    <t>14:42:07</t>
  </si>
  <si>
    <t>13:10:01</t>
  </si>
  <si>
    <t>13:12:11</t>
  </si>
  <si>
    <t>13:12:12</t>
  </si>
  <si>
    <t>15:41:40</t>
  </si>
  <si>
    <t>15:44:27</t>
  </si>
  <si>
    <t>15:44:28</t>
  </si>
  <si>
    <t>15:58:56</t>
  </si>
  <si>
    <t>9:09:41</t>
  </si>
  <si>
    <t>10:11:03</t>
  </si>
  <si>
    <t>11:54:16</t>
  </si>
  <si>
    <t>14:08:10</t>
  </si>
  <si>
    <t>15:55:43</t>
  </si>
  <si>
    <t>15:55:44</t>
  </si>
  <si>
    <t>13:01:13</t>
  </si>
  <si>
    <t>13:25:04</t>
  </si>
  <si>
    <t>11:36:46</t>
  </si>
  <si>
    <t>10:03:44</t>
  </si>
  <si>
    <t>10:50:54</t>
  </si>
  <si>
    <t>11:32:06</t>
  </si>
  <si>
    <t>12:45:53</t>
  </si>
  <si>
    <t>14:22:08</t>
  </si>
  <si>
    <t>10:37:23</t>
  </si>
  <si>
    <t>12:10:48</t>
  </si>
  <si>
    <t>12:10:49</t>
  </si>
  <si>
    <t>12:04:44</t>
  </si>
  <si>
    <t>12:04:46</t>
  </si>
  <si>
    <t>12:38:51</t>
  </si>
  <si>
    <t>14:50:02</t>
  </si>
  <si>
    <t>16:25:02</t>
  </si>
  <si>
    <t>15:00:36</t>
  </si>
  <si>
    <t>134429AY5</t>
  </si>
  <si>
    <t>8:49:32</t>
  </si>
  <si>
    <t>8:49:34</t>
  </si>
  <si>
    <t>9:52:40</t>
  </si>
  <si>
    <t>14:31:01</t>
  </si>
  <si>
    <t>10:34:43</t>
  </si>
  <si>
    <t>10:34:44</t>
  </si>
  <si>
    <t>10:34:46</t>
  </si>
  <si>
    <t>10:36:17</t>
  </si>
  <si>
    <t>10:36:31</t>
  </si>
  <si>
    <t>10:40:16</t>
  </si>
  <si>
    <t>10:40:17</t>
  </si>
  <si>
    <t>10:40:18</t>
  </si>
  <si>
    <t>11:51:46</t>
  </si>
  <si>
    <t>11:52:30</t>
  </si>
  <si>
    <t>11:53:39</t>
  </si>
  <si>
    <t>11:53:43</t>
  </si>
  <si>
    <t>9:08:10</t>
  </si>
  <si>
    <t>11:32:22</t>
  </si>
  <si>
    <t>11:33:10</t>
  </si>
  <si>
    <t>13:31:45</t>
  </si>
  <si>
    <t>14:37:04</t>
  </si>
  <si>
    <t>14:37:05</t>
  </si>
  <si>
    <t>15:56:28</t>
  </si>
  <si>
    <t>9:13:48</t>
  </si>
  <si>
    <t>14:02:03</t>
  </si>
  <si>
    <t>14:02:32</t>
  </si>
  <si>
    <t>9:05:08</t>
  </si>
  <si>
    <t>10:22:34</t>
  </si>
  <si>
    <t>10:48:37</t>
  </si>
  <si>
    <t>11:59:08</t>
  </si>
  <si>
    <t>12:00:00</t>
  </si>
  <si>
    <t>12:50:00</t>
  </si>
  <si>
    <t>15:29:58</t>
  </si>
  <si>
    <t>15:30:01</t>
  </si>
  <si>
    <t>9:28:06</t>
  </si>
  <si>
    <t>9:52:36</t>
  </si>
  <si>
    <t>9:52:38</t>
  </si>
  <si>
    <t>15:43:05</t>
  </si>
  <si>
    <t>15:43:22</t>
  </si>
  <si>
    <t>9:38:36</t>
  </si>
  <si>
    <t>9:58:30</t>
  </si>
  <si>
    <t>10:03:04</t>
  </si>
  <si>
    <t>10:25:27</t>
  </si>
  <si>
    <t>10:27:32</t>
  </si>
  <si>
    <t>10:27:46</t>
  </si>
  <si>
    <t>10:32:38</t>
  </si>
  <si>
    <t>10:39:16</t>
  </si>
  <si>
    <t>10:43:07</t>
  </si>
  <si>
    <t>10:47:55</t>
  </si>
  <si>
    <t>14:41:39</t>
  </si>
  <si>
    <t>9:58:22</t>
  </si>
  <si>
    <t>10:04:31</t>
  </si>
  <si>
    <t>12:21:11</t>
  </si>
  <si>
    <t>12:21:34</t>
  </si>
  <si>
    <t>12:21:35</t>
  </si>
  <si>
    <t>14:35:43</t>
  </si>
  <si>
    <t>10:42:41</t>
  </si>
  <si>
    <t>15:21:19</t>
  </si>
  <si>
    <t>10:14:13</t>
  </si>
  <si>
    <t>11:50:54</t>
  </si>
  <si>
    <t>11:22:36</t>
  </si>
  <si>
    <t>9:28:37</t>
  </si>
  <si>
    <t>11:19:09</t>
  </si>
  <si>
    <t>12:40:36</t>
  </si>
  <si>
    <t>13:22:50</t>
  </si>
  <si>
    <t>15:37:49</t>
  </si>
  <si>
    <t>15:37:50</t>
  </si>
  <si>
    <t>8:58:45</t>
  </si>
  <si>
    <t>13:50:04</t>
  </si>
  <si>
    <t>15:18:02</t>
  </si>
  <si>
    <t>15:18:40</t>
  </si>
  <si>
    <t>11:46:53</t>
  </si>
  <si>
    <t>12:06:05</t>
  </si>
  <si>
    <t>12:15:31</t>
  </si>
  <si>
    <t>12:39:44</t>
  </si>
  <si>
    <t>12:39:50</t>
  </si>
  <si>
    <t>13:39:40</t>
  </si>
  <si>
    <t>9:28:25</t>
  </si>
  <si>
    <t>13:56:36</t>
  </si>
  <si>
    <t>8:47:52</t>
  </si>
  <si>
    <t>12:26:56</t>
  </si>
  <si>
    <t>12:33:29</t>
  </si>
  <si>
    <t>11:05:47</t>
  </si>
  <si>
    <t>12:23:00</t>
  </si>
  <si>
    <t>15:15:38</t>
  </si>
  <si>
    <t>9:51:30</t>
  </si>
  <si>
    <t>10:16:25</t>
  </si>
  <si>
    <t>12:17:59</t>
  </si>
  <si>
    <t>14:49:58</t>
  </si>
  <si>
    <t>9:00:52</t>
  </si>
  <si>
    <t>12:23:19</t>
  </si>
  <si>
    <t>13:43:09</t>
  </si>
  <si>
    <t>16:03:25</t>
  </si>
  <si>
    <t>7:33:16</t>
  </si>
  <si>
    <t>11:00:09</t>
  </si>
  <si>
    <t>11:06:44</t>
  </si>
  <si>
    <t>14:44:15</t>
  </si>
  <si>
    <t>9:06:09</t>
  </si>
  <si>
    <t>10:35:43</t>
  </si>
  <si>
    <t>11:55:04</t>
  </si>
  <si>
    <t>8:48:06</t>
  </si>
  <si>
    <t>10:03:19</t>
  </si>
  <si>
    <t>10:16:54</t>
  </si>
  <si>
    <t>11:57:18</t>
  </si>
  <si>
    <t>8:53:31</t>
  </si>
  <si>
    <t>11:46:56</t>
  </si>
  <si>
    <t>11:48:43</t>
  </si>
  <si>
    <t>13:26:22</t>
  </si>
  <si>
    <t>16:58:55</t>
  </si>
  <si>
    <t>9:25:46</t>
  </si>
  <si>
    <t>10:08:39</t>
  </si>
  <si>
    <t>13:51:06</t>
  </si>
  <si>
    <t>16:15:18</t>
  </si>
  <si>
    <t>12:52:14</t>
  </si>
  <si>
    <t>13:14:57</t>
  </si>
  <si>
    <t>9:44:50</t>
  </si>
  <si>
    <t>9:44:53</t>
  </si>
  <si>
    <t>10:07:22</t>
  </si>
  <si>
    <t>10:09:12</t>
  </si>
  <si>
    <t>9:02:16</t>
  </si>
  <si>
    <t>14:23:37</t>
  </si>
  <si>
    <t>14:26:22</t>
  </si>
  <si>
    <t>14:50:53</t>
  </si>
  <si>
    <t>11:31:33</t>
  </si>
  <si>
    <t>12:27:57</t>
  </si>
  <si>
    <t>14:43:12</t>
  </si>
  <si>
    <t>9:45:44</t>
  </si>
  <si>
    <t>15:47:55</t>
  </si>
  <si>
    <t>134429AZ2</t>
  </si>
  <si>
    <t>12:38:58</t>
  </si>
  <si>
    <t>12:39:00</t>
  </si>
  <si>
    <t>7:54:48</t>
  </si>
  <si>
    <t>13:59:07</t>
  </si>
  <si>
    <t>10:35:24</t>
  </si>
  <si>
    <t>10:35:25</t>
  </si>
  <si>
    <t>10:35:26</t>
  </si>
  <si>
    <t>10:37:21</t>
  </si>
  <si>
    <t>10:56:39</t>
  </si>
  <si>
    <t>10:56:41</t>
  </si>
  <si>
    <t>10:56:42</t>
  </si>
  <si>
    <t>14:11:10</t>
  </si>
  <si>
    <t>15:09:37</t>
  </si>
  <si>
    <t>15:39:10</t>
  </si>
  <si>
    <t>15:35:09</t>
  </si>
  <si>
    <t>12:41:12</t>
  </si>
  <si>
    <t>12:41:14</t>
  </si>
  <si>
    <t>14:15:24</t>
  </si>
  <si>
    <t>15:01:58</t>
  </si>
  <si>
    <t>15:02:16</t>
  </si>
  <si>
    <t>15:02:27</t>
  </si>
  <si>
    <t>10:45:16</t>
  </si>
  <si>
    <t>9:12:43</t>
  </si>
  <si>
    <t>11:34:31</t>
  </si>
  <si>
    <t>11:35:19</t>
  </si>
  <si>
    <t>13:45:01</t>
  </si>
  <si>
    <t>14:50:21</t>
  </si>
  <si>
    <t>14:50:42</t>
  </si>
  <si>
    <t>12:02:41</t>
  </si>
  <si>
    <t>12:03:53</t>
  </si>
  <si>
    <t>12:05:58</t>
  </si>
  <si>
    <t>12:06:15</t>
  </si>
  <si>
    <t>12:06:32</t>
  </si>
  <si>
    <t>10:11:29</t>
  </si>
  <si>
    <t>10:14:58</t>
  </si>
  <si>
    <t>8:43:12</t>
  </si>
  <si>
    <t>9:19:21</t>
  </si>
  <si>
    <t>10:50:10</t>
  </si>
  <si>
    <t>12:06:50</t>
  </si>
  <si>
    <t>13:24:13</t>
  </si>
  <si>
    <t>13:24:40</t>
  </si>
  <si>
    <t>8:38:08</t>
  </si>
  <si>
    <t>10:35:33</t>
  </si>
  <si>
    <t>10:55:35</t>
  </si>
  <si>
    <t>9:19:28</t>
  </si>
  <si>
    <t>12:16:21</t>
  </si>
  <si>
    <t>14:52:54</t>
  </si>
  <si>
    <t>15:08:40</t>
  </si>
  <si>
    <t>15:16:19</t>
  </si>
  <si>
    <t>8:37:05</t>
  </si>
  <si>
    <t>11:52:42</t>
  </si>
  <si>
    <t>12:08:09</t>
  </si>
  <si>
    <t>12:35:27</t>
  </si>
  <si>
    <t>13:48:31</t>
  </si>
  <si>
    <t>11:32:26</t>
  </si>
  <si>
    <t>12:07:16</t>
  </si>
  <si>
    <t>12:07:18</t>
  </si>
  <si>
    <t>12:07:55</t>
  </si>
  <si>
    <t>13:00:50</t>
  </si>
  <si>
    <t>13:02:18</t>
  </si>
  <si>
    <t>13:19:47</t>
  </si>
  <si>
    <t>9:14:27</t>
  </si>
  <si>
    <t>14:11:31</t>
  </si>
  <si>
    <t>10:32:02</t>
  </si>
  <si>
    <t>10:32:03</t>
  </si>
  <si>
    <t>14:10:36</t>
  </si>
  <si>
    <t>14:13:21</t>
  </si>
  <si>
    <t>12:17:10</t>
  </si>
  <si>
    <t>15:28:56</t>
  </si>
  <si>
    <t>9:44:51</t>
  </si>
  <si>
    <t>10:59:48</t>
  </si>
  <si>
    <t>11:00:38</t>
  </si>
  <si>
    <t>12:10:06</t>
  </si>
  <si>
    <t>13:20:10</t>
  </si>
  <si>
    <t>13:21:01</t>
  </si>
  <si>
    <t>14:42:03</t>
  </si>
  <si>
    <t>13:53:37</t>
  </si>
  <si>
    <t>13:53:38</t>
  </si>
  <si>
    <t>14:15:07</t>
  </si>
  <si>
    <t>12:35:13</t>
  </si>
  <si>
    <t>9:37:56</t>
  </si>
  <si>
    <t>9:37:58</t>
  </si>
  <si>
    <t>16:24:58</t>
  </si>
  <si>
    <t>16:26:09</t>
  </si>
  <si>
    <t>10:41:43</t>
  </si>
  <si>
    <t>134429BA6</t>
  </si>
  <si>
    <t>9:14:33</t>
  </si>
  <si>
    <t>14:30:16</t>
  </si>
  <si>
    <t>14:30:21</t>
  </si>
  <si>
    <t>10:39:42</t>
  </si>
  <si>
    <t>10:39:43</t>
  </si>
  <si>
    <t>11:41:24</t>
  </si>
  <si>
    <t>16:50:04</t>
  </si>
  <si>
    <t>16:52:22</t>
  </si>
  <si>
    <t>10:19:05</t>
  </si>
  <si>
    <t>13:21:10</t>
  </si>
  <si>
    <t>13:21:12</t>
  </si>
  <si>
    <t>12:31:57</t>
  </si>
  <si>
    <t>12:31:58</t>
  </si>
  <si>
    <t>14:51:25</t>
  </si>
  <si>
    <t>10:45:55</t>
  </si>
  <si>
    <t>14:42:17</t>
  </si>
  <si>
    <t>10:18:57</t>
  </si>
  <si>
    <t>16:26:00</t>
  </si>
  <si>
    <t>16:27:21</t>
  </si>
  <si>
    <t>16:27:22</t>
  </si>
  <si>
    <t>16:27:23</t>
  </si>
  <si>
    <t>16:27:24</t>
  </si>
  <si>
    <t>16:27:25</t>
  </si>
  <si>
    <t>9:15:27</t>
  </si>
  <si>
    <t>Beta computation period</t>
  </si>
  <si>
    <t>Choice of market returns</t>
  </si>
  <si>
    <t>VW</t>
  </si>
  <si>
    <r>
      <t>R</t>
    </r>
    <r>
      <rPr>
        <vertAlign val="subscript"/>
        <sz val="14"/>
        <color theme="1"/>
        <rFont val="Arial"/>
        <family val="2"/>
      </rPr>
      <t>e</t>
    </r>
    <r>
      <rPr>
        <sz val="14"/>
        <color theme="1"/>
        <rFont val="Arial"/>
        <family val="2"/>
      </rPr>
      <t xml:space="preserve"> =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 xml:space="preserve"> + Beta (R</t>
    </r>
    <r>
      <rPr>
        <vertAlign val="subscript"/>
        <sz val="14"/>
        <color theme="1"/>
        <rFont val="Arial"/>
        <family val="2"/>
      </rPr>
      <t>m</t>
    </r>
    <r>
      <rPr>
        <sz val="14"/>
        <color theme="1"/>
        <rFont val="Arial"/>
        <family val="2"/>
      </rPr>
      <t xml:space="preserve"> -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>)</t>
    </r>
  </si>
  <si>
    <t>Required return on equity</t>
  </si>
  <si>
    <t>Pablo Fernandez 2016 survey</t>
  </si>
  <si>
    <t>Common Stock, Shares, Issued and o/s</t>
  </si>
  <si>
    <t>Pull from Multiple Valuation Worksheet</t>
  </si>
  <si>
    <t>Pull from MV Debt and Weighted YTM worksheet</t>
  </si>
  <si>
    <t xml:space="preserve">We regress Company returns on Market Index returns: </t>
  </si>
  <si>
    <t>Where CPB returns = dependent variable</t>
  </si>
  <si>
    <t xml:space="preserve">Market returns = independent variable. </t>
  </si>
  <si>
    <t>We will use the slope function in excel</t>
  </si>
  <si>
    <t xml:space="preserve">  </t>
  </si>
  <si>
    <t>Prove that the covariance divided by variance returns same value</t>
  </si>
  <si>
    <t>V = D + E</t>
  </si>
  <si>
    <r>
      <t>WACC = D/V x R</t>
    </r>
    <r>
      <rPr>
        <b/>
        <vertAlign val="subscript"/>
        <sz val="14"/>
        <color theme="1"/>
        <rFont val="Arial"/>
        <family val="2"/>
      </rPr>
      <t>d</t>
    </r>
    <r>
      <rPr>
        <b/>
        <sz val="14"/>
        <color theme="1"/>
        <rFont val="Arial"/>
        <family val="2"/>
      </rPr>
      <t xml:space="preserve"> (1-T) + E/V x R</t>
    </r>
    <r>
      <rPr>
        <b/>
        <vertAlign val="subscript"/>
        <sz val="14"/>
        <color theme="1"/>
        <rFont val="Arial"/>
        <family val="2"/>
      </rPr>
      <t>e</t>
    </r>
  </si>
  <si>
    <r>
      <t>R</t>
    </r>
    <r>
      <rPr>
        <vertAlign val="subscript"/>
        <sz val="12"/>
        <color theme="1"/>
        <rFont val="Arial"/>
        <family val="2"/>
      </rPr>
      <t>d</t>
    </r>
  </si>
  <si>
    <r>
      <t>R</t>
    </r>
    <r>
      <rPr>
        <vertAlign val="subscript"/>
        <sz val="12"/>
        <color theme="1"/>
        <rFont val="Arial"/>
        <family val="2"/>
      </rPr>
      <t>e</t>
    </r>
  </si>
  <si>
    <t>Stock price closest to date of 10-K</t>
  </si>
  <si>
    <t>Stock price</t>
  </si>
  <si>
    <t>Examine this formula</t>
  </si>
  <si>
    <t>7/29/16 US 30-Year Treasury Yield from www.treasury.gov</t>
  </si>
  <si>
    <t>Beta Worksheet</t>
  </si>
  <si>
    <r>
      <t xml:space="preserve">Returns (CPB) = </t>
    </r>
    <r>
      <rPr>
        <b/>
        <sz val="11"/>
        <color indexed="8"/>
        <rFont val="Calibri"/>
        <family val="2"/>
      </rPr>
      <t>β</t>
    </r>
    <r>
      <rPr>
        <b/>
        <vertAlign val="subscript"/>
        <sz val="11"/>
        <color indexed="8"/>
        <rFont val="Calibri"/>
        <family val="2"/>
      </rPr>
      <t>1</t>
    </r>
    <r>
      <rPr>
        <b/>
        <sz val="11"/>
        <color indexed="8"/>
        <rFont val="Calibri"/>
        <family val="2"/>
      </rPr>
      <t xml:space="preserve"> Market returns</t>
    </r>
  </si>
  <si>
    <t>one month prior</t>
  </si>
  <si>
    <t>one month prior, EOM</t>
  </si>
  <si>
    <t>Pull from Beta computation worksheet</t>
  </si>
  <si>
    <t>n/a</t>
  </si>
  <si>
    <t>Page 58 of 10K</t>
  </si>
  <si>
    <t>Page 27 of 10K</t>
  </si>
  <si>
    <t>Total BV debt</t>
  </si>
  <si>
    <t>Total longterm debt</t>
  </si>
  <si>
    <t>Total short-term debt</t>
  </si>
  <si>
    <t>Book value X Price</t>
  </si>
  <si>
    <t>Par value of $1,000 x Price of one bond</t>
  </si>
  <si>
    <t>If bond is priced at 93% of par</t>
  </si>
  <si>
    <t>Price = 1000 x 0.93 = 930</t>
  </si>
  <si>
    <t>weighted average YTM for short term debt</t>
  </si>
  <si>
    <t>Trace symbols</t>
  </si>
  <si>
    <t>Growth in FC</t>
  </si>
  <si>
    <t>Pull from Required return Equity worksheet</t>
  </si>
  <si>
    <t>MV Debt</t>
  </si>
  <si>
    <t>Market returns</t>
  </si>
  <si>
    <t>EW</t>
  </si>
  <si>
    <t>S&amp;P</t>
  </si>
  <si>
    <t>Formulas are in black</t>
  </si>
  <si>
    <t>Direct links to another spreadsheet green</t>
  </si>
  <si>
    <t>Inputs/hardcoded items that need user attention:  Highlight in yellow, black box around them</t>
  </si>
  <si>
    <t>Hardcoded items and input items are in blue</t>
  </si>
  <si>
    <t xml:space="preserve"> Pull from IS Hist Forecast</t>
  </si>
  <si>
    <t>Pull the price from the stock return sheet; multiply by shares o/s</t>
  </si>
  <si>
    <t>='Income Statement'!C5</t>
  </si>
  <si>
    <t>=F4*(1+H24)</t>
  </si>
  <si>
    <t>='Income Statement'!C7</t>
  </si>
  <si>
    <t>=H4*H25</t>
  </si>
  <si>
    <t>=E4-E5</t>
  </si>
  <si>
    <t>=H4-H5</t>
  </si>
  <si>
    <t>='Income Statement'!C10</t>
  </si>
  <si>
    <t>=H4*H26</t>
  </si>
  <si>
    <t>='Income Statement'!C8</t>
  </si>
  <si>
    <t>=H$4*H27</t>
  </si>
  <si>
    <t>='Income Statement'!C9</t>
  </si>
  <si>
    <t>=H$4*H28</t>
  </si>
  <si>
    <t>='Income Statement'!C11+'Income Statement'!C12</t>
  </si>
  <si>
    <t>=H$4*H29</t>
  </si>
  <si>
    <t>=E6-SUM(E9:E12)</t>
  </si>
  <si>
    <t>=H6-SUM(H9:H12)</t>
  </si>
  <si>
    <t>='Income Statement'!C15-'Income Statement'!C16</t>
  </si>
  <si>
    <t>=H30*('BAL Hist Forecast'!H22+'BAL Hist Forecast'!H17)</t>
  </si>
  <si>
    <t>=E13-SUM(E15:E16)</t>
  </si>
  <si>
    <t>=H13-SUM(H15:H16)</t>
  </si>
  <si>
    <t>='Income Statement'!C18</t>
  </si>
  <si>
    <t>=H17*H31</t>
  </si>
  <si>
    <t>=E17+-E18</t>
  </si>
  <si>
    <t>=H17+-H18</t>
  </si>
  <si>
    <t>='Income Statement'!C20</t>
  </si>
  <si>
    <t>=E19+E20</t>
  </si>
  <si>
    <t>=H19+H20</t>
  </si>
  <si>
    <t>='Income Statement'!C23</t>
  </si>
  <si>
    <t>=H21*H32</t>
  </si>
  <si>
    <t>=(E4-D4)/D$4</t>
  </si>
  <si>
    <t>=E5/E$4</t>
  </si>
  <si>
    <t>=AVERAGE(E25:F25)</t>
  </si>
  <si>
    <t>=E9/E$4</t>
  </si>
  <si>
    <t>=AVERAGE(E26:F26)</t>
  </si>
  <si>
    <t>=E10/E$4</t>
  </si>
  <si>
    <t>=AVERAGE(E27:F27)</t>
  </si>
  <si>
    <t>=E11/E$4</t>
  </si>
  <si>
    <t>=AVERAGE(E28:F28)</t>
  </si>
  <si>
    <t>=E12/E$4</t>
  </si>
  <si>
    <t>=AVERAGE(E29:F29)</t>
  </si>
  <si>
    <t>=E15/(('BAL Hist Forecast'!D22+'BAL Hist Forecast'!D17))</t>
  </si>
  <si>
    <t>=AVERAGE(E30:F30)</t>
  </si>
  <si>
    <t>=E18/E17</t>
  </si>
  <si>
    <t>=E22/E21</t>
  </si>
  <si>
    <t>=AVERAGE(E32:F32)</t>
  </si>
  <si>
    <t>YES</t>
  </si>
  <si>
    <t>='Balance Sheet'!C5</t>
  </si>
  <si>
    <t>=IF(H35+H6+H7+H8+H11+H12&gt;H18+H19+SUM(H22:H24)+H31+H32,H35,H18+H19+SUM(H22:H24)+H31+H32-(H6+H7+H8+H11+H12))</t>
  </si>
  <si>
    <t>='Balance Sheet'!C6</t>
  </si>
  <si>
    <t>='IS Hist Forecast'!H4/365*'BAL Hist Forecast'!H36</t>
  </si>
  <si>
    <t>='Balance Sheet'!C7</t>
  </si>
  <si>
    <t>='IS Hist Forecast'!H5/365*'BAL Hist Forecast'!H37</t>
  </si>
  <si>
    <t>='Balance Sheet'!C8</t>
  </si>
  <si>
    <t>=H38*'IS Hist Forecast'!H4</t>
  </si>
  <si>
    <t>=SUM(E5:E8)</t>
  </si>
  <si>
    <t>=SUM(H5:H8)</t>
  </si>
  <si>
    <t>=SUM('Balance Sheet'!C10:C12)</t>
  </si>
  <si>
    <t>=F11+H42*('IS Hist Forecast'!H13-'IS Hist Forecast'!H18)</t>
  </si>
  <si>
    <t>='Balance Sheet'!C13</t>
  </si>
  <si>
    <t>=+H43*'IS Hist Forecast'!H4</t>
  </si>
  <si>
    <t>=SUM(E11:E12)+E9</t>
  </si>
  <si>
    <t>=SUM(H11:H12)+H9</t>
  </si>
  <si>
    <t>='Balance Sheet'!C18</t>
  </si>
  <si>
    <t>=IF(H35+H6+H7+H8+H11+H12&gt;H18+H19+SUM(H22:H24)+H31+H32,H35+H6+H7+H8+H11+H12-(H18+H19+SUM(H22:H24)+H31+H32),0)</t>
  </si>
  <si>
    <t>='Balance Sheet'!C19</t>
  </si>
  <si>
    <t>=H39*'IS Hist Forecast'!H5/365</t>
  </si>
  <si>
    <t>='Balance Sheet'!C21+'Balance Sheet'!C22+'Balance Sheet'!C20</t>
  </si>
  <si>
    <t>=H40*'IS Hist Forecast'!H4</t>
  </si>
  <si>
    <t>=SUM(E17:E19)</t>
  </si>
  <si>
    <t>=SUM(H17:H19)</t>
  </si>
  <si>
    <t>='Balance Sheet'!C24</t>
  </si>
  <si>
    <t>=F22+H47-H48</t>
  </si>
  <si>
    <t>='Balance Sheet'!C25</t>
  </si>
  <si>
    <t>='IS Hist Forecast'!H4*'BAL Hist Forecast'!H44</t>
  </si>
  <si>
    <t>='Balance Sheet'!C26</t>
  </si>
  <si>
    <t>=H45*'IS Hist Forecast'!H4</t>
  </si>
  <si>
    <t>=SUM(E20:E24)</t>
  </si>
  <si>
    <t>=SUM(H20:H24)</t>
  </si>
  <si>
    <t>='Balance Sheet'!C32+'Balance Sheet'!C31</t>
  </si>
  <si>
    <t>=F27+H49</t>
  </si>
  <si>
    <t>='Balance Sheet'!C33</t>
  </si>
  <si>
    <t>=F28+('IS Hist Forecast'!H21-'IS Hist Forecast'!H22)</t>
  </si>
  <si>
    <t>='Balance Sheet'!C34</t>
  </si>
  <si>
    <t>=F29-H50</t>
  </si>
  <si>
    <t>='Balance Sheet'!C35</t>
  </si>
  <si>
    <t>=F30</t>
  </si>
  <si>
    <t>=SUM(E26:E30)</t>
  </si>
  <si>
    <t>=SUM(H26:H30)</t>
  </si>
  <si>
    <t>='Balance Sheet'!C37</t>
  </si>
  <si>
    <t>=F32</t>
  </si>
  <si>
    <t>=E31+E32+E25</t>
  </si>
  <si>
    <t>=H31+H32+H25</t>
  </si>
  <si>
    <t>=296*1.05</t>
  </si>
  <si>
    <t>=E6/('IS Hist Forecast'!E4/365)</t>
  </si>
  <si>
    <t>=AVERAGE(D36:F36)</t>
  </si>
  <si>
    <t>=E7/('IS Hist Forecast'!E5/365)</t>
  </si>
  <si>
    <t>=AVERAGE(D37:F37)</t>
  </si>
  <si>
    <t>=E8/'IS Hist Forecast'!E4</t>
  </si>
  <si>
    <t>=AVERAGE(D38:F38)</t>
  </si>
  <si>
    <t>=E18/('IS Hist Forecast'!E5/365)</t>
  </si>
  <si>
    <t>=AVERAGE(D39:F39)</t>
  </si>
  <si>
    <t>=E19/'IS Hist Forecast'!E4</t>
  </si>
  <si>
    <t>=AVERAGE(D40:F40)</t>
  </si>
  <si>
    <t>=IF((E11-D11)&gt;0,(E11-D11)/('IS Hist Forecast'!E13-'IS Hist Forecast'!E18),0)</t>
  </si>
  <si>
    <t>=E12/'IS Hist Forecast'!E4</t>
  </si>
  <si>
    <t>=E23/'IS Hist Forecast'!E4</t>
  </si>
  <si>
    <t>=AVERAGE(D44:F44)</t>
  </si>
  <si>
    <t>=E24/'IS Hist Forecast'!E4</t>
  </si>
  <si>
    <t>=AVERAGE(D45:F45)</t>
  </si>
  <si>
    <t>='IS Hist Forecast'!E32</t>
  </si>
  <si>
    <t>=AVERAGE(D53:F53)</t>
  </si>
  <si>
    <t>='IS Hist Forecast'!F4</t>
  </si>
  <si>
    <t>='IS Hist Forecast'!F21</t>
  </si>
  <si>
    <t>='BAL Hist Forecast'!F31</t>
  </si>
  <si>
    <t>=B6/B10</t>
  </si>
  <si>
    <t>=B9/B11</t>
  </si>
  <si>
    <t>=(B7-B8)/B10</t>
  </si>
  <si>
    <t>=B18/B22</t>
  </si>
  <si>
    <t>=B21/B23</t>
  </si>
  <si>
    <t>=(B19-B20)/B22</t>
  </si>
  <si>
    <t>=B27/B24</t>
  </si>
  <si>
    <t>=B27/B26</t>
  </si>
  <si>
    <t>=B27/B25</t>
  </si>
  <si>
    <t>=B34/B38</t>
  </si>
  <si>
    <t>=B37/B39</t>
  </si>
  <si>
    <t>=(B35-B36)/B38</t>
  </si>
  <si>
    <t>=B43/B40</t>
  </si>
  <si>
    <t>=B43/B42</t>
  </si>
  <si>
    <t>=B43/B41</t>
  </si>
  <si>
    <t>=B50/B54</t>
  </si>
  <si>
    <t>=B53/B55</t>
  </si>
  <si>
    <t>=(B51-B52)/B54</t>
  </si>
  <si>
    <t>=B59/B56</t>
  </si>
  <si>
    <t>=B59/B58</t>
  </si>
  <si>
    <t>=B59/B57</t>
  </si>
  <si>
    <t>=B66/B70</t>
  </si>
  <si>
    <t>=B69/B71</t>
  </si>
  <si>
    <t>=(B67-B68)/B70</t>
  </si>
  <si>
    <t>=B75/B72</t>
  </si>
  <si>
    <t>=B75/B74</t>
  </si>
  <si>
    <t>=B75/B73</t>
  </si>
  <si>
    <t>=((B6/SUM(B6:B7))*B9*(1-B11)+B7/SUM(B6:B7)*B10)</t>
  </si>
  <si>
    <t>=B8+B9*B10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</si>
</sst>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&quot;$&quot;* #,##0_);_(&quot;$&quot;* \(#,##0\);_(&quot;$&quot;* &quot;-&quot;??_);_(@_)"/>
    <numFmt numFmtId="168" formatCode="_(* #,##0.0000_);_(* \(#,##0.0000\);_(* &quot;-&quot;??_);_(@_)"/>
    <numFmt numFmtId="169" formatCode="_(* #,##0.000000000000000_);_(* \(#,##0.000000000000000\);_(* &quot;-&quot;??_);_(@_)"/>
    <numFmt numFmtId="170" formatCode="_(&quot;$&quot;* #,##0.0_);_(&quot;$&quot;* \(#,##0.0\);_(&quot;$&quot;* &quot;-&quot;?_);_(@_)"/>
    <numFmt numFmtId="171" formatCode="_(* #,##0.0_);_(* \(#,##0.0\);_(* &quot;-&quot;?_);_(@_)"/>
    <numFmt numFmtId="172" formatCode="0.0000"/>
    <numFmt numFmtId="173" formatCode="0.00000"/>
    <numFmt numFmtId="174" formatCode="0.0\x"/>
    <numFmt numFmtId="175" formatCode="0.000"/>
    <numFmt numFmtId="176" formatCode="0.0000%"/>
    <numFmt numFmtId="177" formatCode="0.000%"/>
    <numFmt numFmtId="178" formatCode="0.0000\x"/>
    <numFmt numFmtId="179" formatCode="[$-409]m/d/yy\ h:mm\ AM/PM;@"/>
    <numFmt numFmtId="180" formatCode="[$-F800]dddd\,\ mmmm\ dd\,\ yyyy"/>
    <numFmt numFmtId="181" formatCode="_(* #,##0.0_);_(* \(#,##0.0\);_(* &quot;-&quot;??_);_(@_)"/>
    <numFmt numFmtId="182" formatCode="&quot;$&quot;#,##0.00"/>
    <numFmt numFmtId="183" formatCode="#,##0.000"/>
  </numFmts>
  <fonts count="4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rgb="FF000000"/>
      <name val="Arial"/>
      <family val="2"/>
    </font>
    <font>
      <u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 val="singleAccounting"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4" tint="-0.249977111117893"/>
      <name val="Arial"/>
      <family val="2"/>
    </font>
    <font>
      <sz val="10"/>
      <color rgb="FF242729"/>
      <name val="Arial"/>
      <family val="2"/>
    </font>
    <font>
      <b/>
      <u/>
      <sz val="11"/>
      <color indexed="8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color rgb="FF00B050"/>
      <name val="Arial"/>
      <family val="2"/>
    </font>
    <font>
      <sz val="10"/>
      <color theme="4" tint="-0.249977111117893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2"/>
      <color theme="4"/>
      <name val="Arial"/>
      <family val="2"/>
    </font>
    <font>
      <u/>
      <sz val="12"/>
      <color theme="4"/>
      <name val="Arial"/>
      <family val="2"/>
    </font>
    <font>
      <sz val="12"/>
      <color rgb="FF00B050"/>
      <name val="Arial"/>
      <family val="2"/>
    </font>
    <font>
      <sz val="11"/>
      <color theme="4"/>
      <name val="Calibri"/>
      <family val="2"/>
      <scheme val="minor"/>
    </font>
    <font>
      <sz val="11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/>
      <right/>
      <top style="thick">
        <color rgb="FFAACCF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0"/>
  </cellStyleXfs>
  <cellXfs count="424">
    <xf numFmtId="0" fontId="0" fillId="0" borderId="0" xfId="0"/>
    <xf numFmtId="0" fontId="0" fillId="0" borderId="0" xfId="0" applyFill="1" applyBorder="1"/>
    <xf numFmtId="0" fontId="0" fillId="0" borderId="0" xfId="0"/>
    <xf numFmtId="1" fontId="5" fillId="0" borderId="0" xfId="0" applyNumberFormat="1" applyFont="1" applyFill="1" applyBorder="1" applyAlignment="1">
      <alignment horizontal="right" vertical="center" indent="2"/>
    </xf>
    <xf numFmtId="1" fontId="5" fillId="0" borderId="0" xfId="0" applyNumberFormat="1" applyFont="1" applyFill="1" applyBorder="1" applyAlignment="1">
      <alignment horizontal="left" vertical="center" wrapText="1"/>
    </xf>
    <xf numFmtId="1" fontId="6" fillId="0" borderId="0" xfId="0" applyNumberFormat="1" applyFont="1" applyFill="1" applyBorder="1" applyAlignment="1">
      <alignment horizontal="left" vertical="center" wrapText="1"/>
    </xf>
    <xf numFmtId="1" fontId="7" fillId="0" borderId="0" xfId="0" applyNumberFormat="1" applyFont="1" applyFill="1"/>
    <xf numFmtId="1" fontId="7" fillId="0" borderId="0" xfId="0" applyNumberFormat="1" applyFont="1"/>
    <xf numFmtId="1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>
      <alignment vertical="top"/>
    </xf>
    <xf numFmtId="1" fontId="5" fillId="0" borderId="0" xfId="0" applyNumberFormat="1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Fill="1" applyBorder="1"/>
    <xf numFmtId="0" fontId="7" fillId="0" borderId="0" xfId="0" applyFont="1"/>
    <xf numFmtId="0" fontId="7" fillId="0" borderId="0" xfId="0" applyFont="1" applyAlignment="1"/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/>
    <xf numFmtId="0" fontId="4" fillId="0" borderId="0" xfId="0" applyFont="1" applyFill="1" applyBorder="1" applyAlignment="1"/>
    <xf numFmtId="0" fontId="8" fillId="0" borderId="0" xfId="0" applyFont="1" applyAlignment="1"/>
    <xf numFmtId="1" fontId="10" fillId="0" borderId="0" xfId="0" applyNumberFormat="1" applyFont="1" applyFill="1" applyBorder="1" applyAlignment="1">
      <alignment vertical="top"/>
    </xf>
    <xf numFmtId="1" fontId="9" fillId="0" borderId="0" xfId="0" applyNumberFormat="1" applyFont="1" applyFill="1" applyBorder="1" applyAlignment="1">
      <alignment vertical="center"/>
    </xf>
    <xf numFmtId="1" fontId="7" fillId="0" borderId="0" xfId="0" applyNumberFormat="1" applyFont="1" applyFill="1" applyAlignment="1">
      <alignment wrapText="1"/>
    </xf>
    <xf numFmtId="1" fontId="7" fillId="0" borderId="2" xfId="0" applyNumberFormat="1" applyFont="1" applyFill="1" applyBorder="1" applyAlignment="1">
      <alignment vertical="top"/>
    </xf>
    <xf numFmtId="1" fontId="5" fillId="0" borderId="2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 wrapText="1"/>
    </xf>
    <xf numFmtId="1" fontId="7" fillId="0" borderId="0" xfId="0" applyNumberFormat="1" applyFont="1" applyFill="1" applyAlignment="1"/>
    <xf numFmtId="0" fontId="12" fillId="4" borderId="0" xfId="4" applyFont="1" applyFill="1" applyBorder="1" applyAlignment="1">
      <alignment wrapText="1"/>
    </xf>
    <xf numFmtId="0" fontId="12" fillId="4" borderId="0" xfId="4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3" xfId="0" applyFont="1" applyBorder="1"/>
    <xf numFmtId="166" fontId="2" fillId="0" borderId="0" xfId="0" applyNumberFormat="1" applyFont="1"/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center" indent="5" readingOrder="1"/>
    </xf>
    <xf numFmtId="166" fontId="2" fillId="0" borderId="0" xfId="2" applyNumberFormat="1" applyFont="1"/>
    <xf numFmtId="166" fontId="2" fillId="0" borderId="0" xfId="2" applyNumberFormat="1" applyFont="1" applyFill="1"/>
    <xf numFmtId="166" fontId="2" fillId="0" borderId="2" xfId="2" applyNumberFormat="1" applyFont="1" applyBorder="1"/>
    <xf numFmtId="166" fontId="13" fillId="0" borderId="0" xfId="2" applyNumberFormat="1" applyFont="1"/>
    <xf numFmtId="166" fontId="15" fillId="0" borderId="0" xfId="2" applyNumberFormat="1" applyFont="1"/>
    <xf numFmtId="165" fontId="16" fillId="0" borderId="0" xfId="0" applyNumberFormat="1" applyFont="1"/>
    <xf numFmtId="165" fontId="2" fillId="0" borderId="0" xfId="0" applyNumberFormat="1" applyFont="1"/>
    <xf numFmtId="164" fontId="2" fillId="0" borderId="0" xfId="1" applyNumberFormat="1" applyFont="1"/>
    <xf numFmtId="164" fontId="16" fillId="0" borderId="0" xfId="1" applyNumberFormat="1" applyFont="1"/>
    <xf numFmtId="8" fontId="2" fillId="0" borderId="0" xfId="0" applyNumberFormat="1" applyFont="1"/>
    <xf numFmtId="165" fontId="17" fillId="0" borderId="0" xfId="0" applyNumberFormat="1" applyFont="1"/>
    <xf numFmtId="0" fontId="14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0" xfId="0" applyFont="1" applyAlignment="1"/>
    <xf numFmtId="166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/>
    <xf numFmtId="166" fontId="2" fillId="0" borderId="0" xfId="2" applyNumberFormat="1" applyFont="1" applyBorder="1"/>
    <xf numFmtId="165" fontId="18" fillId="0" borderId="0" xfId="0" applyNumberFormat="1" applyFont="1"/>
    <xf numFmtId="164" fontId="18" fillId="0" borderId="0" xfId="1" applyNumberFormat="1" applyFont="1"/>
    <xf numFmtId="0" fontId="13" fillId="0" borderId="0" xfId="0" applyFont="1"/>
    <xf numFmtId="170" fontId="2" fillId="0" borderId="0" xfId="0" applyNumberFormat="1" applyFont="1"/>
    <xf numFmtId="171" fontId="2" fillId="0" borderId="0" xfId="0" applyNumberFormat="1" applyFont="1"/>
    <xf numFmtId="171" fontId="2" fillId="0" borderId="2" xfId="0" applyNumberFormat="1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13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 vertical="center" wrapText="1"/>
    </xf>
    <xf numFmtId="0" fontId="13" fillId="0" borderId="0" xfId="0" applyFont="1" applyFill="1"/>
    <xf numFmtId="0" fontId="2" fillId="0" borderId="0" xfId="0" applyFont="1" applyFill="1"/>
    <xf numFmtId="0" fontId="13" fillId="0" borderId="0" xfId="0" applyFont="1" applyFill="1" applyAlignment="1">
      <alignment horizontal="center"/>
    </xf>
    <xf numFmtId="0" fontId="2" fillId="0" borderId="0" xfId="0" applyFont="1" applyFill="1" applyBorder="1"/>
    <xf numFmtId="1" fontId="2" fillId="0" borderId="0" xfId="2" applyNumberFormat="1" applyFont="1" applyFill="1" applyBorder="1"/>
    <xf numFmtId="167" fontId="2" fillId="0" borderId="0" xfId="2" applyNumberFormat="1" applyFont="1" applyFill="1" applyBorder="1"/>
    <xf numFmtId="8" fontId="2" fillId="0" borderId="0" xfId="0" applyNumberFormat="1" applyFont="1" applyFill="1"/>
    <xf numFmtId="43" fontId="2" fillId="0" borderId="0" xfId="2" applyFont="1" applyFill="1"/>
    <xf numFmtId="0" fontId="13" fillId="2" borderId="0" xfId="0" applyFont="1" applyFill="1" applyBorder="1"/>
    <xf numFmtId="166" fontId="13" fillId="2" borderId="0" xfId="2" applyNumberFormat="1" applyFont="1" applyFill="1" applyBorder="1" applyAlignment="1">
      <alignment horizontal="right"/>
    </xf>
    <xf numFmtId="169" fontId="2" fillId="0" borderId="0" xfId="2" applyNumberFormat="1" applyFont="1" applyBorder="1"/>
    <xf numFmtId="168" fontId="2" fillId="0" borderId="0" xfId="2" applyNumberFormat="1" applyFont="1"/>
    <xf numFmtId="1" fontId="14" fillId="0" borderId="2" xfId="2" applyNumberFormat="1" applyFont="1" applyFill="1" applyBorder="1" applyAlignment="1">
      <alignment horizontal="right" vertical="center"/>
    </xf>
    <xf numFmtId="166" fontId="2" fillId="0" borderId="3" xfId="2" applyNumberFormat="1" applyFont="1" applyFill="1" applyBorder="1"/>
    <xf numFmtId="42" fontId="2" fillId="0" borderId="0" xfId="2" applyNumberFormat="1" applyFont="1" applyBorder="1"/>
    <xf numFmtId="42" fontId="2" fillId="0" borderId="15" xfId="2" applyNumberFormat="1" applyFont="1" applyBorder="1"/>
    <xf numFmtId="0" fontId="13" fillId="0" borderId="2" xfId="0" applyFont="1" applyBorder="1" applyAlignment="1">
      <alignment horizontal="centerContinuous"/>
    </xf>
    <xf numFmtId="170" fontId="2" fillId="0" borderId="2" xfId="0" applyNumberFormat="1" applyFont="1" applyBorder="1"/>
    <xf numFmtId="0" fontId="13" fillId="0" borderId="0" xfId="0" applyFont="1" applyAlignment="1">
      <alignment horizontal="center"/>
    </xf>
    <xf numFmtId="44" fontId="2" fillId="0" borderId="0" xfId="0" applyNumberFormat="1" applyFont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left" indent="2"/>
    </xf>
    <xf numFmtId="44" fontId="2" fillId="0" borderId="16" xfId="0" applyNumberFormat="1" applyFont="1" applyBorder="1" applyAlignment="1">
      <alignment horizontal="center"/>
    </xf>
    <xf numFmtId="44" fontId="2" fillId="0" borderId="17" xfId="0" applyNumberFormat="1" applyFont="1" applyBorder="1" applyAlignment="1">
      <alignment horizontal="center"/>
    </xf>
    <xf numFmtId="44" fontId="2" fillId="0" borderId="18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indent="2"/>
    </xf>
    <xf numFmtId="0" fontId="2" fillId="0" borderId="0" xfId="0" applyFont="1" applyBorder="1" applyAlignment="1">
      <alignment horizontal="center"/>
    </xf>
    <xf numFmtId="174" fontId="2" fillId="0" borderId="0" xfId="0" applyNumberFormat="1" applyFont="1"/>
    <xf numFmtId="0" fontId="2" fillId="0" borderId="5" xfId="0" applyFont="1" applyBorder="1" applyAlignment="1">
      <alignment horizontal="left" indent="2"/>
    </xf>
    <xf numFmtId="174" fontId="2" fillId="0" borderId="5" xfId="0" applyNumberFormat="1" applyFont="1" applyBorder="1"/>
    <xf numFmtId="44" fontId="2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2" fontId="13" fillId="0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Fill="1" applyAlignment="1">
      <alignment horizontal="center" vertical="center" wrapText="1"/>
    </xf>
    <xf numFmtId="173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2" fontId="13" fillId="0" borderId="0" xfId="0" applyNumberFormat="1" applyFont="1" applyFill="1" applyAlignment="1">
      <alignment horizontal="right" wrapText="1"/>
    </xf>
    <xf numFmtId="172" fontId="2" fillId="0" borderId="0" xfId="0" applyNumberFormat="1" applyFont="1" applyFill="1"/>
    <xf numFmtId="0" fontId="13" fillId="3" borderId="0" xfId="0" applyFont="1" applyFill="1"/>
    <xf numFmtId="0" fontId="2" fillId="3" borderId="0" xfId="0" applyFont="1" applyFill="1"/>
    <xf numFmtId="172" fontId="13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 wrapText="1"/>
    </xf>
    <xf numFmtId="172" fontId="2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 vertical="center" wrapText="1"/>
    </xf>
    <xf numFmtId="2" fontId="13" fillId="0" borderId="0" xfId="0" applyNumberFormat="1" applyFont="1" applyFill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2" fontId="13" fillId="0" borderId="0" xfId="0" applyNumberFormat="1" applyFont="1" applyFill="1" applyAlignment="1"/>
    <xf numFmtId="0" fontId="13" fillId="0" borderId="11" xfId="0" applyFont="1" applyFill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0" fontId="20" fillId="0" borderId="9" xfId="0" applyFont="1" applyFill="1" applyBorder="1" applyAlignment="1">
      <alignment horizontal="right"/>
    </xf>
    <xf numFmtId="0" fontId="13" fillId="0" borderId="8" xfId="0" applyFont="1" applyFill="1" applyBorder="1"/>
    <xf numFmtId="0" fontId="13" fillId="0" borderId="0" xfId="0" applyFont="1" applyFill="1" applyBorder="1"/>
    <xf numFmtId="172" fontId="13" fillId="0" borderId="0" xfId="0" applyNumberFormat="1" applyFont="1" applyFill="1" applyBorder="1"/>
    <xf numFmtId="0" fontId="13" fillId="0" borderId="7" xfId="0" applyFont="1" applyFill="1" applyBorder="1"/>
    <xf numFmtId="0" fontId="2" fillId="0" borderId="6" xfId="0" applyFont="1" applyFill="1" applyBorder="1"/>
    <xf numFmtId="2" fontId="2" fillId="0" borderId="5" xfId="0" applyNumberFormat="1" applyFont="1" applyFill="1" applyBorder="1"/>
    <xf numFmtId="0" fontId="2" fillId="0" borderId="5" xfId="0" applyFont="1" applyFill="1" applyBorder="1"/>
    <xf numFmtId="0" fontId="21" fillId="0" borderId="0" xfId="4" applyFont="1" applyBorder="1"/>
    <xf numFmtId="0" fontId="21" fillId="0" borderId="0" xfId="4" applyFont="1"/>
    <xf numFmtId="14" fontId="21" fillId="0" borderId="0" xfId="4" applyNumberFormat="1" applyFont="1"/>
    <xf numFmtId="2" fontId="21" fillId="0" borderId="0" xfId="4" applyNumberFormat="1" applyFont="1"/>
    <xf numFmtId="0" fontId="21" fillId="0" borderId="0" xfId="4" applyFont="1" applyBorder="1" applyAlignment="1">
      <alignment horizontal="right"/>
    </xf>
    <xf numFmtId="14" fontId="21" fillId="0" borderId="0" xfId="4" applyNumberFormat="1" applyFont="1" applyBorder="1"/>
    <xf numFmtId="0" fontId="21" fillId="0" borderId="0" xfId="4" applyFont="1" applyAlignment="1">
      <alignment wrapText="1"/>
    </xf>
    <xf numFmtId="0" fontId="21" fillId="0" borderId="0" xfId="4" applyFont="1" applyAlignment="1">
      <alignment horizontal="right"/>
    </xf>
    <xf numFmtId="0" fontId="24" fillId="0" borderId="0" xfId="4" applyFont="1" applyAlignment="1">
      <alignment horizontal="left" vertical="center"/>
    </xf>
    <xf numFmtId="0" fontId="13" fillId="0" borderId="0" xfId="0" applyFont="1" applyAlignment="1">
      <alignment horizontal="left" indent="1"/>
    </xf>
    <xf numFmtId="0" fontId="1" fillId="0" borderId="0" xfId="0" applyFont="1"/>
    <xf numFmtId="42" fontId="2" fillId="0" borderId="0" xfId="0" applyNumberFormat="1" applyFont="1"/>
    <xf numFmtId="3" fontId="2" fillId="0" borderId="0" xfId="0" applyNumberFormat="1" applyFont="1"/>
    <xf numFmtId="0" fontId="1" fillId="0" borderId="0" xfId="0" applyFont="1" applyFill="1" applyBorder="1"/>
    <xf numFmtId="1" fontId="14" fillId="0" borderId="0" xfId="2" applyNumberFormat="1" applyFont="1" applyFill="1" applyBorder="1" applyAlignment="1">
      <alignment horizontal="right" vertical="center"/>
    </xf>
    <xf numFmtId="164" fontId="2" fillId="0" borderId="0" xfId="2" applyNumberFormat="1" applyFont="1"/>
    <xf numFmtId="175" fontId="2" fillId="0" borderId="0" xfId="0" applyNumberFormat="1" applyFont="1"/>
    <xf numFmtId="43" fontId="1" fillId="0" borderId="0" xfId="0" applyNumberFormat="1" applyFont="1"/>
    <xf numFmtId="164" fontId="1" fillId="0" borderId="0" xfId="1" applyNumberFormat="1" applyFont="1"/>
    <xf numFmtId="10" fontId="1" fillId="0" borderId="0" xfId="1" applyNumberFormat="1" applyFont="1"/>
    <xf numFmtId="166" fontId="15" fillId="0" borderId="0" xfId="2" applyNumberFormat="1" applyFont="1" applyFill="1"/>
    <xf numFmtId="166" fontId="1" fillId="0" borderId="0" xfId="0" applyNumberFormat="1" applyFont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0" xfId="0" quotePrefix="1" applyFont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26" fillId="0" borderId="0" xfId="1" applyNumberFormat="1" applyFont="1"/>
    <xf numFmtId="176" fontId="26" fillId="0" borderId="0" xfId="1" applyNumberFormat="1" applyFont="1"/>
    <xf numFmtId="1" fontId="27" fillId="0" borderId="14" xfId="0" applyNumberFormat="1" applyFont="1" applyBorder="1"/>
    <xf numFmtId="10" fontId="2" fillId="0" borderId="0" xfId="1" applyNumberFormat="1" applyFont="1"/>
    <xf numFmtId="177" fontId="0" fillId="0" borderId="0" xfId="1" applyNumberFormat="1" applyFont="1"/>
    <xf numFmtId="43" fontId="0" fillId="0" borderId="0" xfId="2" applyFont="1"/>
    <xf numFmtId="43" fontId="0" fillId="0" borderId="0" xfId="0" applyNumberFormat="1"/>
    <xf numFmtId="2" fontId="2" fillId="0" borderId="0" xfId="0" applyNumberFormat="1" applyFont="1" applyFill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2" fontId="2" fillId="0" borderId="0" xfId="0" applyNumberFormat="1" applyFont="1" applyFill="1" applyAlignment="1">
      <alignment horizontal="center" wrapText="1"/>
    </xf>
    <xf numFmtId="2" fontId="13" fillId="0" borderId="0" xfId="0" applyNumberFormat="1" applyFont="1" applyFill="1" applyAlignment="1">
      <alignment horizontal="center" wrapText="1"/>
    </xf>
    <xf numFmtId="173" fontId="13" fillId="0" borderId="0" xfId="0" applyNumberFormat="1" applyFont="1" applyFill="1" applyAlignment="1">
      <alignment horizontal="center" wrapText="1"/>
    </xf>
    <xf numFmtId="44" fontId="1" fillId="0" borderId="0" xfId="0" applyNumberFormat="1" applyFont="1"/>
    <xf numFmtId="42" fontId="1" fillId="0" borderId="0" xfId="0" applyNumberFormat="1" applyFont="1"/>
    <xf numFmtId="178" fontId="1" fillId="0" borderId="0" xfId="0" applyNumberFormat="1" applyFont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11" fillId="0" borderId="0" xfId="4"/>
    <xf numFmtId="0" fontId="12" fillId="4" borderId="0" xfId="4" applyFont="1" applyFill="1" applyAlignment="1">
      <alignment wrapText="1"/>
    </xf>
    <xf numFmtId="179" fontId="11" fillId="0" borderId="0" xfId="4" applyNumberFormat="1"/>
    <xf numFmtId="14" fontId="11" fillId="0" borderId="0" xfId="4" applyNumberFormat="1"/>
    <xf numFmtId="0" fontId="28" fillId="5" borderId="0" xfId="4" applyFont="1" applyFill="1" applyAlignment="1"/>
    <xf numFmtId="0" fontId="11" fillId="5" borderId="0" xfId="4" applyFill="1"/>
    <xf numFmtId="179" fontId="11" fillId="0" borderId="0" xfId="4" applyNumberFormat="1" applyFill="1" applyBorder="1"/>
    <xf numFmtId="2" fontId="11" fillId="0" borderId="0" xfId="4" applyNumberFormat="1" applyFill="1" applyBorder="1"/>
    <xf numFmtId="0" fontId="11" fillId="0" borderId="0" xfId="4" applyBorder="1"/>
    <xf numFmtId="0" fontId="11" fillId="0" borderId="0" xfId="4" applyFill="1" applyBorder="1"/>
    <xf numFmtId="0" fontId="29" fillId="0" borderId="0" xfId="4" applyFont="1" applyBorder="1" applyAlignment="1">
      <alignment horizontal="center"/>
    </xf>
    <xf numFmtId="0" fontId="29" fillId="0" borderId="11" xfId="4" applyFont="1" applyBorder="1" applyAlignment="1">
      <alignment horizontal="center"/>
    </xf>
    <xf numFmtId="0" fontId="29" fillId="0" borderId="10" xfId="4" applyFont="1" applyBorder="1" applyAlignment="1">
      <alignment horizontal="center"/>
    </xf>
    <xf numFmtId="0" fontId="29" fillId="0" borderId="9" xfId="4" applyFont="1" applyBorder="1" applyAlignment="1">
      <alignment horizontal="center"/>
    </xf>
    <xf numFmtId="0" fontId="11" fillId="0" borderId="8" xfId="4" applyBorder="1"/>
    <xf numFmtId="0" fontId="11" fillId="0" borderId="6" xfId="4" applyBorder="1"/>
    <xf numFmtId="179" fontId="11" fillId="0" borderId="5" xfId="4" applyNumberFormat="1" applyFill="1" applyBorder="1"/>
    <xf numFmtId="0" fontId="11" fillId="0" borderId="5" xfId="4" applyBorder="1"/>
    <xf numFmtId="179" fontId="11" fillId="0" borderId="0" xfId="4" applyNumberFormat="1" applyFill="1" applyBorder="1"/>
    <xf numFmtId="179" fontId="11" fillId="0" borderId="0" xfId="4" applyNumberFormat="1" applyFill="1" applyBorder="1"/>
    <xf numFmtId="168" fontId="11" fillId="0" borderId="0" xfId="2" applyNumberFormat="1" applyFont="1" applyFill="1" applyBorder="1"/>
    <xf numFmtId="179" fontId="0" fillId="0" borderId="0" xfId="0" applyNumberFormat="1" applyBorder="1"/>
    <xf numFmtId="0" fontId="0" fillId="0" borderId="0" xfId="0" applyBorder="1"/>
    <xf numFmtId="172" fontId="1" fillId="0" borderId="0" xfId="0" applyNumberFormat="1" applyFont="1" applyFill="1" applyAlignment="1">
      <alignment horizontal="center"/>
    </xf>
    <xf numFmtId="172" fontId="16" fillId="0" borderId="0" xfId="0" applyNumberFormat="1" applyFont="1" applyFill="1" applyAlignment="1">
      <alignment horizontal="center"/>
    </xf>
    <xf numFmtId="172" fontId="17" fillId="0" borderId="0" xfId="0" applyNumberFormat="1" applyFont="1" applyFill="1" applyAlignment="1">
      <alignment horizontal="center" vertical="center" wrapText="1"/>
    </xf>
    <xf numFmtId="172" fontId="16" fillId="0" borderId="0" xfId="0" applyNumberFormat="1" applyFont="1" applyFill="1" applyAlignment="1">
      <alignment horizontal="center" vertical="center" wrapText="1"/>
    </xf>
    <xf numFmtId="172" fontId="16" fillId="0" borderId="0" xfId="0" applyNumberFormat="1" applyFont="1" applyFill="1" applyAlignment="1">
      <alignment horizontal="center" wrapText="1"/>
    </xf>
    <xf numFmtId="2" fontId="13" fillId="0" borderId="0" xfId="0" applyNumberFormat="1" applyFont="1" applyFill="1" applyBorder="1" applyAlignment="1">
      <alignment horizontal="right" wrapText="1"/>
    </xf>
    <xf numFmtId="2" fontId="13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/>
    <xf numFmtId="44" fontId="13" fillId="0" borderId="0" xfId="3" applyFont="1" applyFill="1" applyAlignment="1"/>
    <xf numFmtId="44" fontId="13" fillId="0" borderId="0" xfId="3" applyFont="1" applyFill="1" applyAlignment="1">
      <alignment horizontal="right" wrapText="1"/>
    </xf>
    <xf numFmtId="2" fontId="13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 wrapText="1"/>
    </xf>
    <xf numFmtId="2" fontId="13" fillId="0" borderId="0" xfId="3" applyNumberFormat="1" applyFont="1" applyFill="1" applyAlignment="1">
      <alignment horizontal="center"/>
    </xf>
    <xf numFmtId="2" fontId="13" fillId="0" borderId="2" xfId="0" applyNumberFormat="1" applyFont="1" applyFill="1" applyBorder="1" applyAlignment="1">
      <alignment horizontal="left" wrapText="1"/>
    </xf>
    <xf numFmtId="173" fontId="13" fillId="0" borderId="2" xfId="0" applyNumberFormat="1" applyFont="1" applyFill="1" applyBorder="1" applyAlignment="1">
      <alignment horizontal="center" wrapText="1"/>
    </xf>
    <xf numFmtId="2" fontId="13" fillId="0" borderId="2" xfId="0" applyNumberFormat="1" applyFont="1" applyFill="1" applyBorder="1" applyAlignment="1">
      <alignment horizontal="right" wrapText="1"/>
    </xf>
    <xf numFmtId="0" fontId="20" fillId="0" borderId="2" xfId="0" applyFont="1" applyFill="1" applyBorder="1"/>
    <xf numFmtId="2" fontId="13" fillId="0" borderId="0" xfId="2" applyNumberFormat="1" applyFont="1" applyFill="1" applyAlignment="1">
      <alignment horizontal="center" wrapText="1"/>
    </xf>
    <xf numFmtId="2" fontId="13" fillId="0" borderId="0" xfId="2" applyNumberFormat="1" applyFont="1" applyFill="1" applyAlignment="1">
      <alignment horizontal="center"/>
    </xf>
    <xf numFmtId="2" fontId="13" fillId="0" borderId="0" xfId="2" applyNumberFormat="1" applyFont="1" applyFill="1" applyAlignment="1">
      <alignment horizontal="right"/>
    </xf>
    <xf numFmtId="44" fontId="13" fillId="0" borderId="0" xfId="3" applyFont="1" applyFill="1" applyBorder="1"/>
    <xf numFmtId="44" fontId="2" fillId="0" borderId="5" xfId="3" applyFont="1" applyFill="1" applyBorder="1"/>
    <xf numFmtId="0" fontId="13" fillId="0" borderId="22" xfId="0" applyFont="1" applyFill="1" applyBorder="1"/>
    <xf numFmtId="2" fontId="20" fillId="0" borderId="2" xfId="0" applyNumberFormat="1" applyFont="1" applyFill="1" applyBorder="1"/>
    <xf numFmtId="2" fontId="13" fillId="0" borderId="2" xfId="0" applyNumberFormat="1" applyFont="1" applyFill="1" applyBorder="1"/>
    <xf numFmtId="0" fontId="13" fillId="0" borderId="23" xfId="0" applyFont="1" applyFill="1" applyBorder="1"/>
    <xf numFmtId="2" fontId="2" fillId="0" borderId="4" xfId="1" applyNumberFormat="1" applyFont="1" applyFill="1" applyBorder="1"/>
    <xf numFmtId="0" fontId="31" fillId="0" borderId="0" xfId="0" applyFont="1"/>
    <xf numFmtId="0" fontId="1" fillId="0" borderId="24" xfId="0" applyFont="1" applyBorder="1"/>
    <xf numFmtId="0" fontId="2" fillId="0" borderId="13" xfId="0" applyFont="1" applyBorder="1"/>
    <xf numFmtId="0" fontId="2" fillId="0" borderId="25" xfId="0" applyFont="1" applyBorder="1"/>
    <xf numFmtId="0" fontId="1" fillId="0" borderId="26" xfId="0" applyFont="1" applyBorder="1"/>
    <xf numFmtId="0" fontId="2" fillId="0" borderId="27" xfId="0" applyFont="1" applyBorder="1"/>
    <xf numFmtId="0" fontId="2" fillId="0" borderId="26" xfId="0" applyFont="1" applyBorder="1"/>
    <xf numFmtId="0" fontId="1" fillId="0" borderId="27" xfId="0" applyFont="1" applyBorder="1"/>
    <xf numFmtId="0" fontId="13" fillId="0" borderId="28" xfId="0" applyFont="1" applyBorder="1"/>
    <xf numFmtId="0" fontId="2" fillId="0" borderId="29" xfId="0" applyFont="1" applyBorder="1"/>
    <xf numFmtId="0" fontId="33" fillId="0" borderId="0" xfId="0" applyFont="1"/>
    <xf numFmtId="0" fontId="34" fillId="0" borderId="0" xfId="0" applyFont="1"/>
    <xf numFmtId="10" fontId="7" fillId="0" borderId="14" xfId="0" applyNumberFormat="1" applyFont="1" applyBorder="1"/>
    <xf numFmtId="0" fontId="8" fillId="0" borderId="0" xfId="0" applyFont="1"/>
    <xf numFmtId="181" fontId="7" fillId="0" borderId="14" xfId="2" applyNumberFormat="1" applyFont="1" applyBorder="1"/>
    <xf numFmtId="0" fontId="21" fillId="0" borderId="30" xfId="4" applyFont="1" applyBorder="1" applyAlignment="1">
      <alignment wrapText="1"/>
    </xf>
    <xf numFmtId="179" fontId="0" fillId="0" borderId="3" xfId="0" applyNumberFormat="1" applyBorder="1"/>
    <xf numFmtId="0" fontId="21" fillId="0" borderId="30" xfId="4" applyFont="1" applyBorder="1"/>
    <xf numFmtId="0" fontId="21" fillId="0" borderId="3" xfId="4" applyFont="1" applyBorder="1"/>
    <xf numFmtId="0" fontId="21" fillId="0" borderId="31" xfId="4" applyFont="1" applyBorder="1"/>
    <xf numFmtId="44" fontId="0" fillId="0" borderId="31" xfId="3" applyFont="1" applyBorder="1"/>
    <xf numFmtId="0" fontId="21" fillId="0" borderId="24" xfId="4" applyFont="1" applyBorder="1"/>
    <xf numFmtId="0" fontId="21" fillId="0" borderId="25" xfId="4" applyFont="1" applyBorder="1"/>
    <xf numFmtId="0" fontId="21" fillId="0" borderId="28" xfId="4" applyFont="1" applyBorder="1" applyAlignment="1">
      <alignment wrapText="1"/>
    </xf>
    <xf numFmtId="14" fontId="21" fillId="0" borderId="29" xfId="4" applyNumberFormat="1" applyFont="1" applyBorder="1"/>
    <xf numFmtId="0" fontId="21" fillId="0" borderId="24" xfId="4" applyFont="1" applyBorder="1" applyAlignment="1">
      <alignment wrapText="1"/>
    </xf>
    <xf numFmtId="14" fontId="21" fillId="0" borderId="13" xfId="4" applyNumberFormat="1" applyFont="1" applyBorder="1"/>
    <xf numFmtId="0" fontId="21" fillId="0" borderId="28" xfId="4" applyFont="1" applyBorder="1"/>
    <xf numFmtId="14" fontId="21" fillId="0" borderId="2" xfId="4" applyNumberFormat="1" applyFont="1" applyBorder="1"/>
    <xf numFmtId="0" fontId="21" fillId="0" borderId="29" xfId="4" applyFont="1" applyBorder="1"/>
    <xf numFmtId="0" fontId="22" fillId="0" borderId="27" xfId="4" applyFont="1" applyBorder="1"/>
    <xf numFmtId="0" fontId="22" fillId="0" borderId="24" xfId="4" applyFont="1" applyBorder="1"/>
    <xf numFmtId="0" fontId="22" fillId="0" borderId="13" xfId="4" applyFont="1" applyBorder="1"/>
    <xf numFmtId="0" fontId="22" fillId="0" borderId="25" xfId="4" applyFont="1" applyBorder="1"/>
    <xf numFmtId="0" fontId="22" fillId="0" borderId="26" xfId="4" applyFont="1" applyBorder="1"/>
    <xf numFmtId="0" fontId="22" fillId="0" borderId="0" xfId="4" applyFont="1" applyBorder="1"/>
    <xf numFmtId="0" fontId="22" fillId="0" borderId="26" xfId="4" applyFont="1" applyBorder="1" applyAlignment="1">
      <alignment horizontal="left"/>
    </xf>
    <xf numFmtId="0" fontId="22" fillId="0" borderId="28" xfId="4" applyFont="1" applyBorder="1"/>
    <xf numFmtId="0" fontId="22" fillId="0" borderId="2" xfId="4" applyFont="1" applyBorder="1"/>
    <xf numFmtId="0" fontId="22" fillId="0" borderId="29" xfId="4" applyFont="1" applyBorder="1"/>
    <xf numFmtId="44" fontId="7" fillId="0" borderId="14" xfId="0" applyNumberFormat="1" applyFont="1" applyBorder="1"/>
    <xf numFmtId="2" fontId="13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182" fontId="13" fillId="0" borderId="0" xfId="3" applyNumberFormat="1" applyFont="1" applyFill="1" applyAlignment="1">
      <alignment horizontal="center" vertical="center"/>
    </xf>
    <xf numFmtId="0" fontId="17" fillId="0" borderId="0" xfId="0" applyFont="1" applyFill="1"/>
    <xf numFmtId="2" fontId="1" fillId="0" borderId="0" xfId="0" applyNumberFormat="1" applyFont="1" applyFill="1" applyAlignment="1">
      <alignment horizontal="left" wrapText="1"/>
    </xf>
    <xf numFmtId="2" fontId="1" fillId="0" borderId="0" xfId="0" applyNumberFormat="1" applyFont="1" applyFill="1" applyAlignment="1">
      <alignment wrapText="1"/>
    </xf>
    <xf numFmtId="182" fontId="13" fillId="0" borderId="0" xfId="0" applyNumberFormat="1" applyFont="1" applyFill="1" applyAlignment="1">
      <alignment horizontal="center" vertical="center"/>
    </xf>
    <xf numFmtId="0" fontId="13" fillId="0" borderId="19" xfId="0" applyFont="1" applyFill="1" applyBorder="1"/>
    <xf numFmtId="0" fontId="13" fillId="0" borderId="20" xfId="0" applyFont="1" applyFill="1" applyBorder="1"/>
    <xf numFmtId="182" fontId="13" fillId="0" borderId="2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82" fontId="1" fillId="0" borderId="0" xfId="2" applyNumberFormat="1" applyFont="1" applyFill="1" applyAlignment="1">
      <alignment horizontal="center" vertical="center" wrapText="1"/>
    </xf>
    <xf numFmtId="180" fontId="11" fillId="0" borderId="0" xfId="4" applyNumberFormat="1" applyBorder="1"/>
    <xf numFmtId="173" fontId="16" fillId="0" borderId="0" xfId="0" applyNumberFormat="1" applyFont="1" applyFill="1" applyAlignment="1">
      <alignment horizontal="center" wrapText="1"/>
    </xf>
    <xf numFmtId="173" fontId="17" fillId="0" borderId="0" xfId="0" applyNumberFormat="1" applyFont="1" applyFill="1" applyAlignment="1">
      <alignment horizontal="center" wrapText="1"/>
    </xf>
    <xf numFmtId="21" fontId="11" fillId="0" borderId="0" xfId="4" applyNumberFormat="1"/>
    <xf numFmtId="2" fontId="17" fillId="0" borderId="0" xfId="0" applyNumberFormat="1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173" fontId="16" fillId="0" borderId="0" xfId="0" quotePrefix="1" applyNumberFormat="1" applyFont="1" applyFill="1" applyAlignment="1">
      <alignment horizontal="center" wrapText="1"/>
    </xf>
    <xf numFmtId="10" fontId="7" fillId="0" borderId="0" xfId="1" applyNumberFormat="1" applyFont="1"/>
    <xf numFmtId="44" fontId="7" fillId="0" borderId="0" xfId="0" applyNumberFormat="1" applyFont="1"/>
    <xf numFmtId="44" fontId="0" fillId="0" borderId="0" xfId="0" applyNumberFormat="1"/>
    <xf numFmtId="177" fontId="34" fillId="0" borderId="0" xfId="1" applyNumberFormat="1" applyFont="1"/>
    <xf numFmtId="44" fontId="34" fillId="0" borderId="0" xfId="3" applyFont="1"/>
    <xf numFmtId="44" fontId="34" fillId="5" borderId="0" xfId="3" applyFont="1" applyFill="1"/>
    <xf numFmtId="0" fontId="1" fillId="0" borderId="0" xfId="0" applyFont="1" applyAlignment="1">
      <alignment wrapText="1"/>
    </xf>
    <xf numFmtId="166" fontId="2" fillId="0" borderId="0" xfId="0" applyNumberFormat="1" applyFont="1" applyBorder="1"/>
    <xf numFmtId="166" fontId="2" fillId="0" borderId="3" xfId="0" applyNumberFormat="1" applyFont="1" applyBorder="1"/>
    <xf numFmtId="167" fontId="2" fillId="0" borderId="0" xfId="3" applyNumberFormat="1" applyFont="1"/>
    <xf numFmtId="167" fontId="2" fillId="0" borderId="0" xfId="3" applyNumberFormat="1" applyFont="1" applyFill="1"/>
    <xf numFmtId="44" fontId="13" fillId="0" borderId="15" xfId="3" applyFont="1" applyFill="1" applyBorder="1"/>
    <xf numFmtId="164" fontId="2" fillId="0" borderId="2" xfId="1" applyNumberFormat="1" applyFont="1" applyBorder="1"/>
    <xf numFmtId="0" fontId="29" fillId="0" borderId="24" xfId="4" applyFont="1" applyBorder="1" applyAlignment="1">
      <alignment horizontal="center"/>
    </xf>
    <xf numFmtId="0" fontId="29" fillId="0" borderId="13" xfId="4" applyFont="1" applyBorder="1" applyAlignment="1">
      <alignment horizontal="center"/>
    </xf>
    <xf numFmtId="0" fontId="29" fillId="0" borderId="25" xfId="4" applyFont="1" applyBorder="1" applyAlignment="1">
      <alignment horizontal="center"/>
    </xf>
    <xf numFmtId="0" fontId="11" fillId="0" borderId="26" xfId="4" applyBorder="1"/>
    <xf numFmtId="0" fontId="0" fillId="0" borderId="27" xfId="0" applyBorder="1"/>
    <xf numFmtId="0" fontId="11" fillId="0" borderId="28" xfId="4" applyBorder="1"/>
    <xf numFmtId="179" fontId="0" fillId="0" borderId="2" xfId="0" applyNumberFormat="1" applyBorder="1"/>
    <xf numFmtId="180" fontId="11" fillId="0" borderId="2" xfId="4" applyNumberFormat="1" applyBorder="1"/>
    <xf numFmtId="0" fontId="11" fillId="0" borderId="2" xfId="4" applyBorder="1"/>
    <xf numFmtId="0" fontId="0" fillId="0" borderId="2" xfId="0" applyBorder="1"/>
    <xf numFmtId="0" fontId="0" fillId="0" borderId="29" xfId="0" applyBorder="1"/>
    <xf numFmtId="166" fontId="38" fillId="0" borderId="0" xfId="2" applyNumberFormat="1" applyFont="1"/>
    <xf numFmtId="166" fontId="38" fillId="0" borderId="2" xfId="2" applyNumberFormat="1" applyFont="1" applyBorder="1"/>
    <xf numFmtId="165" fontId="1" fillId="0" borderId="0" xfId="0" applyNumberFormat="1" applyFont="1" applyFill="1" applyBorder="1"/>
    <xf numFmtId="0" fontId="39" fillId="6" borderId="32" xfId="0" applyFont="1" applyFill="1" applyBorder="1" applyAlignment="1">
      <alignment horizontal="right"/>
    </xf>
    <xf numFmtId="164" fontId="39" fillId="6" borderId="32" xfId="0" applyNumberFormat="1" applyFont="1" applyFill="1" applyBorder="1"/>
    <xf numFmtId="0" fontId="40" fillId="0" borderId="0" xfId="0" applyFont="1"/>
    <xf numFmtId="0" fontId="41" fillId="0" borderId="0" xfId="0" applyFont="1"/>
    <xf numFmtId="0" fontId="41" fillId="0" borderId="0" xfId="0" applyFont="1" applyAlignment="1">
      <alignment horizontal="right"/>
    </xf>
    <xf numFmtId="41" fontId="2" fillId="0" borderId="0" xfId="0" applyNumberFormat="1" applyFont="1"/>
    <xf numFmtId="41" fontId="2" fillId="0" borderId="2" xfId="0" applyNumberFormat="1" applyFont="1" applyBorder="1"/>
    <xf numFmtId="41" fontId="2" fillId="0" borderId="2" xfId="2" applyNumberFormat="1" applyFont="1" applyBorder="1"/>
    <xf numFmtId="41" fontId="1" fillId="0" borderId="2" xfId="0" applyNumberFormat="1" applyFont="1" applyBorder="1"/>
    <xf numFmtId="166" fontId="38" fillId="0" borderId="2" xfId="0" applyNumberFormat="1" applyFont="1" applyFill="1" applyBorder="1"/>
    <xf numFmtId="166" fontId="42" fillId="0" borderId="0" xfId="2" applyNumberFormat="1" applyFont="1"/>
    <xf numFmtId="6" fontId="43" fillId="0" borderId="0" xfId="0" applyNumberFormat="1" applyFont="1" applyFill="1" applyBorder="1" applyAlignment="1">
      <alignment vertical="center"/>
    </xf>
    <xf numFmtId="0" fontId="43" fillId="0" borderId="0" xfId="0" applyFont="1" applyFill="1" applyBorder="1" applyAlignment="1">
      <alignment vertical="center" wrapText="1"/>
    </xf>
    <xf numFmtId="3" fontId="43" fillId="0" borderId="0" xfId="0" applyNumberFormat="1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3" fontId="43" fillId="0" borderId="2" xfId="0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3" fillId="0" borderId="0" xfId="0" applyFont="1" applyFill="1" applyBorder="1" applyAlignment="1"/>
    <xf numFmtId="164" fontId="18" fillId="6" borderId="24" xfId="1" applyNumberFormat="1" applyFont="1" applyFill="1" applyBorder="1"/>
    <xf numFmtId="164" fontId="16" fillId="6" borderId="0" xfId="1" applyNumberFormat="1" applyFont="1" applyFill="1" applyBorder="1"/>
    <xf numFmtId="164" fontId="16" fillId="6" borderId="26" xfId="1" applyNumberFormat="1" applyFont="1" applyFill="1" applyBorder="1"/>
    <xf numFmtId="164" fontId="16" fillId="6" borderId="27" xfId="1" applyNumberFormat="1" applyFont="1" applyFill="1" applyBorder="1"/>
    <xf numFmtId="164" fontId="16" fillId="6" borderId="28" xfId="1" applyNumberFormat="1" applyFont="1" applyFill="1" applyBorder="1"/>
    <xf numFmtId="164" fontId="16" fillId="6" borderId="2" xfId="1" applyNumberFormat="1" applyFont="1" applyFill="1" applyBorder="1"/>
    <xf numFmtId="164" fontId="16" fillId="6" borderId="29" xfId="1" applyNumberFormat="1" applyFont="1" applyFill="1" applyBorder="1"/>
    <xf numFmtId="165" fontId="16" fillId="6" borderId="30" xfId="0" applyNumberFormat="1" applyFont="1" applyFill="1" applyBorder="1"/>
    <xf numFmtId="165" fontId="16" fillId="6" borderId="3" xfId="0" applyNumberFormat="1" applyFont="1" applyFill="1" applyBorder="1"/>
    <xf numFmtId="165" fontId="16" fillId="6" borderId="31" xfId="0" applyNumberFormat="1" applyFont="1" applyFill="1" applyBorder="1"/>
    <xf numFmtId="165" fontId="16" fillId="6" borderId="0" xfId="0" applyNumberFormat="1" applyFont="1" applyFill="1"/>
    <xf numFmtId="9" fontId="45" fillId="0" borderId="0" xfId="0" applyNumberFormat="1" applyFont="1"/>
    <xf numFmtId="181" fontId="45" fillId="0" borderId="14" xfId="2" applyNumberFormat="1" applyFont="1" applyBorder="1"/>
    <xf numFmtId="10" fontId="45" fillId="0" borderId="14" xfId="0" applyNumberFormat="1" applyFont="1" applyBorder="1"/>
    <xf numFmtId="1" fontId="45" fillId="0" borderId="14" xfId="0" applyNumberFormat="1" applyFont="1" applyBorder="1"/>
    <xf numFmtId="44" fontId="45" fillId="0" borderId="14" xfId="0" applyNumberFormat="1" applyFont="1" applyBorder="1"/>
    <xf numFmtId="177" fontId="43" fillId="6" borderId="32" xfId="1" applyNumberFormat="1" applyFont="1" applyFill="1" applyBorder="1"/>
    <xf numFmtId="179" fontId="46" fillId="6" borderId="32" xfId="4" applyNumberFormat="1" applyFont="1" applyFill="1" applyBorder="1"/>
    <xf numFmtId="14" fontId="47" fillId="0" borderId="0" xfId="4" applyNumberFormat="1" applyFont="1" applyBorder="1"/>
    <xf numFmtId="0" fontId="23" fillId="6" borderId="33" xfId="4" applyFont="1" applyFill="1" applyBorder="1"/>
    <xf numFmtId="0" fontId="23" fillId="6" borderId="34" xfId="4" applyFont="1" applyFill="1" applyBorder="1"/>
    <xf numFmtId="0" fontId="22" fillId="0" borderId="13" xfId="4" applyFont="1" applyFill="1" applyBorder="1" applyAlignment="1">
      <alignment wrapText="1"/>
    </xf>
    <xf numFmtId="0" fontId="22" fillId="0" borderId="2" xfId="4" applyFont="1" applyFill="1" applyBorder="1"/>
    <xf numFmtId="0" fontId="22" fillId="0" borderId="13" xfId="4" applyFont="1" applyFill="1" applyBorder="1"/>
    <xf numFmtId="14" fontId="22" fillId="0" borderId="13" xfId="4" applyNumberFormat="1" applyFont="1" applyFill="1" applyBorder="1"/>
    <xf numFmtId="0" fontId="22" fillId="0" borderId="0" xfId="4" applyFont="1" applyFill="1" applyBorder="1"/>
    <xf numFmtId="14" fontId="22" fillId="0" borderId="0" xfId="4" applyNumberFormat="1" applyFont="1" applyFill="1" applyBorder="1"/>
    <xf numFmtId="14" fontId="22" fillId="0" borderId="2" xfId="4" applyNumberFormat="1" applyFont="1" applyFill="1" applyBorder="1"/>
    <xf numFmtId="0" fontId="21" fillId="0" borderId="0" xfId="4" applyFont="1" applyFill="1"/>
    <xf numFmtId="0" fontId="25" fillId="0" borderId="13" xfId="4" quotePrefix="1" applyFont="1" applyFill="1" applyBorder="1" applyAlignment="1">
      <alignment horizontal="center"/>
    </xf>
    <xf numFmtId="0" fontId="21" fillId="0" borderId="0" xfId="4" quotePrefix="1" applyFont="1" applyFill="1" applyBorder="1" applyAlignment="1">
      <alignment horizontal="center"/>
    </xf>
    <xf numFmtId="2" fontId="22" fillId="0" borderId="0" xfId="4" applyNumberFormat="1" applyFont="1" applyFill="1" applyBorder="1" applyAlignment="1">
      <alignment horizontal="center"/>
    </xf>
    <xf numFmtId="0" fontId="21" fillId="0" borderId="0" xfId="4" applyFont="1" applyFill="1" applyBorder="1" applyAlignment="1">
      <alignment horizontal="center"/>
    </xf>
    <xf numFmtId="0" fontId="21" fillId="0" borderId="12" xfId="4" applyFont="1" applyFill="1" applyBorder="1" applyAlignment="1">
      <alignment horizontal="center"/>
    </xf>
    <xf numFmtId="2" fontId="22" fillId="0" borderId="12" xfId="4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 indent="1"/>
    </xf>
    <xf numFmtId="42" fontId="45" fillId="0" borderId="0" xfId="0" applyNumberFormat="1" applyFont="1" applyAlignment="1">
      <alignment horizontal="right"/>
    </xf>
    <xf numFmtId="166" fontId="45" fillId="0" borderId="0" xfId="0" applyNumberFormat="1" applyFont="1"/>
    <xf numFmtId="41" fontId="43" fillId="0" borderId="0" xfId="0" applyNumberFormat="1" applyFont="1"/>
    <xf numFmtId="183" fontId="43" fillId="6" borderId="32" xfId="0" applyNumberFormat="1" applyFont="1" applyFill="1" applyBorder="1"/>
    <xf numFmtId="0" fontId="7" fillId="0" borderId="0" xfId="0" applyFont="1" applyFill="1" applyAlignment="1">
      <alignment horizontal="left" indent="1"/>
    </xf>
    <xf numFmtId="0" fontId="7" fillId="0" borderId="5" xfId="0" applyFont="1" applyBorder="1" applyAlignment="1">
      <alignment horizontal="left" indent="1"/>
    </xf>
    <xf numFmtId="44" fontId="7" fillId="0" borderId="5" xfId="0" applyNumberFormat="1" applyFont="1" applyBorder="1"/>
    <xf numFmtId="0" fontId="8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42" fontId="7" fillId="0" borderId="0" xfId="0" applyNumberFormat="1" applyFont="1"/>
    <xf numFmtId="183" fontId="7" fillId="0" borderId="0" xfId="0" applyNumberFormat="1" applyFont="1"/>
    <xf numFmtId="0" fontId="7" fillId="0" borderId="0" xfId="0" applyFont="1" applyBorder="1" applyAlignment="1">
      <alignment horizontal="left" indent="2"/>
    </xf>
    <xf numFmtId="174" fontId="7" fillId="2" borderId="0" xfId="0" applyNumberFormat="1" applyFont="1" applyFill="1"/>
    <xf numFmtId="174" fontId="7" fillId="0" borderId="0" xfId="0" applyNumberFormat="1" applyFont="1"/>
    <xf numFmtId="0" fontId="7" fillId="0" borderId="5" xfId="0" applyFont="1" applyBorder="1" applyAlignment="1">
      <alignment horizontal="left" indent="2"/>
    </xf>
    <xf numFmtId="174" fontId="7" fillId="0" borderId="5" xfId="0" applyNumberFormat="1" applyFont="1" applyBorder="1"/>
    <xf numFmtId="41" fontId="1" fillId="0" borderId="0" xfId="0" applyNumberFormat="1" applyFont="1" applyBorder="1"/>
    <xf numFmtId="41" fontId="2" fillId="0" borderId="0" xfId="0" applyNumberFormat="1" applyFont="1" applyBorder="1"/>
    <xf numFmtId="41" fontId="2" fillId="0" borderId="0" xfId="2" applyNumberFormat="1" applyFont="1" applyBorder="1"/>
    <xf numFmtId="2" fontId="13" fillId="0" borderId="0" xfId="3" applyNumberFormat="1" applyFont="1" applyFill="1" applyAlignment="1">
      <alignment horizontal="center" vertical="center"/>
    </xf>
    <xf numFmtId="44" fontId="34" fillId="0" borderId="0" xfId="3" applyFont="1" applyFill="1"/>
    <xf numFmtId="0" fontId="1" fillId="3" borderId="0" xfId="0" applyFont="1" applyFill="1"/>
    <xf numFmtId="2" fontId="13" fillId="0" borderId="0" xfId="0" applyNumberFormat="1" applyFont="1" applyFill="1" applyBorder="1" applyAlignment="1">
      <alignment wrapText="1"/>
    </xf>
    <xf numFmtId="2" fontId="13" fillId="0" borderId="2" xfId="0" applyNumberFormat="1" applyFont="1" applyFill="1" applyBorder="1" applyAlignment="1">
      <alignment wrapText="1"/>
    </xf>
    <xf numFmtId="173" fontId="13" fillId="0" borderId="0" xfId="0" applyNumberFormat="1" applyFont="1" applyFill="1" applyBorder="1" applyAlignment="1">
      <alignment wrapText="1"/>
    </xf>
    <xf numFmtId="173" fontId="13" fillId="0" borderId="2" xfId="0" applyNumberFormat="1" applyFont="1" applyFill="1" applyBorder="1" applyAlignment="1">
      <alignment wrapText="1"/>
    </xf>
    <xf numFmtId="2" fontId="13" fillId="0" borderId="0" xfId="0" applyNumberFormat="1" applyFont="1" applyFill="1" applyAlignment="1">
      <alignment horizontal="left" wrapText="1"/>
    </xf>
    <xf numFmtId="2" fontId="13" fillId="0" borderId="0" xfId="0" applyNumberFormat="1" applyFont="1" applyFill="1" applyAlignment="1">
      <alignment wrapText="1"/>
    </xf>
    <xf numFmtId="173" fontId="13" fillId="0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1" fontId="7" fillId="0" borderId="1" xfId="0" applyNumberFormat="1" applyFont="1" applyBorder="1"/>
    <xf numFmtId="1" fontId="7" fillId="0" borderId="0" xfId="0" applyNumberFormat="1" applyFont="1" applyBorder="1"/>
    <xf numFmtId="1" fontId="7" fillId="0" borderId="0" xfId="0" applyNumberFormat="1" applyFont="1"/>
    <xf numFmtId="0" fontId="4" fillId="0" borderId="0" xfId="0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2" fontId="13" fillId="0" borderId="0" xfId="0" applyNumberFormat="1" applyFont="1" applyFill="1" applyAlignment="1">
      <alignment horizontal="left" wrapText="1"/>
    </xf>
    <xf numFmtId="2" fontId="13" fillId="0" borderId="0" xfId="0" applyNumberFormat="1" applyFont="1" applyFill="1" applyAlignment="1">
      <alignment wrapText="1"/>
    </xf>
    <xf numFmtId="173" fontId="13" fillId="0" borderId="0" xfId="0" applyNumberFormat="1" applyFont="1" applyFill="1" applyAlignment="1">
      <alignment wrapText="1"/>
    </xf>
    <xf numFmtId="2" fontId="20" fillId="0" borderId="0" xfId="0" applyNumberFormat="1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wrapText="1"/>
    </xf>
    <xf numFmtId="2" fontId="13" fillId="0" borderId="2" xfId="0" applyNumberFormat="1" applyFont="1" applyFill="1" applyBorder="1" applyAlignment="1">
      <alignment wrapText="1"/>
    </xf>
    <xf numFmtId="173" fontId="13" fillId="0" borderId="0" xfId="0" applyNumberFormat="1" applyFont="1" applyFill="1" applyBorder="1" applyAlignment="1">
      <alignment wrapText="1"/>
    </xf>
    <xf numFmtId="173" fontId="13" fillId="0" borderId="2" xfId="0" applyNumberFormat="1" applyFont="1" applyFill="1" applyBorder="1" applyAlignment="1">
      <alignment wrapText="1"/>
    </xf>
    <xf numFmtId="2" fontId="17" fillId="0" borderId="0" xfId="0" applyNumberFormat="1" applyFont="1" applyFill="1" applyAlignment="1">
      <alignment wrapText="1"/>
    </xf>
    <xf numFmtId="168" fontId="11" fillId="0" borderId="7" xfId="2" applyNumberFormat="1" applyFont="1" applyFill="1" applyBorder="1"/>
    <xf numFmtId="168" fontId="11" fillId="0" borderId="5" xfId="2" applyNumberFormat="1" applyFont="1" applyFill="1" applyBorder="1"/>
    <xf numFmtId="168" fontId="11" fillId="0" borderId="4" xfId="2" applyNumberFormat="1" applyFont="1" applyFill="1" applyBorder="1"/>
    <xf numFmtId="167" fontId="1" fillId="0" borderId="0" xfId="3" applyNumberFormat="1" applyFont="1"/>
    <xf numFmtId="41" fontId="1" fillId="0" borderId="0" xfId="0" applyNumberFormat="1" applyFont="1"/>
    <xf numFmtId="173" fontId="13" fillId="0" borderId="13" xfId="0" applyNumberFormat="1" applyFont="1" applyFill="1" applyBorder="1" applyAlignment="1">
      <alignment wrapText="1"/>
    </xf>
    <xf numFmtId="2" fontId="17" fillId="0" borderId="13" xfId="0" applyNumberFormat="1" applyFont="1" applyFill="1" applyBorder="1" applyAlignment="1">
      <alignment wrapText="1"/>
    </xf>
    <xf numFmtId="2" fontId="13" fillId="0" borderId="13" xfId="0" applyNumberFormat="1" applyFont="1" applyFill="1" applyBorder="1" applyAlignment="1">
      <alignment wrapText="1"/>
    </xf>
    <xf numFmtId="2" fontId="13" fillId="0" borderId="13" xfId="0" applyNumberFormat="1" applyFont="1" applyFill="1" applyBorder="1" applyAlignment="1">
      <alignment horizontal="left" wrapText="1"/>
    </xf>
  </cellXfs>
  <cellStyles count="5">
    <cellStyle name="Comma" xfId="2" builtinId="3"/>
    <cellStyle name="Currency" xfId="3" builtinId="4"/>
    <cellStyle name="Normal" xfId="0" builtinId="0"/>
    <cellStyle name="Normal 2" xfId="4" xr:uid="{00000000-0005-0000-0000-000003000000}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  <color rgb="FFE2E9F6"/>
      <color rgb="FF0000FF"/>
      <color rgb="FFFF0000"/>
      <color rgb="FF005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Football Field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Field'!$O$3:$O$5</c:f>
              <c:numCache>
                <c:formatCode>_("$"* #,##0.00_);_("$"* \(#,##0.00\);_("$"* "-"??_);_(@_)</c:formatCode>
                <c:ptCount val="3"/>
                <c:pt idx="0">
                  <c:v>36.992581598793358</c:v>
                </c:pt>
                <c:pt idx="1">
                  <c:v>9.1694293125937669</c:v>
                </c:pt>
                <c:pt idx="2">
                  <c:v>50.997529495901333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0-4067-A865-DAF266FE257B}"/>
            </c:ext>
          </c:extLst>
        </c:ser>
        <c:ser>
          <c:idx val="1"/>
          <c:order val="1"/>
          <c:spPr>
            <a:solidFill>
              <a:srgbClr val="005296"/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Field'!$P$3:$P$5</c:f>
              <c:numCache>
                <c:formatCode>_("$"* #,##0.00_);_("$"* \(#,##0.00\);_("$"* "-"??_);_(@_)</c:formatCode>
                <c:ptCount val="3"/>
                <c:pt idx="0">
                  <c:v>6.174868885793444</c:v>
                </c:pt>
                <c:pt idx="1">
                  <c:v>0.9156074280848614</c:v>
                </c:pt>
                <c:pt idx="2">
                  <c:v>5.6728900311433961E-2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0-4067-A865-DAF266FE257B}"/>
            </c:ext>
          </c:extLst>
        </c:ser>
        <c:ser>
          <c:idx val="2"/>
          <c:order val="2"/>
          <c:spPr>
            <a:solidFill>
              <a:srgbClr val="005296"/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Field'!$Q$3:$Q$5</c:f>
              <c:numCache>
                <c:formatCode>_("$"* #,##0.00_);_("$"* \(#,##0.00\);_("$"* "-"??_);_(@_)</c:formatCode>
                <c:ptCount val="3"/>
                <c:pt idx="0">
                  <c:v>9.033100730565728</c:v>
                </c:pt>
                <c:pt idx="1">
                  <c:v>14.025618108214697</c:v>
                </c:pt>
                <c:pt idx="2">
                  <c:v>2.2360928883595648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0-4067-A865-DAF266FE257B}"/>
            </c:ext>
          </c:extLst>
        </c:ser>
        <c:ser>
          <c:idx val="3"/>
          <c:order val="3"/>
          <c:spPr>
            <a:solidFill>
              <a:srgbClr val="005296"/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Field'!$R$3:$R$5</c:f>
              <c:numCache>
                <c:formatCode>_("$"* #,##0.00_);_("$"* \(#,##0.00\);_("$"* "-"??_);_(@_)</c:formatCode>
                <c:ptCount val="3"/>
                <c:pt idx="0">
                  <c:v>9.1136196511397216</c:v>
                </c:pt>
                <c:pt idx="1">
                  <c:v>21.033111876461625</c:v>
                </c:pt>
                <c:pt idx="2">
                  <c:v>14.181976206095761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20-4067-A865-DAF266FE257B}"/>
            </c:ext>
          </c:extLst>
        </c:ser>
        <c:ser>
          <c:idx val="4"/>
          <c:order val="4"/>
          <c:spPr>
            <a:solidFill>
              <a:srgbClr val="005296"/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Field'!$S$3:$S$5</c:f>
              <c:numCache>
                <c:formatCode>_("$"* #,##0.00_);_("$"* \(#,##0.00\);_("$"* "-"??_);_(@_)</c:formatCode>
                <c:ptCount val="3"/>
                <c:pt idx="0">
                  <c:v>6.4164256475154176</c:v>
                </c:pt>
                <c:pt idx="1">
                  <c:v>21.938088732825662</c:v>
                </c:pt>
                <c:pt idx="2">
                  <c:v>35.894378853520024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20-4067-A865-DAF266FE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2272"/>
        <c:axId val="17561440"/>
      </c:barChart>
      <c:catAx>
        <c:axId val="1756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61440"/>
        <c:crosses val="autoZero"/>
        <c:auto val="1"/>
        <c:lblAlgn val="ctr"/>
        <c:lblOffset val="100"/>
        <c:noMultiLvlLbl val="0"/>
      </c:catAx>
      <c:valAx>
        <c:axId val="1756144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</a:t>
            </a:r>
            <a:r>
              <a:rPr lang="en-US" baseline="0"/>
              <a:t> Analysis</a:t>
            </a:r>
          </a:p>
          <a:p>
            <a:pPr>
              <a:defRPr/>
            </a:pPr>
            <a:r>
              <a:rPr lang="en-US" baseline="0"/>
              <a:t>Per share price of firm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Field'!$O$3:$O$5</c:f>
              <c:numCache>
                <c:formatCode>_("$"* #,##0.00_);_("$"* \(#,##0.00\);_("$"* "-"??_);_(@_)</c:formatCode>
                <c:ptCount val="3"/>
                <c:pt idx="0">
                  <c:v>36.992581598793358</c:v>
                </c:pt>
                <c:pt idx="1">
                  <c:v>9.1694293125937669</c:v>
                </c:pt>
                <c:pt idx="2">
                  <c:v>50.997529495901333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4-451C-8271-819301D4BD62}"/>
            </c:ext>
          </c:extLst>
        </c:ser>
        <c:ser>
          <c:idx val="1"/>
          <c:order val="1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Field'!$P$3:$P$5</c:f>
              <c:numCache>
                <c:formatCode>_("$"* #,##0.00_);_("$"* \(#,##0.00\);_("$"* "-"??_);_(@_)</c:formatCode>
                <c:ptCount val="3"/>
                <c:pt idx="0">
                  <c:v>6.174868885793444</c:v>
                </c:pt>
                <c:pt idx="1">
                  <c:v>0.9156074280848614</c:v>
                </c:pt>
                <c:pt idx="2">
                  <c:v>5.6728900311433961E-2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4-451C-8271-819301D4BD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Field'!$Q$3:$Q$5</c:f>
              <c:numCache>
                <c:formatCode>_("$"* #,##0.00_);_("$"* \(#,##0.00\);_("$"* "-"??_);_(@_)</c:formatCode>
                <c:ptCount val="3"/>
                <c:pt idx="0">
                  <c:v>9.033100730565728</c:v>
                </c:pt>
                <c:pt idx="1">
                  <c:v>14.025618108214697</c:v>
                </c:pt>
                <c:pt idx="2">
                  <c:v>2.2360928883595648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4-451C-8271-819301D4BD62}"/>
            </c:ext>
          </c:extLst>
        </c:ser>
        <c:ser>
          <c:idx val="3"/>
          <c:order val="3"/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Field'!$R$3:$R$5</c:f>
              <c:numCache>
                <c:formatCode>_("$"* #,##0.00_);_("$"* \(#,##0.00\);_("$"* "-"??_);_(@_)</c:formatCode>
                <c:ptCount val="3"/>
                <c:pt idx="0">
                  <c:v>9.1136196511397216</c:v>
                </c:pt>
                <c:pt idx="1">
                  <c:v>21.033111876461625</c:v>
                </c:pt>
                <c:pt idx="2">
                  <c:v>14.181976206095761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4-451C-8271-819301D4BD62}"/>
            </c:ext>
          </c:extLst>
        </c:ser>
        <c:ser>
          <c:idx val="4"/>
          <c:order val="4"/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Field'!$S$3:$S$5</c:f>
              <c:numCache>
                <c:formatCode>_("$"* #,##0.00_);_("$"* \(#,##0.00\);_("$"* "-"??_);_(@_)</c:formatCode>
                <c:ptCount val="3"/>
                <c:pt idx="0">
                  <c:v>6.4164256475154176</c:v>
                </c:pt>
                <c:pt idx="1">
                  <c:v>21.938088732825662</c:v>
                </c:pt>
                <c:pt idx="2">
                  <c:v>35.894378853520024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4-451C-8271-819301D4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089272"/>
        <c:axId val="495089928"/>
      </c:barChart>
      <c:catAx>
        <c:axId val="49508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9928"/>
        <c:crosses val="autoZero"/>
        <c:auto val="1"/>
        <c:lblAlgn val="ctr"/>
        <c:lblOffset val="100"/>
        <c:noMultiLvlLbl val="0"/>
      </c:catAx>
      <c:valAx>
        <c:axId val="49508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585206</xdr:colOff>
      <xdr:row>37</xdr:row>
      <xdr:rowOff>86885</xdr:rowOff>
    </xdr:from>
    <xdr:to>
      <xdr:col>13</xdr:col>
      <xdr:colOff>285982</xdr:colOff>
      <xdr:row>44</xdr:row>
      <xdr:rowOff>67835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287851</xdr:colOff>
      <xdr:row>5</xdr:row>
      <xdr:rowOff>147081</xdr:rowOff>
    </xdr:from>
    <xdr:to>
      <xdr:col>14</xdr:col>
      <xdr:colOff>455239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F76DA1-57EE-4B85-AB7E-033A6C3CB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28581</xdr:colOff>
      <xdr:row>8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1FEAB4-02DC-4DB4-8FB9-E39414DBBF73}"/>
            </a:ext>
          </a:extLst>
        </xdr:cNvPr>
        <xdr:cNvSpPr txBox="1"/>
      </xdr:nvSpPr>
      <xdr:spPr>
        <a:xfrm rot="16200000">
          <a:off x="9287923" y="2178501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28581</xdr:colOff>
      <xdr:row>3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477A2-DAB8-454D-93C7-EBD9620345C1}"/>
            </a:ext>
          </a:extLst>
        </xdr:cNvPr>
        <xdr:cNvSpPr txBox="1"/>
      </xdr:nvSpPr>
      <xdr:spPr>
        <a:xfrm rot="16200000">
          <a:off x="2462420" y="1176135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view="pageBreakPreview" zoomScaleNormal="100" zoomScaleSheetLayoutView="100" workbookViewId="0">
      <selection activeCell="E17" sqref="E17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"/>
  <sheetViews>
    <sheetView zoomScaleNormal="100" zoomScaleSheetLayoutView="100" workbookViewId="0">
      <selection activeCell="D17" sqref="D17"/>
    </sheetView>
  </sheetViews>
  <sheetFormatPr defaultRowHeight="15" x14ac:dyDescent="0.25"/>
  <sheetData/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18"/>
  <sheetViews>
    <sheetView showGridLines="0" zoomScale="90" zoomScaleNormal="90" workbookViewId="0">
      <selection activeCell="E10" sqref="E10"/>
    </sheetView>
  </sheetViews>
  <sheetFormatPr defaultRowHeight="12.75" x14ac:dyDescent="0.2"/>
  <cols>
    <col min="1" max="3" width="9.140625" style="30"/>
    <col min="4" max="5" width="10.42578125" style="30" bestFit="1" customWidth="1"/>
    <col min="6" max="7" width="10.42578125" style="30" customWidth="1"/>
    <col min="8" max="8" width="10.42578125" style="30" bestFit="1" customWidth="1"/>
    <col min="9" max="16384" width="9.140625" style="30"/>
  </cols>
  <sheetData>
    <row r="1" spans="1:11" x14ac:dyDescent="0.2">
      <c r="A1" s="59" t="s">
        <v>156</v>
      </c>
      <c r="H1" s="59"/>
      <c r="I1" s="59"/>
    </row>
    <row r="2" spans="1:11" x14ac:dyDescent="0.2">
      <c r="D2" s="30">
        <v>2016</v>
      </c>
      <c r="E2" s="30">
        <f>D2+1</f>
        <v>2017</v>
      </c>
      <c r="F2" s="30">
        <f>E2+1</f>
        <v>2018</v>
      </c>
      <c r="G2" s="30">
        <f>F2+1</f>
        <v>2019</v>
      </c>
    </row>
    <row r="4" spans="1:11" x14ac:dyDescent="0.2">
      <c r="A4" s="59" t="s">
        <v>157</v>
      </c>
      <c r="D4" s="60">
        <v>626</v>
      </c>
      <c r="E4" s="60">
        <v>637.73555305458183</v>
      </c>
      <c r="F4" s="60">
        <v>639.32989193721824</v>
      </c>
      <c r="G4" s="60">
        <v>640.92821666706129</v>
      </c>
      <c r="H4" s="59"/>
      <c r="I4" s="59"/>
    </row>
    <row r="5" spans="1:11" ht="15" customHeight="1" x14ac:dyDescent="0.2">
      <c r="A5" s="30" t="s">
        <v>158</v>
      </c>
      <c r="D5" s="61">
        <v>940</v>
      </c>
      <c r="E5" s="61">
        <v>974.94174766075503</v>
      </c>
      <c r="F5" s="61">
        <v>977.37910202990702</v>
      </c>
      <c r="G5" s="61">
        <v>979.82254978498167</v>
      </c>
    </row>
    <row r="6" spans="1:11" x14ac:dyDescent="0.2">
      <c r="A6" s="30" t="s">
        <v>159</v>
      </c>
      <c r="D6" s="62">
        <v>46</v>
      </c>
      <c r="E6" s="62">
        <v>139.10615584714225</v>
      </c>
      <c r="F6" s="62">
        <v>139.4539212367601</v>
      </c>
      <c r="G6" s="62">
        <v>139.80255603985199</v>
      </c>
    </row>
    <row r="7" spans="1:11" x14ac:dyDescent="0.2">
      <c r="A7" s="30" t="s">
        <v>26</v>
      </c>
      <c r="D7" s="60">
        <v>1612</v>
      </c>
      <c r="E7" s="60">
        <v>1751.7834565624792</v>
      </c>
      <c r="F7" s="60">
        <v>1756.1629152038854</v>
      </c>
      <c r="G7" s="60">
        <v>1760.553322491895</v>
      </c>
    </row>
    <row r="8" spans="1:11" x14ac:dyDescent="0.2">
      <c r="A8" s="30" t="s">
        <v>160</v>
      </c>
      <c r="D8" s="60"/>
      <c r="E8" s="60"/>
      <c r="F8" s="60"/>
      <c r="G8" s="60"/>
    </row>
    <row r="9" spans="1:11" x14ac:dyDescent="0.2">
      <c r="D9" s="85">
        <v>1336</v>
      </c>
      <c r="E9" s="85">
        <v>1257.5240378548328</v>
      </c>
      <c r="F9" s="85">
        <v>1260.6678479494699</v>
      </c>
      <c r="G9" s="85">
        <v>1263.8195175693436</v>
      </c>
      <c r="I9" s="59"/>
      <c r="J9" s="59"/>
      <c r="K9" s="59"/>
    </row>
    <row r="10" spans="1:11" x14ac:dyDescent="0.2">
      <c r="A10" s="30" t="s">
        <v>161</v>
      </c>
      <c r="D10" s="60">
        <v>1336</v>
      </c>
      <c r="E10" s="60">
        <v>1257.5240378548328</v>
      </c>
      <c r="F10" s="60">
        <v>1260.6678479494699</v>
      </c>
      <c r="G10" s="60">
        <v>1263.8195175693436</v>
      </c>
      <c r="I10" s="59"/>
      <c r="J10" s="59"/>
      <c r="K10" s="59"/>
    </row>
    <row r="11" spans="1:11" x14ac:dyDescent="0.2">
      <c r="A11" s="30" t="s">
        <v>162</v>
      </c>
      <c r="D11" s="60"/>
      <c r="E11" s="60"/>
      <c r="F11" s="60"/>
      <c r="G11" s="60"/>
      <c r="I11" s="59"/>
      <c r="J11" s="59"/>
      <c r="K11" s="59"/>
    </row>
    <row r="12" spans="1:11" x14ac:dyDescent="0.2">
      <c r="D12" s="60">
        <v>276</v>
      </c>
      <c r="E12" s="60">
        <v>494.25941870764632</v>
      </c>
      <c r="F12" s="60">
        <v>495.49506725441552</v>
      </c>
      <c r="G12" s="60">
        <v>496.73380492255137</v>
      </c>
      <c r="I12" s="59"/>
      <c r="J12" s="59"/>
      <c r="K12" s="59"/>
    </row>
    <row r="13" spans="1:11" x14ac:dyDescent="0.2">
      <c r="A13" s="59" t="s">
        <v>163</v>
      </c>
      <c r="H13" s="59"/>
      <c r="I13" s="59"/>
      <c r="J13" s="59"/>
      <c r="K13" s="59"/>
    </row>
    <row r="14" spans="1:11" x14ac:dyDescent="0.2">
      <c r="I14" s="59"/>
      <c r="J14" s="59"/>
      <c r="K14" s="59"/>
    </row>
    <row r="15" spans="1:11" x14ac:dyDescent="0.2">
      <c r="A15" s="59" t="s">
        <v>164</v>
      </c>
      <c r="E15" s="60">
        <v>218.25941870764632</v>
      </c>
      <c r="F15" s="60">
        <v>1.2356485467691982</v>
      </c>
      <c r="G15" s="60">
        <v>1.2387376681358546</v>
      </c>
      <c r="H15" s="59"/>
      <c r="I15" s="59"/>
      <c r="J15" s="59"/>
      <c r="K15" s="59"/>
    </row>
    <row r="16" spans="1:11" x14ac:dyDescent="0.2">
      <c r="I16" s="59"/>
      <c r="J16" s="59"/>
      <c r="K16" s="59"/>
    </row>
    <row r="17" spans="1:11" x14ac:dyDescent="0.2">
      <c r="I17" s="59"/>
      <c r="J17" s="59"/>
      <c r="K17" s="59"/>
    </row>
    <row r="18" spans="1:11" x14ac:dyDescent="0.2">
      <c r="A18" s="59" t="s">
        <v>165</v>
      </c>
      <c r="E18" s="60">
        <v>88.613985781254996</v>
      </c>
      <c r="F18" s="60">
        <v>103.2427110826407</v>
      </c>
      <c r="G18" s="60">
        <v>103.355680896352</v>
      </c>
      <c r="H18" s="59"/>
      <c r="I18" s="59"/>
    </row>
  </sheetData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S13"/>
  <sheetViews>
    <sheetView showGridLines="0" zoomScale="136" zoomScaleNormal="136" workbookViewId="0">
      <selection activeCell="D13" sqref="D13"/>
    </sheetView>
  </sheetViews>
  <sheetFormatPr defaultRowHeight="12.75" x14ac:dyDescent="0.2"/>
  <cols>
    <col min="1" max="1" width="11.140625" style="30" bestFit="1" customWidth="1"/>
    <col min="2" max="2" width="11.5703125" style="30" bestFit="1" customWidth="1"/>
    <col min="3" max="3" width="8.7109375" style="30" bestFit="1" customWidth="1"/>
    <col min="4" max="4" width="12.85546875" style="30" bestFit="1" customWidth="1"/>
    <col min="5" max="5" width="12" style="30" bestFit="1" customWidth="1"/>
    <col min="6" max="7" width="9.140625" style="30"/>
    <col min="8" max="8" width="8.7109375" style="30" bestFit="1" customWidth="1"/>
    <col min="9" max="9" width="12.28515625" style="30" bestFit="1" customWidth="1"/>
    <col min="10" max="10" width="9" style="30" customWidth="1"/>
    <col min="11" max="11" width="10" style="30" bestFit="1" customWidth="1"/>
    <col min="12" max="12" width="10.140625" style="30" customWidth="1"/>
    <col min="13" max="14" width="9.140625" style="30"/>
    <col min="15" max="15" width="8.7109375" style="30" bestFit="1" customWidth="1"/>
    <col min="16" max="16" width="10" style="30" bestFit="1" customWidth="1"/>
    <col min="17" max="17" width="8.7109375" style="30" bestFit="1" customWidth="1"/>
    <col min="18" max="18" width="10" style="30" bestFit="1" customWidth="1"/>
    <col min="19" max="19" width="8.7109375" style="30" bestFit="1" customWidth="1"/>
    <col min="20" max="16384" width="9.140625" style="30"/>
  </cols>
  <sheetData>
    <row r="1" spans="1:19" x14ac:dyDescent="0.2">
      <c r="P1" s="170" t="s">
        <v>91</v>
      </c>
    </row>
    <row r="2" spans="1:19" x14ac:dyDescent="0.2">
      <c r="A2" s="59"/>
      <c r="B2" s="30" t="s">
        <v>286</v>
      </c>
      <c r="C2" s="30" t="s">
        <v>268</v>
      </c>
      <c r="D2" s="30" t="s">
        <v>269</v>
      </c>
      <c r="E2" s="30" t="s">
        <v>297</v>
      </c>
      <c r="G2" s="64"/>
      <c r="H2" s="64" t="s">
        <v>290</v>
      </c>
      <c r="I2" s="64" t="s">
        <v>291</v>
      </c>
      <c r="J2" s="64" t="s">
        <v>292</v>
      </c>
      <c r="K2" s="64" t="s">
        <v>293</v>
      </c>
      <c r="L2" s="64" t="s">
        <v>294</v>
      </c>
      <c r="N2" s="64"/>
      <c r="O2" s="64" t="s">
        <v>290</v>
      </c>
      <c r="P2" s="64" t="s">
        <v>291</v>
      </c>
      <c r="Q2" s="64" t="s">
        <v>292</v>
      </c>
      <c r="R2" s="64" t="s">
        <v>293</v>
      </c>
      <c r="S2" s="64" t="s">
        <v>294</v>
      </c>
    </row>
    <row r="3" spans="1:19" x14ac:dyDescent="0.2">
      <c r="A3" s="64" t="s">
        <v>287</v>
      </c>
      <c r="B3" s="99">
        <v>45.225740113184614</v>
      </c>
      <c r="C3" s="99">
        <v>67.730596513807669</v>
      </c>
      <c r="D3" s="99">
        <v>36.992581598793358</v>
      </c>
      <c r="E3" s="99">
        <v>59.175362317120445</v>
      </c>
      <c r="G3" s="64" t="s">
        <v>287</v>
      </c>
      <c r="H3" s="99">
        <v>36.992581598793358</v>
      </c>
      <c r="I3" s="99">
        <v>43.167450484586801</v>
      </c>
      <c r="J3" s="99">
        <v>52.200551215152529</v>
      </c>
      <c r="K3" s="99">
        <v>61.314170866292251</v>
      </c>
      <c r="L3" s="99">
        <v>67.730596513807669</v>
      </c>
      <c r="N3" s="64" t="s">
        <v>287</v>
      </c>
      <c r="O3" s="99">
        <v>36.992581598793358</v>
      </c>
      <c r="P3" s="99">
        <v>6.174868885793444</v>
      </c>
      <c r="Q3" s="99">
        <v>9.033100730565728</v>
      </c>
      <c r="R3" s="99">
        <v>9.1136196511397216</v>
      </c>
      <c r="S3" s="99">
        <v>6.4164256475154176</v>
      </c>
    </row>
    <row r="4" spans="1:19" x14ac:dyDescent="0.2">
      <c r="A4" s="64" t="s">
        <v>288</v>
      </c>
      <c r="B4" s="99">
        <v>10.390239216706917</v>
      </c>
      <c r="C4" s="99">
        <v>67.081855458180613</v>
      </c>
      <c r="D4" s="99">
        <v>37.831070481079735</v>
      </c>
      <c r="E4" s="99">
        <v>9.1694293125937669</v>
      </c>
      <c r="G4" s="64" t="s">
        <v>288</v>
      </c>
      <c r="H4" s="99">
        <v>9.1694293125937669</v>
      </c>
      <c r="I4" s="99">
        <v>10.085036740678628</v>
      </c>
      <c r="J4" s="99">
        <v>24.110654848893326</v>
      </c>
      <c r="K4" s="99">
        <v>45.143766725354951</v>
      </c>
      <c r="L4" s="99">
        <v>67.081855458180613</v>
      </c>
      <c r="N4" s="64" t="s">
        <v>288</v>
      </c>
      <c r="O4" s="99">
        <v>9.1694293125937669</v>
      </c>
      <c r="P4" s="99">
        <v>0.9156074280848614</v>
      </c>
      <c r="Q4" s="99">
        <v>14.025618108214697</v>
      </c>
      <c r="R4" s="99">
        <v>21.033111876461625</v>
      </c>
      <c r="S4" s="99">
        <v>21.938088732825662</v>
      </c>
    </row>
    <row r="5" spans="1:19" x14ac:dyDescent="0.2">
      <c r="A5" s="64" t="s">
        <v>289</v>
      </c>
      <c r="B5" s="99">
        <v>50.997529495901333</v>
      </c>
      <c r="C5" s="99">
        <v>51.073168029649914</v>
      </c>
      <c r="D5" s="99">
        <v>55.507534539494749</v>
      </c>
      <c r="E5" s="99">
        <v>103.36670634418812</v>
      </c>
      <c r="G5" s="64" t="s">
        <v>289</v>
      </c>
      <c r="H5" s="99">
        <v>50.997529495901333</v>
      </c>
      <c r="I5" s="99">
        <v>51.054258396212767</v>
      </c>
      <c r="J5" s="99">
        <v>53.290351284572331</v>
      </c>
      <c r="K5" s="99">
        <v>67.472327490668093</v>
      </c>
      <c r="L5" s="99">
        <v>103.36670634418812</v>
      </c>
      <c r="N5" s="64" t="s">
        <v>289</v>
      </c>
      <c r="O5" s="99">
        <v>50.997529495901333</v>
      </c>
      <c r="P5" s="99">
        <v>5.6728900311433961E-2</v>
      </c>
      <c r="Q5" s="99">
        <v>2.2360928883595648</v>
      </c>
      <c r="R5" s="99">
        <v>14.181976206095761</v>
      </c>
      <c r="S5" s="99">
        <v>35.894378853520024</v>
      </c>
    </row>
    <row r="6" spans="1:19" x14ac:dyDescent="0.2">
      <c r="A6" s="100"/>
      <c r="B6" s="100"/>
      <c r="C6" s="100"/>
      <c r="D6" s="87"/>
      <c r="J6" s="139" t="s">
        <v>91</v>
      </c>
    </row>
    <row r="7" spans="1:19" x14ac:dyDescent="0.2">
      <c r="A7" s="139" t="s">
        <v>91</v>
      </c>
      <c r="O7" s="170" t="s">
        <v>91</v>
      </c>
    </row>
    <row r="8" spans="1:19" x14ac:dyDescent="0.2">
      <c r="I8" s="139" t="s">
        <v>91</v>
      </c>
    </row>
    <row r="13" spans="1:19" x14ac:dyDescent="0.2">
      <c r="D13" s="139" t="s">
        <v>91</v>
      </c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H78"/>
  <sheetViews>
    <sheetView showGridLines="0" view="pageBreakPreview" zoomScaleNormal="115" zoomScaleSheetLayoutView="100" workbookViewId="0">
      <pane ySplit="3" topLeftCell="A4" activePane="bottomLeft" state="frozen"/>
      <selection pane="bottomLeft" activeCell="G19" sqref="G19"/>
    </sheetView>
  </sheetViews>
  <sheetFormatPr defaultRowHeight="12.75" x14ac:dyDescent="0.2"/>
  <cols>
    <col min="1" max="1" width="35.42578125" style="30" bestFit="1" customWidth="1"/>
    <col min="2" max="2" width="11" style="30" bestFit="1" customWidth="1"/>
    <col min="3" max="3" width="2.7109375" style="30" customWidth="1"/>
    <col min="4" max="4" width="28.28515625" style="30" bestFit="1" customWidth="1"/>
    <col min="5" max="5" width="2.7109375" style="30" customWidth="1"/>
    <col min="6" max="6" width="16.5703125" style="30" bestFit="1" customWidth="1"/>
    <col min="7" max="7" width="15.28515625" style="64" customWidth="1"/>
    <col min="8" max="8" width="52.140625" style="30" customWidth="1"/>
    <col min="9" max="16384" width="9.140625" style="30"/>
  </cols>
  <sheetData>
    <row r="1" spans="1:8" ht="15.75" x14ac:dyDescent="0.25">
      <c r="A1" s="238" t="s">
        <v>264</v>
      </c>
      <c r="B1" s="15"/>
    </row>
    <row r="2" spans="1:8" ht="15" x14ac:dyDescent="0.2">
      <c r="A2" s="15"/>
      <c r="B2" s="15"/>
    </row>
    <row r="3" spans="1:8" ht="15.75" x14ac:dyDescent="0.25">
      <c r="A3" s="238" t="s">
        <v>298</v>
      </c>
      <c r="B3" s="15"/>
      <c r="D3" s="59" t="s">
        <v>279</v>
      </c>
    </row>
    <row r="4" spans="1:8" ht="15.75" x14ac:dyDescent="0.25">
      <c r="A4" s="238"/>
      <c r="B4" s="15"/>
      <c r="D4" s="59"/>
      <c r="F4" s="139"/>
    </row>
    <row r="5" spans="1:8" ht="15.75" x14ac:dyDescent="0.25">
      <c r="A5" s="238" t="s">
        <v>299</v>
      </c>
      <c r="B5" s="365" t="s">
        <v>327</v>
      </c>
      <c r="D5" s="59"/>
      <c r="F5" s="139"/>
      <c r="H5" s="139" t="s">
        <v>329</v>
      </c>
    </row>
    <row r="6" spans="1:8" ht="15" x14ac:dyDescent="0.2">
      <c r="A6" s="366" t="s">
        <v>265</v>
      </c>
      <c r="B6" s="367">
        <v>7961</v>
      </c>
      <c r="D6" s="30" t="s">
        <v>1031</v>
      </c>
      <c r="G6" s="30"/>
      <c r="H6" s="139" t="s">
        <v>330</v>
      </c>
    </row>
    <row r="7" spans="1:8" ht="15" x14ac:dyDescent="0.2">
      <c r="A7" s="366" t="s">
        <v>21</v>
      </c>
      <c r="B7" s="368">
        <v>563</v>
      </c>
      <c r="D7" s="30" t="s">
        <v>1032</v>
      </c>
      <c r="F7" s="170"/>
      <c r="G7" s="30"/>
      <c r="H7" s="139" t="s">
        <v>331</v>
      </c>
    </row>
    <row r="8" spans="1:8" ht="15" x14ac:dyDescent="0.2">
      <c r="A8" s="366" t="s">
        <v>281</v>
      </c>
      <c r="B8" s="369">
        <v>0</v>
      </c>
      <c r="D8" s="139" t="s">
        <v>282</v>
      </c>
      <c r="F8" s="139"/>
      <c r="G8" s="30"/>
    </row>
    <row r="9" spans="1:8" ht="15" x14ac:dyDescent="0.2">
      <c r="A9" s="366" t="s">
        <v>273</v>
      </c>
      <c r="B9" s="368">
        <v>1525</v>
      </c>
      <c r="D9" s="30" t="s">
        <v>1033</v>
      </c>
      <c r="F9" s="139"/>
      <c r="G9" s="30"/>
      <c r="H9" s="139" t="s">
        <v>332</v>
      </c>
    </row>
    <row r="10" spans="1:8" ht="15" x14ac:dyDescent="0.2">
      <c r="A10" s="366" t="s">
        <v>266</v>
      </c>
      <c r="B10" s="370">
        <v>309</v>
      </c>
      <c r="D10" s="139" t="s">
        <v>304</v>
      </c>
      <c r="H10" s="139" t="s">
        <v>333</v>
      </c>
    </row>
    <row r="11" spans="1:8" ht="15" x14ac:dyDescent="0.2">
      <c r="A11" s="366" t="s">
        <v>260</v>
      </c>
      <c r="B11" s="370">
        <v>308</v>
      </c>
      <c r="D11" s="139" t="s">
        <v>326</v>
      </c>
    </row>
    <row r="12" spans="1:8" ht="15" x14ac:dyDescent="0.2">
      <c r="A12" s="371" t="s">
        <v>267</v>
      </c>
      <c r="B12" s="286">
        <v>25.763754045307444</v>
      </c>
      <c r="D12" s="30" t="s">
        <v>1034</v>
      </c>
      <c r="E12" s="171" t="s">
        <v>91</v>
      </c>
      <c r="H12" s="139" t="s">
        <v>334</v>
      </c>
    </row>
    <row r="13" spans="1:8" ht="15" x14ac:dyDescent="0.2">
      <c r="A13" s="371" t="s">
        <v>272</v>
      </c>
      <c r="B13" s="286">
        <v>4.9512987012987013</v>
      </c>
      <c r="D13" s="30" t="s">
        <v>1035</v>
      </c>
      <c r="E13" s="170" t="s">
        <v>91</v>
      </c>
      <c r="H13" s="170" t="s">
        <v>335</v>
      </c>
    </row>
    <row r="14" spans="1:8" ht="15" x14ac:dyDescent="0.2">
      <c r="A14" s="371" t="s">
        <v>276</v>
      </c>
      <c r="B14" s="286">
        <v>1.8220064724919094</v>
      </c>
      <c r="D14" s="30" t="s">
        <v>1036</v>
      </c>
      <c r="H14" s="172" t="s">
        <v>91</v>
      </c>
    </row>
    <row r="15" spans="1:8" ht="15.75" thickBot="1" x14ac:dyDescent="0.25">
      <c r="A15" s="372"/>
      <c r="B15" s="373"/>
      <c r="C15" s="88"/>
      <c r="D15" s="88"/>
      <c r="E15" s="88"/>
      <c r="F15" s="88"/>
      <c r="G15" s="89"/>
      <c r="H15" s="88"/>
    </row>
    <row r="16" spans="1:8" ht="15" x14ac:dyDescent="0.2">
      <c r="A16" s="15"/>
      <c r="B16" s="15"/>
    </row>
    <row r="17" spans="1:8" ht="15.75" x14ac:dyDescent="0.25">
      <c r="A17" s="374" t="s">
        <v>280</v>
      </c>
      <c r="B17" s="365" t="s">
        <v>327</v>
      </c>
      <c r="D17" s="139" t="s">
        <v>307</v>
      </c>
    </row>
    <row r="18" spans="1:8" ht="15.75" thickBot="1" x14ac:dyDescent="0.25">
      <c r="A18" s="375" t="s">
        <v>265</v>
      </c>
      <c r="B18" s="376">
        <v>7392.3</v>
      </c>
      <c r="D18" s="30" t="s">
        <v>277</v>
      </c>
      <c r="G18" s="86" t="s">
        <v>295</v>
      </c>
    </row>
    <row r="19" spans="1:8" ht="15" x14ac:dyDescent="0.2">
      <c r="A19" s="375" t="s">
        <v>21</v>
      </c>
      <c r="B19" s="376">
        <v>592.29999999999995</v>
      </c>
      <c r="D19" s="30" t="s">
        <v>277</v>
      </c>
      <c r="F19" s="59" t="s">
        <v>283</v>
      </c>
      <c r="G19" s="91">
        <v>50.997529495901333</v>
      </c>
    </row>
    <row r="20" spans="1:8" ht="15" x14ac:dyDescent="0.2">
      <c r="A20" s="375" t="s">
        <v>281</v>
      </c>
      <c r="B20" s="376">
        <v>2.8</v>
      </c>
      <c r="D20" s="139" t="s">
        <v>303</v>
      </c>
      <c r="F20" s="59" t="s">
        <v>284</v>
      </c>
      <c r="G20" s="92">
        <v>10.390239216706917</v>
      </c>
    </row>
    <row r="21" spans="1:8" ht="15.75" thickBot="1" x14ac:dyDescent="0.25">
      <c r="A21" s="375" t="s">
        <v>273</v>
      </c>
      <c r="B21" s="376">
        <v>6850.2</v>
      </c>
      <c r="D21" s="30" t="s">
        <v>278</v>
      </c>
      <c r="F21" s="59" t="s">
        <v>285</v>
      </c>
      <c r="G21" s="93">
        <v>45.225740113184614</v>
      </c>
    </row>
    <row r="22" spans="1:8" ht="15" x14ac:dyDescent="0.2">
      <c r="A22" s="375" t="s">
        <v>266</v>
      </c>
      <c r="B22" s="377">
        <v>115.471395</v>
      </c>
      <c r="D22" s="139" t="s">
        <v>303</v>
      </c>
    </row>
    <row r="23" spans="1:8" ht="15" x14ac:dyDescent="0.2">
      <c r="A23" s="375" t="s">
        <v>260</v>
      </c>
      <c r="B23" s="377">
        <v>113.439553</v>
      </c>
      <c r="D23" s="30" t="s">
        <v>278</v>
      </c>
      <c r="F23" s="173" t="s">
        <v>328</v>
      </c>
      <c r="G23" s="174"/>
    </row>
    <row r="24" spans="1:8" ht="15" x14ac:dyDescent="0.2">
      <c r="A24" s="375" t="s">
        <v>267</v>
      </c>
      <c r="B24" s="286">
        <v>64.018452362162947</v>
      </c>
      <c r="D24" s="30" t="s">
        <v>1037</v>
      </c>
    </row>
    <row r="25" spans="1:8" ht="15" x14ac:dyDescent="0.2">
      <c r="A25" s="378" t="s">
        <v>272</v>
      </c>
      <c r="B25" s="286">
        <v>60.386345140129386</v>
      </c>
      <c r="D25" s="30" t="s">
        <v>1038</v>
      </c>
    </row>
    <row r="26" spans="1:8" s="55" customFormat="1" ht="15" x14ac:dyDescent="0.2">
      <c r="A26" s="378" t="s">
        <v>276</v>
      </c>
      <c r="B26" s="286">
        <v>5.1051604598697367</v>
      </c>
      <c r="D26" s="30" t="s">
        <v>1039</v>
      </c>
      <c r="G26" s="95"/>
    </row>
    <row r="27" spans="1:8" ht="15" x14ac:dyDescent="0.2">
      <c r="A27" s="375" t="s">
        <v>270</v>
      </c>
      <c r="B27" s="286">
        <v>126.72</v>
      </c>
      <c r="D27" s="139" t="s">
        <v>308</v>
      </c>
      <c r="F27" s="55"/>
    </row>
    <row r="28" spans="1:8" ht="15" x14ac:dyDescent="0.2">
      <c r="A28" s="375" t="s">
        <v>271</v>
      </c>
      <c r="B28" s="379">
        <v>1.9794292945903167</v>
      </c>
      <c r="D28" s="30" t="s">
        <v>1040</v>
      </c>
      <c r="F28" s="139" t="s">
        <v>91</v>
      </c>
    </row>
    <row r="29" spans="1:8" ht="15" x14ac:dyDescent="0.2">
      <c r="A29" s="375" t="s">
        <v>274</v>
      </c>
      <c r="B29" s="380">
        <v>24.821942619847327</v>
      </c>
      <c r="D29" s="30" t="s">
        <v>1041</v>
      </c>
    </row>
    <row r="30" spans="1:8" ht="15" x14ac:dyDescent="0.2">
      <c r="A30" s="375" t="s">
        <v>275</v>
      </c>
      <c r="B30" s="380">
        <v>2.0984876581939216</v>
      </c>
      <c r="D30" s="30" t="s">
        <v>1042</v>
      </c>
    </row>
    <row r="31" spans="1:8" ht="15.75" thickBot="1" x14ac:dyDescent="0.25">
      <c r="A31" s="381"/>
      <c r="B31" s="382"/>
      <c r="C31" s="88"/>
      <c r="D31" s="88"/>
      <c r="E31" s="88"/>
      <c r="F31" s="88"/>
      <c r="G31" s="89"/>
      <c r="H31" s="88"/>
    </row>
    <row r="33" spans="1:8" x14ac:dyDescent="0.2">
      <c r="A33" s="138" t="s">
        <v>268</v>
      </c>
      <c r="D33" s="139" t="s">
        <v>300</v>
      </c>
    </row>
    <row r="34" spans="1:8" ht="13.5" thickBot="1" x14ac:dyDescent="0.25">
      <c r="A34" s="90" t="s">
        <v>265</v>
      </c>
      <c r="B34" s="140">
        <v>13014</v>
      </c>
      <c r="D34" s="30" t="s">
        <v>277</v>
      </c>
      <c r="G34" s="86" t="s">
        <v>295</v>
      </c>
    </row>
    <row r="35" spans="1:8" x14ac:dyDescent="0.2">
      <c r="A35" s="90" t="s">
        <v>21</v>
      </c>
      <c r="B35" s="140">
        <v>694</v>
      </c>
      <c r="D35" s="30" t="s">
        <v>277</v>
      </c>
      <c r="F35" s="59" t="s">
        <v>283</v>
      </c>
      <c r="G35" s="91">
        <v>51.073168029649914</v>
      </c>
    </row>
    <row r="36" spans="1:8" x14ac:dyDescent="0.2">
      <c r="A36" s="90" t="s">
        <v>281</v>
      </c>
      <c r="B36" s="140">
        <v>0</v>
      </c>
      <c r="D36" s="30" t="s">
        <v>282</v>
      </c>
      <c r="F36" s="59" t="s">
        <v>284</v>
      </c>
      <c r="G36" s="92">
        <v>67.081855458180613</v>
      </c>
    </row>
    <row r="37" spans="1:8" ht="13.5" thickBot="1" x14ac:dyDescent="0.25">
      <c r="A37" s="90" t="s">
        <v>273</v>
      </c>
      <c r="B37" s="140">
        <v>1910</v>
      </c>
      <c r="D37" s="30" t="s">
        <v>278</v>
      </c>
      <c r="F37" s="59" t="s">
        <v>285</v>
      </c>
      <c r="G37" s="93">
        <v>67.730596513807669</v>
      </c>
    </row>
    <row r="38" spans="1:8" x14ac:dyDescent="0.2">
      <c r="A38" s="90" t="s">
        <v>266</v>
      </c>
      <c r="B38" s="141">
        <v>350</v>
      </c>
      <c r="D38" s="139" t="s">
        <v>302</v>
      </c>
    </row>
    <row r="39" spans="1:8" x14ac:dyDescent="0.2">
      <c r="A39" s="90" t="s">
        <v>260</v>
      </c>
      <c r="B39" s="141">
        <v>351.06933399999997</v>
      </c>
      <c r="D39" s="30" t="s">
        <v>278</v>
      </c>
    </row>
    <row r="40" spans="1:8" x14ac:dyDescent="0.2">
      <c r="A40" s="90" t="s">
        <v>267</v>
      </c>
      <c r="B40" s="87">
        <v>37.182857142857145</v>
      </c>
      <c r="D40" s="30" t="s">
        <v>1043</v>
      </c>
    </row>
    <row r="41" spans="1:8" x14ac:dyDescent="0.2">
      <c r="A41" s="90" t="s">
        <v>272</v>
      </c>
      <c r="B41" s="87">
        <v>5.4405207604945645</v>
      </c>
      <c r="D41" s="30" t="s">
        <v>1044</v>
      </c>
    </row>
    <row r="42" spans="1:8" x14ac:dyDescent="0.2">
      <c r="A42" s="94" t="s">
        <v>276</v>
      </c>
      <c r="B42" s="87">
        <v>1.9828571428571429</v>
      </c>
      <c r="D42" s="30" t="s">
        <v>1045</v>
      </c>
    </row>
    <row r="43" spans="1:8" x14ac:dyDescent="0.2">
      <c r="A43" s="90" t="s">
        <v>270</v>
      </c>
      <c r="B43" s="87">
        <v>73.709999999999994</v>
      </c>
      <c r="D43" s="139" t="s">
        <v>305</v>
      </c>
    </row>
    <row r="44" spans="1:8" x14ac:dyDescent="0.2">
      <c r="A44" s="90" t="s">
        <v>271</v>
      </c>
      <c r="B44" s="96">
        <v>1.9823651452282154</v>
      </c>
      <c r="D44" s="30" t="s">
        <v>1046</v>
      </c>
    </row>
    <row r="45" spans="1:8" x14ac:dyDescent="0.2">
      <c r="A45" s="90" t="s">
        <v>274</v>
      </c>
      <c r="B45" s="96">
        <v>37.173631123919307</v>
      </c>
      <c r="D45" s="30" t="s">
        <v>1047</v>
      </c>
    </row>
    <row r="46" spans="1:8" x14ac:dyDescent="0.2">
      <c r="A46" s="90" t="s">
        <v>275</v>
      </c>
      <c r="B46" s="96">
        <v>13.548335397455494</v>
      </c>
      <c r="D46" s="30" t="s">
        <v>1048</v>
      </c>
    </row>
    <row r="47" spans="1:8" ht="13.5" thickBot="1" x14ac:dyDescent="0.25">
      <c r="A47" s="97"/>
      <c r="B47" s="98"/>
      <c r="C47" s="88"/>
      <c r="D47" s="88"/>
      <c r="E47" s="88"/>
      <c r="F47" s="88"/>
      <c r="G47" s="89"/>
      <c r="H47" s="88"/>
    </row>
    <row r="49" spans="1:8" x14ac:dyDescent="0.2">
      <c r="A49" s="138" t="s">
        <v>269</v>
      </c>
      <c r="D49" s="139" t="s">
        <v>309</v>
      </c>
    </row>
    <row r="50" spans="1:8" ht="13.5" thickBot="1" x14ac:dyDescent="0.25">
      <c r="A50" s="90" t="s">
        <v>265</v>
      </c>
      <c r="B50" s="140">
        <v>15619.8</v>
      </c>
      <c r="D50" s="30" t="s">
        <v>277</v>
      </c>
      <c r="G50" s="86" t="s">
        <v>295</v>
      </c>
    </row>
    <row r="51" spans="1:8" x14ac:dyDescent="0.2">
      <c r="A51" s="90" t="s">
        <v>21</v>
      </c>
      <c r="B51" s="140">
        <v>1657.5</v>
      </c>
      <c r="D51" s="30" t="s">
        <v>277</v>
      </c>
      <c r="F51" s="59" t="s">
        <v>283</v>
      </c>
      <c r="G51" s="91">
        <v>55.507534539494749</v>
      </c>
    </row>
    <row r="52" spans="1:8" x14ac:dyDescent="0.2">
      <c r="A52" s="90" t="s">
        <v>281</v>
      </c>
      <c r="B52" s="140">
        <v>0</v>
      </c>
      <c r="D52" s="30" t="s">
        <v>282</v>
      </c>
      <c r="F52" s="59" t="s">
        <v>284</v>
      </c>
      <c r="G52" s="92">
        <v>37.831070481079735</v>
      </c>
    </row>
    <row r="53" spans="1:8" ht="13.5" thickBot="1" x14ac:dyDescent="0.25">
      <c r="A53" s="90" t="s">
        <v>273</v>
      </c>
      <c r="B53" s="140">
        <v>4327.8999999999996</v>
      </c>
      <c r="D53" s="30" t="s">
        <v>278</v>
      </c>
      <c r="F53" s="59" t="s">
        <v>285</v>
      </c>
      <c r="G53" s="93">
        <v>36.992581598793358</v>
      </c>
    </row>
    <row r="54" spans="1:8" x14ac:dyDescent="0.2">
      <c r="A54" s="90" t="s">
        <v>266</v>
      </c>
      <c r="B54" s="141">
        <v>587.1</v>
      </c>
      <c r="D54" s="139" t="s">
        <v>303</v>
      </c>
    </row>
    <row r="55" spans="1:8" x14ac:dyDescent="0.2">
      <c r="A55" s="90" t="s">
        <v>260</v>
      </c>
      <c r="B55" s="141">
        <v>576.90000000000009</v>
      </c>
      <c r="D55" s="139" t="s">
        <v>310</v>
      </c>
    </row>
    <row r="56" spans="1:8" x14ac:dyDescent="0.2">
      <c r="A56" s="90" t="s">
        <v>267</v>
      </c>
      <c r="B56" s="87">
        <v>26.60500766479305</v>
      </c>
      <c r="D56" s="30" t="s">
        <v>1049</v>
      </c>
    </row>
    <row r="57" spans="1:8" x14ac:dyDescent="0.2">
      <c r="A57" s="94" t="s">
        <v>272</v>
      </c>
      <c r="B57" s="87">
        <v>7.5019934130698545</v>
      </c>
      <c r="D57" s="30" t="s">
        <v>1050</v>
      </c>
    </row>
    <row r="58" spans="1:8" x14ac:dyDescent="0.2">
      <c r="A58" s="94" t="s">
        <v>276</v>
      </c>
      <c r="B58" s="87">
        <v>2.8231987736331119</v>
      </c>
      <c r="D58" s="30" t="s">
        <v>1051</v>
      </c>
    </row>
    <row r="59" spans="1:8" x14ac:dyDescent="0.2">
      <c r="A59" s="90" t="s">
        <v>270</v>
      </c>
      <c r="B59" s="87">
        <v>57.32</v>
      </c>
      <c r="D59" s="139" t="s">
        <v>311</v>
      </c>
    </row>
    <row r="60" spans="1:8" x14ac:dyDescent="0.2">
      <c r="A60" s="90" t="s">
        <v>271</v>
      </c>
      <c r="B60" s="96">
        <v>2.1544816194829641</v>
      </c>
      <c r="D60" s="30" t="s">
        <v>1052</v>
      </c>
    </row>
    <row r="61" spans="1:8" x14ac:dyDescent="0.2">
      <c r="A61" s="90" t="s">
        <v>274</v>
      </c>
      <c r="B61" s="96">
        <v>20.303210859728505</v>
      </c>
      <c r="D61" s="30" t="s">
        <v>1053</v>
      </c>
    </row>
    <row r="62" spans="1:8" x14ac:dyDescent="0.2">
      <c r="A62" s="90" t="s">
        <v>275</v>
      </c>
      <c r="B62" s="96">
        <v>7.6406358742115135</v>
      </c>
      <c r="D62" s="30" t="s">
        <v>1054</v>
      </c>
    </row>
    <row r="63" spans="1:8" ht="13.5" thickBot="1" x14ac:dyDescent="0.25">
      <c r="A63" s="97"/>
      <c r="B63" s="98"/>
      <c r="C63" s="88"/>
      <c r="D63" s="88"/>
      <c r="E63" s="88"/>
      <c r="F63" s="88"/>
      <c r="G63" s="89"/>
      <c r="H63" s="88"/>
    </row>
    <row r="65" spans="1:7" x14ac:dyDescent="0.2">
      <c r="A65" s="138" t="s">
        <v>297</v>
      </c>
      <c r="D65" s="139" t="s">
        <v>300</v>
      </c>
    </row>
    <row r="66" spans="1:7" ht="13.5" thickBot="1" x14ac:dyDescent="0.25">
      <c r="A66" s="90" t="s">
        <v>265</v>
      </c>
      <c r="B66" s="140">
        <v>26487</v>
      </c>
      <c r="D66" s="30" t="s">
        <v>277</v>
      </c>
      <c r="G66" s="86" t="s">
        <v>295</v>
      </c>
    </row>
    <row r="67" spans="1:7" x14ac:dyDescent="0.2">
      <c r="A67" s="90" t="s">
        <v>21</v>
      </c>
      <c r="B67" s="140">
        <v>3452</v>
      </c>
      <c r="D67" s="30" t="s">
        <v>277</v>
      </c>
      <c r="F67" s="59" t="s">
        <v>283</v>
      </c>
      <c r="G67" s="91">
        <v>103.36670634418812</v>
      </c>
    </row>
    <row r="68" spans="1:7" x14ac:dyDescent="0.2">
      <c r="A68" s="90" t="s">
        <v>281</v>
      </c>
      <c r="B68" s="140">
        <v>180</v>
      </c>
      <c r="D68" s="30" t="s">
        <v>277</v>
      </c>
      <c r="F68" s="59" t="s">
        <v>284</v>
      </c>
      <c r="G68" s="92">
        <v>9.1694293125937669</v>
      </c>
    </row>
    <row r="69" spans="1:7" ht="13.5" thickBot="1" x14ac:dyDescent="0.25">
      <c r="A69" s="90" t="s">
        <v>273</v>
      </c>
      <c r="B69" s="140">
        <v>57358</v>
      </c>
      <c r="D69" s="30" t="s">
        <v>278</v>
      </c>
      <c r="F69" s="59" t="s">
        <v>285</v>
      </c>
      <c r="G69" s="93">
        <v>59.175362317120445</v>
      </c>
    </row>
    <row r="70" spans="1:7" x14ac:dyDescent="0.2">
      <c r="A70" s="90" t="s">
        <v>266</v>
      </c>
      <c r="B70" s="141">
        <v>1217</v>
      </c>
      <c r="D70" s="139" t="s">
        <v>301</v>
      </c>
    </row>
    <row r="71" spans="1:7" x14ac:dyDescent="0.2">
      <c r="A71" s="90" t="s">
        <v>260</v>
      </c>
      <c r="B71" s="141">
        <v>1216.4757400000001</v>
      </c>
      <c r="D71" s="30" t="s">
        <v>278</v>
      </c>
    </row>
    <row r="72" spans="1:7" x14ac:dyDescent="0.2">
      <c r="A72" s="90" t="s">
        <v>267</v>
      </c>
      <c r="B72" s="87">
        <v>21.764174198849631</v>
      </c>
      <c r="D72" s="30" t="s">
        <v>1055</v>
      </c>
    </row>
    <row r="73" spans="1:7" x14ac:dyDescent="0.2">
      <c r="A73" s="94" t="s">
        <v>272</v>
      </c>
      <c r="B73" s="87">
        <v>47.150960856810833</v>
      </c>
      <c r="D73" s="30" t="s">
        <v>1056</v>
      </c>
    </row>
    <row r="74" spans="1:7" x14ac:dyDescent="0.2">
      <c r="A74" s="94" t="s">
        <v>276</v>
      </c>
      <c r="B74" s="87">
        <v>2.6885784716516024</v>
      </c>
      <c r="D74" s="30" t="s">
        <v>1057</v>
      </c>
    </row>
    <row r="75" spans="1:7" x14ac:dyDescent="0.2">
      <c r="A75" s="90" t="s">
        <v>270</v>
      </c>
      <c r="B75" s="87">
        <v>87.32</v>
      </c>
      <c r="D75" s="139" t="s">
        <v>306</v>
      </c>
    </row>
    <row r="76" spans="1:7" x14ac:dyDescent="0.2">
      <c r="A76" s="90" t="s">
        <v>271</v>
      </c>
      <c r="B76" s="96">
        <v>4.0120980103446966</v>
      </c>
      <c r="D76" s="30" t="s">
        <v>1058</v>
      </c>
    </row>
    <row r="77" spans="1:7" x14ac:dyDescent="0.2">
      <c r="A77" s="90" t="s">
        <v>274</v>
      </c>
      <c r="B77" s="96">
        <v>32.478129584352075</v>
      </c>
      <c r="D77" s="30" t="s">
        <v>1059</v>
      </c>
    </row>
    <row r="78" spans="1:7" x14ac:dyDescent="0.2">
      <c r="A78" s="90" t="s">
        <v>275</v>
      </c>
      <c r="B78" s="96">
        <v>1.8519240841172984</v>
      </c>
      <c r="D78" s="30" t="s">
        <v>1060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24"/>
  <sheetViews>
    <sheetView showGridLines="0" zoomScale="85" zoomScaleNormal="85" workbookViewId="0">
      <selection activeCell="B15" sqref="B15"/>
    </sheetView>
  </sheetViews>
  <sheetFormatPr defaultRowHeight="12.75" x14ac:dyDescent="0.2"/>
  <cols>
    <col min="1" max="1" width="24.140625" style="30" customWidth="1"/>
    <col min="2" max="2" width="18.7109375" style="30" customWidth="1"/>
    <col min="3" max="3" width="10.28515625" style="30" customWidth="1"/>
    <col min="4" max="4" width="4.5703125" style="30" customWidth="1"/>
    <col min="5" max="5" width="5.140625" style="30" customWidth="1"/>
    <col min="6" max="12" width="9.140625" style="30"/>
    <col min="13" max="13" width="9.7109375" style="30" bestFit="1" customWidth="1"/>
    <col min="14" max="14" width="9.140625" style="30"/>
    <col min="15" max="15" width="11.7109375" style="30" bestFit="1" customWidth="1"/>
    <col min="16" max="16" width="14.5703125" style="30" bestFit="1" customWidth="1"/>
    <col min="17" max="20" width="12.7109375" style="30" bestFit="1" customWidth="1"/>
    <col min="21" max="16384" width="9.140625" style="30"/>
  </cols>
  <sheetData>
    <row r="1" spans="1:21" ht="18" x14ac:dyDescent="0.25">
      <c r="A1" s="235" t="s">
        <v>263</v>
      </c>
      <c r="M1" s="139" t="s">
        <v>91</v>
      </c>
    </row>
    <row r="2" spans="1:21" ht="21" x14ac:dyDescent="0.35">
      <c r="A2" s="235" t="s">
        <v>884</v>
      </c>
    </row>
    <row r="3" spans="1:21" x14ac:dyDescent="0.2">
      <c r="A3" s="59"/>
    </row>
    <row r="4" spans="1:21" x14ac:dyDescent="0.2">
      <c r="A4" s="59" t="s">
        <v>883</v>
      </c>
    </row>
    <row r="5" spans="1:21" ht="13.5" thickBot="1" x14ac:dyDescent="0.25"/>
    <row r="6" spans="1:21" ht="15.75" thickBot="1" x14ac:dyDescent="0.25">
      <c r="A6" s="15" t="s">
        <v>262</v>
      </c>
      <c r="B6" s="342">
        <v>3722.2764799999995</v>
      </c>
      <c r="C6" s="15" t="s">
        <v>876</v>
      </c>
      <c r="D6" s="15"/>
      <c r="E6" s="15"/>
      <c r="F6" s="15"/>
      <c r="G6" s="15"/>
      <c r="H6" s="15"/>
      <c r="I6" s="15"/>
      <c r="J6" s="15"/>
      <c r="K6" s="15"/>
      <c r="L6" s="15"/>
      <c r="M6" s="286" t="s">
        <v>91</v>
      </c>
      <c r="N6" s="15"/>
      <c r="O6" s="15"/>
      <c r="P6" s="15"/>
      <c r="Q6" s="15"/>
      <c r="R6" s="15"/>
    </row>
    <row r="7" spans="1:21" ht="19.5" customHeight="1" thickBot="1" x14ac:dyDescent="0.3">
      <c r="A7" s="15" t="s">
        <v>261</v>
      </c>
      <c r="B7" s="239">
        <v>19179.16</v>
      </c>
      <c r="C7" s="16" t="s">
        <v>919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2"/>
      <c r="O7" s="403" t="s">
        <v>210</v>
      </c>
      <c r="P7" s="404"/>
      <c r="Q7" s="404"/>
      <c r="R7" s="404"/>
      <c r="S7" s="404"/>
      <c r="T7" s="405"/>
    </row>
    <row r="8" spans="1:21" ht="16.5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287" t="s">
        <v>91</v>
      </c>
      <c r="O8" s="265">
        <f>'DCF Analysis'!D22</f>
        <v>72.365150790742845</v>
      </c>
      <c r="P8" s="285">
        <v>2.5000000000000001E-2</v>
      </c>
      <c r="Q8" s="285">
        <v>0.03</v>
      </c>
      <c r="R8" s="285">
        <v>3.5000000000000003E-2</v>
      </c>
      <c r="S8" s="285">
        <v>0.04</v>
      </c>
      <c r="T8" s="285">
        <v>4.4999999999999998E-2</v>
      </c>
      <c r="U8" s="2"/>
    </row>
    <row r="9" spans="1:21" ht="21.75" thickBot="1" x14ac:dyDescent="0.4">
      <c r="A9" s="15" t="s">
        <v>885</v>
      </c>
      <c r="B9" s="343">
        <v>1.8180991438733696E-2</v>
      </c>
      <c r="C9" s="15" t="s">
        <v>876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5"/>
      <c r="O9" s="288">
        <v>0</v>
      </c>
      <c r="P9" s="289"/>
      <c r="Q9" s="289"/>
      <c r="R9" s="289"/>
      <c r="S9" s="289"/>
      <c r="T9" s="289"/>
      <c r="U9" s="236"/>
    </row>
    <row r="10" spans="1:21" ht="21.75" thickBot="1" x14ac:dyDescent="0.4">
      <c r="A10" s="15" t="s">
        <v>886</v>
      </c>
      <c r="B10" s="343">
        <v>3.3064704802337093E-2</v>
      </c>
      <c r="C10" s="15" t="s">
        <v>909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6"/>
      <c r="O10" s="288">
        <v>2.5000000000000001E-4</v>
      </c>
      <c r="P10" s="289"/>
      <c r="Q10" s="289"/>
      <c r="R10" s="289"/>
      <c r="S10" s="289"/>
      <c r="T10" s="289"/>
      <c r="U10" s="236"/>
    </row>
    <row r="11" spans="1:21" ht="20.25" x14ac:dyDescent="0.3">
      <c r="A11" s="15" t="s">
        <v>259</v>
      </c>
      <c r="B11" s="341">
        <v>0.4</v>
      </c>
      <c r="C11" s="15" t="s">
        <v>918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6"/>
      <c r="O11" s="288">
        <v>5.0000000000000001E-3</v>
      </c>
      <c r="P11" s="289"/>
      <c r="Q11" s="289"/>
      <c r="R11" s="289"/>
      <c r="S11" s="289"/>
      <c r="T11" s="289"/>
      <c r="U11" s="236"/>
    </row>
    <row r="12" spans="1:21" ht="21" thickBot="1" x14ac:dyDescent="0.3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6"/>
      <c r="O12" s="288">
        <v>7.4999999999999997E-3</v>
      </c>
      <c r="P12" s="289"/>
      <c r="Q12" s="290"/>
      <c r="R12" s="289"/>
      <c r="S12" s="289"/>
      <c r="T12" s="289"/>
      <c r="U12" s="236"/>
    </row>
    <row r="13" spans="1:21" ht="21" thickBot="1" x14ac:dyDescent="0.35">
      <c r="A13" s="15" t="s">
        <v>210</v>
      </c>
      <c r="B13" s="237">
        <v>2.9463569695086626E-2</v>
      </c>
      <c r="C13" s="15" t="s">
        <v>1061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6"/>
      <c r="O13" s="288">
        <v>0.01</v>
      </c>
      <c r="P13" s="289"/>
      <c r="Q13" s="289"/>
      <c r="R13" s="387"/>
      <c r="S13" s="289"/>
      <c r="T13" s="289"/>
      <c r="U13" s="236"/>
    </row>
    <row r="14" spans="1:21" ht="20.2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6"/>
      <c r="O14" s="288">
        <v>1.025E-2</v>
      </c>
      <c r="P14" s="289"/>
      <c r="Q14" s="289"/>
      <c r="R14" s="289"/>
      <c r="S14" s="289"/>
      <c r="T14" s="289"/>
      <c r="U14" s="236"/>
    </row>
    <row r="15" spans="1:21" ht="21" thickBot="1" x14ac:dyDescent="0.3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6"/>
      <c r="O15" s="288">
        <v>1.0500000000000001E-2</v>
      </c>
      <c r="P15" s="289"/>
      <c r="Q15" s="289"/>
      <c r="R15" s="289"/>
      <c r="S15" s="289"/>
      <c r="T15" s="289"/>
      <c r="U15" s="236"/>
    </row>
    <row r="16" spans="1:21" ht="21" thickBot="1" x14ac:dyDescent="0.35">
      <c r="A16" s="15" t="s">
        <v>260</v>
      </c>
      <c r="B16" s="344">
        <v>308</v>
      </c>
      <c r="C16" s="15" t="s">
        <v>875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7"/>
      <c r="O16" s="288">
        <v>1.0749999999999999E-2</v>
      </c>
      <c r="P16" s="289"/>
      <c r="Q16" s="289"/>
      <c r="R16" s="289"/>
      <c r="S16" s="289"/>
      <c r="T16" s="289"/>
      <c r="U16" s="236"/>
    </row>
    <row r="17" spans="1:21" ht="21" thickBot="1" x14ac:dyDescent="0.35">
      <c r="A17" s="15" t="s">
        <v>178</v>
      </c>
      <c r="B17" s="345">
        <v>62.27</v>
      </c>
      <c r="C17" s="15" t="s">
        <v>895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"/>
      <c r="O17" s="236"/>
      <c r="P17" s="289"/>
      <c r="Q17" s="289"/>
      <c r="R17" s="289"/>
      <c r="S17" s="289"/>
      <c r="T17" s="289"/>
      <c r="U17" s="236"/>
    </row>
    <row r="18" spans="1:21" ht="15.7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"/>
      <c r="O18" s="15"/>
      <c r="P18" s="15"/>
      <c r="Q18" s="15"/>
      <c r="R18" s="15"/>
    </row>
    <row r="19" spans="1:21" ht="15.75" x14ac:dyDescent="0.25">
      <c r="A19" s="238" t="s">
        <v>908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"/>
      <c r="O19" s="15"/>
      <c r="P19" s="15"/>
      <c r="Q19" s="15"/>
      <c r="R19" s="15"/>
    </row>
    <row r="20" spans="1:21" ht="15" x14ac:dyDescent="0.2">
      <c r="A20" s="139" t="s">
        <v>320</v>
      </c>
      <c r="B20" s="346">
        <v>7.4999999999999997E-3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21" ht="15.75" x14ac:dyDescent="0.25">
      <c r="A21" s="238" t="s">
        <v>91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21" ht="15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21" ht="15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1" ht="15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</sheetData>
  <mergeCells count="1">
    <mergeCell ref="O7:T7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W63"/>
  <sheetViews>
    <sheetView showGridLines="0" zoomScaleNormal="100" workbookViewId="0">
      <selection activeCell="A6" sqref="A6"/>
    </sheetView>
  </sheetViews>
  <sheetFormatPr defaultRowHeight="12.75" x14ac:dyDescent="0.2"/>
  <cols>
    <col min="1" max="1" width="27.28515625" style="111" customWidth="1"/>
    <col min="2" max="2" width="10.28515625" style="111" bestFit="1" customWidth="1"/>
    <col min="3" max="3" width="28.7109375" style="111" customWidth="1"/>
    <col min="4" max="4" width="28.42578125" style="111" customWidth="1"/>
    <col min="5" max="5" width="22.5703125" style="111" customWidth="1"/>
    <col min="6" max="6" width="9.140625" style="111" customWidth="1"/>
    <col min="7" max="7" width="23" style="111" customWidth="1"/>
    <col min="8" max="8" width="15.42578125" style="111" customWidth="1"/>
    <col min="9" max="9" width="18.28515625" style="111" customWidth="1"/>
    <col min="10" max="10" width="12.42578125" style="111" bestFit="1" customWidth="1"/>
    <col min="11" max="11" width="18" style="111" customWidth="1"/>
    <col min="12" max="12" width="20.5703125" style="111" customWidth="1"/>
    <col min="13" max="18" width="9.140625" style="111"/>
    <col min="19" max="19" width="16.140625" style="111" bestFit="1" customWidth="1"/>
    <col min="20" max="21" width="9.140625" style="111"/>
    <col min="22" max="22" width="10" style="111" bestFit="1" customWidth="1"/>
    <col min="23" max="23" width="12.5703125" style="111" customWidth="1"/>
    <col min="24" max="16384" width="9.140625" style="111"/>
  </cols>
  <sheetData>
    <row r="1" spans="1:23" s="107" customFormat="1" ht="25.5" customHeight="1" x14ac:dyDescent="0.25">
      <c r="A1" s="101" t="s">
        <v>209</v>
      </c>
      <c r="B1" s="101"/>
      <c r="C1" s="102" t="s">
        <v>208</v>
      </c>
      <c r="D1" s="103" t="s">
        <v>207</v>
      </c>
      <c r="E1" s="103" t="s">
        <v>206</v>
      </c>
      <c r="F1" s="409" t="s">
        <v>205</v>
      </c>
      <c r="G1" s="409"/>
      <c r="H1" s="104" t="s">
        <v>204</v>
      </c>
      <c r="I1" s="104" t="s">
        <v>203</v>
      </c>
      <c r="J1" s="104" t="s">
        <v>184</v>
      </c>
      <c r="K1" s="104" t="s">
        <v>183</v>
      </c>
      <c r="L1" s="104" t="s">
        <v>202</v>
      </c>
      <c r="M1" s="105"/>
      <c r="N1" s="105"/>
      <c r="O1" s="106"/>
      <c r="P1" s="106"/>
    </row>
    <row r="2" spans="1:23" ht="15.75" customHeight="1" thickBot="1" x14ac:dyDescent="0.25">
      <c r="A2" s="270" t="s">
        <v>194</v>
      </c>
      <c r="B2" s="271"/>
      <c r="C2" s="209">
        <v>2017</v>
      </c>
      <c r="D2" s="279">
        <v>3.0499999999999999E-2</v>
      </c>
      <c r="E2" s="279" t="s">
        <v>201</v>
      </c>
      <c r="F2" s="207"/>
      <c r="G2" s="201">
        <v>400</v>
      </c>
      <c r="H2" s="198">
        <v>101.935</v>
      </c>
      <c r="I2" s="112">
        <v>407.74</v>
      </c>
      <c r="J2" s="112">
        <v>0.138391628473374</v>
      </c>
      <c r="K2" s="198">
        <v>0.99804700000000002</v>
      </c>
      <c r="L2" s="112">
        <v>0.13812134962296549</v>
      </c>
      <c r="M2" s="68"/>
      <c r="N2" s="68" t="s">
        <v>902</v>
      </c>
      <c r="O2" s="110"/>
      <c r="P2" s="110"/>
    </row>
    <row r="3" spans="1:23" ht="15" x14ac:dyDescent="0.25">
      <c r="A3" s="393"/>
      <c r="B3" s="394"/>
      <c r="C3" s="282"/>
      <c r="D3" s="280"/>
      <c r="E3" s="280"/>
      <c r="F3" s="113"/>
      <c r="G3" s="200"/>
      <c r="I3" s="114"/>
      <c r="J3" s="114"/>
      <c r="K3" s="114"/>
      <c r="L3" s="114"/>
      <c r="M3" s="68"/>
      <c r="N3" s="68" t="s">
        <v>903</v>
      </c>
      <c r="O3" s="110"/>
      <c r="P3" s="110"/>
      <c r="R3" s="186" t="s">
        <v>363</v>
      </c>
      <c r="S3" s="187" t="s">
        <v>347</v>
      </c>
      <c r="T3" s="187"/>
      <c r="U3" s="187"/>
      <c r="V3" s="187" t="s">
        <v>204</v>
      </c>
      <c r="W3" s="188" t="s">
        <v>183</v>
      </c>
    </row>
    <row r="4" spans="1:23" ht="23.25" customHeight="1" x14ac:dyDescent="0.25">
      <c r="A4" s="165" t="s">
        <v>194</v>
      </c>
      <c r="B4" s="166"/>
      <c r="C4" s="209">
        <v>2019</v>
      </c>
      <c r="D4" s="279">
        <v>4.4999999999999998E-2</v>
      </c>
      <c r="E4" s="279" t="s">
        <v>200</v>
      </c>
      <c r="F4" s="113"/>
      <c r="G4" s="201">
        <v>300</v>
      </c>
      <c r="H4" s="198">
        <v>107.86</v>
      </c>
      <c r="I4" s="114">
        <v>323.58</v>
      </c>
      <c r="J4" s="114">
        <v>0.10982676004663351</v>
      </c>
      <c r="K4" s="198">
        <v>1.3341190000000001</v>
      </c>
      <c r="L4" s="114">
        <v>0.14652196728665465</v>
      </c>
      <c r="M4" s="68"/>
      <c r="N4" s="68" t="s">
        <v>904</v>
      </c>
      <c r="O4" s="110"/>
      <c r="P4" s="110"/>
      <c r="R4" s="189" t="s">
        <v>350</v>
      </c>
      <c r="S4" s="194">
        <v>42577.52851851852</v>
      </c>
      <c r="T4" s="182" t="s">
        <v>91</v>
      </c>
      <c r="U4" s="183"/>
      <c r="V4" s="195">
        <v>129.24799999999999</v>
      </c>
      <c r="W4" s="415">
        <v>2.3390230000000001</v>
      </c>
    </row>
    <row r="5" spans="1:23" ht="15" x14ac:dyDescent="0.25">
      <c r="A5" s="165"/>
      <c r="B5" s="166"/>
      <c r="C5" s="209"/>
      <c r="D5" s="209"/>
      <c r="E5" s="209"/>
      <c r="F5" s="113"/>
      <c r="G5" s="201"/>
      <c r="H5" s="114"/>
      <c r="I5" s="114"/>
      <c r="J5" s="114"/>
      <c r="K5" s="114"/>
      <c r="L5" s="114"/>
      <c r="M5" s="68"/>
      <c r="N5" s="68" t="s">
        <v>905</v>
      </c>
      <c r="O5" s="110"/>
      <c r="P5" s="110"/>
      <c r="R5" s="189" t="s">
        <v>353</v>
      </c>
      <c r="S5" s="194">
        <v>42580.567719907405</v>
      </c>
      <c r="T5" s="183"/>
      <c r="U5" s="183"/>
      <c r="V5" s="195">
        <v>107.86</v>
      </c>
      <c r="W5" s="415">
        <v>1.3341190000000001</v>
      </c>
    </row>
    <row r="6" spans="1:23" ht="18.75" customHeight="1" x14ac:dyDescent="0.25">
      <c r="A6" s="165" t="s">
        <v>194</v>
      </c>
      <c r="B6" s="166"/>
      <c r="C6" s="209">
        <v>2021</v>
      </c>
      <c r="D6" s="279">
        <v>4.2500000000000003E-2</v>
      </c>
      <c r="E6" s="279" t="s">
        <v>199</v>
      </c>
      <c r="F6" s="113"/>
      <c r="G6" s="201">
        <v>500</v>
      </c>
      <c r="H6" s="198">
        <v>110.051</v>
      </c>
      <c r="I6" s="114">
        <v>550.255</v>
      </c>
      <c r="J6" s="114">
        <v>0.1867628526159229</v>
      </c>
      <c r="K6" s="198">
        <v>2.0030510000000001</v>
      </c>
      <c r="L6" s="114">
        <v>0.37409551869517699</v>
      </c>
      <c r="M6" s="68"/>
      <c r="N6" s="68"/>
      <c r="O6" s="110"/>
      <c r="P6" s="110"/>
      <c r="R6" s="189" t="s">
        <v>356</v>
      </c>
      <c r="S6" s="194">
        <v>42580.647233796299</v>
      </c>
      <c r="T6" s="183"/>
      <c r="U6" s="183"/>
      <c r="V6" s="195">
        <v>101.935</v>
      </c>
      <c r="W6" s="415">
        <v>0.99804700000000002</v>
      </c>
    </row>
    <row r="7" spans="1:23" ht="15" x14ac:dyDescent="0.25">
      <c r="A7" s="165"/>
      <c r="B7" s="166"/>
      <c r="C7" s="209"/>
      <c r="D7" s="279"/>
      <c r="E7" s="279"/>
      <c r="F7" s="113"/>
      <c r="G7" s="201"/>
      <c r="H7" s="114"/>
      <c r="I7" s="114"/>
      <c r="J7" s="114"/>
      <c r="K7" s="114"/>
      <c r="L7" s="114"/>
      <c r="M7" s="68"/>
      <c r="N7" s="68"/>
      <c r="O7" s="110"/>
      <c r="P7" s="110"/>
      <c r="R7" s="189" t="s">
        <v>359</v>
      </c>
      <c r="S7" s="194">
        <v>42579.612581018519</v>
      </c>
      <c r="T7" s="183"/>
      <c r="U7" s="183"/>
      <c r="V7" s="195">
        <v>110.051</v>
      </c>
      <c r="W7" s="415">
        <v>2.0030510000000001</v>
      </c>
    </row>
    <row r="8" spans="1:23" ht="15" x14ac:dyDescent="0.25">
      <c r="A8" s="165" t="s">
        <v>198</v>
      </c>
      <c r="B8" s="166"/>
      <c r="C8" s="209">
        <v>2021</v>
      </c>
      <c r="D8" s="279">
        <v>8.8800000000000004E-2</v>
      </c>
      <c r="E8" s="279" t="s">
        <v>197</v>
      </c>
      <c r="F8" s="113"/>
      <c r="G8" s="201">
        <v>200</v>
      </c>
      <c r="H8" s="198">
        <v>129.24799999999999</v>
      </c>
      <c r="I8" s="114">
        <v>258.49599999999998</v>
      </c>
      <c r="J8" s="114">
        <v>8.7736504620231706E-2</v>
      </c>
      <c r="K8" s="198">
        <v>2.3390230000000001</v>
      </c>
      <c r="L8" s="114">
        <v>0.20521770224632824</v>
      </c>
      <c r="M8" s="68"/>
      <c r="N8" s="68"/>
      <c r="O8" s="110"/>
      <c r="P8" s="110"/>
      <c r="R8" s="189" t="s">
        <v>196</v>
      </c>
      <c r="S8" s="194">
        <v>42580.510775462964</v>
      </c>
      <c r="T8" s="183"/>
      <c r="U8" s="183"/>
      <c r="V8" s="195">
        <v>102.07899999999999</v>
      </c>
      <c r="W8" s="415">
        <v>2.1288930000000001</v>
      </c>
    </row>
    <row r="9" spans="1:23" ht="15" x14ac:dyDescent="0.25">
      <c r="A9" s="165"/>
      <c r="B9" s="166"/>
      <c r="C9" s="209"/>
      <c r="D9" s="279"/>
      <c r="E9" s="279" t="s">
        <v>91</v>
      </c>
      <c r="F9" s="113"/>
      <c r="G9" s="201"/>
      <c r="H9" s="114"/>
      <c r="I9" s="114"/>
      <c r="J9" s="114"/>
      <c r="K9" s="114"/>
      <c r="L9" s="114"/>
      <c r="M9" s="68"/>
      <c r="N9" s="68"/>
      <c r="O9" s="110"/>
      <c r="P9" s="110"/>
      <c r="R9" s="189" t="s">
        <v>193</v>
      </c>
      <c r="S9" s="194">
        <v>42580.359085648146</v>
      </c>
      <c r="T9" s="183"/>
      <c r="U9" s="183"/>
      <c r="V9" s="195">
        <v>103.562245</v>
      </c>
      <c r="W9" s="415">
        <v>3.5881259999999999</v>
      </c>
    </row>
    <row r="10" spans="1:23" ht="15.75" thickBot="1" x14ac:dyDescent="0.3">
      <c r="A10" s="165" t="s">
        <v>194</v>
      </c>
      <c r="B10" s="166"/>
      <c r="C10" s="209">
        <v>2023</v>
      </c>
      <c r="D10" s="279">
        <v>2.5000000000000001E-2</v>
      </c>
      <c r="E10" s="283" t="s">
        <v>196</v>
      </c>
      <c r="F10" s="113"/>
      <c r="G10" s="201">
        <v>450</v>
      </c>
      <c r="H10" s="198">
        <v>102.07899999999999</v>
      </c>
      <c r="I10" s="114">
        <v>459.35549999999995</v>
      </c>
      <c r="J10" s="114">
        <v>0.15591052065826491</v>
      </c>
      <c r="K10" s="198">
        <v>2.1288930000000001</v>
      </c>
      <c r="L10" s="114">
        <v>0.33191681605573559</v>
      </c>
      <c r="M10" s="68"/>
      <c r="N10" s="68"/>
      <c r="O10" s="110"/>
      <c r="P10" s="110"/>
      <c r="R10" s="190" t="s">
        <v>195</v>
      </c>
      <c r="S10" s="191">
        <v>42579.487083333333</v>
      </c>
      <c r="T10" s="192"/>
      <c r="U10" s="192"/>
      <c r="V10" s="416">
        <v>105.867</v>
      </c>
      <c r="W10" s="417">
        <v>2.5190619999999999</v>
      </c>
    </row>
    <row r="11" spans="1:23" x14ac:dyDescent="0.2">
      <c r="A11" s="165"/>
      <c r="B11" s="166"/>
      <c r="C11" s="209"/>
      <c r="D11" s="279"/>
      <c r="E11" s="283" t="s">
        <v>91</v>
      </c>
      <c r="F11" s="113"/>
      <c r="G11" s="201"/>
      <c r="H11" s="114"/>
      <c r="I11" s="114"/>
      <c r="J11" s="114"/>
      <c r="K11" s="114"/>
      <c r="L11" s="114"/>
      <c r="M11" s="68"/>
      <c r="N11" s="68"/>
      <c r="O11" s="110"/>
      <c r="P11" s="110"/>
    </row>
    <row r="12" spans="1:23" ht="18.75" customHeight="1" x14ac:dyDescent="0.2">
      <c r="A12" s="165"/>
      <c r="B12" s="166"/>
      <c r="C12" s="209"/>
      <c r="D12" s="279"/>
      <c r="E12" s="279"/>
      <c r="F12" s="113"/>
      <c r="G12" s="201" t="s">
        <v>91</v>
      </c>
      <c r="H12" s="198" t="s">
        <v>91</v>
      </c>
      <c r="I12" s="198" t="s">
        <v>91</v>
      </c>
      <c r="J12" s="198" t="s">
        <v>91</v>
      </c>
      <c r="K12" s="198" t="s">
        <v>91</v>
      </c>
      <c r="L12" s="198" t="s">
        <v>91</v>
      </c>
      <c r="M12" s="68"/>
      <c r="N12" s="68"/>
      <c r="O12" s="110"/>
      <c r="P12" s="110"/>
    </row>
    <row r="13" spans="1:23" x14ac:dyDescent="0.2">
      <c r="A13" s="165" t="s">
        <v>194</v>
      </c>
      <c r="B13" s="166"/>
      <c r="C13" s="209">
        <v>2025</v>
      </c>
      <c r="D13" s="279">
        <v>3.3000000000000002E-2</v>
      </c>
      <c r="E13" s="283" t="s">
        <v>195</v>
      </c>
      <c r="F13" s="113"/>
      <c r="G13" s="201">
        <v>300</v>
      </c>
      <c r="H13" s="198">
        <v>105.867</v>
      </c>
      <c r="I13" s="114">
        <v>317.601</v>
      </c>
      <c r="J13" s="114">
        <v>0.10779741893062257</v>
      </c>
      <c r="K13" s="198">
        <v>2.5190619999999999</v>
      </c>
      <c r="L13" s="114">
        <v>0.27154838172621193</v>
      </c>
      <c r="M13" s="68"/>
      <c r="N13" s="68"/>
      <c r="O13" s="110"/>
      <c r="P13" s="110"/>
    </row>
    <row r="14" spans="1:23" x14ac:dyDescent="0.2">
      <c r="A14" s="165"/>
      <c r="B14" s="166"/>
      <c r="C14" s="209"/>
      <c r="D14" s="279"/>
      <c r="E14" s="283"/>
      <c r="F14" s="113"/>
      <c r="G14" s="201"/>
      <c r="H14" s="114"/>
      <c r="I14" s="114"/>
      <c r="J14" s="114"/>
      <c r="K14" s="114"/>
      <c r="L14" s="114"/>
      <c r="M14" s="68"/>
      <c r="N14" s="68"/>
      <c r="O14" s="110"/>
      <c r="P14" s="110"/>
    </row>
    <row r="15" spans="1:23" x14ac:dyDescent="0.2">
      <c r="A15" s="165" t="s">
        <v>194</v>
      </c>
      <c r="B15" s="166"/>
      <c r="C15" s="209">
        <v>2043</v>
      </c>
      <c r="D15" s="279">
        <v>3.7999999999999999E-2</v>
      </c>
      <c r="E15" s="283" t="s">
        <v>193</v>
      </c>
      <c r="F15" s="113"/>
      <c r="G15" s="201">
        <v>400</v>
      </c>
      <c r="H15" s="198">
        <v>103.562245</v>
      </c>
      <c r="I15" s="114">
        <v>414.24898000000002</v>
      </c>
      <c r="J15" s="114">
        <v>0.14060085087466065</v>
      </c>
      <c r="K15" s="198">
        <v>3.5881259999999999</v>
      </c>
      <c r="L15" s="114">
        <v>0.50449356864549255</v>
      </c>
      <c r="M15" s="68"/>
      <c r="N15" s="68"/>
      <c r="O15" s="110"/>
      <c r="P15" s="110"/>
      <c r="S15" s="388" t="s">
        <v>91</v>
      </c>
    </row>
    <row r="16" spans="1:23" x14ac:dyDescent="0.2">
      <c r="A16" s="165"/>
      <c r="B16" s="166"/>
      <c r="C16" s="209"/>
      <c r="D16" s="279"/>
      <c r="E16" s="279"/>
      <c r="F16" s="113"/>
      <c r="G16" s="167"/>
      <c r="H16" s="113"/>
      <c r="I16" s="113"/>
      <c r="J16" s="113"/>
      <c r="K16" s="113"/>
      <c r="L16" s="198" t="s">
        <v>91</v>
      </c>
      <c r="M16" s="68"/>
      <c r="N16" s="68"/>
      <c r="O16" s="110"/>
      <c r="P16" s="110"/>
    </row>
    <row r="17" spans="1:16" x14ac:dyDescent="0.2">
      <c r="A17" s="165" t="s">
        <v>192</v>
      </c>
      <c r="B17" s="166"/>
      <c r="C17" s="209">
        <v>2019</v>
      </c>
      <c r="D17" s="279" t="s">
        <v>191</v>
      </c>
      <c r="E17" s="284" t="s">
        <v>896</v>
      </c>
      <c r="F17" s="108"/>
      <c r="G17" s="202">
        <v>215</v>
      </c>
      <c r="H17" s="199">
        <v>100</v>
      </c>
      <c r="I17" s="114">
        <v>215</v>
      </c>
      <c r="J17" s="109">
        <v>7.2973463780289904E-2</v>
      </c>
      <c r="K17" s="199">
        <v>1.78</v>
      </c>
      <c r="L17" s="114">
        <v>0.12989276552891604</v>
      </c>
      <c r="M17" s="269" t="s">
        <v>897</v>
      </c>
      <c r="N17" s="68"/>
      <c r="O17" s="110"/>
      <c r="P17" s="110"/>
    </row>
    <row r="18" spans="1:16" x14ac:dyDescent="0.2">
      <c r="A18" s="393"/>
      <c r="B18" s="394"/>
      <c r="C18" s="168"/>
      <c r="D18" s="169"/>
      <c r="E18" s="169"/>
      <c r="F18" s="108"/>
      <c r="G18" s="101"/>
      <c r="H18" s="68"/>
      <c r="I18" s="68"/>
      <c r="J18" s="68"/>
      <c r="K18" s="68"/>
      <c r="L18" s="69"/>
      <c r="M18" s="68"/>
      <c r="N18" s="68"/>
      <c r="O18" s="110"/>
      <c r="P18" s="110"/>
    </row>
    <row r="19" spans="1:16" ht="15" customHeight="1" x14ac:dyDescent="0.2">
      <c r="A19" s="406" t="s">
        <v>186</v>
      </c>
      <c r="B19" s="407"/>
      <c r="C19" s="407"/>
      <c r="D19" s="408"/>
      <c r="E19" s="395"/>
      <c r="F19" s="108"/>
      <c r="G19" s="101">
        <v>8</v>
      </c>
      <c r="H19" s="68"/>
      <c r="I19" s="68"/>
      <c r="J19" s="68"/>
      <c r="K19" s="68"/>
      <c r="L19" s="69"/>
      <c r="M19" s="68"/>
      <c r="N19" s="68"/>
      <c r="O19" s="110"/>
      <c r="P19" s="110"/>
    </row>
    <row r="20" spans="1:16" x14ac:dyDescent="0.2">
      <c r="A20" s="406"/>
      <c r="B20" s="407"/>
      <c r="C20" s="407"/>
      <c r="D20" s="408"/>
      <c r="E20" s="395"/>
      <c r="F20" s="203"/>
      <c r="G20" s="115"/>
      <c r="H20" s="123"/>
      <c r="I20" s="123"/>
      <c r="J20" s="123"/>
      <c r="K20" s="123"/>
      <c r="L20" s="123"/>
      <c r="M20" s="68"/>
      <c r="N20" s="68"/>
      <c r="O20" s="110"/>
      <c r="P20" s="110"/>
    </row>
    <row r="21" spans="1:16" x14ac:dyDescent="0.2">
      <c r="A21" s="410" t="s">
        <v>67</v>
      </c>
      <c r="B21" s="410"/>
      <c r="C21" s="410"/>
      <c r="D21" s="412"/>
      <c r="E21" s="391"/>
      <c r="G21" s="267"/>
      <c r="M21" s="68"/>
      <c r="N21" s="68"/>
      <c r="O21" s="110"/>
      <c r="P21" s="110"/>
    </row>
    <row r="22" spans="1:16" x14ac:dyDescent="0.2">
      <c r="A22" s="411"/>
      <c r="B22" s="411"/>
      <c r="C22" s="411"/>
      <c r="D22" s="413"/>
      <c r="E22" s="392"/>
      <c r="F22" s="392"/>
      <c r="G22" s="204">
        <v>-18</v>
      </c>
      <c r="H22" s="205"/>
      <c r="I22" s="205"/>
      <c r="J22" s="205"/>
      <c r="K22" s="205"/>
      <c r="L22" s="205"/>
      <c r="M22" s="68"/>
      <c r="N22" s="68"/>
      <c r="O22" s="110"/>
      <c r="P22" s="110"/>
    </row>
    <row r="23" spans="1:16" ht="15" customHeight="1" x14ac:dyDescent="0.2">
      <c r="A23" s="423" t="s">
        <v>900</v>
      </c>
      <c r="B23" s="422"/>
      <c r="C23" s="421"/>
      <c r="D23" s="420"/>
      <c r="E23" s="395"/>
      <c r="F23" s="389"/>
      <c r="G23" s="115"/>
      <c r="H23" s="208"/>
      <c r="I23" s="208"/>
      <c r="J23" s="68"/>
      <c r="K23" s="68"/>
      <c r="L23" s="68"/>
      <c r="M23" s="68"/>
      <c r="N23" s="68"/>
      <c r="O23" s="110"/>
      <c r="P23" s="110"/>
    </row>
    <row r="24" spans="1:16" x14ac:dyDescent="0.2">
      <c r="A24" s="406"/>
      <c r="B24" s="407"/>
      <c r="C24" s="414"/>
      <c r="D24" s="408"/>
      <c r="E24" s="395"/>
      <c r="F24" s="394"/>
      <c r="G24" s="277">
        <v>2755</v>
      </c>
      <c r="H24" s="210"/>
      <c r="I24" s="268">
        <v>2946.2764799999995</v>
      </c>
      <c r="J24" s="386">
        <v>1.0000000000000002</v>
      </c>
      <c r="K24" s="206"/>
      <c r="L24" s="386">
        <v>2.1018080698074812</v>
      </c>
      <c r="M24" s="68" t="s">
        <v>190</v>
      </c>
      <c r="N24" s="68"/>
      <c r="O24" s="110"/>
      <c r="P24" s="110"/>
    </row>
    <row r="25" spans="1:16" ht="6.75" customHeight="1" x14ac:dyDescent="0.2">
      <c r="A25" s="393"/>
      <c r="B25" s="394"/>
      <c r="C25" s="394"/>
      <c r="D25" s="395"/>
      <c r="E25" s="395"/>
      <c r="F25" s="394"/>
      <c r="G25" s="101"/>
      <c r="H25" s="68"/>
      <c r="I25" s="68"/>
      <c r="J25" s="68"/>
      <c r="K25" s="68"/>
      <c r="L25" s="68"/>
      <c r="M25" s="68"/>
      <c r="N25" s="68"/>
      <c r="O25" s="110"/>
      <c r="P25" s="110"/>
    </row>
    <row r="26" spans="1:16" ht="66.75" customHeight="1" x14ac:dyDescent="0.2">
      <c r="A26" s="116" t="s">
        <v>189</v>
      </c>
      <c r="B26" s="394"/>
      <c r="C26" s="394"/>
      <c r="D26" s="395"/>
      <c r="E26" s="169"/>
      <c r="F26" s="409" t="s">
        <v>205</v>
      </c>
      <c r="G26" s="409"/>
      <c r="H26" s="104" t="s">
        <v>204</v>
      </c>
      <c r="I26" s="104" t="s">
        <v>203</v>
      </c>
      <c r="J26" s="104" t="s">
        <v>184</v>
      </c>
      <c r="K26" s="104" t="s">
        <v>183</v>
      </c>
      <c r="L26" s="104" t="s">
        <v>202</v>
      </c>
      <c r="M26" s="68"/>
      <c r="N26" s="68"/>
      <c r="O26" s="110"/>
      <c r="P26" s="110"/>
    </row>
    <row r="27" spans="1:16" x14ac:dyDescent="0.2">
      <c r="A27" s="393" t="s">
        <v>188</v>
      </c>
      <c r="B27" s="394"/>
      <c r="C27" s="394" t="s">
        <v>91</v>
      </c>
      <c r="D27" s="395"/>
      <c r="E27" s="169"/>
      <c r="F27" s="108" t="s">
        <v>91</v>
      </c>
      <c r="G27" s="117">
        <v>770</v>
      </c>
      <c r="H27" s="269">
        <v>100</v>
      </c>
      <c r="I27" s="68">
        <v>770</v>
      </c>
      <c r="J27" s="68">
        <v>0.99226804123711343</v>
      </c>
      <c r="K27" s="269">
        <v>0.74</v>
      </c>
      <c r="L27" s="68">
        <v>0.73427835051546397</v>
      </c>
      <c r="M27" s="269" t="s">
        <v>897</v>
      </c>
      <c r="N27" s="68"/>
      <c r="O27" s="110"/>
      <c r="P27" s="110"/>
    </row>
    <row r="28" spans="1:16" x14ac:dyDescent="0.2">
      <c r="A28" s="393" t="s">
        <v>187</v>
      </c>
      <c r="B28" s="394"/>
      <c r="C28" s="394" t="s">
        <v>91</v>
      </c>
      <c r="D28" s="395"/>
      <c r="E28" s="169"/>
      <c r="F28" s="108" t="s">
        <v>91</v>
      </c>
      <c r="G28" s="117">
        <v>6</v>
      </c>
      <c r="H28" s="269">
        <v>100</v>
      </c>
      <c r="I28" s="68">
        <v>6</v>
      </c>
      <c r="J28" s="68">
        <v>7.7319587628865982E-3</v>
      </c>
      <c r="K28" s="269">
        <v>0.86</v>
      </c>
      <c r="L28" s="68">
        <v>6.6494845360824742E-3</v>
      </c>
      <c r="M28" s="269" t="s">
        <v>898</v>
      </c>
      <c r="N28" s="68"/>
      <c r="O28" s="110"/>
      <c r="P28" s="110"/>
    </row>
    <row r="29" spans="1:16" x14ac:dyDescent="0.2">
      <c r="A29" s="211" t="s">
        <v>186</v>
      </c>
      <c r="B29" s="390"/>
      <c r="C29" s="390" t="s">
        <v>91</v>
      </c>
      <c r="D29" s="392"/>
      <c r="E29" s="212"/>
      <c r="F29" s="213" t="s">
        <v>91</v>
      </c>
      <c r="G29" s="276">
        <v>2</v>
      </c>
      <c r="H29" s="205"/>
      <c r="I29" s="214"/>
      <c r="J29" s="205"/>
      <c r="K29" s="214"/>
      <c r="L29" s="205"/>
      <c r="M29" s="68"/>
      <c r="N29" s="68"/>
      <c r="O29" s="110"/>
      <c r="P29" s="110"/>
    </row>
    <row r="30" spans="1:16" x14ac:dyDescent="0.2">
      <c r="A30" s="118" t="s">
        <v>901</v>
      </c>
      <c r="B30" s="394"/>
      <c r="C30" s="394"/>
      <c r="D30" s="395"/>
      <c r="E30" s="169"/>
      <c r="F30" s="215" t="s">
        <v>91</v>
      </c>
      <c r="G30" s="217">
        <v>778</v>
      </c>
      <c r="H30" s="216"/>
      <c r="I30" s="217">
        <v>776</v>
      </c>
      <c r="J30" s="217">
        <v>1</v>
      </c>
      <c r="K30" s="217" t="s">
        <v>91</v>
      </c>
      <c r="L30" s="217">
        <v>0.74092783505154647</v>
      </c>
      <c r="M30" s="68" t="s">
        <v>906</v>
      </c>
      <c r="N30" s="68"/>
      <c r="O30" s="110"/>
      <c r="P30" s="110"/>
    </row>
    <row r="31" spans="1:16" ht="13.5" thickBot="1" x14ac:dyDescent="0.25">
      <c r="A31" s="68"/>
      <c r="B31" s="68"/>
      <c r="C31" s="68"/>
      <c r="D31" s="68"/>
      <c r="E31" s="68"/>
      <c r="F31" s="68"/>
      <c r="G31" s="117"/>
      <c r="H31" s="68"/>
      <c r="I31" s="68"/>
      <c r="J31" s="68"/>
      <c r="K31" s="68"/>
      <c r="L31" s="68"/>
      <c r="M31" s="68"/>
      <c r="N31" s="68"/>
      <c r="O31" s="110"/>
      <c r="P31" s="110"/>
    </row>
    <row r="32" spans="1:16" ht="13.5" thickBot="1" x14ac:dyDescent="0.25">
      <c r="A32" s="273" t="s">
        <v>899</v>
      </c>
      <c r="B32" s="274"/>
      <c r="C32" s="274"/>
      <c r="D32" s="274"/>
      <c r="E32" s="274"/>
      <c r="F32" s="274"/>
      <c r="G32" s="275">
        <v>3533</v>
      </c>
      <c r="H32" s="68"/>
      <c r="I32" s="68"/>
      <c r="J32" s="68"/>
      <c r="K32" s="68"/>
      <c r="L32" s="68"/>
      <c r="M32" s="68"/>
      <c r="N32" s="68"/>
      <c r="O32" s="110"/>
      <c r="P32" s="110"/>
    </row>
    <row r="33" spans="1:16" ht="13.5" thickBot="1" x14ac:dyDescent="0.25">
      <c r="A33" s="68"/>
      <c r="B33" s="68"/>
      <c r="C33" s="68"/>
      <c r="D33" s="68"/>
      <c r="E33" s="68"/>
      <c r="F33" s="68"/>
      <c r="G33" s="272"/>
      <c r="H33" s="68"/>
      <c r="I33" s="68"/>
      <c r="J33" s="68"/>
      <c r="K33" s="68"/>
      <c r="L33" s="68"/>
      <c r="M33" s="68"/>
      <c r="N33" s="68"/>
      <c r="O33" s="110"/>
      <c r="P33" s="110"/>
    </row>
    <row r="34" spans="1:16" x14ac:dyDescent="0.2">
      <c r="A34" s="119"/>
      <c r="B34" s="120" t="s">
        <v>185</v>
      </c>
      <c r="C34" s="120" t="s">
        <v>184</v>
      </c>
      <c r="D34" s="120" t="s">
        <v>183</v>
      </c>
      <c r="E34" s="121" t="s">
        <v>182</v>
      </c>
      <c r="F34" s="68"/>
      <c r="G34" s="266" t="s">
        <v>91</v>
      </c>
      <c r="H34" s="68"/>
      <c r="I34" s="68"/>
      <c r="J34" s="68"/>
      <c r="K34" s="68"/>
      <c r="L34" s="68"/>
      <c r="M34" s="68"/>
      <c r="N34" s="68"/>
      <c r="O34" s="110"/>
      <c r="P34" s="110"/>
    </row>
    <row r="35" spans="1:16" x14ac:dyDescent="0.2">
      <c r="A35" s="122" t="s">
        <v>181</v>
      </c>
      <c r="B35" s="218">
        <v>2946.2764799999995</v>
      </c>
      <c r="C35" s="123">
        <v>0.7915254269344334</v>
      </c>
      <c r="D35" s="124">
        <v>2.1018080698074812</v>
      </c>
      <c r="E35" s="125">
        <v>1.6636345297886039</v>
      </c>
      <c r="F35" s="68"/>
      <c r="G35" s="117"/>
      <c r="H35" s="68"/>
      <c r="I35" s="68"/>
      <c r="J35" s="68"/>
      <c r="K35" s="68"/>
      <c r="L35" s="68"/>
      <c r="M35" s="68"/>
      <c r="N35" s="68"/>
      <c r="O35" s="110"/>
      <c r="P35" s="110"/>
    </row>
    <row r="36" spans="1:16" x14ac:dyDescent="0.2">
      <c r="A36" s="220" t="s">
        <v>180</v>
      </c>
      <c r="B36" s="221">
        <v>776</v>
      </c>
      <c r="C36" s="205">
        <v>0.2084745730655666</v>
      </c>
      <c r="D36" s="222">
        <v>0.74092783505154647</v>
      </c>
      <c r="E36" s="223">
        <v>0.15446461408476569</v>
      </c>
      <c r="F36" s="68"/>
      <c r="G36" s="117"/>
      <c r="H36" s="68"/>
      <c r="I36" s="68"/>
      <c r="J36" s="68"/>
      <c r="K36" s="68"/>
      <c r="L36" s="68"/>
      <c r="M36" s="68"/>
      <c r="N36" s="68"/>
      <c r="O36" s="110"/>
      <c r="P36" s="110"/>
    </row>
    <row r="37" spans="1:16" ht="13.5" thickBot="1" x14ac:dyDescent="0.25">
      <c r="A37" s="126" t="s">
        <v>179</v>
      </c>
      <c r="B37" s="219">
        <v>3722.2764799999995</v>
      </c>
      <c r="C37" s="127">
        <v>1</v>
      </c>
      <c r="D37" s="128"/>
      <c r="E37" s="224">
        <v>1.8180991438733696</v>
      </c>
      <c r="F37" s="68"/>
      <c r="G37" s="117"/>
      <c r="H37" s="68"/>
      <c r="I37" s="68"/>
      <c r="J37" s="68"/>
      <c r="K37" s="68"/>
      <c r="L37" s="69"/>
      <c r="M37" s="69"/>
      <c r="N37" s="69"/>
    </row>
    <row r="38" spans="1:16" x14ac:dyDescent="0.2">
      <c r="A38" s="69"/>
      <c r="B38" s="69"/>
      <c r="C38" s="69"/>
      <c r="D38" s="69"/>
      <c r="E38" s="69"/>
      <c r="F38" s="68"/>
      <c r="G38" s="117"/>
      <c r="H38" s="68"/>
      <c r="I38" s="68"/>
      <c r="J38" s="68"/>
      <c r="K38" s="68"/>
      <c r="L38" s="69"/>
      <c r="M38" s="69"/>
      <c r="N38" s="69"/>
    </row>
    <row r="39" spans="1:16" x14ac:dyDescent="0.2">
      <c r="A39" s="69"/>
      <c r="B39" s="69"/>
      <c r="C39" s="69"/>
      <c r="D39" s="69"/>
      <c r="E39" s="69"/>
      <c r="F39" s="68"/>
      <c r="G39" s="68"/>
      <c r="H39" s="68"/>
      <c r="I39" s="68"/>
      <c r="J39" s="68"/>
      <c r="K39" s="68"/>
      <c r="L39" s="69"/>
      <c r="M39" s="69"/>
      <c r="N39" s="69"/>
    </row>
    <row r="40" spans="1:16" x14ac:dyDescent="0.2">
      <c r="A40" s="69"/>
      <c r="B40" s="69"/>
      <c r="C40" s="69"/>
      <c r="D40" s="69"/>
      <c r="E40" s="69"/>
      <c r="F40" s="68"/>
      <c r="G40" s="68"/>
      <c r="H40" s="68"/>
      <c r="I40" s="68"/>
      <c r="J40" s="68"/>
      <c r="K40" s="68"/>
      <c r="L40" s="69"/>
      <c r="M40" s="69"/>
      <c r="N40" s="69"/>
    </row>
    <row r="41" spans="1:16" x14ac:dyDescent="0.2">
      <c r="A41" s="69"/>
      <c r="B41" s="69"/>
      <c r="C41" s="69"/>
      <c r="D41" s="69"/>
      <c r="E41" s="69"/>
      <c r="F41" s="68"/>
      <c r="G41" s="68"/>
      <c r="H41" s="68"/>
      <c r="I41" s="68"/>
      <c r="J41" s="68"/>
      <c r="K41" s="68"/>
      <c r="L41" s="69"/>
      <c r="M41" s="69"/>
      <c r="N41" s="69"/>
    </row>
    <row r="42" spans="1:16" x14ac:dyDescent="0.2">
      <c r="A42" s="69"/>
      <c r="B42" s="69"/>
      <c r="C42" s="69"/>
      <c r="D42" s="69"/>
      <c r="E42" s="69"/>
      <c r="F42" s="68"/>
      <c r="G42" s="68"/>
      <c r="H42" s="68"/>
      <c r="I42" s="68"/>
      <c r="J42" s="68"/>
      <c r="K42" s="68"/>
      <c r="L42" s="69"/>
      <c r="M42" s="69"/>
      <c r="N42" s="69"/>
    </row>
    <row r="43" spans="1:16" x14ac:dyDescent="0.2">
      <c r="A43" s="69"/>
      <c r="B43" s="69"/>
      <c r="C43" s="69"/>
      <c r="D43" s="69"/>
      <c r="E43" s="69"/>
      <c r="F43" s="68"/>
      <c r="G43" s="68"/>
      <c r="H43" s="68"/>
      <c r="I43" s="68"/>
      <c r="J43" s="68"/>
      <c r="K43" s="68"/>
      <c r="L43" s="69"/>
      <c r="M43" s="69"/>
      <c r="N43" s="69"/>
    </row>
    <row r="44" spans="1:16" x14ac:dyDescent="0.2">
      <c r="A44" s="69"/>
      <c r="B44" s="69"/>
      <c r="C44" s="69"/>
      <c r="D44" s="69"/>
      <c r="E44" s="69"/>
      <c r="F44" s="68"/>
      <c r="G44" s="68"/>
      <c r="H44" s="68"/>
      <c r="I44" s="68"/>
      <c r="J44" s="68"/>
      <c r="K44" s="68"/>
      <c r="L44" s="69"/>
      <c r="M44" s="69"/>
      <c r="N44" s="69"/>
    </row>
    <row r="45" spans="1:16" x14ac:dyDescent="0.2">
      <c r="A45" s="69"/>
      <c r="B45" s="69"/>
      <c r="C45" s="69"/>
      <c r="D45" s="69"/>
      <c r="E45" s="69"/>
      <c r="F45" s="68"/>
      <c r="G45" s="68"/>
      <c r="H45" s="68"/>
      <c r="I45" s="68"/>
      <c r="J45" s="68"/>
      <c r="K45" s="68"/>
      <c r="L45" s="69"/>
      <c r="M45" s="69"/>
      <c r="N45" s="69"/>
    </row>
    <row r="46" spans="1:16" x14ac:dyDescent="0.2">
      <c r="A46" s="69"/>
      <c r="B46" s="69"/>
      <c r="C46" s="69"/>
      <c r="D46" s="69"/>
      <c r="E46" s="69"/>
      <c r="F46" s="68"/>
      <c r="G46" s="68"/>
      <c r="H46" s="68"/>
      <c r="I46" s="68"/>
      <c r="J46" s="68"/>
      <c r="K46" s="68"/>
      <c r="L46" s="69"/>
      <c r="M46" s="69"/>
      <c r="N46" s="69"/>
    </row>
    <row r="47" spans="1:16" x14ac:dyDescent="0.2">
      <c r="A47" s="69"/>
      <c r="B47" s="69"/>
      <c r="C47" s="69"/>
      <c r="D47" s="69"/>
      <c r="E47" s="69"/>
      <c r="F47" s="68"/>
      <c r="G47" s="68"/>
      <c r="H47" s="68"/>
      <c r="I47" s="68"/>
      <c r="J47" s="68"/>
      <c r="K47" s="68"/>
      <c r="L47" s="69"/>
      <c r="M47" s="69"/>
      <c r="N47" s="69"/>
    </row>
    <row r="48" spans="1:16" x14ac:dyDescent="0.2">
      <c r="A48" s="69"/>
      <c r="B48" s="69"/>
      <c r="C48" s="69"/>
      <c r="D48" s="69"/>
      <c r="E48" s="69"/>
      <c r="F48" s="68"/>
      <c r="G48" s="68"/>
      <c r="H48" s="68"/>
      <c r="I48" s="68"/>
      <c r="J48" s="68"/>
      <c r="K48" s="68"/>
      <c r="L48" s="69"/>
      <c r="M48" s="69"/>
      <c r="N48" s="69"/>
    </row>
    <row r="49" spans="1:14" x14ac:dyDescent="0.2">
      <c r="A49" s="69"/>
      <c r="B49" s="69"/>
      <c r="C49" s="69"/>
      <c r="D49" s="69"/>
      <c r="E49" s="69"/>
      <c r="F49" s="68"/>
      <c r="G49" s="68"/>
      <c r="H49" s="68"/>
      <c r="I49" s="68"/>
      <c r="J49" s="68"/>
      <c r="K49" s="68"/>
      <c r="L49" s="69"/>
      <c r="M49" s="69"/>
      <c r="N49" s="69"/>
    </row>
    <row r="50" spans="1:14" x14ac:dyDescent="0.2">
      <c r="A50" s="69"/>
      <c r="B50" s="69"/>
      <c r="C50" s="69"/>
      <c r="D50" s="69"/>
      <c r="E50" s="69"/>
      <c r="F50" s="68"/>
      <c r="G50" s="68"/>
      <c r="H50" s="68"/>
      <c r="I50" s="68"/>
      <c r="J50" s="68"/>
      <c r="K50" s="68"/>
      <c r="L50" s="69"/>
      <c r="M50" s="69"/>
      <c r="N50" s="69"/>
    </row>
    <row r="51" spans="1:14" x14ac:dyDescent="0.2">
      <c r="A51" s="69"/>
      <c r="B51" s="69"/>
      <c r="C51" s="69"/>
      <c r="D51" s="69"/>
      <c r="E51" s="69"/>
      <c r="F51" s="68"/>
      <c r="G51" s="68"/>
      <c r="H51" s="68"/>
      <c r="I51" s="68"/>
      <c r="J51" s="68"/>
      <c r="K51" s="68"/>
      <c r="L51" s="69"/>
      <c r="M51" s="69"/>
      <c r="N51" s="69"/>
    </row>
    <row r="52" spans="1:14" x14ac:dyDescent="0.2">
      <c r="A52" s="69"/>
      <c r="B52" s="69"/>
      <c r="C52" s="69"/>
      <c r="D52" s="69"/>
      <c r="E52" s="69"/>
      <c r="F52" s="68"/>
      <c r="G52" s="68"/>
      <c r="H52" s="68"/>
      <c r="I52" s="68"/>
      <c r="J52" s="68"/>
      <c r="K52" s="68"/>
      <c r="L52" s="69"/>
      <c r="M52" s="69"/>
      <c r="N52" s="69"/>
    </row>
    <row r="53" spans="1:14" x14ac:dyDescent="0.2">
      <c r="A53" s="69"/>
      <c r="B53" s="69"/>
      <c r="C53" s="69"/>
      <c r="D53" s="69"/>
      <c r="E53" s="69"/>
      <c r="F53" s="68"/>
      <c r="G53" s="68"/>
      <c r="H53" s="68"/>
      <c r="I53" s="68"/>
      <c r="J53" s="68"/>
      <c r="K53" s="68"/>
      <c r="L53" s="69"/>
      <c r="M53" s="69"/>
      <c r="N53" s="69"/>
    </row>
    <row r="54" spans="1:14" x14ac:dyDescent="0.2">
      <c r="A54" s="69"/>
      <c r="B54" s="69"/>
      <c r="C54" s="69"/>
      <c r="D54" s="69"/>
      <c r="E54" s="69"/>
      <c r="F54" s="68"/>
      <c r="G54" s="68"/>
      <c r="H54" s="68"/>
      <c r="I54" s="68"/>
      <c r="J54" s="68"/>
      <c r="K54" s="68"/>
      <c r="L54" s="69"/>
      <c r="M54" s="69"/>
      <c r="N54" s="69"/>
    </row>
    <row r="55" spans="1:14" x14ac:dyDescent="0.2">
      <c r="A55" s="69"/>
      <c r="B55" s="69"/>
      <c r="C55" s="69"/>
      <c r="D55" s="69"/>
      <c r="E55" s="69"/>
      <c r="F55" s="68"/>
      <c r="G55" s="68"/>
      <c r="H55" s="68"/>
      <c r="I55" s="68"/>
      <c r="J55" s="68"/>
      <c r="K55" s="68"/>
      <c r="L55" s="69"/>
      <c r="M55" s="69"/>
      <c r="N55" s="69"/>
    </row>
    <row r="56" spans="1:14" x14ac:dyDescent="0.2">
      <c r="A56" s="69"/>
      <c r="B56" s="69"/>
      <c r="C56" s="69"/>
      <c r="D56" s="69"/>
      <c r="E56" s="69"/>
      <c r="F56" s="68"/>
      <c r="G56" s="68"/>
      <c r="H56" s="68"/>
      <c r="I56" s="68"/>
      <c r="J56" s="68"/>
      <c r="K56" s="68"/>
      <c r="L56" s="69"/>
      <c r="M56" s="69"/>
      <c r="N56" s="69"/>
    </row>
    <row r="57" spans="1:14" x14ac:dyDescent="0.2">
      <c r="A57" s="69"/>
      <c r="B57" s="69"/>
      <c r="C57" s="69"/>
      <c r="D57" s="69"/>
      <c r="E57" s="69"/>
      <c r="F57" s="68"/>
      <c r="G57" s="68"/>
      <c r="H57" s="68"/>
      <c r="I57" s="68"/>
      <c r="J57" s="68"/>
      <c r="K57" s="68"/>
      <c r="L57" s="69"/>
      <c r="M57" s="69"/>
      <c r="N57" s="69"/>
    </row>
    <row r="58" spans="1:14" x14ac:dyDescent="0.2">
      <c r="A58" s="69"/>
      <c r="B58" s="69"/>
      <c r="C58" s="69"/>
      <c r="D58" s="69"/>
      <c r="E58" s="69"/>
      <c r="F58" s="68"/>
      <c r="G58" s="68"/>
      <c r="H58" s="68"/>
      <c r="I58" s="68"/>
      <c r="J58" s="68"/>
      <c r="K58" s="68"/>
      <c r="L58" s="69"/>
      <c r="M58" s="69"/>
      <c r="N58" s="69"/>
    </row>
    <row r="59" spans="1:14" x14ac:dyDescent="0.2">
      <c r="A59" s="69"/>
      <c r="B59" s="69"/>
      <c r="C59" s="69"/>
      <c r="D59" s="69"/>
      <c r="E59" s="69"/>
      <c r="F59" s="68"/>
      <c r="G59" s="68"/>
      <c r="H59" s="68"/>
      <c r="I59" s="68"/>
      <c r="J59" s="68"/>
      <c r="K59" s="68"/>
      <c r="L59" s="69"/>
      <c r="M59" s="69"/>
      <c r="N59" s="69"/>
    </row>
    <row r="60" spans="1:14" x14ac:dyDescent="0.2">
      <c r="A60" s="69"/>
      <c r="B60" s="69"/>
      <c r="C60" s="69"/>
      <c r="D60" s="69"/>
      <c r="E60" s="69"/>
      <c r="F60" s="68"/>
      <c r="G60" s="68"/>
      <c r="H60" s="68"/>
      <c r="I60" s="68"/>
      <c r="J60" s="68"/>
      <c r="K60" s="68"/>
      <c r="L60" s="69"/>
      <c r="M60" s="69"/>
      <c r="N60" s="69"/>
    </row>
    <row r="61" spans="1:14" x14ac:dyDescent="0.2">
      <c r="A61" s="69"/>
      <c r="B61" s="69"/>
      <c r="C61" s="69"/>
      <c r="D61" s="69"/>
      <c r="E61" s="69"/>
      <c r="F61" s="68"/>
      <c r="G61" s="68"/>
      <c r="H61" s="68"/>
      <c r="I61" s="68"/>
      <c r="J61" s="68"/>
      <c r="K61" s="68"/>
      <c r="L61" s="69"/>
      <c r="M61" s="69"/>
      <c r="N61" s="69"/>
    </row>
    <row r="62" spans="1:14" x14ac:dyDescent="0.2">
      <c r="F62" s="110"/>
      <c r="G62" s="110"/>
      <c r="H62" s="110"/>
      <c r="I62" s="110"/>
      <c r="J62" s="110"/>
      <c r="K62" s="110"/>
    </row>
    <row r="63" spans="1:14" x14ac:dyDescent="0.2">
      <c r="F63" s="110"/>
      <c r="G63" s="110"/>
      <c r="H63" s="110"/>
      <c r="I63" s="110"/>
      <c r="J63" s="110"/>
      <c r="K63" s="110"/>
    </row>
  </sheetData>
  <mergeCells count="14">
    <mergeCell ref="F26:G26"/>
    <mergeCell ref="A21:A22"/>
    <mergeCell ref="B21:B22"/>
    <mergeCell ref="C21:C22"/>
    <mergeCell ref="D21:D22"/>
    <mergeCell ref="A23:A24"/>
    <mergeCell ref="B23:B24"/>
    <mergeCell ref="C23:C24"/>
    <mergeCell ref="D23:D24"/>
    <mergeCell ref="A19:A20"/>
    <mergeCell ref="B19:B20"/>
    <mergeCell ref="C19:C20"/>
    <mergeCell ref="D19:D20"/>
    <mergeCell ref="F1:G1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EE7D-0616-44F9-8D2A-6F7B9F0A3C68}">
  <sheetPr codeName="Sheet17"/>
  <dimension ref="A1:AF736"/>
  <sheetViews>
    <sheetView topLeftCell="I1" zoomScale="82" zoomScaleNormal="82" workbookViewId="0">
      <selection activeCell="W19" sqref="W19"/>
    </sheetView>
  </sheetViews>
  <sheetFormatPr defaultRowHeight="15" x14ac:dyDescent="0.25"/>
  <cols>
    <col min="2" max="2" width="13.7109375" customWidth="1"/>
    <col min="3" max="3" width="12" customWidth="1"/>
    <col min="4" max="4" width="18.85546875" customWidth="1"/>
    <col min="5" max="5" width="10.42578125" bestFit="1" customWidth="1"/>
    <col min="6" max="6" width="10.5703125" customWidth="1"/>
    <col min="9" max="9" width="12.7109375" customWidth="1"/>
    <col min="13" max="13" width="11.42578125" customWidth="1"/>
    <col min="14" max="14" width="30.140625" customWidth="1"/>
    <col min="19" max="19" width="17.28515625" customWidth="1"/>
    <col min="20" max="20" width="18" customWidth="1"/>
    <col min="21" max="21" width="21.140625" bestFit="1" customWidth="1"/>
    <col min="23" max="23" width="18.5703125" customWidth="1"/>
  </cols>
  <sheetData>
    <row r="1" spans="1:32" ht="78.75" x14ac:dyDescent="0.25">
      <c r="A1" s="176" t="s">
        <v>336</v>
      </c>
      <c r="B1" s="176" t="s">
        <v>337</v>
      </c>
      <c r="C1" s="176" t="s">
        <v>338</v>
      </c>
      <c r="D1" s="176" t="s">
        <v>339</v>
      </c>
      <c r="E1" s="176" t="s">
        <v>340</v>
      </c>
      <c r="F1" s="176" t="s">
        <v>341</v>
      </c>
      <c r="G1" s="176" t="s">
        <v>204</v>
      </c>
      <c r="H1" s="176" t="s">
        <v>342</v>
      </c>
      <c r="I1" s="176" t="s">
        <v>343</v>
      </c>
      <c r="J1" s="176" t="s">
        <v>344</v>
      </c>
      <c r="K1" s="176" t="s">
        <v>345</v>
      </c>
      <c r="L1" s="176" t="s">
        <v>346</v>
      </c>
      <c r="M1" s="176" t="s">
        <v>347</v>
      </c>
      <c r="N1" s="176" t="s">
        <v>348</v>
      </c>
      <c r="O1" s="176" t="s">
        <v>204</v>
      </c>
      <c r="P1" s="176" t="s">
        <v>342</v>
      </c>
      <c r="Q1" s="176" t="s">
        <v>337</v>
      </c>
      <c r="R1" s="175"/>
      <c r="S1" s="175"/>
      <c r="T1" s="193"/>
      <c r="U1" s="194"/>
      <c r="V1" s="175"/>
      <c r="W1" s="175"/>
      <c r="X1" s="175"/>
      <c r="Y1" s="175"/>
      <c r="Z1" s="175"/>
      <c r="AF1" s="175"/>
    </row>
    <row r="2" spans="1:32" x14ac:dyDescent="0.25">
      <c r="A2" s="175" t="s">
        <v>349</v>
      </c>
      <c r="B2" s="175" t="s">
        <v>350</v>
      </c>
      <c r="C2" s="175" t="s">
        <v>213</v>
      </c>
      <c r="D2" s="175">
        <v>20160713</v>
      </c>
      <c r="E2" s="175" t="s">
        <v>351</v>
      </c>
      <c r="F2" s="175">
        <v>8000</v>
      </c>
      <c r="G2" s="175">
        <v>129.78899999999999</v>
      </c>
      <c r="H2" s="175">
        <v>2.2701229999999999</v>
      </c>
      <c r="I2" s="175" t="s">
        <v>350</v>
      </c>
      <c r="J2" s="175">
        <v>2016</v>
      </c>
      <c r="K2" s="175">
        <v>7</v>
      </c>
      <c r="L2" s="175">
        <v>13</v>
      </c>
      <c r="M2" s="178">
        <v>42564</v>
      </c>
      <c r="N2" s="177">
        <f>M2+E2</f>
        <v>42564.481041666666</v>
      </c>
      <c r="O2" s="175">
        <v>129.78899999999999</v>
      </c>
      <c r="P2" s="175">
        <v>2.2701229999999999</v>
      </c>
      <c r="Q2" s="175" t="s">
        <v>350</v>
      </c>
      <c r="R2" s="175"/>
      <c r="S2" s="175"/>
      <c r="T2" s="175"/>
      <c r="U2" s="175"/>
      <c r="V2" s="175"/>
      <c r="W2" s="347">
        <v>42582.999988425923</v>
      </c>
      <c r="X2" s="175"/>
      <c r="Y2" s="175"/>
      <c r="Z2" s="175"/>
      <c r="AF2" s="175"/>
    </row>
    <row r="3" spans="1:32" x14ac:dyDescent="0.25">
      <c r="A3" s="175" t="s">
        <v>349</v>
      </c>
      <c r="B3" s="175" t="s">
        <v>350</v>
      </c>
      <c r="C3" s="175" t="s">
        <v>213</v>
      </c>
      <c r="D3" s="175">
        <v>20160713</v>
      </c>
      <c r="E3" s="175" t="s">
        <v>352</v>
      </c>
      <c r="F3" s="175">
        <v>8000</v>
      </c>
      <c r="G3" s="175">
        <v>129.95099999999999</v>
      </c>
      <c r="H3" s="175">
        <v>2.2394639999999999</v>
      </c>
      <c r="I3" s="175" t="s">
        <v>353</v>
      </c>
      <c r="J3" s="175">
        <v>2016</v>
      </c>
      <c r="K3" s="175">
        <v>7</v>
      </c>
      <c r="L3" s="175">
        <v>13</v>
      </c>
      <c r="M3" s="178">
        <v>42564</v>
      </c>
      <c r="N3" s="177">
        <f t="shared" ref="N3:N66" si="0">M3+E3</f>
        <v>42564.481458333335</v>
      </c>
      <c r="O3" s="175">
        <v>129.95099999999999</v>
      </c>
      <c r="P3" s="175">
        <v>2.2394639999999999</v>
      </c>
      <c r="Q3" s="175" t="s">
        <v>350</v>
      </c>
      <c r="R3" s="175"/>
      <c r="S3" s="175"/>
      <c r="T3" s="175"/>
      <c r="U3" s="175"/>
      <c r="V3" s="175"/>
      <c r="W3" s="175" t="s">
        <v>354</v>
      </c>
      <c r="X3" s="175"/>
      <c r="Y3" s="175"/>
      <c r="Z3" s="175"/>
      <c r="AF3" s="175"/>
    </row>
    <row r="4" spans="1:32" x14ac:dyDescent="0.25">
      <c r="A4" s="175" t="s">
        <v>349</v>
      </c>
      <c r="B4" s="175" t="s">
        <v>350</v>
      </c>
      <c r="C4" s="175" t="s">
        <v>213</v>
      </c>
      <c r="D4" s="175">
        <v>20160713</v>
      </c>
      <c r="E4" s="175" t="s">
        <v>355</v>
      </c>
      <c r="F4" s="175">
        <v>20000</v>
      </c>
      <c r="G4" s="175">
        <v>129.84200000000001</v>
      </c>
      <c r="H4" s="175">
        <v>2.260087</v>
      </c>
      <c r="I4" s="175" t="s">
        <v>356</v>
      </c>
      <c r="J4" s="175">
        <v>2016</v>
      </c>
      <c r="K4" s="175">
        <v>7</v>
      </c>
      <c r="L4" s="175">
        <v>13</v>
      </c>
      <c r="M4" s="178">
        <v>42564</v>
      </c>
      <c r="N4" s="177">
        <f t="shared" si="0"/>
        <v>42564.594189814816</v>
      </c>
      <c r="O4" s="175">
        <v>129.84200000000001</v>
      </c>
      <c r="P4" s="175">
        <v>2.260087</v>
      </c>
      <c r="Q4" s="175" t="s">
        <v>350</v>
      </c>
      <c r="R4" s="175"/>
      <c r="S4" s="175"/>
      <c r="T4" s="175"/>
      <c r="U4" s="175"/>
      <c r="V4" s="175"/>
      <c r="W4" s="175" t="s">
        <v>357</v>
      </c>
      <c r="X4" s="175"/>
      <c r="Y4" s="175"/>
      <c r="Z4" s="175"/>
      <c r="AF4" s="175"/>
    </row>
    <row r="5" spans="1:32" x14ac:dyDescent="0.25">
      <c r="A5" s="175" t="s">
        <v>349</v>
      </c>
      <c r="B5" s="175" t="s">
        <v>350</v>
      </c>
      <c r="C5" s="175" t="s">
        <v>213</v>
      </c>
      <c r="D5" s="175">
        <v>20160713</v>
      </c>
      <c r="E5" s="175" t="s">
        <v>358</v>
      </c>
      <c r="F5" s="175">
        <v>20000</v>
      </c>
      <c r="G5" s="175">
        <v>130.74199999999999</v>
      </c>
      <c r="H5" s="175">
        <v>2.090427</v>
      </c>
      <c r="I5" s="175" t="s">
        <v>359</v>
      </c>
      <c r="J5" s="175">
        <v>2016</v>
      </c>
      <c r="K5" s="175">
        <v>7</v>
      </c>
      <c r="L5" s="175">
        <v>13</v>
      </c>
      <c r="M5" s="178">
        <v>42564</v>
      </c>
      <c r="N5" s="177">
        <f t="shared" si="0"/>
        <v>42564.615729166668</v>
      </c>
      <c r="O5" s="175">
        <v>130.74199999999999</v>
      </c>
      <c r="P5" s="175">
        <v>2.090427</v>
      </c>
      <c r="Q5" s="175" t="s">
        <v>350</v>
      </c>
      <c r="R5" s="175"/>
      <c r="S5" s="175"/>
      <c r="T5" s="175"/>
      <c r="U5" s="175"/>
      <c r="V5" s="175"/>
      <c r="W5" s="175" t="s">
        <v>360</v>
      </c>
      <c r="X5" s="175"/>
      <c r="Y5" s="175"/>
      <c r="Z5" s="175"/>
      <c r="AF5" s="175"/>
    </row>
    <row r="6" spans="1:32" x14ac:dyDescent="0.25">
      <c r="A6" s="175" t="s">
        <v>349</v>
      </c>
      <c r="B6" s="175" t="s">
        <v>350</v>
      </c>
      <c r="C6" s="175" t="s">
        <v>213</v>
      </c>
      <c r="D6" s="175">
        <v>20160713</v>
      </c>
      <c r="E6" s="175" t="s">
        <v>358</v>
      </c>
      <c r="F6" s="175">
        <v>20000</v>
      </c>
      <c r="G6" s="175">
        <v>131.34200000000001</v>
      </c>
      <c r="H6" s="175">
        <v>1.9781059999999999</v>
      </c>
      <c r="I6" s="175" t="s">
        <v>196</v>
      </c>
      <c r="J6" s="175">
        <v>2016</v>
      </c>
      <c r="K6" s="175">
        <v>7</v>
      </c>
      <c r="L6" s="175">
        <v>13</v>
      </c>
      <c r="M6" s="178">
        <v>42564</v>
      </c>
      <c r="N6" s="177">
        <f t="shared" si="0"/>
        <v>42564.615729166668</v>
      </c>
      <c r="O6" s="175">
        <v>131.34200000000001</v>
      </c>
      <c r="P6" s="175">
        <v>1.9781059999999999</v>
      </c>
      <c r="Q6" s="175" t="s">
        <v>350</v>
      </c>
      <c r="R6" s="175"/>
      <c r="S6" s="179" t="s">
        <v>361</v>
      </c>
      <c r="T6" s="180"/>
      <c r="U6" s="180"/>
      <c r="V6" s="180"/>
      <c r="W6" s="180"/>
      <c r="X6" s="180"/>
      <c r="Y6" s="180"/>
      <c r="Z6" s="180"/>
      <c r="AF6" s="175"/>
    </row>
    <row r="7" spans="1:32" x14ac:dyDescent="0.25">
      <c r="A7" s="175" t="s">
        <v>349</v>
      </c>
      <c r="B7" s="175" t="s">
        <v>350</v>
      </c>
      <c r="C7" s="175" t="s">
        <v>213</v>
      </c>
      <c r="D7" s="175">
        <v>20160715</v>
      </c>
      <c r="E7" s="175" t="s">
        <v>362</v>
      </c>
      <c r="F7" s="175">
        <v>139000</v>
      </c>
      <c r="G7" s="175">
        <v>130.98699999999999</v>
      </c>
      <c r="H7" s="175">
        <v>2.0380579999999999</v>
      </c>
      <c r="I7" s="175" t="s">
        <v>193</v>
      </c>
      <c r="J7" s="175">
        <v>2016</v>
      </c>
      <c r="K7" s="175">
        <v>7</v>
      </c>
      <c r="L7" s="175">
        <v>15</v>
      </c>
      <c r="M7" s="178">
        <v>42566</v>
      </c>
      <c r="N7" s="177">
        <f t="shared" si="0"/>
        <v>42566.41201388889</v>
      </c>
      <c r="O7" s="175">
        <v>130.98699999999999</v>
      </c>
      <c r="P7" s="175">
        <v>2.0380579999999999</v>
      </c>
      <c r="Q7" s="175" t="s">
        <v>350</v>
      </c>
      <c r="R7" s="175"/>
      <c r="S7" s="298" t="s">
        <v>907</v>
      </c>
      <c r="T7" s="299" t="s">
        <v>347</v>
      </c>
      <c r="U7" s="299"/>
      <c r="V7" s="299"/>
      <c r="W7" s="299" t="s">
        <v>204</v>
      </c>
      <c r="X7" s="300" t="s">
        <v>183</v>
      </c>
      <c r="Y7" s="185"/>
      <c r="Z7" s="175"/>
      <c r="AF7" s="175"/>
    </row>
    <row r="8" spans="1:32" x14ac:dyDescent="0.25">
      <c r="A8" s="175" t="s">
        <v>349</v>
      </c>
      <c r="B8" s="175" t="s">
        <v>350</v>
      </c>
      <c r="C8" s="175" t="s">
        <v>213</v>
      </c>
      <c r="D8" s="175">
        <v>20160715</v>
      </c>
      <c r="E8" s="175" t="s">
        <v>362</v>
      </c>
      <c r="F8" s="175">
        <v>139000</v>
      </c>
      <c r="G8" s="175">
        <v>130.98699999999999</v>
      </c>
      <c r="H8" s="175">
        <v>2.0380579999999999</v>
      </c>
      <c r="I8" s="175" t="s">
        <v>195</v>
      </c>
      <c r="J8" s="175">
        <v>2016</v>
      </c>
      <c r="K8" s="175">
        <v>7</v>
      </c>
      <c r="L8" s="175">
        <v>15</v>
      </c>
      <c r="M8" s="178">
        <v>42566</v>
      </c>
      <c r="N8" s="177">
        <f t="shared" si="0"/>
        <v>42566.41201388889</v>
      </c>
      <c r="O8" s="175">
        <v>130.98699999999999</v>
      </c>
      <c r="P8" s="175">
        <v>2.0380579999999999</v>
      </c>
      <c r="Q8" s="175" t="s">
        <v>350</v>
      </c>
      <c r="R8" s="175"/>
      <c r="S8" s="301" t="s">
        <v>350</v>
      </c>
      <c r="T8" s="196">
        <v>42577.52851851852</v>
      </c>
      <c r="U8" s="182" t="s">
        <v>91</v>
      </c>
      <c r="V8" s="183"/>
      <c r="W8" s="197">
        <v>129.24799999999999</v>
      </c>
      <c r="X8" s="302">
        <v>2.3390230000000001</v>
      </c>
      <c r="Y8" s="184"/>
      <c r="Z8" s="175"/>
      <c r="AF8" s="175"/>
    </row>
    <row r="9" spans="1:32" x14ac:dyDescent="0.25">
      <c r="A9" s="175" t="s">
        <v>349</v>
      </c>
      <c r="B9" s="175" t="s">
        <v>350</v>
      </c>
      <c r="C9" s="175" t="s">
        <v>213</v>
      </c>
      <c r="D9" s="175">
        <v>20160720</v>
      </c>
      <c r="E9" s="175" t="s">
        <v>364</v>
      </c>
      <c r="F9" s="175">
        <v>15000</v>
      </c>
      <c r="G9" s="175">
        <v>128.81100000000001</v>
      </c>
      <c r="H9" s="175">
        <v>2.435003</v>
      </c>
      <c r="I9" s="175"/>
      <c r="J9" s="175">
        <v>2016</v>
      </c>
      <c r="K9" s="175">
        <v>7</v>
      </c>
      <c r="L9" s="175">
        <v>20</v>
      </c>
      <c r="M9" s="178">
        <v>42571</v>
      </c>
      <c r="N9" s="177">
        <f t="shared" si="0"/>
        <v>42571.483888888892</v>
      </c>
      <c r="O9" s="175">
        <v>128.81100000000001</v>
      </c>
      <c r="P9" s="175">
        <v>2.435003</v>
      </c>
      <c r="Q9" s="175" t="s">
        <v>350</v>
      </c>
      <c r="R9" s="175"/>
      <c r="S9" s="301" t="s">
        <v>353</v>
      </c>
      <c r="T9" s="196">
        <v>42580.567719907405</v>
      </c>
      <c r="U9" s="183"/>
      <c r="V9" s="183"/>
      <c r="W9" s="197">
        <v>107.86</v>
      </c>
      <c r="X9" s="302">
        <v>1.3341190000000001</v>
      </c>
      <c r="Y9" s="184"/>
      <c r="Z9" s="175"/>
      <c r="AF9" s="175"/>
    </row>
    <row r="10" spans="1:32" x14ac:dyDescent="0.25">
      <c r="A10" s="175" t="s">
        <v>349</v>
      </c>
      <c r="B10" s="175" t="s">
        <v>350</v>
      </c>
      <c r="C10" s="175" t="s">
        <v>213</v>
      </c>
      <c r="D10" s="175">
        <v>20160720</v>
      </c>
      <c r="E10" s="175" t="s">
        <v>365</v>
      </c>
      <c r="F10" s="175">
        <v>15000</v>
      </c>
      <c r="G10" s="175">
        <v>128.88900000000001</v>
      </c>
      <c r="H10" s="175">
        <v>2.4200499999999998</v>
      </c>
      <c r="I10" s="175"/>
      <c r="J10" s="175">
        <v>2016</v>
      </c>
      <c r="K10" s="175">
        <v>7</v>
      </c>
      <c r="L10" s="175">
        <v>20</v>
      </c>
      <c r="M10" s="178">
        <v>42571</v>
      </c>
      <c r="N10" s="177">
        <f t="shared" si="0"/>
        <v>42571.483900462961</v>
      </c>
      <c r="O10" s="175">
        <v>128.88900000000001</v>
      </c>
      <c r="P10" s="175">
        <v>2.4200499999999998</v>
      </c>
      <c r="Q10" s="175" t="s">
        <v>350</v>
      </c>
      <c r="R10" s="175"/>
      <c r="S10" s="301" t="s">
        <v>356</v>
      </c>
      <c r="T10" s="196">
        <v>42580.647268518522</v>
      </c>
      <c r="U10" s="278" t="s">
        <v>91</v>
      </c>
      <c r="V10" s="183"/>
      <c r="W10" s="197">
        <v>101.935</v>
      </c>
      <c r="X10" s="302">
        <v>0.99804700000000002</v>
      </c>
      <c r="Y10" s="184"/>
      <c r="Z10" s="175"/>
      <c r="AF10" s="175"/>
    </row>
    <row r="11" spans="1:32" x14ac:dyDescent="0.25">
      <c r="A11" s="175" t="s">
        <v>349</v>
      </c>
      <c r="B11" s="175" t="s">
        <v>350</v>
      </c>
      <c r="C11" s="175" t="s">
        <v>213</v>
      </c>
      <c r="D11" s="175">
        <v>20160721</v>
      </c>
      <c r="E11" s="175" t="s">
        <v>366</v>
      </c>
      <c r="F11" s="175">
        <v>25000</v>
      </c>
      <c r="G11" s="175">
        <v>127.90694999999999</v>
      </c>
      <c r="H11" s="175">
        <v>2.6061640000000001</v>
      </c>
      <c r="I11" s="175"/>
      <c r="J11" s="175">
        <v>2016</v>
      </c>
      <c r="K11" s="175">
        <v>7</v>
      </c>
      <c r="L11" s="175">
        <v>21</v>
      </c>
      <c r="M11" s="178">
        <v>42572</v>
      </c>
      <c r="N11" s="177">
        <f t="shared" si="0"/>
        <v>42572.472384259258</v>
      </c>
      <c r="O11" s="175">
        <v>127.90694999999999</v>
      </c>
      <c r="P11" s="175">
        <v>2.6061640000000001</v>
      </c>
      <c r="Q11" s="175" t="s">
        <v>350</v>
      </c>
      <c r="R11" s="175"/>
      <c r="S11" s="301" t="s">
        <v>359</v>
      </c>
      <c r="T11" s="196">
        <v>42579.612581018519</v>
      </c>
      <c r="U11" s="278" t="s">
        <v>91</v>
      </c>
      <c r="V11" s="183"/>
      <c r="W11" s="197">
        <v>110.051</v>
      </c>
      <c r="X11" s="302">
        <v>2.0030510000000001</v>
      </c>
      <c r="Y11" s="184"/>
      <c r="Z11" s="175"/>
      <c r="AF11" s="175"/>
    </row>
    <row r="12" spans="1:32" x14ac:dyDescent="0.25">
      <c r="A12" s="175" t="s">
        <v>349</v>
      </c>
      <c r="B12" s="175" t="s">
        <v>350</v>
      </c>
      <c r="C12" s="175" t="s">
        <v>213</v>
      </c>
      <c r="D12" s="175">
        <v>20160721</v>
      </c>
      <c r="E12" s="175" t="s">
        <v>367</v>
      </c>
      <c r="F12" s="175">
        <v>25000</v>
      </c>
      <c r="G12" s="175">
        <v>128.83000000000001</v>
      </c>
      <c r="H12" s="175">
        <v>2.4283160000000001</v>
      </c>
      <c r="I12" s="177" t="s">
        <v>91</v>
      </c>
      <c r="J12" s="175">
        <v>2016</v>
      </c>
      <c r="K12" s="175">
        <v>7</v>
      </c>
      <c r="L12" s="175">
        <v>21</v>
      </c>
      <c r="M12" s="178">
        <v>42572</v>
      </c>
      <c r="N12" s="177">
        <f t="shared" si="0"/>
        <v>42572.482187499998</v>
      </c>
      <c r="O12" s="175">
        <v>128.83000000000001</v>
      </c>
      <c r="P12" s="175">
        <v>2.4283160000000001</v>
      </c>
      <c r="Q12" s="175" t="s">
        <v>350</v>
      </c>
      <c r="R12" s="175"/>
      <c r="S12" s="301" t="s">
        <v>196</v>
      </c>
      <c r="T12" s="196">
        <v>42580.510775462964</v>
      </c>
      <c r="U12" s="278" t="s">
        <v>91</v>
      </c>
      <c r="V12" s="183"/>
      <c r="W12" s="197">
        <v>102.07899999999999</v>
      </c>
      <c r="X12" s="302">
        <v>2.1288930000000001</v>
      </c>
      <c r="Y12" s="184"/>
      <c r="Z12" s="175"/>
      <c r="AF12" s="175"/>
    </row>
    <row r="13" spans="1:32" x14ac:dyDescent="0.25">
      <c r="A13" s="175" t="s">
        <v>349</v>
      </c>
      <c r="B13" s="175" t="s">
        <v>350</v>
      </c>
      <c r="C13" s="175" t="s">
        <v>213</v>
      </c>
      <c r="D13" s="175">
        <v>20160726</v>
      </c>
      <c r="E13" s="175" t="s">
        <v>368</v>
      </c>
      <c r="F13" s="175">
        <v>3166000</v>
      </c>
      <c r="G13" s="175">
        <v>129.41</v>
      </c>
      <c r="H13" s="175">
        <v>2.3080479999999999</v>
      </c>
      <c r="I13" s="177" t="s">
        <v>91</v>
      </c>
      <c r="J13" s="175">
        <v>2016</v>
      </c>
      <c r="K13" s="175">
        <v>7</v>
      </c>
      <c r="L13" s="175">
        <v>26</v>
      </c>
      <c r="M13" s="178">
        <v>42577</v>
      </c>
      <c r="N13" s="177">
        <f t="shared" si="0"/>
        <v>42577.52753472222</v>
      </c>
      <c r="O13" s="175">
        <v>129.41</v>
      </c>
      <c r="P13" s="175">
        <v>2.3080479999999999</v>
      </c>
      <c r="Q13" s="175" t="s">
        <v>350</v>
      </c>
      <c r="R13" s="175"/>
      <c r="S13" s="301" t="s">
        <v>193</v>
      </c>
      <c r="T13" s="196">
        <v>42580.359085648146</v>
      </c>
      <c r="U13" s="278" t="s">
        <v>91</v>
      </c>
      <c r="V13" s="183"/>
      <c r="W13" s="197">
        <v>103.562245</v>
      </c>
      <c r="X13" s="302">
        <v>3.5881259999999999</v>
      </c>
      <c r="Y13" s="184"/>
      <c r="Z13" s="175"/>
      <c r="AF13" s="175"/>
    </row>
    <row r="14" spans="1:32" x14ac:dyDescent="0.25">
      <c r="A14" s="175" t="s">
        <v>349</v>
      </c>
      <c r="B14" s="175" t="s">
        <v>350</v>
      </c>
      <c r="C14" s="175" t="s">
        <v>213</v>
      </c>
      <c r="D14" s="175">
        <v>20160726</v>
      </c>
      <c r="E14" s="175" t="s">
        <v>369</v>
      </c>
      <c r="F14" s="175">
        <v>3166000</v>
      </c>
      <c r="G14" s="175">
        <v>129.24799999999999</v>
      </c>
      <c r="H14" s="175">
        <v>2.3390230000000001</v>
      </c>
      <c r="I14" s="175"/>
      <c r="J14" s="175">
        <v>2016</v>
      </c>
      <c r="K14" s="175">
        <v>7</v>
      </c>
      <c r="L14" s="175">
        <v>26</v>
      </c>
      <c r="M14" s="178">
        <v>42577</v>
      </c>
      <c r="N14" s="177">
        <f t="shared" si="0"/>
        <v>42577.52851851852</v>
      </c>
      <c r="O14" s="175">
        <v>129.24799999999999</v>
      </c>
      <c r="P14" s="175">
        <v>2.3390230000000001</v>
      </c>
      <c r="Q14" s="175" t="s">
        <v>350</v>
      </c>
      <c r="R14" s="175"/>
      <c r="S14" s="303" t="s">
        <v>195</v>
      </c>
      <c r="T14" s="304">
        <v>42579.487083333333</v>
      </c>
      <c r="U14" s="305" t="s">
        <v>91</v>
      </c>
      <c r="V14" s="306"/>
      <c r="W14" s="307">
        <v>105.867</v>
      </c>
      <c r="X14" s="308">
        <v>2.5190619999999999</v>
      </c>
      <c r="Y14" s="184"/>
      <c r="Z14" s="175"/>
      <c r="AF14" s="175"/>
    </row>
    <row r="15" spans="1:32" x14ac:dyDescent="0.25">
      <c r="A15" s="175" t="s">
        <v>349</v>
      </c>
      <c r="B15" s="175" t="s">
        <v>350</v>
      </c>
      <c r="C15" s="175" t="s">
        <v>213</v>
      </c>
      <c r="D15" s="175">
        <v>20160802</v>
      </c>
      <c r="E15" s="175" t="s">
        <v>370</v>
      </c>
      <c r="F15" s="175">
        <v>35000</v>
      </c>
      <c r="G15" s="175">
        <v>130.613</v>
      </c>
      <c r="H15" s="175">
        <v>2.0601319999999999</v>
      </c>
      <c r="I15" s="175"/>
      <c r="J15" s="175">
        <v>2016</v>
      </c>
      <c r="K15" s="175">
        <v>8</v>
      </c>
      <c r="L15" s="175">
        <v>2</v>
      </c>
      <c r="M15" s="178">
        <v>42584</v>
      </c>
      <c r="N15" s="177">
        <f t="shared" si="0"/>
        <v>42584.64166666667</v>
      </c>
      <c r="O15" s="175">
        <v>130.613</v>
      </c>
      <c r="P15" s="175">
        <v>2.0601319999999999</v>
      </c>
      <c r="Q15" s="175" t="s">
        <v>350</v>
      </c>
      <c r="R15" s="175"/>
      <c r="S15" s="175" t="s">
        <v>91</v>
      </c>
      <c r="T15" s="175"/>
      <c r="U15" s="175" t="s">
        <v>91</v>
      </c>
      <c r="V15" s="175"/>
      <c r="W15" s="175"/>
      <c r="X15" s="175"/>
      <c r="Y15" s="183"/>
      <c r="Z15" s="175"/>
      <c r="AF15" s="175"/>
    </row>
    <row r="16" spans="1:32" x14ac:dyDescent="0.25">
      <c r="A16" s="175" t="s">
        <v>349</v>
      </c>
      <c r="B16" s="175" t="s">
        <v>350</v>
      </c>
      <c r="C16" s="175" t="s">
        <v>213</v>
      </c>
      <c r="D16" s="175">
        <v>20160802</v>
      </c>
      <c r="E16" s="175" t="s">
        <v>370</v>
      </c>
      <c r="F16" s="175">
        <v>35000</v>
      </c>
      <c r="G16" s="175">
        <v>130.613</v>
      </c>
      <c r="H16" s="175">
        <v>2.0601319999999999</v>
      </c>
      <c r="I16" s="175"/>
      <c r="J16" s="175">
        <v>2016</v>
      </c>
      <c r="K16" s="175">
        <v>8</v>
      </c>
      <c r="L16" s="175">
        <v>2</v>
      </c>
      <c r="M16" s="178">
        <v>42584</v>
      </c>
      <c r="N16" s="177">
        <f t="shared" si="0"/>
        <v>42584.64166666667</v>
      </c>
      <c r="O16" s="175">
        <v>130.613</v>
      </c>
      <c r="P16" s="175">
        <v>2.0601319999999999</v>
      </c>
      <c r="Q16" s="175" t="s">
        <v>350</v>
      </c>
      <c r="R16" s="175"/>
      <c r="S16" s="175" t="s">
        <v>91</v>
      </c>
      <c r="T16" s="181" t="s">
        <v>91</v>
      </c>
      <c r="U16" s="175"/>
      <c r="V16" s="175"/>
      <c r="W16" s="175"/>
      <c r="X16" s="175"/>
      <c r="Y16" s="175"/>
      <c r="Z16" s="175"/>
      <c r="AF16" s="175"/>
    </row>
    <row r="17" spans="1:32" x14ac:dyDescent="0.25">
      <c r="A17" s="175" t="s">
        <v>349</v>
      </c>
      <c r="B17" s="175" t="s">
        <v>350</v>
      </c>
      <c r="C17" s="175" t="s">
        <v>213</v>
      </c>
      <c r="D17" s="175">
        <v>20160802</v>
      </c>
      <c r="E17" s="175" t="s">
        <v>370</v>
      </c>
      <c r="F17" s="175">
        <v>35000</v>
      </c>
      <c r="G17" s="175">
        <v>130.613</v>
      </c>
      <c r="H17" s="175">
        <v>2.0601319999999999</v>
      </c>
      <c r="I17" s="175"/>
      <c r="J17" s="175">
        <v>2016</v>
      </c>
      <c r="K17" s="175">
        <v>8</v>
      </c>
      <c r="L17" s="175">
        <v>2</v>
      </c>
      <c r="M17" s="178">
        <v>42584</v>
      </c>
      <c r="N17" s="177">
        <f t="shared" si="0"/>
        <v>42584.64166666667</v>
      </c>
      <c r="O17" s="175">
        <v>130.613</v>
      </c>
      <c r="P17" s="175">
        <v>2.0601319999999999</v>
      </c>
      <c r="Q17" s="175" t="s">
        <v>350</v>
      </c>
      <c r="S17" s="184" t="s">
        <v>91</v>
      </c>
      <c r="T17" s="2" t="s">
        <v>91</v>
      </c>
      <c r="AF17" s="175"/>
    </row>
    <row r="18" spans="1:32" x14ac:dyDescent="0.25">
      <c r="A18" s="175" t="s">
        <v>349</v>
      </c>
      <c r="B18" s="175" t="s">
        <v>350</v>
      </c>
      <c r="C18" s="175" t="s">
        <v>213</v>
      </c>
      <c r="D18" s="175">
        <v>20160802</v>
      </c>
      <c r="E18" s="175" t="s">
        <v>371</v>
      </c>
      <c r="F18" s="175">
        <v>35000</v>
      </c>
      <c r="G18" s="175">
        <v>131.13999999999999</v>
      </c>
      <c r="H18" s="175">
        <v>1.960528</v>
      </c>
      <c r="I18" s="175"/>
      <c r="J18" s="175">
        <v>2016</v>
      </c>
      <c r="K18" s="175">
        <v>8</v>
      </c>
      <c r="L18" s="175">
        <v>2</v>
      </c>
      <c r="M18" s="178">
        <v>42584</v>
      </c>
      <c r="N18" s="177">
        <f t="shared" si="0"/>
        <v>42584.679363425923</v>
      </c>
      <c r="O18" s="175">
        <v>131.13999999999999</v>
      </c>
      <c r="P18" s="175">
        <v>1.960528</v>
      </c>
      <c r="Q18" s="175" t="s">
        <v>350</v>
      </c>
      <c r="S18" s="184" t="s">
        <v>91</v>
      </c>
      <c r="T18" t="s">
        <v>91</v>
      </c>
      <c r="AF18" s="175"/>
    </row>
    <row r="19" spans="1:32" x14ac:dyDescent="0.25">
      <c r="A19" s="175" t="s">
        <v>349</v>
      </c>
      <c r="B19" s="175" t="s">
        <v>350</v>
      </c>
      <c r="C19" s="175" t="s">
        <v>213</v>
      </c>
      <c r="D19" s="175">
        <v>20160802</v>
      </c>
      <c r="E19" s="175" t="s">
        <v>371</v>
      </c>
      <c r="F19" s="175">
        <v>35000</v>
      </c>
      <c r="G19" s="175">
        <v>131.13999999999999</v>
      </c>
      <c r="H19" s="175">
        <v>1.960528</v>
      </c>
      <c r="I19" s="175"/>
      <c r="J19" s="175">
        <v>2016</v>
      </c>
      <c r="K19" s="175">
        <v>8</v>
      </c>
      <c r="L19" s="175">
        <v>2</v>
      </c>
      <c r="M19" s="178">
        <v>42584</v>
      </c>
      <c r="N19" s="177">
        <f t="shared" si="0"/>
        <v>42584.679363425923</v>
      </c>
      <c r="O19" s="175">
        <v>131.13999999999999</v>
      </c>
      <c r="P19" s="175">
        <v>1.960528</v>
      </c>
      <c r="Q19" s="175" t="s">
        <v>350</v>
      </c>
      <c r="T19" s="2"/>
      <c r="U19" s="2"/>
      <c r="AF19" s="175"/>
    </row>
    <row r="20" spans="1:32" x14ac:dyDescent="0.25">
      <c r="A20" s="175" t="s">
        <v>349</v>
      </c>
      <c r="B20" s="175" t="s">
        <v>350</v>
      </c>
      <c r="C20" s="175" t="s">
        <v>213</v>
      </c>
      <c r="D20" s="175">
        <v>20160803</v>
      </c>
      <c r="E20" s="175" t="s">
        <v>372</v>
      </c>
      <c r="F20" s="175">
        <v>10000</v>
      </c>
      <c r="G20" s="175">
        <v>129.03700000000001</v>
      </c>
      <c r="H20" s="175">
        <v>2.3516409999999999</v>
      </c>
      <c r="I20" s="175"/>
      <c r="J20" s="175">
        <v>2016</v>
      </c>
      <c r="K20" s="175">
        <v>8</v>
      </c>
      <c r="L20" s="175">
        <v>3</v>
      </c>
      <c r="M20" s="178">
        <v>42585</v>
      </c>
      <c r="N20" s="177">
        <f t="shared" si="0"/>
        <v>42585.619814814818</v>
      </c>
      <c r="O20" s="175">
        <v>129.03700000000001</v>
      </c>
      <c r="P20" s="175">
        <v>2.3516409999999999</v>
      </c>
      <c r="Q20" s="175" t="s">
        <v>350</v>
      </c>
      <c r="AF20" s="175"/>
    </row>
    <row r="21" spans="1:32" x14ac:dyDescent="0.25">
      <c r="A21" s="175" t="s">
        <v>349</v>
      </c>
      <c r="B21" s="175" t="s">
        <v>350</v>
      </c>
      <c r="C21" s="175" t="s">
        <v>213</v>
      </c>
      <c r="D21" s="175">
        <v>20160803</v>
      </c>
      <c r="E21" s="175" t="s">
        <v>372</v>
      </c>
      <c r="F21" s="175">
        <v>10000</v>
      </c>
      <c r="G21" s="175">
        <v>129.15700000000001</v>
      </c>
      <c r="H21" s="175">
        <v>2.3285469999999999</v>
      </c>
      <c r="I21" s="175"/>
      <c r="J21" s="175">
        <v>2016</v>
      </c>
      <c r="K21" s="175">
        <v>8</v>
      </c>
      <c r="L21" s="175">
        <v>3</v>
      </c>
      <c r="M21" s="178">
        <v>42585</v>
      </c>
      <c r="N21" s="177">
        <f t="shared" si="0"/>
        <v>42585.619814814818</v>
      </c>
      <c r="O21" s="175">
        <v>129.15700000000001</v>
      </c>
      <c r="P21" s="175">
        <v>2.3285469999999999</v>
      </c>
      <c r="Q21" s="175" t="s">
        <v>350</v>
      </c>
      <c r="AF21" s="175"/>
    </row>
    <row r="22" spans="1:32" x14ac:dyDescent="0.25">
      <c r="A22" s="175" t="s">
        <v>349</v>
      </c>
      <c r="B22" s="175" t="s">
        <v>350</v>
      </c>
      <c r="C22" s="175" t="s">
        <v>213</v>
      </c>
      <c r="D22" s="175">
        <v>20160808</v>
      </c>
      <c r="E22" s="175" t="s">
        <v>373</v>
      </c>
      <c r="F22" s="175">
        <v>10000</v>
      </c>
      <c r="G22" s="175">
        <v>128.136</v>
      </c>
      <c r="H22" s="175">
        <v>2.5167980000000001</v>
      </c>
      <c r="I22" s="175"/>
      <c r="J22" s="175">
        <v>2016</v>
      </c>
      <c r="K22" s="175">
        <v>8</v>
      </c>
      <c r="L22" s="175">
        <v>8</v>
      </c>
      <c r="M22" s="178">
        <v>42590</v>
      </c>
      <c r="N22" s="177">
        <f t="shared" si="0"/>
        <v>42590.592141203706</v>
      </c>
      <c r="O22" s="175">
        <v>128.136</v>
      </c>
      <c r="P22" s="175">
        <v>2.5167980000000001</v>
      </c>
      <c r="Q22" s="175" t="s">
        <v>350</v>
      </c>
      <c r="AF22" s="175"/>
    </row>
    <row r="23" spans="1:32" x14ac:dyDescent="0.25">
      <c r="A23" s="175" t="s">
        <v>349</v>
      </c>
      <c r="B23" s="175" t="s">
        <v>350</v>
      </c>
      <c r="C23" s="175" t="s">
        <v>213</v>
      </c>
      <c r="D23" s="175">
        <v>20160808</v>
      </c>
      <c r="E23" s="175" t="s">
        <v>374</v>
      </c>
      <c r="F23" s="175">
        <v>10000</v>
      </c>
      <c r="G23" s="175">
        <v>128.1</v>
      </c>
      <c r="H23" s="175">
        <v>2.5238010000000002</v>
      </c>
      <c r="I23" s="175"/>
      <c r="J23" s="175">
        <v>2016</v>
      </c>
      <c r="K23" s="175">
        <v>8</v>
      </c>
      <c r="L23" s="175">
        <v>8</v>
      </c>
      <c r="M23" s="178">
        <v>42590</v>
      </c>
      <c r="N23" s="177">
        <f t="shared" si="0"/>
        <v>42590.592361111114</v>
      </c>
      <c r="O23" s="175">
        <v>128.1</v>
      </c>
      <c r="P23" s="175">
        <v>2.5238010000000002</v>
      </c>
      <c r="Q23" s="175" t="s">
        <v>350</v>
      </c>
      <c r="AF23" s="175"/>
    </row>
    <row r="24" spans="1:32" x14ac:dyDescent="0.25">
      <c r="A24" s="175" t="s">
        <v>349</v>
      </c>
      <c r="B24" s="175" t="s">
        <v>350</v>
      </c>
      <c r="C24" s="175" t="s">
        <v>213</v>
      </c>
      <c r="D24" s="175">
        <v>20160812</v>
      </c>
      <c r="E24" s="175" t="s">
        <v>375</v>
      </c>
      <c r="F24" s="175">
        <v>25000</v>
      </c>
      <c r="G24" s="175">
        <v>130.74600000000001</v>
      </c>
      <c r="H24" s="175">
        <v>1.9957050000000001</v>
      </c>
      <c r="I24" s="175"/>
      <c r="J24" s="175">
        <v>2016</v>
      </c>
      <c r="K24" s="175">
        <v>8</v>
      </c>
      <c r="L24" s="175">
        <v>12</v>
      </c>
      <c r="M24" s="178">
        <v>42594</v>
      </c>
      <c r="N24" s="177">
        <f t="shared" si="0"/>
        <v>42594.639675925922</v>
      </c>
      <c r="O24" s="175">
        <v>130.74600000000001</v>
      </c>
      <c r="P24" s="175">
        <v>1.9957050000000001</v>
      </c>
      <c r="Q24" s="175" t="s">
        <v>350</v>
      </c>
      <c r="AF24" s="175"/>
    </row>
    <row r="25" spans="1:32" x14ac:dyDescent="0.25">
      <c r="A25" s="175" t="s">
        <v>349</v>
      </c>
      <c r="B25" s="175" t="s">
        <v>350</v>
      </c>
      <c r="C25" s="175" t="s">
        <v>213</v>
      </c>
      <c r="D25" s="175">
        <v>20160812</v>
      </c>
      <c r="E25" s="175" t="s">
        <v>375</v>
      </c>
      <c r="F25" s="175">
        <v>25000</v>
      </c>
      <c r="G25" s="175">
        <v>130.74600000000001</v>
      </c>
      <c r="H25" s="175">
        <v>1.9957050000000001</v>
      </c>
      <c r="I25" s="175"/>
      <c r="J25" s="175">
        <v>2016</v>
      </c>
      <c r="K25" s="175">
        <v>8</v>
      </c>
      <c r="L25" s="175">
        <v>12</v>
      </c>
      <c r="M25" s="178">
        <v>42594</v>
      </c>
      <c r="N25" s="177">
        <f t="shared" si="0"/>
        <v>42594.639675925922</v>
      </c>
      <c r="O25" s="175">
        <v>130.74600000000001</v>
      </c>
      <c r="P25" s="175">
        <v>1.9957050000000001</v>
      </c>
      <c r="Q25" s="175" t="s">
        <v>350</v>
      </c>
      <c r="AF25" s="175"/>
    </row>
    <row r="26" spans="1:32" x14ac:dyDescent="0.25">
      <c r="A26" s="175" t="s">
        <v>349</v>
      </c>
      <c r="B26" s="175" t="s">
        <v>350</v>
      </c>
      <c r="C26" s="175" t="s">
        <v>213</v>
      </c>
      <c r="D26" s="175">
        <v>20160812</v>
      </c>
      <c r="E26" s="175" t="s">
        <v>376</v>
      </c>
      <c r="F26" s="175">
        <v>25000</v>
      </c>
      <c r="G26" s="175">
        <v>130.483</v>
      </c>
      <c r="H26" s="175">
        <v>2.0458210000000001</v>
      </c>
      <c r="I26" s="175"/>
      <c r="J26" s="175">
        <v>2016</v>
      </c>
      <c r="K26" s="175">
        <v>8</v>
      </c>
      <c r="L26" s="175">
        <v>12</v>
      </c>
      <c r="M26" s="178">
        <v>42594</v>
      </c>
      <c r="N26" s="177">
        <f t="shared" si="0"/>
        <v>42594.640439814815</v>
      </c>
      <c r="O26" s="175">
        <v>130.483</v>
      </c>
      <c r="P26" s="175">
        <v>2.0458210000000001</v>
      </c>
      <c r="Q26" s="175" t="s">
        <v>350</v>
      </c>
      <c r="AF26" s="175"/>
    </row>
    <row r="27" spans="1:32" x14ac:dyDescent="0.25">
      <c r="A27" s="175" t="s">
        <v>349</v>
      </c>
      <c r="B27" s="175" t="s">
        <v>350</v>
      </c>
      <c r="C27" s="175" t="s">
        <v>213</v>
      </c>
      <c r="D27" s="175">
        <v>20160815</v>
      </c>
      <c r="E27" s="175" t="s">
        <v>377</v>
      </c>
      <c r="F27" s="175">
        <v>52000</v>
      </c>
      <c r="G27" s="175">
        <v>128.24600000000001</v>
      </c>
      <c r="H27" s="175">
        <v>2.4740549999999999</v>
      </c>
      <c r="I27" s="175"/>
      <c r="J27" s="175">
        <v>2016</v>
      </c>
      <c r="K27" s="175">
        <v>8</v>
      </c>
      <c r="L27" s="175">
        <v>15</v>
      </c>
      <c r="M27" s="178">
        <v>42597</v>
      </c>
      <c r="N27" s="177">
        <f t="shared" si="0"/>
        <v>42597.416504629633</v>
      </c>
      <c r="O27" s="175">
        <v>128.24600000000001</v>
      </c>
      <c r="P27" s="175">
        <v>2.4740549999999999</v>
      </c>
      <c r="Q27" s="175" t="s">
        <v>350</v>
      </c>
      <c r="AF27" s="175"/>
    </row>
    <row r="28" spans="1:32" x14ac:dyDescent="0.25">
      <c r="A28" s="175" t="s">
        <v>349</v>
      </c>
      <c r="B28" s="175" t="s">
        <v>350</v>
      </c>
      <c r="C28" s="175" t="s">
        <v>213</v>
      </c>
      <c r="D28" s="175">
        <v>20160815</v>
      </c>
      <c r="E28" s="175" t="s">
        <v>377</v>
      </c>
      <c r="F28" s="175">
        <v>52000</v>
      </c>
      <c r="G28" s="175">
        <v>127.29600000000001</v>
      </c>
      <c r="H28" s="175">
        <v>2.6600820000000001</v>
      </c>
      <c r="I28" s="175"/>
      <c r="J28" s="175">
        <v>2016</v>
      </c>
      <c r="K28" s="175">
        <v>8</v>
      </c>
      <c r="L28" s="175">
        <v>15</v>
      </c>
      <c r="M28" s="178">
        <v>42597</v>
      </c>
      <c r="N28" s="177">
        <f t="shared" si="0"/>
        <v>42597.416504629633</v>
      </c>
      <c r="O28" s="175">
        <v>127.29600000000001</v>
      </c>
      <c r="P28" s="175">
        <v>2.6600820000000001</v>
      </c>
      <c r="Q28" s="175" t="s">
        <v>350</v>
      </c>
      <c r="AF28" s="175"/>
    </row>
    <row r="29" spans="1:32" x14ac:dyDescent="0.25">
      <c r="A29" s="175" t="s">
        <v>349</v>
      </c>
      <c r="B29" s="175" t="s">
        <v>350</v>
      </c>
      <c r="C29" s="175" t="s">
        <v>213</v>
      </c>
      <c r="D29" s="175">
        <v>20160815</v>
      </c>
      <c r="E29" s="175" t="s">
        <v>378</v>
      </c>
      <c r="F29" s="175">
        <v>25000</v>
      </c>
      <c r="G29" s="175">
        <v>130.483</v>
      </c>
      <c r="H29" s="175">
        <v>2.0458210000000001</v>
      </c>
      <c r="I29" s="175"/>
      <c r="J29" s="175">
        <v>2016</v>
      </c>
      <c r="K29" s="175">
        <v>8</v>
      </c>
      <c r="L29" s="175">
        <v>15</v>
      </c>
      <c r="M29" s="178">
        <v>42597</v>
      </c>
      <c r="N29" s="177">
        <f t="shared" si="0"/>
        <v>42597.677060185182</v>
      </c>
      <c r="O29" s="175">
        <v>130.483</v>
      </c>
      <c r="P29" s="175">
        <v>2.0458210000000001</v>
      </c>
      <c r="Q29" s="175" t="s">
        <v>350</v>
      </c>
      <c r="AF29" s="175"/>
    </row>
    <row r="30" spans="1:32" x14ac:dyDescent="0.25">
      <c r="A30" s="175" t="s">
        <v>349</v>
      </c>
      <c r="B30" s="175" t="s">
        <v>350</v>
      </c>
      <c r="C30" s="175" t="s">
        <v>213</v>
      </c>
      <c r="D30" s="175">
        <v>20160819</v>
      </c>
      <c r="E30" s="175" t="s">
        <v>379</v>
      </c>
      <c r="F30" s="175">
        <v>3000</v>
      </c>
      <c r="G30" s="175">
        <v>128.21799999999999</v>
      </c>
      <c r="H30" s="175">
        <v>2.4610919999999998</v>
      </c>
      <c r="I30" s="175"/>
      <c r="J30" s="175">
        <v>2016</v>
      </c>
      <c r="K30" s="175">
        <v>8</v>
      </c>
      <c r="L30" s="175">
        <v>19</v>
      </c>
      <c r="M30" s="178">
        <v>42601</v>
      </c>
      <c r="N30" s="177">
        <f t="shared" si="0"/>
        <v>42601.524629629632</v>
      </c>
      <c r="O30" s="175">
        <v>128.21799999999999</v>
      </c>
      <c r="P30" s="175">
        <v>2.4610919999999998</v>
      </c>
      <c r="Q30" s="175" t="s">
        <v>350</v>
      </c>
      <c r="AF30" s="175"/>
    </row>
    <row r="31" spans="1:32" x14ac:dyDescent="0.25">
      <c r="A31" s="175" t="s">
        <v>349</v>
      </c>
      <c r="B31" s="175" t="s">
        <v>350</v>
      </c>
      <c r="C31" s="175" t="s">
        <v>213</v>
      </c>
      <c r="D31" s="175">
        <v>20160819</v>
      </c>
      <c r="E31" s="175" t="s">
        <v>379</v>
      </c>
      <c r="F31" s="175">
        <v>3000</v>
      </c>
      <c r="G31" s="175">
        <v>128.21799999999999</v>
      </c>
      <c r="H31" s="175">
        <v>2.4610919999999998</v>
      </c>
      <c r="I31" s="175"/>
      <c r="J31" s="175">
        <v>2016</v>
      </c>
      <c r="K31" s="175">
        <v>8</v>
      </c>
      <c r="L31" s="175">
        <v>19</v>
      </c>
      <c r="M31" s="178">
        <v>42601</v>
      </c>
      <c r="N31" s="177">
        <f t="shared" si="0"/>
        <v>42601.524629629632</v>
      </c>
      <c r="O31" s="175">
        <v>128.21799999999999</v>
      </c>
      <c r="P31" s="175">
        <v>2.4610919999999998</v>
      </c>
      <c r="Q31" s="175" t="s">
        <v>350</v>
      </c>
      <c r="AF31" s="175"/>
    </row>
    <row r="32" spans="1:32" x14ac:dyDescent="0.25">
      <c r="A32" s="175" t="s">
        <v>349</v>
      </c>
      <c r="B32" s="175" t="s">
        <v>350</v>
      </c>
      <c r="C32" s="175" t="s">
        <v>213</v>
      </c>
      <c r="D32" s="175">
        <v>20160823</v>
      </c>
      <c r="E32" s="175" t="s">
        <v>380</v>
      </c>
      <c r="F32" s="175">
        <v>3000</v>
      </c>
      <c r="G32" s="175">
        <v>128.44300000000001</v>
      </c>
      <c r="H32" s="175">
        <v>2.41093</v>
      </c>
      <c r="I32" s="175"/>
      <c r="J32" s="175">
        <v>2016</v>
      </c>
      <c r="K32" s="175">
        <v>8</v>
      </c>
      <c r="L32" s="175">
        <v>23</v>
      </c>
      <c r="M32" s="178">
        <v>42605</v>
      </c>
      <c r="N32" s="177">
        <f t="shared" si="0"/>
        <v>42605.705358796295</v>
      </c>
      <c r="O32" s="175">
        <v>128.44300000000001</v>
      </c>
      <c r="P32" s="175">
        <v>2.41093</v>
      </c>
      <c r="Q32" s="175" t="s">
        <v>350</v>
      </c>
      <c r="AF32" s="175"/>
    </row>
    <row r="33" spans="1:32" x14ac:dyDescent="0.25">
      <c r="A33" s="175" t="s">
        <v>349</v>
      </c>
      <c r="B33" s="175" t="s">
        <v>350</v>
      </c>
      <c r="C33" s="175" t="s">
        <v>213</v>
      </c>
      <c r="D33" s="175">
        <v>20160823</v>
      </c>
      <c r="E33" s="175" t="s">
        <v>380</v>
      </c>
      <c r="F33" s="175">
        <v>3000</v>
      </c>
      <c r="G33" s="175">
        <v>128.44300000000001</v>
      </c>
      <c r="H33" s="175">
        <v>2.41093</v>
      </c>
      <c r="I33" s="175"/>
      <c r="J33" s="175">
        <v>2016</v>
      </c>
      <c r="K33" s="175">
        <v>8</v>
      </c>
      <c r="L33" s="175">
        <v>23</v>
      </c>
      <c r="M33" s="178">
        <v>42605</v>
      </c>
      <c r="N33" s="177">
        <f t="shared" si="0"/>
        <v>42605.705358796295</v>
      </c>
      <c r="O33" s="175">
        <v>128.44300000000001</v>
      </c>
      <c r="P33" s="175">
        <v>2.41093</v>
      </c>
      <c r="Q33" s="175" t="s">
        <v>350</v>
      </c>
      <c r="AF33" s="175"/>
    </row>
    <row r="34" spans="1:32" x14ac:dyDescent="0.25">
      <c r="A34" s="175" t="s">
        <v>349</v>
      </c>
      <c r="B34" s="175" t="s">
        <v>350</v>
      </c>
      <c r="C34" s="175" t="s">
        <v>213</v>
      </c>
      <c r="D34" s="175">
        <v>20160824</v>
      </c>
      <c r="E34" s="175" t="s">
        <v>381</v>
      </c>
      <c r="F34" s="175">
        <v>10000</v>
      </c>
      <c r="G34" s="175">
        <v>128.28700000000001</v>
      </c>
      <c r="H34" s="175">
        <v>2.4321280000000001</v>
      </c>
      <c r="I34" s="175"/>
      <c r="J34" s="175">
        <v>2016</v>
      </c>
      <c r="K34" s="175">
        <v>8</v>
      </c>
      <c r="L34" s="175">
        <v>24</v>
      </c>
      <c r="M34" s="178">
        <v>42606</v>
      </c>
      <c r="N34" s="177">
        <f t="shared" si="0"/>
        <v>42606.498749999999</v>
      </c>
      <c r="O34" s="175">
        <v>128.28700000000001</v>
      </c>
      <c r="P34" s="175">
        <v>2.4321280000000001</v>
      </c>
      <c r="Q34" s="175" t="s">
        <v>350</v>
      </c>
      <c r="AF34" s="175"/>
    </row>
    <row r="35" spans="1:32" x14ac:dyDescent="0.25">
      <c r="A35" s="175" t="s">
        <v>349</v>
      </c>
      <c r="B35" s="175" t="s">
        <v>350</v>
      </c>
      <c r="C35" s="175" t="s">
        <v>213</v>
      </c>
      <c r="D35" s="175">
        <v>20160824</v>
      </c>
      <c r="E35" s="175" t="s">
        <v>381</v>
      </c>
      <c r="F35" s="175">
        <v>10000</v>
      </c>
      <c r="G35" s="175">
        <v>128.28700000000001</v>
      </c>
      <c r="H35" s="175">
        <v>2.4321280000000001</v>
      </c>
      <c r="I35" s="175"/>
      <c r="J35" s="175">
        <v>2016</v>
      </c>
      <c r="K35" s="175">
        <v>8</v>
      </c>
      <c r="L35" s="175">
        <v>24</v>
      </c>
      <c r="M35" s="178">
        <v>42606</v>
      </c>
      <c r="N35" s="177">
        <f t="shared" si="0"/>
        <v>42606.498749999999</v>
      </c>
      <c r="O35" s="175">
        <v>128.28700000000001</v>
      </c>
      <c r="P35" s="175">
        <v>2.4321280000000001</v>
      </c>
      <c r="Q35" s="175" t="s">
        <v>350</v>
      </c>
      <c r="AF35" s="175"/>
    </row>
    <row r="36" spans="1:32" x14ac:dyDescent="0.25">
      <c r="A36" s="175" t="s">
        <v>349</v>
      </c>
      <c r="B36" s="175" t="s">
        <v>350</v>
      </c>
      <c r="C36" s="175" t="s">
        <v>213</v>
      </c>
      <c r="D36" s="175">
        <v>20160824</v>
      </c>
      <c r="E36" s="175" t="s">
        <v>381</v>
      </c>
      <c r="F36" s="175">
        <v>10000</v>
      </c>
      <c r="G36" s="175">
        <v>128.28700000000001</v>
      </c>
      <c r="H36" s="175">
        <v>2.4321280000000001</v>
      </c>
      <c r="I36" s="175"/>
      <c r="J36" s="175">
        <v>2016</v>
      </c>
      <c r="K36" s="175">
        <v>8</v>
      </c>
      <c r="L36" s="175">
        <v>24</v>
      </c>
      <c r="M36" s="178">
        <v>42606</v>
      </c>
      <c r="N36" s="177">
        <f t="shared" si="0"/>
        <v>42606.498749999999</v>
      </c>
      <c r="O36" s="175">
        <v>128.28700000000001</v>
      </c>
      <c r="P36" s="175">
        <v>2.4321280000000001</v>
      </c>
      <c r="Q36" s="175" t="s">
        <v>350</v>
      </c>
      <c r="AF36" s="175"/>
    </row>
    <row r="37" spans="1:32" x14ac:dyDescent="0.25">
      <c r="A37" s="175" t="s">
        <v>349</v>
      </c>
      <c r="B37" s="175" t="s">
        <v>350</v>
      </c>
      <c r="C37" s="175" t="s">
        <v>213</v>
      </c>
      <c r="D37" s="175">
        <v>20160830</v>
      </c>
      <c r="E37" s="175" t="s">
        <v>382</v>
      </c>
      <c r="F37" s="175">
        <v>5000</v>
      </c>
      <c r="G37" s="175">
        <v>128.13</v>
      </c>
      <c r="H37" s="175">
        <v>2.4536259999999999</v>
      </c>
      <c r="I37" s="175"/>
      <c r="J37" s="175">
        <v>2016</v>
      </c>
      <c r="K37" s="175">
        <v>8</v>
      </c>
      <c r="L37" s="175">
        <v>30</v>
      </c>
      <c r="M37" s="178">
        <v>42612</v>
      </c>
      <c r="N37" s="177">
        <f t="shared" si="0"/>
        <v>42612.60565972222</v>
      </c>
      <c r="O37" s="175">
        <v>128.13</v>
      </c>
      <c r="P37" s="175">
        <v>2.4536259999999999</v>
      </c>
      <c r="Q37" s="175" t="s">
        <v>350</v>
      </c>
      <c r="AF37" s="175"/>
    </row>
    <row r="38" spans="1:32" x14ac:dyDescent="0.25">
      <c r="A38" s="175" t="s">
        <v>349</v>
      </c>
      <c r="B38" s="175" t="s">
        <v>350</v>
      </c>
      <c r="C38" s="175" t="s">
        <v>213</v>
      </c>
      <c r="D38" s="175">
        <v>20160830</v>
      </c>
      <c r="E38" s="175" t="s">
        <v>383</v>
      </c>
      <c r="F38" s="175">
        <v>5000</v>
      </c>
      <c r="G38" s="175">
        <v>128.13</v>
      </c>
      <c r="H38" s="175">
        <v>2.4536259999999999</v>
      </c>
      <c r="I38" s="175"/>
      <c r="J38" s="175">
        <v>2016</v>
      </c>
      <c r="K38" s="175">
        <v>8</v>
      </c>
      <c r="L38" s="175">
        <v>30</v>
      </c>
      <c r="M38" s="178">
        <v>42612</v>
      </c>
      <c r="N38" s="177">
        <f t="shared" si="0"/>
        <v>42612.605671296296</v>
      </c>
      <c r="O38" s="175">
        <v>128.13</v>
      </c>
      <c r="P38" s="175">
        <v>2.4536259999999999</v>
      </c>
      <c r="Q38" s="175" t="s">
        <v>350</v>
      </c>
      <c r="AF38" s="175"/>
    </row>
    <row r="39" spans="1:32" x14ac:dyDescent="0.25">
      <c r="A39" s="175" t="s">
        <v>349</v>
      </c>
      <c r="B39" s="175" t="s">
        <v>350</v>
      </c>
      <c r="C39" s="175" t="s">
        <v>213</v>
      </c>
      <c r="D39" s="175">
        <v>20160830</v>
      </c>
      <c r="E39" s="175" t="s">
        <v>383</v>
      </c>
      <c r="F39" s="175">
        <v>5000</v>
      </c>
      <c r="G39" s="175">
        <v>128.13</v>
      </c>
      <c r="H39" s="175">
        <v>2.4536259999999999</v>
      </c>
      <c r="I39" s="175"/>
      <c r="J39" s="175">
        <v>2016</v>
      </c>
      <c r="K39" s="175">
        <v>8</v>
      </c>
      <c r="L39" s="175">
        <v>30</v>
      </c>
      <c r="M39" s="178">
        <v>42612</v>
      </c>
      <c r="N39" s="177">
        <f t="shared" si="0"/>
        <v>42612.605671296296</v>
      </c>
      <c r="O39" s="175">
        <v>128.13</v>
      </c>
      <c r="P39" s="175">
        <v>2.4536259999999999</v>
      </c>
      <c r="Q39" s="175" t="s">
        <v>350</v>
      </c>
      <c r="AF39" s="175"/>
    </row>
    <row r="40" spans="1:32" x14ac:dyDescent="0.25">
      <c r="A40" s="175" t="s">
        <v>349</v>
      </c>
      <c r="B40" s="175" t="s">
        <v>350</v>
      </c>
      <c r="C40" s="175" t="s">
        <v>213</v>
      </c>
      <c r="D40" s="175">
        <v>20160830</v>
      </c>
      <c r="E40" s="175" t="s">
        <v>383</v>
      </c>
      <c r="F40" s="175">
        <v>5000</v>
      </c>
      <c r="G40" s="175">
        <v>128.13</v>
      </c>
      <c r="H40" s="175">
        <v>2.4536259999999999</v>
      </c>
      <c r="I40" s="175"/>
      <c r="J40" s="175">
        <v>2016</v>
      </c>
      <c r="K40" s="175">
        <v>8</v>
      </c>
      <c r="L40" s="175">
        <v>30</v>
      </c>
      <c r="M40" s="178">
        <v>42612</v>
      </c>
      <c r="N40" s="177">
        <f t="shared" si="0"/>
        <v>42612.605671296296</v>
      </c>
      <c r="O40" s="175">
        <v>128.13</v>
      </c>
      <c r="P40" s="175">
        <v>2.4536259999999999</v>
      </c>
      <c r="Q40" s="175" t="s">
        <v>350</v>
      </c>
      <c r="AF40" s="175"/>
    </row>
    <row r="41" spans="1:32" x14ac:dyDescent="0.25">
      <c r="A41" s="175" t="s">
        <v>349</v>
      </c>
      <c r="B41" s="175" t="s">
        <v>350</v>
      </c>
      <c r="C41" s="175" t="s">
        <v>213</v>
      </c>
      <c r="D41" s="175">
        <v>20160830</v>
      </c>
      <c r="E41" s="175" t="s">
        <v>383</v>
      </c>
      <c r="F41" s="175">
        <v>5000</v>
      </c>
      <c r="G41" s="175">
        <v>128.13</v>
      </c>
      <c r="H41" s="175">
        <v>2.4536259999999999</v>
      </c>
      <c r="I41" s="175"/>
      <c r="J41" s="175">
        <v>2016</v>
      </c>
      <c r="K41" s="175">
        <v>8</v>
      </c>
      <c r="L41" s="175">
        <v>30</v>
      </c>
      <c r="M41" s="178">
        <v>42612</v>
      </c>
      <c r="N41" s="177">
        <f t="shared" si="0"/>
        <v>42612.605671296296</v>
      </c>
      <c r="O41" s="175">
        <v>128.13</v>
      </c>
      <c r="P41" s="175">
        <v>2.4536259999999999</v>
      </c>
      <c r="Q41" s="175" t="s">
        <v>350</v>
      </c>
      <c r="AF41" s="175"/>
    </row>
    <row r="42" spans="1:32" x14ac:dyDescent="0.25">
      <c r="A42" s="175" t="s">
        <v>349</v>
      </c>
      <c r="B42" s="175" t="s">
        <v>350</v>
      </c>
      <c r="C42" s="175" t="s">
        <v>213</v>
      </c>
      <c r="D42" s="175">
        <v>20160830</v>
      </c>
      <c r="E42" s="175" t="s">
        <v>383</v>
      </c>
      <c r="F42" s="175">
        <v>5000</v>
      </c>
      <c r="G42" s="175">
        <v>128.13</v>
      </c>
      <c r="H42" s="175">
        <v>2.4536259999999999</v>
      </c>
      <c r="I42" s="175"/>
      <c r="J42" s="175">
        <v>2016</v>
      </c>
      <c r="K42" s="175">
        <v>8</v>
      </c>
      <c r="L42" s="175">
        <v>30</v>
      </c>
      <c r="M42" s="178">
        <v>42612</v>
      </c>
      <c r="N42" s="177">
        <f t="shared" si="0"/>
        <v>42612.605671296296</v>
      </c>
      <c r="O42" s="175">
        <v>128.13</v>
      </c>
      <c r="P42" s="175">
        <v>2.4536259999999999</v>
      </c>
      <c r="Q42" s="175" t="s">
        <v>350</v>
      </c>
      <c r="AF42" s="175"/>
    </row>
    <row r="43" spans="1:32" x14ac:dyDescent="0.25">
      <c r="A43" s="175" t="s">
        <v>349</v>
      </c>
      <c r="B43" s="175" t="s">
        <v>350</v>
      </c>
      <c r="C43" s="175" t="s">
        <v>213</v>
      </c>
      <c r="D43" s="175">
        <v>20160830</v>
      </c>
      <c r="E43" s="175" t="s">
        <v>384</v>
      </c>
      <c r="F43" s="175">
        <v>5000</v>
      </c>
      <c r="G43" s="175">
        <v>128</v>
      </c>
      <c r="H43" s="175">
        <v>2.4791850000000002</v>
      </c>
      <c r="I43" s="175"/>
      <c r="J43" s="175">
        <v>2016</v>
      </c>
      <c r="K43" s="175">
        <v>8</v>
      </c>
      <c r="L43" s="175">
        <v>30</v>
      </c>
      <c r="M43" s="178">
        <v>42612</v>
      </c>
      <c r="N43" s="177">
        <f t="shared" si="0"/>
        <v>42612.605810185189</v>
      </c>
      <c r="O43" s="175">
        <v>128</v>
      </c>
      <c r="P43" s="175">
        <v>2.4791850000000002</v>
      </c>
      <c r="Q43" s="175" t="s">
        <v>350</v>
      </c>
      <c r="AF43" s="175"/>
    </row>
    <row r="44" spans="1:32" x14ac:dyDescent="0.25">
      <c r="A44" s="175" t="s">
        <v>349</v>
      </c>
      <c r="B44" s="175" t="s">
        <v>350</v>
      </c>
      <c r="C44" s="175" t="s">
        <v>213</v>
      </c>
      <c r="D44" s="175">
        <v>20160830</v>
      </c>
      <c r="E44" s="175" t="s">
        <v>384</v>
      </c>
      <c r="F44" s="175">
        <v>5000</v>
      </c>
      <c r="G44" s="175">
        <v>128</v>
      </c>
      <c r="H44" s="175">
        <v>2.4791850000000002</v>
      </c>
      <c r="I44" s="175"/>
      <c r="J44" s="175">
        <v>2016</v>
      </c>
      <c r="K44" s="175">
        <v>8</v>
      </c>
      <c r="L44" s="175">
        <v>30</v>
      </c>
      <c r="M44" s="178">
        <v>42612</v>
      </c>
      <c r="N44" s="177">
        <f t="shared" si="0"/>
        <v>42612.605810185189</v>
      </c>
      <c r="O44" s="175">
        <v>128</v>
      </c>
      <c r="P44" s="175">
        <v>2.4791850000000002</v>
      </c>
      <c r="Q44" s="175" t="s">
        <v>350</v>
      </c>
      <c r="AF44" s="175"/>
    </row>
    <row r="45" spans="1:32" x14ac:dyDescent="0.25">
      <c r="A45" s="175" t="s">
        <v>349</v>
      </c>
      <c r="B45" s="175" t="s">
        <v>350</v>
      </c>
      <c r="C45" s="175" t="s">
        <v>213</v>
      </c>
      <c r="D45" s="175">
        <v>20160830</v>
      </c>
      <c r="E45" s="175" t="s">
        <v>384</v>
      </c>
      <c r="F45" s="175">
        <v>5000</v>
      </c>
      <c r="G45" s="175">
        <v>128</v>
      </c>
      <c r="H45" s="175">
        <v>2.4791850000000002</v>
      </c>
      <c r="I45" s="175"/>
      <c r="J45" s="175">
        <v>2016</v>
      </c>
      <c r="K45" s="175">
        <v>8</v>
      </c>
      <c r="L45" s="175">
        <v>30</v>
      </c>
      <c r="M45" s="178">
        <v>42612</v>
      </c>
      <c r="N45" s="177">
        <f t="shared" si="0"/>
        <v>42612.605810185189</v>
      </c>
      <c r="O45" s="175">
        <v>128</v>
      </c>
      <c r="P45" s="175">
        <v>2.4791850000000002</v>
      </c>
      <c r="Q45" s="175" t="s">
        <v>350</v>
      </c>
      <c r="AF45" s="175"/>
    </row>
    <row r="46" spans="1:32" x14ac:dyDescent="0.25">
      <c r="A46" s="175" t="s">
        <v>349</v>
      </c>
      <c r="B46" s="175" t="s">
        <v>350</v>
      </c>
      <c r="C46" s="175" t="s">
        <v>213</v>
      </c>
      <c r="D46" s="175">
        <v>20160831</v>
      </c>
      <c r="E46" s="175" t="s">
        <v>385</v>
      </c>
      <c r="F46" s="175">
        <v>5000</v>
      </c>
      <c r="G46" s="175">
        <v>129.756</v>
      </c>
      <c r="H46" s="175">
        <v>2.1235439999999999</v>
      </c>
      <c r="I46" s="175"/>
      <c r="J46" s="175">
        <v>2016</v>
      </c>
      <c r="K46" s="175">
        <v>8</v>
      </c>
      <c r="L46" s="175">
        <v>31</v>
      </c>
      <c r="M46" s="178">
        <v>42613</v>
      </c>
      <c r="N46" s="177">
        <f t="shared" si="0"/>
        <v>42613.6799537037</v>
      </c>
      <c r="O46" s="175">
        <v>129.756</v>
      </c>
      <c r="P46" s="175">
        <v>2.1235439999999999</v>
      </c>
      <c r="Q46" s="175" t="s">
        <v>350</v>
      </c>
      <c r="AF46" s="175"/>
    </row>
    <row r="47" spans="1:32" x14ac:dyDescent="0.25">
      <c r="A47" s="175" t="s">
        <v>349</v>
      </c>
      <c r="B47" s="175" t="s">
        <v>350</v>
      </c>
      <c r="C47" s="175" t="s">
        <v>213</v>
      </c>
      <c r="D47" s="175">
        <v>20160831</v>
      </c>
      <c r="E47" s="175" t="s">
        <v>386</v>
      </c>
      <c r="F47" s="175">
        <v>10000</v>
      </c>
      <c r="G47" s="175">
        <v>128.01900000000001</v>
      </c>
      <c r="H47" s="175">
        <v>2.4630679999999998</v>
      </c>
      <c r="I47" s="175"/>
      <c r="J47" s="175">
        <v>2016</v>
      </c>
      <c r="K47" s="175">
        <v>8</v>
      </c>
      <c r="L47" s="175">
        <v>31</v>
      </c>
      <c r="M47" s="178">
        <v>42613</v>
      </c>
      <c r="N47" s="177">
        <f t="shared" si="0"/>
        <v>42613.692453703705</v>
      </c>
      <c r="O47" s="175">
        <v>128.01900000000001</v>
      </c>
      <c r="P47" s="175">
        <v>2.4630679999999998</v>
      </c>
      <c r="Q47" s="175" t="s">
        <v>350</v>
      </c>
      <c r="AF47" s="175"/>
    </row>
    <row r="48" spans="1:32" x14ac:dyDescent="0.25">
      <c r="A48" s="175" t="s">
        <v>349</v>
      </c>
      <c r="B48" s="175" t="s">
        <v>350</v>
      </c>
      <c r="C48" s="175" t="s">
        <v>213</v>
      </c>
      <c r="D48" s="175">
        <v>20160831</v>
      </c>
      <c r="E48" s="175" t="s">
        <v>386</v>
      </c>
      <c r="F48" s="175">
        <v>10000</v>
      </c>
      <c r="G48" s="175">
        <v>128.01900000000001</v>
      </c>
      <c r="H48" s="175">
        <v>2.4630679999999998</v>
      </c>
      <c r="I48" s="175"/>
      <c r="J48" s="175">
        <v>2016</v>
      </c>
      <c r="K48" s="175">
        <v>8</v>
      </c>
      <c r="L48" s="175">
        <v>31</v>
      </c>
      <c r="M48" s="178">
        <v>42613</v>
      </c>
      <c r="N48" s="177">
        <f t="shared" si="0"/>
        <v>42613.692453703705</v>
      </c>
      <c r="O48" s="175">
        <v>128.01900000000001</v>
      </c>
      <c r="P48" s="175">
        <v>2.4630679999999998</v>
      </c>
      <c r="Q48" s="175" t="s">
        <v>350</v>
      </c>
      <c r="AF48" s="175"/>
    </row>
    <row r="49" spans="1:32" x14ac:dyDescent="0.25">
      <c r="A49" s="175" t="s">
        <v>387</v>
      </c>
      <c r="B49" s="175" t="s">
        <v>353</v>
      </c>
      <c r="C49" s="175" t="s">
        <v>213</v>
      </c>
      <c r="D49" s="175">
        <v>20160708</v>
      </c>
      <c r="E49" s="175" t="s">
        <v>388</v>
      </c>
      <c r="F49" s="175">
        <v>100000</v>
      </c>
      <c r="G49" s="175">
        <v>108.584</v>
      </c>
      <c r="H49" s="175">
        <v>1.1260399999999999</v>
      </c>
      <c r="I49" s="175"/>
      <c r="J49" s="175">
        <v>2016</v>
      </c>
      <c r="K49" s="175">
        <v>7</v>
      </c>
      <c r="L49" s="175">
        <v>8</v>
      </c>
      <c r="M49" s="178">
        <v>42559</v>
      </c>
      <c r="N49" s="177">
        <f t="shared" si="0"/>
        <v>42559.50644675926</v>
      </c>
      <c r="O49" s="175">
        <v>108.584</v>
      </c>
      <c r="P49" s="175">
        <v>1.1260399999999999</v>
      </c>
      <c r="Q49" s="175" t="s">
        <v>353</v>
      </c>
      <c r="AF49" s="175"/>
    </row>
    <row r="50" spans="1:32" x14ac:dyDescent="0.25">
      <c r="A50" s="175" t="s">
        <v>387</v>
      </c>
      <c r="B50" s="175" t="s">
        <v>353</v>
      </c>
      <c r="C50" s="175" t="s">
        <v>213</v>
      </c>
      <c r="D50" s="175">
        <v>20160711</v>
      </c>
      <c r="E50" s="175" t="s">
        <v>389</v>
      </c>
      <c r="F50" s="175">
        <v>10000</v>
      </c>
      <c r="G50" s="175">
        <v>107.239</v>
      </c>
      <c r="H50" s="175">
        <v>1.6295189999999999</v>
      </c>
      <c r="I50" s="175"/>
      <c r="J50" s="175">
        <v>2016</v>
      </c>
      <c r="K50" s="175">
        <v>7</v>
      </c>
      <c r="L50" s="175">
        <v>11</v>
      </c>
      <c r="M50" s="178">
        <v>42562</v>
      </c>
      <c r="N50" s="177">
        <f t="shared" si="0"/>
        <v>42562.437962962962</v>
      </c>
      <c r="O50" s="175">
        <v>107.239</v>
      </c>
      <c r="P50" s="175">
        <v>1.6295189999999999</v>
      </c>
      <c r="Q50" s="175" t="s">
        <v>353</v>
      </c>
      <c r="AF50" s="175"/>
    </row>
    <row r="51" spans="1:32" x14ac:dyDescent="0.25">
      <c r="A51" s="175" t="s">
        <v>387</v>
      </c>
      <c r="B51" s="175" t="s">
        <v>353</v>
      </c>
      <c r="C51" s="175" t="s">
        <v>213</v>
      </c>
      <c r="D51" s="175">
        <v>20160711</v>
      </c>
      <c r="E51" s="175" t="s">
        <v>389</v>
      </c>
      <c r="F51" s="175">
        <v>10000</v>
      </c>
      <c r="G51" s="175">
        <v>107.777</v>
      </c>
      <c r="H51" s="175">
        <v>1.4258409999999999</v>
      </c>
      <c r="I51" s="175"/>
      <c r="J51" s="175">
        <v>2016</v>
      </c>
      <c r="K51" s="175">
        <v>7</v>
      </c>
      <c r="L51" s="175">
        <v>11</v>
      </c>
      <c r="M51" s="178">
        <v>42562</v>
      </c>
      <c r="N51" s="177">
        <f t="shared" si="0"/>
        <v>42562.437962962962</v>
      </c>
      <c r="O51" s="175">
        <v>107.777</v>
      </c>
      <c r="P51" s="175">
        <v>1.4258409999999999</v>
      </c>
      <c r="Q51" s="175" t="s">
        <v>353</v>
      </c>
      <c r="AF51" s="175"/>
    </row>
    <row r="52" spans="1:32" x14ac:dyDescent="0.25">
      <c r="A52" s="175" t="s">
        <v>387</v>
      </c>
      <c r="B52" s="175" t="s">
        <v>353</v>
      </c>
      <c r="C52" s="175" t="s">
        <v>213</v>
      </c>
      <c r="D52" s="175">
        <v>20160711</v>
      </c>
      <c r="E52" s="175" t="s">
        <v>389</v>
      </c>
      <c r="F52" s="175">
        <v>10000</v>
      </c>
      <c r="G52" s="175">
        <v>107.777</v>
      </c>
      <c r="H52" s="175">
        <v>1.4258409999999999</v>
      </c>
      <c r="I52" s="175"/>
      <c r="J52" s="175">
        <v>2016</v>
      </c>
      <c r="K52" s="175">
        <v>7</v>
      </c>
      <c r="L52" s="175">
        <v>11</v>
      </c>
      <c r="M52" s="178">
        <v>42562</v>
      </c>
      <c r="N52" s="177">
        <f t="shared" si="0"/>
        <v>42562.437962962962</v>
      </c>
      <c r="O52" s="175">
        <v>107.777</v>
      </c>
      <c r="P52" s="175">
        <v>1.4258409999999999</v>
      </c>
      <c r="Q52" s="175" t="s">
        <v>353</v>
      </c>
      <c r="AF52" s="175"/>
    </row>
    <row r="53" spans="1:32" x14ac:dyDescent="0.25">
      <c r="A53" s="175" t="s">
        <v>387</v>
      </c>
      <c r="B53" s="175" t="s">
        <v>353</v>
      </c>
      <c r="C53" s="175" t="s">
        <v>213</v>
      </c>
      <c r="D53" s="175">
        <v>20160711</v>
      </c>
      <c r="E53" s="175" t="s">
        <v>390</v>
      </c>
      <c r="F53" s="175">
        <v>15000</v>
      </c>
      <c r="G53" s="175">
        <v>107.824</v>
      </c>
      <c r="H53" s="175">
        <v>1.408107</v>
      </c>
      <c r="I53" s="175"/>
      <c r="J53" s="175">
        <v>2016</v>
      </c>
      <c r="K53" s="175">
        <v>7</v>
      </c>
      <c r="L53" s="175">
        <v>11</v>
      </c>
      <c r="M53" s="178">
        <v>42562</v>
      </c>
      <c r="N53" s="177">
        <f t="shared" si="0"/>
        <v>42562.673564814817</v>
      </c>
      <c r="O53" s="175">
        <v>107.824</v>
      </c>
      <c r="P53" s="175">
        <v>1.408107</v>
      </c>
      <c r="Q53" s="175" t="s">
        <v>353</v>
      </c>
      <c r="AF53" s="175"/>
    </row>
    <row r="54" spans="1:32" x14ac:dyDescent="0.25">
      <c r="A54" s="175" t="s">
        <v>387</v>
      </c>
      <c r="B54" s="175" t="s">
        <v>353</v>
      </c>
      <c r="C54" s="175" t="s">
        <v>213</v>
      </c>
      <c r="D54" s="175">
        <v>20160711</v>
      </c>
      <c r="E54" s="175" t="s">
        <v>390</v>
      </c>
      <c r="F54" s="175">
        <v>15000</v>
      </c>
      <c r="G54" s="175">
        <v>107.449</v>
      </c>
      <c r="H54" s="175">
        <v>1.549868</v>
      </c>
      <c r="I54" s="175"/>
      <c r="J54" s="175">
        <v>2016</v>
      </c>
      <c r="K54" s="175">
        <v>7</v>
      </c>
      <c r="L54" s="175">
        <v>11</v>
      </c>
      <c r="M54" s="178">
        <v>42562</v>
      </c>
      <c r="N54" s="177">
        <f t="shared" si="0"/>
        <v>42562.673564814817</v>
      </c>
      <c r="O54" s="175">
        <v>107.449</v>
      </c>
      <c r="P54" s="175">
        <v>1.549868</v>
      </c>
      <c r="Q54" s="175" t="s">
        <v>353</v>
      </c>
      <c r="AF54" s="175"/>
    </row>
    <row r="55" spans="1:32" x14ac:dyDescent="0.25">
      <c r="A55" s="175" t="s">
        <v>387</v>
      </c>
      <c r="B55" s="175" t="s">
        <v>353</v>
      </c>
      <c r="C55" s="175" t="s">
        <v>213</v>
      </c>
      <c r="D55" s="175">
        <v>20160713</v>
      </c>
      <c r="E55" s="175" t="s">
        <v>391</v>
      </c>
      <c r="F55" s="175">
        <v>50000</v>
      </c>
      <c r="G55" s="175">
        <v>107.86799999999999</v>
      </c>
      <c r="H55" s="175">
        <v>1.378984</v>
      </c>
      <c r="I55" s="175"/>
      <c r="J55" s="175">
        <v>2016</v>
      </c>
      <c r="K55" s="175">
        <v>7</v>
      </c>
      <c r="L55" s="175">
        <v>13</v>
      </c>
      <c r="M55" s="178">
        <v>42564</v>
      </c>
      <c r="N55" s="177">
        <f t="shared" si="0"/>
        <v>42564.573206018518</v>
      </c>
      <c r="O55" s="175">
        <v>107.86799999999999</v>
      </c>
      <c r="P55" s="175">
        <v>1.378984</v>
      </c>
      <c r="Q55" s="175" t="s">
        <v>353</v>
      </c>
      <c r="AF55" s="175"/>
    </row>
    <row r="56" spans="1:32" x14ac:dyDescent="0.25">
      <c r="A56" s="175" t="s">
        <v>387</v>
      </c>
      <c r="B56" s="175" t="s">
        <v>353</v>
      </c>
      <c r="C56" s="175" t="s">
        <v>213</v>
      </c>
      <c r="D56" s="175">
        <v>20160713</v>
      </c>
      <c r="E56" s="175" t="s">
        <v>392</v>
      </c>
      <c r="F56" s="175">
        <v>50000</v>
      </c>
      <c r="G56" s="175">
        <v>107.86799999999999</v>
      </c>
      <c r="H56" s="175">
        <v>1.378984</v>
      </c>
      <c r="I56" s="175"/>
      <c r="J56" s="175">
        <v>2016</v>
      </c>
      <c r="K56" s="175">
        <v>7</v>
      </c>
      <c r="L56" s="175">
        <v>13</v>
      </c>
      <c r="M56" s="178">
        <v>42564</v>
      </c>
      <c r="N56" s="177">
        <f t="shared" si="0"/>
        <v>42564.573321759257</v>
      </c>
      <c r="O56" s="175">
        <v>107.86799999999999</v>
      </c>
      <c r="P56" s="175">
        <v>1.378984</v>
      </c>
      <c r="Q56" s="175" t="s">
        <v>353</v>
      </c>
      <c r="AF56" s="175"/>
    </row>
    <row r="57" spans="1:32" x14ac:dyDescent="0.25">
      <c r="A57" s="175" t="s">
        <v>387</v>
      </c>
      <c r="B57" s="175" t="s">
        <v>353</v>
      </c>
      <c r="C57" s="175" t="s">
        <v>213</v>
      </c>
      <c r="D57" s="175">
        <v>20160714</v>
      </c>
      <c r="E57" s="175" t="s">
        <v>393</v>
      </c>
      <c r="F57" s="175">
        <v>50000</v>
      </c>
      <c r="G57" s="175">
        <v>108.29600000000001</v>
      </c>
      <c r="H57" s="175">
        <v>1.2140409999999999</v>
      </c>
      <c r="I57" s="175"/>
      <c r="J57" s="175">
        <v>2016</v>
      </c>
      <c r="K57" s="175">
        <v>7</v>
      </c>
      <c r="L57" s="175">
        <v>14</v>
      </c>
      <c r="M57" s="178">
        <v>42565</v>
      </c>
      <c r="N57" s="177">
        <f t="shared" si="0"/>
        <v>42565.544733796298</v>
      </c>
      <c r="O57" s="175">
        <v>108.29600000000001</v>
      </c>
      <c r="P57" s="175">
        <v>1.2140409999999999</v>
      </c>
      <c r="Q57" s="175" t="s">
        <v>353</v>
      </c>
      <c r="AF57" s="175"/>
    </row>
    <row r="58" spans="1:32" x14ac:dyDescent="0.25">
      <c r="A58" s="175" t="s">
        <v>387</v>
      </c>
      <c r="B58" s="175" t="s">
        <v>353</v>
      </c>
      <c r="C58" s="175" t="s">
        <v>213</v>
      </c>
      <c r="D58" s="175">
        <v>20160714</v>
      </c>
      <c r="E58" s="175" t="s">
        <v>394</v>
      </c>
      <c r="F58" s="175">
        <v>50000</v>
      </c>
      <c r="G58" s="175">
        <v>108.29600000000001</v>
      </c>
      <c r="H58" s="175">
        <v>1.2140409999999999</v>
      </c>
      <c r="I58" s="175"/>
      <c r="J58" s="175">
        <v>2016</v>
      </c>
      <c r="K58" s="175">
        <v>7</v>
      </c>
      <c r="L58" s="175">
        <v>14</v>
      </c>
      <c r="M58" s="178">
        <v>42565</v>
      </c>
      <c r="N58" s="177">
        <f t="shared" si="0"/>
        <v>42565.54488425926</v>
      </c>
      <c r="O58" s="175">
        <v>108.29600000000001</v>
      </c>
      <c r="P58" s="175">
        <v>1.2140409999999999</v>
      </c>
      <c r="Q58" s="175" t="s">
        <v>353</v>
      </c>
      <c r="AF58" s="175"/>
    </row>
    <row r="59" spans="1:32" x14ac:dyDescent="0.25">
      <c r="A59" s="175" t="s">
        <v>387</v>
      </c>
      <c r="B59" s="175" t="s">
        <v>353</v>
      </c>
      <c r="C59" s="175" t="s">
        <v>213</v>
      </c>
      <c r="D59" s="175">
        <v>20160714</v>
      </c>
      <c r="E59" s="175" t="s">
        <v>395</v>
      </c>
      <c r="F59" s="175">
        <v>50000</v>
      </c>
      <c r="G59" s="175">
        <v>108.38</v>
      </c>
      <c r="H59" s="175">
        <v>1.1823790000000001</v>
      </c>
      <c r="I59" s="175"/>
      <c r="J59" s="175">
        <v>2016</v>
      </c>
      <c r="K59" s="175">
        <v>7</v>
      </c>
      <c r="L59" s="175">
        <v>14</v>
      </c>
      <c r="M59" s="178">
        <v>42565</v>
      </c>
      <c r="N59" s="177">
        <f t="shared" si="0"/>
        <v>42565.544907407406</v>
      </c>
      <c r="O59" s="175">
        <v>108.38</v>
      </c>
      <c r="P59" s="175">
        <v>1.1823790000000001</v>
      </c>
      <c r="Q59" s="175" t="s">
        <v>353</v>
      </c>
      <c r="AF59" s="175"/>
    </row>
    <row r="60" spans="1:32" x14ac:dyDescent="0.25">
      <c r="A60" s="175" t="s">
        <v>387</v>
      </c>
      <c r="B60" s="175" t="s">
        <v>353</v>
      </c>
      <c r="C60" s="175" t="s">
        <v>213</v>
      </c>
      <c r="D60" s="175">
        <v>20160714</v>
      </c>
      <c r="E60" s="175" t="s">
        <v>396</v>
      </c>
      <c r="F60" s="175">
        <v>10000</v>
      </c>
      <c r="G60" s="175">
        <v>107.56699999999999</v>
      </c>
      <c r="H60" s="175">
        <v>1.4900929999999999</v>
      </c>
      <c r="I60" s="175"/>
      <c r="J60" s="175">
        <v>2016</v>
      </c>
      <c r="K60" s="175">
        <v>7</v>
      </c>
      <c r="L60" s="175">
        <v>14</v>
      </c>
      <c r="M60" s="178">
        <v>42565</v>
      </c>
      <c r="N60" s="177">
        <f t="shared" si="0"/>
        <v>42565.631354166668</v>
      </c>
      <c r="O60" s="175">
        <v>107.56699999999999</v>
      </c>
      <c r="P60" s="175">
        <v>1.4900929999999999</v>
      </c>
      <c r="Q60" s="175" t="s">
        <v>353</v>
      </c>
      <c r="AF60" s="175"/>
    </row>
    <row r="61" spans="1:32" x14ac:dyDescent="0.25">
      <c r="A61" s="175" t="s">
        <v>387</v>
      </c>
      <c r="B61" s="175" t="s">
        <v>353</v>
      </c>
      <c r="C61" s="175" t="s">
        <v>213</v>
      </c>
      <c r="D61" s="175">
        <v>20160714</v>
      </c>
      <c r="E61" s="175" t="s">
        <v>396</v>
      </c>
      <c r="F61" s="175">
        <v>10000</v>
      </c>
      <c r="G61" s="175">
        <v>107.56699999999999</v>
      </c>
      <c r="H61" s="175">
        <v>1.4900929999999999</v>
      </c>
      <c r="I61" s="175"/>
      <c r="J61" s="175">
        <v>2016</v>
      </c>
      <c r="K61" s="175">
        <v>7</v>
      </c>
      <c r="L61" s="175">
        <v>14</v>
      </c>
      <c r="M61" s="178">
        <v>42565</v>
      </c>
      <c r="N61" s="177">
        <f t="shared" si="0"/>
        <v>42565.631354166668</v>
      </c>
      <c r="O61" s="175">
        <v>107.56699999999999</v>
      </c>
      <c r="P61" s="175">
        <v>1.4900929999999999</v>
      </c>
      <c r="Q61" s="175" t="s">
        <v>353</v>
      </c>
      <c r="AF61" s="175"/>
    </row>
    <row r="62" spans="1:32" x14ac:dyDescent="0.25">
      <c r="A62" s="175" t="s">
        <v>387</v>
      </c>
      <c r="B62" s="175" t="s">
        <v>353</v>
      </c>
      <c r="C62" s="175" t="s">
        <v>213</v>
      </c>
      <c r="D62" s="175">
        <v>20160715</v>
      </c>
      <c r="E62" s="175" t="s">
        <v>397</v>
      </c>
      <c r="F62" s="175">
        <v>30000</v>
      </c>
      <c r="G62" s="175">
        <v>107.31699999999999</v>
      </c>
      <c r="H62" s="175">
        <v>1.5823480000000001</v>
      </c>
      <c r="I62" s="175"/>
      <c r="J62" s="175">
        <v>2016</v>
      </c>
      <c r="K62" s="175">
        <v>7</v>
      </c>
      <c r="L62" s="175">
        <v>15</v>
      </c>
      <c r="M62" s="178">
        <v>42566</v>
      </c>
      <c r="N62" s="177">
        <f t="shared" si="0"/>
        <v>42566.627708333333</v>
      </c>
      <c r="O62" s="175">
        <v>107.31699999999999</v>
      </c>
      <c r="P62" s="175">
        <v>1.5823480000000001</v>
      </c>
      <c r="Q62" s="175" t="s">
        <v>353</v>
      </c>
      <c r="AF62" s="175"/>
    </row>
    <row r="63" spans="1:32" x14ac:dyDescent="0.25">
      <c r="A63" s="175" t="s">
        <v>387</v>
      </c>
      <c r="B63" s="175" t="s">
        <v>353</v>
      </c>
      <c r="C63" s="175" t="s">
        <v>213</v>
      </c>
      <c r="D63" s="175">
        <v>20160715</v>
      </c>
      <c r="E63" s="175" t="s">
        <v>397</v>
      </c>
      <c r="F63" s="175">
        <v>30000</v>
      </c>
      <c r="G63" s="175">
        <v>107.31699999999999</v>
      </c>
      <c r="H63" s="175">
        <v>1.5823480000000001</v>
      </c>
      <c r="I63" s="175"/>
      <c r="J63" s="175">
        <v>2016</v>
      </c>
      <c r="K63" s="175">
        <v>7</v>
      </c>
      <c r="L63" s="175">
        <v>15</v>
      </c>
      <c r="M63" s="178">
        <v>42566</v>
      </c>
      <c r="N63" s="177">
        <f t="shared" si="0"/>
        <v>42566.627708333333</v>
      </c>
      <c r="O63" s="175">
        <v>107.31699999999999</v>
      </c>
      <c r="P63" s="175">
        <v>1.5823480000000001</v>
      </c>
      <c r="Q63" s="175" t="s">
        <v>353</v>
      </c>
      <c r="AF63" s="175"/>
    </row>
    <row r="64" spans="1:32" x14ac:dyDescent="0.25">
      <c r="A64" s="175" t="s">
        <v>387</v>
      </c>
      <c r="B64" s="175" t="s">
        <v>353</v>
      </c>
      <c r="C64" s="175" t="s">
        <v>213</v>
      </c>
      <c r="D64" s="175">
        <v>20160720</v>
      </c>
      <c r="E64" s="175" t="s">
        <v>398</v>
      </c>
      <c r="F64" s="175">
        <v>1000000</v>
      </c>
      <c r="G64" s="175">
        <v>107.86499999999999</v>
      </c>
      <c r="H64" s="175">
        <v>1.357945</v>
      </c>
      <c r="I64" s="175"/>
      <c r="J64" s="175">
        <v>2016</v>
      </c>
      <c r="K64" s="175">
        <v>7</v>
      </c>
      <c r="L64" s="175">
        <v>20</v>
      </c>
      <c r="M64" s="178">
        <v>42571</v>
      </c>
      <c r="N64" s="177">
        <f t="shared" si="0"/>
        <v>42571.536932870367</v>
      </c>
      <c r="O64" s="175">
        <v>107.86499999999999</v>
      </c>
      <c r="P64" s="175">
        <v>1.357945</v>
      </c>
      <c r="Q64" s="175" t="s">
        <v>353</v>
      </c>
      <c r="AF64" s="175"/>
    </row>
    <row r="65" spans="1:32" x14ac:dyDescent="0.25">
      <c r="A65" s="175" t="s">
        <v>387</v>
      </c>
      <c r="B65" s="175" t="s">
        <v>353</v>
      </c>
      <c r="C65" s="175" t="s">
        <v>213</v>
      </c>
      <c r="D65" s="175">
        <v>20160721</v>
      </c>
      <c r="E65" s="175" t="s">
        <v>399</v>
      </c>
      <c r="F65" s="175">
        <v>50000</v>
      </c>
      <c r="G65" s="175">
        <v>108.008</v>
      </c>
      <c r="H65" s="175">
        <v>1.300216</v>
      </c>
      <c r="I65" s="175"/>
      <c r="J65" s="175">
        <v>2016</v>
      </c>
      <c r="K65" s="175">
        <v>7</v>
      </c>
      <c r="L65" s="175">
        <v>21</v>
      </c>
      <c r="M65" s="178">
        <v>42572</v>
      </c>
      <c r="N65" s="177">
        <f t="shared" si="0"/>
        <v>42572.43277777778</v>
      </c>
      <c r="O65" s="175">
        <v>108.008</v>
      </c>
      <c r="P65" s="175">
        <v>1.300216</v>
      </c>
      <c r="Q65" s="175" t="s">
        <v>353</v>
      </c>
      <c r="AF65" s="175"/>
    </row>
    <row r="66" spans="1:32" x14ac:dyDescent="0.25">
      <c r="A66" s="175" t="s">
        <v>387</v>
      </c>
      <c r="B66" s="175" t="s">
        <v>353</v>
      </c>
      <c r="C66" s="175" t="s">
        <v>213</v>
      </c>
      <c r="D66" s="175">
        <v>20160721</v>
      </c>
      <c r="E66" s="175" t="s">
        <v>400</v>
      </c>
      <c r="F66" s="175">
        <v>2000</v>
      </c>
      <c r="G66" s="175">
        <v>106.592</v>
      </c>
      <c r="H66" s="175">
        <v>1.844176</v>
      </c>
      <c r="I66" s="175"/>
      <c r="J66" s="175">
        <v>2016</v>
      </c>
      <c r="K66" s="175">
        <v>7</v>
      </c>
      <c r="L66" s="175">
        <v>21</v>
      </c>
      <c r="M66" s="178">
        <v>42572</v>
      </c>
      <c r="N66" s="177">
        <f t="shared" si="0"/>
        <v>42572.584803240738</v>
      </c>
      <c r="O66" s="175">
        <v>106.592</v>
      </c>
      <c r="P66" s="175">
        <v>1.844176</v>
      </c>
      <c r="Q66" s="175" t="s">
        <v>353</v>
      </c>
      <c r="AF66" s="175"/>
    </row>
    <row r="67" spans="1:32" x14ac:dyDescent="0.25">
      <c r="A67" s="175" t="s">
        <v>387</v>
      </c>
      <c r="B67" s="175" t="s">
        <v>353</v>
      </c>
      <c r="C67" s="175" t="s">
        <v>213</v>
      </c>
      <c r="D67" s="175">
        <v>20160721</v>
      </c>
      <c r="E67" s="175" t="s">
        <v>400</v>
      </c>
      <c r="F67" s="175">
        <v>2000</v>
      </c>
      <c r="G67" s="175">
        <v>106.557</v>
      </c>
      <c r="H67" s="175">
        <v>1.8577330000000001</v>
      </c>
      <c r="I67" s="175"/>
      <c r="J67" s="175">
        <v>2016</v>
      </c>
      <c r="K67" s="175">
        <v>7</v>
      </c>
      <c r="L67" s="175">
        <v>21</v>
      </c>
      <c r="M67" s="178">
        <v>42572</v>
      </c>
      <c r="N67" s="177">
        <f t="shared" ref="N67:N130" si="1">M67+E67</f>
        <v>42572.584803240738</v>
      </c>
      <c r="O67" s="175">
        <v>106.557</v>
      </c>
      <c r="P67" s="175">
        <v>1.8577330000000001</v>
      </c>
      <c r="Q67" s="175" t="s">
        <v>353</v>
      </c>
      <c r="AF67" s="175"/>
    </row>
    <row r="68" spans="1:32" x14ac:dyDescent="0.25">
      <c r="A68" s="175" t="s">
        <v>387</v>
      </c>
      <c r="B68" s="175" t="s">
        <v>353</v>
      </c>
      <c r="C68" s="175" t="s">
        <v>213</v>
      </c>
      <c r="D68" s="175">
        <v>20160721</v>
      </c>
      <c r="E68" s="175" t="s">
        <v>400</v>
      </c>
      <c r="F68" s="175">
        <v>2000</v>
      </c>
      <c r="G68" s="175">
        <v>106.057</v>
      </c>
      <c r="H68" s="175">
        <v>2.0520149999999999</v>
      </c>
      <c r="I68" s="175"/>
      <c r="J68" s="175">
        <v>2016</v>
      </c>
      <c r="K68" s="175">
        <v>7</v>
      </c>
      <c r="L68" s="175">
        <v>21</v>
      </c>
      <c r="M68" s="178">
        <v>42572</v>
      </c>
      <c r="N68" s="177">
        <f t="shared" si="1"/>
        <v>42572.584803240738</v>
      </c>
      <c r="O68" s="175">
        <v>106.057</v>
      </c>
      <c r="P68" s="175">
        <v>2.0520149999999999</v>
      </c>
      <c r="Q68" s="175" t="s">
        <v>353</v>
      </c>
      <c r="AF68" s="175"/>
    </row>
    <row r="69" spans="1:32" x14ac:dyDescent="0.25">
      <c r="A69" s="175" t="s">
        <v>387</v>
      </c>
      <c r="B69" s="175" t="s">
        <v>353</v>
      </c>
      <c r="C69" s="175" t="s">
        <v>213</v>
      </c>
      <c r="D69" s="175">
        <v>20160721</v>
      </c>
      <c r="E69" s="175" t="s">
        <v>401</v>
      </c>
      <c r="F69" s="175">
        <v>345000</v>
      </c>
      <c r="G69" s="175">
        <v>108.08199999999999</v>
      </c>
      <c r="H69" s="175">
        <v>1.27203</v>
      </c>
      <c r="I69" s="175"/>
      <c r="J69" s="175">
        <v>2016</v>
      </c>
      <c r="K69" s="175">
        <v>7</v>
      </c>
      <c r="L69" s="175">
        <v>21</v>
      </c>
      <c r="M69" s="178">
        <v>42572</v>
      </c>
      <c r="N69" s="177">
        <f t="shared" si="1"/>
        <v>42572.595520833333</v>
      </c>
      <c r="O69" s="175">
        <v>108.08199999999999</v>
      </c>
      <c r="P69" s="175">
        <v>1.27203</v>
      </c>
      <c r="Q69" s="175" t="s">
        <v>353</v>
      </c>
      <c r="AF69" s="175"/>
    </row>
    <row r="70" spans="1:32" x14ac:dyDescent="0.25">
      <c r="A70" s="175" t="s">
        <v>387</v>
      </c>
      <c r="B70" s="175" t="s">
        <v>353</v>
      </c>
      <c r="C70" s="175" t="s">
        <v>213</v>
      </c>
      <c r="D70" s="175">
        <v>20160721</v>
      </c>
      <c r="E70" s="175" t="s">
        <v>401</v>
      </c>
      <c r="F70" s="175">
        <v>345000</v>
      </c>
      <c r="G70" s="175">
        <v>108.08199999999999</v>
      </c>
      <c r="H70" s="175">
        <v>1.27203</v>
      </c>
      <c r="I70" s="175"/>
      <c r="J70" s="175">
        <v>2016</v>
      </c>
      <c r="K70" s="175">
        <v>7</v>
      </c>
      <c r="L70" s="175">
        <v>21</v>
      </c>
      <c r="M70" s="178">
        <v>42572</v>
      </c>
      <c r="N70" s="177">
        <f t="shared" si="1"/>
        <v>42572.595520833333</v>
      </c>
      <c r="O70" s="175">
        <v>108.08199999999999</v>
      </c>
      <c r="P70" s="175">
        <v>1.27203</v>
      </c>
      <c r="Q70" s="175" t="s">
        <v>353</v>
      </c>
      <c r="AF70" s="175"/>
    </row>
    <row r="71" spans="1:32" x14ac:dyDescent="0.25">
      <c r="A71" s="175" t="s">
        <v>387</v>
      </c>
      <c r="B71" s="175" t="s">
        <v>353</v>
      </c>
      <c r="C71" s="175" t="s">
        <v>213</v>
      </c>
      <c r="D71" s="175">
        <v>20160722</v>
      </c>
      <c r="E71" s="175" t="s">
        <v>402</v>
      </c>
      <c r="F71" s="175">
        <v>950000</v>
      </c>
      <c r="G71" s="175">
        <v>108</v>
      </c>
      <c r="H71" s="175">
        <v>1.300011</v>
      </c>
      <c r="I71" s="175"/>
      <c r="J71" s="175">
        <v>2016</v>
      </c>
      <c r="K71" s="175">
        <v>7</v>
      </c>
      <c r="L71" s="175">
        <v>22</v>
      </c>
      <c r="M71" s="178">
        <v>42573</v>
      </c>
      <c r="N71" s="177">
        <f t="shared" si="1"/>
        <v>42573.416539351849</v>
      </c>
      <c r="O71" s="175">
        <v>108</v>
      </c>
      <c r="P71" s="175">
        <v>1.300011</v>
      </c>
      <c r="Q71" s="175" t="s">
        <v>353</v>
      </c>
      <c r="AF71" s="175"/>
    </row>
    <row r="72" spans="1:32" x14ac:dyDescent="0.25">
      <c r="A72" s="175" t="s">
        <v>387</v>
      </c>
      <c r="B72" s="175" t="s">
        <v>353</v>
      </c>
      <c r="C72" s="175" t="s">
        <v>213</v>
      </c>
      <c r="D72" s="175">
        <v>20160726</v>
      </c>
      <c r="E72" s="175" t="s">
        <v>403</v>
      </c>
      <c r="F72" s="175">
        <v>15000</v>
      </c>
      <c r="G72" s="175">
        <v>107.98</v>
      </c>
      <c r="H72" s="175">
        <v>1.3011269999999999</v>
      </c>
      <c r="I72" s="175"/>
      <c r="J72" s="175">
        <v>2016</v>
      </c>
      <c r="K72" s="175">
        <v>7</v>
      </c>
      <c r="L72" s="175">
        <v>26</v>
      </c>
      <c r="M72" s="178">
        <v>42577</v>
      </c>
      <c r="N72" s="177">
        <f t="shared" si="1"/>
        <v>42577.537789351853</v>
      </c>
      <c r="O72" s="175">
        <v>107.98</v>
      </c>
      <c r="P72" s="175">
        <v>1.3011269999999999</v>
      </c>
      <c r="Q72" s="175" t="s">
        <v>353</v>
      </c>
      <c r="AF72" s="175"/>
    </row>
    <row r="73" spans="1:32" x14ac:dyDescent="0.25">
      <c r="A73" s="175" t="s">
        <v>387</v>
      </c>
      <c r="B73" s="175" t="s">
        <v>353</v>
      </c>
      <c r="C73" s="175" t="s">
        <v>213</v>
      </c>
      <c r="D73" s="175">
        <v>20160726</v>
      </c>
      <c r="E73" s="175" t="s">
        <v>403</v>
      </c>
      <c r="F73" s="175">
        <v>15000</v>
      </c>
      <c r="G73" s="175">
        <v>107.89</v>
      </c>
      <c r="H73" s="175">
        <v>1.335556</v>
      </c>
      <c r="I73" s="175"/>
      <c r="J73" s="175">
        <v>2016</v>
      </c>
      <c r="K73" s="175">
        <v>7</v>
      </c>
      <c r="L73" s="175">
        <v>26</v>
      </c>
      <c r="M73" s="178">
        <v>42577</v>
      </c>
      <c r="N73" s="177">
        <f t="shared" si="1"/>
        <v>42577.537789351853</v>
      </c>
      <c r="O73" s="175">
        <v>107.89</v>
      </c>
      <c r="P73" s="175">
        <v>1.335556</v>
      </c>
      <c r="Q73" s="175" t="s">
        <v>353</v>
      </c>
      <c r="AF73" s="175"/>
    </row>
    <row r="74" spans="1:32" x14ac:dyDescent="0.25">
      <c r="A74" s="175" t="s">
        <v>387</v>
      </c>
      <c r="B74" s="175" t="s">
        <v>353</v>
      </c>
      <c r="C74" s="175" t="s">
        <v>213</v>
      </c>
      <c r="D74" s="175">
        <v>20160726</v>
      </c>
      <c r="E74" s="175" t="s">
        <v>404</v>
      </c>
      <c r="F74" s="175">
        <v>100000</v>
      </c>
      <c r="G74" s="175">
        <v>107.95699999999999</v>
      </c>
      <c r="H74" s="175">
        <v>1.309922</v>
      </c>
      <c r="I74" s="175"/>
      <c r="J74" s="175">
        <v>2016</v>
      </c>
      <c r="K74" s="175">
        <v>7</v>
      </c>
      <c r="L74" s="175">
        <v>26</v>
      </c>
      <c r="M74" s="178">
        <v>42577</v>
      </c>
      <c r="N74" s="177">
        <f t="shared" si="1"/>
        <v>42577.681944444441</v>
      </c>
      <c r="O74" s="175">
        <v>107.95699999999999</v>
      </c>
      <c r="P74" s="175">
        <v>1.309922</v>
      </c>
      <c r="Q74" s="175" t="s">
        <v>353</v>
      </c>
      <c r="AF74" s="175"/>
    </row>
    <row r="75" spans="1:32" x14ac:dyDescent="0.25">
      <c r="A75" s="175" t="s">
        <v>387</v>
      </c>
      <c r="B75" s="175" t="s">
        <v>353</v>
      </c>
      <c r="C75" s="175" t="s">
        <v>213</v>
      </c>
      <c r="D75" s="175">
        <v>20160728</v>
      </c>
      <c r="E75" s="175" t="s">
        <v>405</v>
      </c>
      <c r="F75" s="175">
        <v>105000</v>
      </c>
      <c r="G75" s="175">
        <v>107.71599999999999</v>
      </c>
      <c r="H75" s="175">
        <v>1.392709</v>
      </c>
      <c r="I75" s="175"/>
      <c r="J75" s="175">
        <v>2016</v>
      </c>
      <c r="K75" s="175">
        <v>7</v>
      </c>
      <c r="L75" s="175">
        <v>28</v>
      </c>
      <c r="M75" s="178">
        <v>42579</v>
      </c>
      <c r="N75" s="177">
        <f t="shared" si="1"/>
        <v>42579.4378125</v>
      </c>
      <c r="O75" s="175">
        <v>107.71599999999999</v>
      </c>
      <c r="P75" s="175">
        <v>1.392709</v>
      </c>
      <c r="Q75" s="175" t="s">
        <v>353</v>
      </c>
      <c r="AF75" s="175"/>
    </row>
    <row r="76" spans="1:32" x14ac:dyDescent="0.25">
      <c r="A76" s="175" t="s">
        <v>387</v>
      </c>
      <c r="B76" s="175" t="s">
        <v>353</v>
      </c>
      <c r="C76" s="175" t="s">
        <v>213</v>
      </c>
      <c r="D76" s="175">
        <v>20160728</v>
      </c>
      <c r="E76" s="175" t="s">
        <v>406</v>
      </c>
      <c r="F76" s="175">
        <v>105000</v>
      </c>
      <c r="G76" s="175">
        <v>107.45</v>
      </c>
      <c r="H76" s="175">
        <v>1.4951909999999999</v>
      </c>
      <c r="I76" s="175"/>
      <c r="J76" s="175">
        <v>2016</v>
      </c>
      <c r="K76" s="175">
        <v>7</v>
      </c>
      <c r="L76" s="175">
        <v>28</v>
      </c>
      <c r="M76" s="178">
        <v>42579</v>
      </c>
      <c r="N76" s="177">
        <f t="shared" si="1"/>
        <v>42579.437893518516</v>
      </c>
      <c r="O76" s="175">
        <v>107.45</v>
      </c>
      <c r="P76" s="175">
        <v>1.4951909999999999</v>
      </c>
      <c r="Q76" s="175" t="s">
        <v>353</v>
      </c>
      <c r="AF76" s="175"/>
    </row>
    <row r="77" spans="1:32" x14ac:dyDescent="0.25">
      <c r="A77" s="175" t="s">
        <v>387</v>
      </c>
      <c r="B77" s="175" t="s">
        <v>353</v>
      </c>
      <c r="C77" s="175" t="s">
        <v>213</v>
      </c>
      <c r="D77" s="175">
        <v>20160728</v>
      </c>
      <c r="E77" s="175" t="s">
        <v>407</v>
      </c>
      <c r="F77" s="175">
        <v>4000</v>
      </c>
      <c r="G77" s="175">
        <v>107.456</v>
      </c>
      <c r="H77" s="175">
        <v>1.4928760000000001</v>
      </c>
      <c r="I77" s="175"/>
      <c r="J77" s="175">
        <v>2016</v>
      </c>
      <c r="K77" s="175">
        <v>7</v>
      </c>
      <c r="L77" s="175">
        <v>28</v>
      </c>
      <c r="M77" s="178">
        <v>42579</v>
      </c>
      <c r="N77" s="177">
        <f t="shared" si="1"/>
        <v>42579.48646990741</v>
      </c>
      <c r="O77" s="175">
        <v>107.456</v>
      </c>
      <c r="P77" s="175">
        <v>1.4928760000000001</v>
      </c>
      <c r="Q77" s="175" t="s">
        <v>353</v>
      </c>
      <c r="AF77" s="175"/>
    </row>
    <row r="78" spans="1:32" x14ac:dyDescent="0.25">
      <c r="A78" s="175" t="s">
        <v>387</v>
      </c>
      <c r="B78" s="175" t="s">
        <v>353</v>
      </c>
      <c r="C78" s="175" t="s">
        <v>213</v>
      </c>
      <c r="D78" s="175">
        <v>20160728</v>
      </c>
      <c r="E78" s="175" t="s">
        <v>408</v>
      </c>
      <c r="F78" s="175">
        <v>25000</v>
      </c>
      <c r="G78" s="175">
        <v>106.45</v>
      </c>
      <c r="H78" s="175">
        <v>1.8832770000000001</v>
      </c>
      <c r="I78" s="175"/>
      <c r="J78" s="175">
        <v>2016</v>
      </c>
      <c r="K78" s="175">
        <v>7</v>
      </c>
      <c r="L78" s="175">
        <v>28</v>
      </c>
      <c r="M78" s="178">
        <v>42579</v>
      </c>
      <c r="N78" s="177">
        <f t="shared" si="1"/>
        <v>42579.596250000002</v>
      </c>
      <c r="O78" s="175">
        <v>106.45</v>
      </c>
      <c r="P78" s="175">
        <v>1.8832770000000001</v>
      </c>
      <c r="Q78" s="175" t="s">
        <v>353</v>
      </c>
      <c r="AF78" s="175"/>
    </row>
    <row r="79" spans="1:32" x14ac:dyDescent="0.25">
      <c r="A79" s="175" t="s">
        <v>387</v>
      </c>
      <c r="B79" s="175" t="s">
        <v>353</v>
      </c>
      <c r="C79" s="175" t="s">
        <v>213</v>
      </c>
      <c r="D79" s="175">
        <v>20160729</v>
      </c>
      <c r="E79" s="175" t="s">
        <v>409</v>
      </c>
      <c r="F79" s="175">
        <v>100000</v>
      </c>
      <c r="G79" s="175">
        <v>107.86199999999999</v>
      </c>
      <c r="H79" s="175">
        <v>1.33335</v>
      </c>
      <c r="I79" s="175"/>
      <c r="J79" s="175">
        <v>2016</v>
      </c>
      <c r="K79" s="175">
        <v>7</v>
      </c>
      <c r="L79" s="175">
        <v>29</v>
      </c>
      <c r="M79" s="178">
        <v>42580</v>
      </c>
      <c r="N79" s="177">
        <f t="shared" si="1"/>
        <v>42580.533877314818</v>
      </c>
      <c r="O79" s="175">
        <v>107.86199999999999</v>
      </c>
      <c r="P79" s="175">
        <v>1.33335</v>
      </c>
      <c r="Q79" s="175" t="s">
        <v>353</v>
      </c>
      <c r="AF79" s="175"/>
    </row>
    <row r="80" spans="1:32" x14ac:dyDescent="0.25">
      <c r="A80" s="175" t="s">
        <v>387</v>
      </c>
      <c r="B80" s="175" t="s">
        <v>353</v>
      </c>
      <c r="C80" s="175" t="s">
        <v>213</v>
      </c>
      <c r="D80" s="175">
        <v>20160729</v>
      </c>
      <c r="E80" s="175" t="s">
        <v>410</v>
      </c>
      <c r="F80" s="175">
        <v>100000</v>
      </c>
      <c r="G80" s="175">
        <v>107.742</v>
      </c>
      <c r="H80" s="175">
        <v>1.379515</v>
      </c>
      <c r="I80" s="175"/>
      <c r="J80" s="175">
        <v>2016</v>
      </c>
      <c r="K80" s="175">
        <v>7</v>
      </c>
      <c r="L80" s="175">
        <v>29</v>
      </c>
      <c r="M80" s="178">
        <v>42580</v>
      </c>
      <c r="N80" s="177">
        <f t="shared" si="1"/>
        <v>42580.534143518518</v>
      </c>
      <c r="O80" s="175">
        <v>107.742</v>
      </c>
      <c r="P80" s="175">
        <v>1.379515</v>
      </c>
      <c r="Q80" s="175" t="s">
        <v>353</v>
      </c>
      <c r="AF80" s="175"/>
    </row>
    <row r="81" spans="1:32" x14ac:dyDescent="0.25">
      <c r="A81" s="175" t="s">
        <v>387</v>
      </c>
      <c r="B81" s="175" t="s">
        <v>353</v>
      </c>
      <c r="C81" s="175" t="s">
        <v>213</v>
      </c>
      <c r="D81" s="175">
        <v>20160729</v>
      </c>
      <c r="E81" s="175" t="s">
        <v>410</v>
      </c>
      <c r="F81" s="175">
        <v>100000</v>
      </c>
      <c r="G81" s="175">
        <v>107.86199999999999</v>
      </c>
      <c r="H81" s="175">
        <v>1.33335</v>
      </c>
      <c r="I81" s="175"/>
      <c r="J81" s="175">
        <v>2016</v>
      </c>
      <c r="K81" s="175">
        <v>7</v>
      </c>
      <c r="L81" s="175">
        <v>29</v>
      </c>
      <c r="M81" s="178">
        <v>42580</v>
      </c>
      <c r="N81" s="177">
        <f t="shared" si="1"/>
        <v>42580.534143518518</v>
      </c>
      <c r="O81" s="175">
        <v>107.86199999999999</v>
      </c>
      <c r="P81" s="175">
        <v>1.33335</v>
      </c>
      <c r="Q81" s="175" t="s">
        <v>353</v>
      </c>
      <c r="AF81" s="175"/>
    </row>
    <row r="82" spans="1:32" x14ac:dyDescent="0.25">
      <c r="A82" s="175" t="s">
        <v>387</v>
      </c>
      <c r="B82" s="175" t="s">
        <v>353</v>
      </c>
      <c r="C82" s="175" t="s">
        <v>213</v>
      </c>
      <c r="D82" s="175">
        <v>20160729</v>
      </c>
      <c r="E82" s="175" t="s">
        <v>411</v>
      </c>
      <c r="F82" s="175">
        <v>10000</v>
      </c>
      <c r="G82" s="175">
        <v>107.86</v>
      </c>
      <c r="H82" s="175">
        <v>1.3341190000000001</v>
      </c>
      <c r="I82" s="175"/>
      <c r="J82" s="175">
        <v>2016</v>
      </c>
      <c r="K82" s="175">
        <v>7</v>
      </c>
      <c r="L82" s="175">
        <v>29</v>
      </c>
      <c r="M82" s="178">
        <v>42580</v>
      </c>
      <c r="N82" s="177">
        <f t="shared" si="1"/>
        <v>42580.567696759259</v>
      </c>
      <c r="O82" s="175">
        <v>107.86</v>
      </c>
      <c r="P82" s="175">
        <v>1.3341190000000001</v>
      </c>
      <c r="Q82" s="175" t="s">
        <v>353</v>
      </c>
      <c r="AF82" s="175"/>
    </row>
    <row r="83" spans="1:32" x14ac:dyDescent="0.25">
      <c r="A83" s="175" t="s">
        <v>387</v>
      </c>
      <c r="B83" s="175" t="s">
        <v>353</v>
      </c>
      <c r="C83" s="175" t="s">
        <v>213</v>
      </c>
      <c r="D83" s="175">
        <v>20160729</v>
      </c>
      <c r="E83" s="175" t="s">
        <v>412</v>
      </c>
      <c r="F83" s="175">
        <v>10000</v>
      </c>
      <c r="G83" s="175">
        <v>107.86</v>
      </c>
      <c r="H83" s="175">
        <v>1.3341190000000001</v>
      </c>
      <c r="I83" s="175"/>
      <c r="J83" s="175">
        <v>2016</v>
      </c>
      <c r="K83" s="175">
        <v>7</v>
      </c>
      <c r="L83" s="175">
        <v>29</v>
      </c>
      <c r="M83" s="178">
        <v>42580</v>
      </c>
      <c r="N83" s="177">
        <f t="shared" si="1"/>
        <v>42580.567719907405</v>
      </c>
      <c r="O83" s="175">
        <v>107.86</v>
      </c>
      <c r="P83" s="175">
        <v>1.3341190000000001</v>
      </c>
      <c r="Q83" s="175" t="s">
        <v>353</v>
      </c>
      <c r="AF83" s="175"/>
    </row>
    <row r="84" spans="1:32" x14ac:dyDescent="0.25">
      <c r="A84" s="175" t="s">
        <v>387</v>
      </c>
      <c r="B84" s="175" t="s">
        <v>353</v>
      </c>
      <c r="C84" s="175" t="s">
        <v>213</v>
      </c>
      <c r="D84" s="175">
        <v>20160801</v>
      </c>
      <c r="E84" s="175" t="s">
        <v>413</v>
      </c>
      <c r="F84" s="175">
        <v>300000</v>
      </c>
      <c r="G84" s="175">
        <v>107.958</v>
      </c>
      <c r="H84" s="175">
        <v>1.293177</v>
      </c>
      <c r="I84" s="175"/>
      <c r="J84" s="175">
        <v>2016</v>
      </c>
      <c r="K84" s="175">
        <v>8</v>
      </c>
      <c r="L84" s="175">
        <v>1</v>
      </c>
      <c r="M84" s="178">
        <v>42583</v>
      </c>
      <c r="N84" s="177">
        <f t="shared" si="1"/>
        <v>42583.631793981483</v>
      </c>
      <c r="O84" s="175">
        <v>107.958</v>
      </c>
      <c r="P84" s="175">
        <v>1.293177</v>
      </c>
      <c r="Q84" s="175" t="s">
        <v>353</v>
      </c>
      <c r="AF84" s="175"/>
    </row>
    <row r="85" spans="1:32" x14ac:dyDescent="0.25">
      <c r="A85" s="175" t="s">
        <v>387</v>
      </c>
      <c r="B85" s="175" t="s">
        <v>353</v>
      </c>
      <c r="C85" s="175" t="s">
        <v>213</v>
      </c>
      <c r="D85" s="175">
        <v>20160802</v>
      </c>
      <c r="E85" s="175" t="s">
        <v>414</v>
      </c>
      <c r="F85" s="175">
        <v>40000</v>
      </c>
      <c r="G85" s="175">
        <v>107.938</v>
      </c>
      <c r="H85" s="175">
        <v>1.2975810000000001</v>
      </c>
      <c r="I85" s="175"/>
      <c r="J85" s="175">
        <v>2016</v>
      </c>
      <c r="K85" s="175">
        <v>8</v>
      </c>
      <c r="L85" s="175">
        <v>2</v>
      </c>
      <c r="M85" s="178">
        <v>42584</v>
      </c>
      <c r="N85" s="177">
        <f t="shared" si="1"/>
        <v>42584.613125000003</v>
      </c>
      <c r="O85" s="175">
        <v>107.938</v>
      </c>
      <c r="P85" s="175">
        <v>1.2975810000000001</v>
      </c>
      <c r="Q85" s="175" t="s">
        <v>353</v>
      </c>
      <c r="AF85" s="175"/>
    </row>
    <row r="86" spans="1:32" x14ac:dyDescent="0.25">
      <c r="A86" s="175" t="s">
        <v>387</v>
      </c>
      <c r="B86" s="175" t="s">
        <v>353</v>
      </c>
      <c r="C86" s="175" t="s">
        <v>213</v>
      </c>
      <c r="D86" s="175">
        <v>20160802</v>
      </c>
      <c r="E86" s="175" t="s">
        <v>414</v>
      </c>
      <c r="F86" s="175">
        <v>40000</v>
      </c>
      <c r="G86" s="175">
        <v>107.938</v>
      </c>
      <c r="H86" s="175">
        <v>1.2975810000000001</v>
      </c>
      <c r="I86" s="175"/>
      <c r="J86" s="175">
        <v>2016</v>
      </c>
      <c r="K86" s="175">
        <v>8</v>
      </c>
      <c r="L86" s="175">
        <v>2</v>
      </c>
      <c r="M86" s="178">
        <v>42584</v>
      </c>
      <c r="N86" s="177">
        <f t="shared" si="1"/>
        <v>42584.613125000003</v>
      </c>
      <c r="O86" s="175">
        <v>107.938</v>
      </c>
      <c r="P86" s="175">
        <v>1.2975810000000001</v>
      </c>
      <c r="Q86" s="175" t="s">
        <v>353</v>
      </c>
      <c r="AF86" s="175"/>
    </row>
    <row r="87" spans="1:32" x14ac:dyDescent="0.25">
      <c r="A87" s="175" t="s">
        <v>387</v>
      </c>
      <c r="B87" s="175" t="s">
        <v>353</v>
      </c>
      <c r="C87" s="175" t="s">
        <v>213</v>
      </c>
      <c r="D87" s="175">
        <v>20160803</v>
      </c>
      <c r="E87" s="175" t="s">
        <v>415</v>
      </c>
      <c r="F87" s="175">
        <v>300000</v>
      </c>
      <c r="G87" s="175">
        <v>107.87</v>
      </c>
      <c r="H87" s="175">
        <v>1.3139460000000001</v>
      </c>
      <c r="I87" s="175"/>
      <c r="J87" s="175">
        <v>2016</v>
      </c>
      <c r="K87" s="175">
        <v>8</v>
      </c>
      <c r="L87" s="175">
        <v>3</v>
      </c>
      <c r="M87" s="178">
        <v>42585</v>
      </c>
      <c r="N87" s="177">
        <f t="shared" si="1"/>
        <v>42585.437210648146</v>
      </c>
      <c r="O87" s="175">
        <v>107.87</v>
      </c>
      <c r="P87" s="175">
        <v>1.3139460000000001</v>
      </c>
      <c r="Q87" s="175" t="s">
        <v>353</v>
      </c>
      <c r="AF87" s="175"/>
    </row>
    <row r="88" spans="1:32" x14ac:dyDescent="0.25">
      <c r="A88" s="175" t="s">
        <v>387</v>
      </c>
      <c r="B88" s="175" t="s">
        <v>353</v>
      </c>
      <c r="C88" s="175" t="s">
        <v>213</v>
      </c>
      <c r="D88" s="175">
        <v>20160803</v>
      </c>
      <c r="E88" s="175" t="s">
        <v>416</v>
      </c>
      <c r="F88" s="175">
        <v>4000</v>
      </c>
      <c r="G88" s="175">
        <v>107.621</v>
      </c>
      <c r="H88" s="175">
        <v>1.4102980000000001</v>
      </c>
      <c r="I88" s="175"/>
      <c r="J88" s="175">
        <v>2016</v>
      </c>
      <c r="K88" s="175">
        <v>8</v>
      </c>
      <c r="L88" s="175">
        <v>3</v>
      </c>
      <c r="M88" s="178">
        <v>42585</v>
      </c>
      <c r="N88" s="177">
        <f t="shared" si="1"/>
        <v>42585.657743055555</v>
      </c>
      <c r="O88" s="175">
        <v>107.621</v>
      </c>
      <c r="P88" s="175">
        <v>1.4102980000000001</v>
      </c>
      <c r="Q88" s="175" t="s">
        <v>353</v>
      </c>
      <c r="AF88" s="175"/>
    </row>
    <row r="89" spans="1:32" x14ac:dyDescent="0.25">
      <c r="A89" s="175" t="s">
        <v>387</v>
      </c>
      <c r="B89" s="175" t="s">
        <v>353</v>
      </c>
      <c r="C89" s="175" t="s">
        <v>213</v>
      </c>
      <c r="D89" s="175">
        <v>20160803</v>
      </c>
      <c r="E89" s="175" t="s">
        <v>417</v>
      </c>
      <c r="F89" s="175">
        <v>4000</v>
      </c>
      <c r="G89" s="175">
        <v>107.621</v>
      </c>
      <c r="H89" s="175">
        <v>1.4102980000000001</v>
      </c>
      <c r="I89" s="175"/>
      <c r="J89" s="175">
        <v>2016</v>
      </c>
      <c r="K89" s="175">
        <v>8</v>
      </c>
      <c r="L89" s="175">
        <v>3</v>
      </c>
      <c r="M89" s="178">
        <v>42585</v>
      </c>
      <c r="N89" s="177">
        <f t="shared" si="1"/>
        <v>42585.657951388886</v>
      </c>
      <c r="O89" s="175">
        <v>107.621</v>
      </c>
      <c r="P89" s="175">
        <v>1.4102980000000001</v>
      </c>
      <c r="Q89" s="175" t="s">
        <v>353</v>
      </c>
      <c r="AF89" s="175"/>
    </row>
    <row r="90" spans="1:32" x14ac:dyDescent="0.25">
      <c r="A90" s="175" t="s">
        <v>387</v>
      </c>
      <c r="B90" s="175" t="s">
        <v>353</v>
      </c>
      <c r="C90" s="175" t="s">
        <v>213</v>
      </c>
      <c r="D90" s="175">
        <v>20160804</v>
      </c>
      <c r="E90" s="175" t="s">
        <v>418</v>
      </c>
      <c r="F90" s="175">
        <v>20000</v>
      </c>
      <c r="G90" s="175">
        <v>107.98699999999999</v>
      </c>
      <c r="H90" s="175">
        <v>1.265433</v>
      </c>
      <c r="I90" s="175"/>
      <c r="J90" s="175">
        <v>2016</v>
      </c>
      <c r="K90" s="175">
        <v>8</v>
      </c>
      <c r="L90" s="175">
        <v>4</v>
      </c>
      <c r="M90" s="178">
        <v>42586</v>
      </c>
      <c r="N90" s="177">
        <f t="shared" si="1"/>
        <v>42586.479953703703</v>
      </c>
      <c r="O90" s="175">
        <v>107.98699999999999</v>
      </c>
      <c r="P90" s="175">
        <v>1.265433</v>
      </c>
      <c r="Q90" s="175" t="s">
        <v>353</v>
      </c>
      <c r="AF90" s="175"/>
    </row>
    <row r="91" spans="1:32" x14ac:dyDescent="0.25">
      <c r="A91" s="175" t="s">
        <v>387</v>
      </c>
      <c r="B91" s="175" t="s">
        <v>353</v>
      </c>
      <c r="C91" s="175" t="s">
        <v>213</v>
      </c>
      <c r="D91" s="175">
        <v>20160804</v>
      </c>
      <c r="E91" s="175" t="s">
        <v>419</v>
      </c>
      <c r="F91" s="175">
        <v>20000</v>
      </c>
      <c r="G91" s="175">
        <v>107.98699999999999</v>
      </c>
      <c r="H91" s="175">
        <v>1.265433</v>
      </c>
      <c r="I91" s="175"/>
      <c r="J91" s="175">
        <v>2016</v>
      </c>
      <c r="K91" s="175">
        <v>8</v>
      </c>
      <c r="L91" s="175">
        <v>4</v>
      </c>
      <c r="M91" s="178">
        <v>42586</v>
      </c>
      <c r="N91" s="177">
        <f t="shared" si="1"/>
        <v>42586.47996527778</v>
      </c>
      <c r="O91" s="175">
        <v>107.98699999999999</v>
      </c>
      <c r="P91" s="175">
        <v>1.265433</v>
      </c>
      <c r="Q91" s="175" t="s">
        <v>353</v>
      </c>
      <c r="AF91" s="175"/>
    </row>
    <row r="92" spans="1:32" x14ac:dyDescent="0.25">
      <c r="A92" s="175" t="s">
        <v>387</v>
      </c>
      <c r="B92" s="175" t="s">
        <v>353</v>
      </c>
      <c r="C92" s="175" t="s">
        <v>213</v>
      </c>
      <c r="D92" s="175">
        <v>20160804</v>
      </c>
      <c r="E92" s="175" t="s">
        <v>420</v>
      </c>
      <c r="F92" s="175">
        <v>10000</v>
      </c>
      <c r="G92" s="175">
        <v>108.005</v>
      </c>
      <c r="H92" s="175">
        <v>1.25848</v>
      </c>
      <c r="I92" s="175"/>
      <c r="J92" s="175">
        <v>2016</v>
      </c>
      <c r="K92" s="175">
        <v>8</v>
      </c>
      <c r="L92" s="175">
        <v>4</v>
      </c>
      <c r="M92" s="178">
        <v>42586</v>
      </c>
      <c r="N92" s="177">
        <f t="shared" si="1"/>
        <v>42586.490729166668</v>
      </c>
      <c r="O92" s="175">
        <v>108.005</v>
      </c>
      <c r="P92" s="175">
        <v>1.25848</v>
      </c>
      <c r="Q92" s="175" t="s">
        <v>353</v>
      </c>
      <c r="AF92" s="175"/>
    </row>
    <row r="93" spans="1:32" x14ac:dyDescent="0.25">
      <c r="A93" s="175" t="s">
        <v>387</v>
      </c>
      <c r="B93" s="175" t="s">
        <v>353</v>
      </c>
      <c r="C93" s="175" t="s">
        <v>213</v>
      </c>
      <c r="D93" s="175">
        <v>20160804</v>
      </c>
      <c r="E93" s="175" t="s">
        <v>421</v>
      </c>
      <c r="F93" s="175">
        <v>10000</v>
      </c>
      <c r="G93" s="175">
        <v>108.005</v>
      </c>
      <c r="H93" s="175">
        <v>1.25848</v>
      </c>
      <c r="I93" s="175"/>
      <c r="J93" s="175">
        <v>2016</v>
      </c>
      <c r="K93" s="175">
        <v>8</v>
      </c>
      <c r="L93" s="175">
        <v>4</v>
      </c>
      <c r="M93" s="178">
        <v>42586</v>
      </c>
      <c r="N93" s="177">
        <f t="shared" si="1"/>
        <v>42586.490960648145</v>
      </c>
      <c r="O93" s="175">
        <v>108.005</v>
      </c>
      <c r="P93" s="175">
        <v>1.25848</v>
      </c>
      <c r="Q93" s="175" t="s">
        <v>353</v>
      </c>
      <c r="AF93" s="175"/>
    </row>
    <row r="94" spans="1:32" x14ac:dyDescent="0.25">
      <c r="A94" s="175" t="s">
        <v>387</v>
      </c>
      <c r="B94" s="175" t="s">
        <v>353</v>
      </c>
      <c r="C94" s="175" t="s">
        <v>213</v>
      </c>
      <c r="D94" s="175">
        <v>20160804</v>
      </c>
      <c r="E94" s="175" t="s">
        <v>422</v>
      </c>
      <c r="F94" s="175">
        <v>500000</v>
      </c>
      <c r="G94" s="175">
        <v>108.006</v>
      </c>
      <c r="H94" s="175">
        <v>1.258094</v>
      </c>
      <c r="I94" s="175"/>
      <c r="J94" s="175">
        <v>2016</v>
      </c>
      <c r="K94" s="175">
        <v>8</v>
      </c>
      <c r="L94" s="175">
        <v>4</v>
      </c>
      <c r="M94" s="178">
        <v>42586</v>
      </c>
      <c r="N94" s="177">
        <f t="shared" si="1"/>
        <v>42586.550613425927</v>
      </c>
      <c r="O94" s="175">
        <v>108.006</v>
      </c>
      <c r="P94" s="175">
        <v>1.258094</v>
      </c>
      <c r="Q94" s="175" t="s">
        <v>353</v>
      </c>
      <c r="AF94" s="175"/>
    </row>
    <row r="95" spans="1:32" x14ac:dyDescent="0.25">
      <c r="A95" s="175" t="s">
        <v>387</v>
      </c>
      <c r="B95" s="175" t="s">
        <v>353</v>
      </c>
      <c r="C95" s="175" t="s">
        <v>213</v>
      </c>
      <c r="D95" s="175">
        <v>20160804</v>
      </c>
      <c r="E95" s="175" t="s">
        <v>423</v>
      </c>
      <c r="F95" s="175">
        <v>5000</v>
      </c>
      <c r="G95" s="175">
        <v>107.623</v>
      </c>
      <c r="H95" s="175">
        <v>1.406336</v>
      </c>
      <c r="I95" s="175"/>
      <c r="J95" s="175">
        <v>2016</v>
      </c>
      <c r="K95" s="175">
        <v>8</v>
      </c>
      <c r="L95" s="175">
        <v>4</v>
      </c>
      <c r="M95" s="178">
        <v>42586</v>
      </c>
      <c r="N95" s="177">
        <f t="shared" si="1"/>
        <v>42586.566157407404</v>
      </c>
      <c r="O95" s="175">
        <v>107.623</v>
      </c>
      <c r="P95" s="175">
        <v>1.406336</v>
      </c>
      <c r="Q95" s="175" t="s">
        <v>353</v>
      </c>
      <c r="AF95" s="175"/>
    </row>
    <row r="96" spans="1:32" x14ac:dyDescent="0.25">
      <c r="A96" s="175" t="s">
        <v>387</v>
      </c>
      <c r="B96" s="175" t="s">
        <v>353</v>
      </c>
      <c r="C96" s="175" t="s">
        <v>213</v>
      </c>
      <c r="D96" s="175">
        <v>20160804</v>
      </c>
      <c r="E96" s="175" t="s">
        <v>423</v>
      </c>
      <c r="F96" s="175">
        <v>5000</v>
      </c>
      <c r="G96" s="175">
        <v>107.82299999999999</v>
      </c>
      <c r="H96" s="175">
        <v>1.3288439999999999</v>
      </c>
      <c r="I96" s="175"/>
      <c r="J96" s="175">
        <v>2016</v>
      </c>
      <c r="K96" s="175">
        <v>8</v>
      </c>
      <c r="L96" s="175">
        <v>4</v>
      </c>
      <c r="M96" s="178">
        <v>42586</v>
      </c>
      <c r="N96" s="177">
        <f t="shared" si="1"/>
        <v>42586.566157407404</v>
      </c>
      <c r="O96" s="175">
        <v>107.82299999999999</v>
      </c>
      <c r="P96" s="175">
        <v>1.3288439999999999</v>
      </c>
      <c r="Q96" s="175" t="s">
        <v>353</v>
      </c>
      <c r="AF96" s="175"/>
    </row>
    <row r="97" spans="1:32" x14ac:dyDescent="0.25">
      <c r="A97" s="175" t="s">
        <v>387</v>
      </c>
      <c r="B97" s="175" t="s">
        <v>353</v>
      </c>
      <c r="C97" s="175" t="s">
        <v>213</v>
      </c>
      <c r="D97" s="175">
        <v>20160805</v>
      </c>
      <c r="E97" s="175" t="s">
        <v>424</v>
      </c>
      <c r="F97" s="175">
        <v>500000</v>
      </c>
      <c r="G97" s="175">
        <v>107.94799999999999</v>
      </c>
      <c r="H97" s="175">
        <v>1.2771760000000001</v>
      </c>
      <c r="I97" s="175"/>
      <c r="J97" s="175">
        <v>2016</v>
      </c>
      <c r="K97" s="175">
        <v>8</v>
      </c>
      <c r="L97" s="175">
        <v>5</v>
      </c>
      <c r="M97" s="178">
        <v>42587</v>
      </c>
      <c r="N97" s="177">
        <f t="shared" si="1"/>
        <v>42587.51048611111</v>
      </c>
      <c r="O97" s="175">
        <v>107.94799999999999</v>
      </c>
      <c r="P97" s="175">
        <v>1.2771760000000001</v>
      </c>
      <c r="Q97" s="175" t="s">
        <v>353</v>
      </c>
      <c r="AF97" s="175"/>
    </row>
    <row r="98" spans="1:32" x14ac:dyDescent="0.25">
      <c r="A98" s="175" t="s">
        <v>387</v>
      </c>
      <c r="B98" s="175" t="s">
        <v>353</v>
      </c>
      <c r="C98" s="175" t="s">
        <v>213</v>
      </c>
      <c r="D98" s="175">
        <v>20160805</v>
      </c>
      <c r="E98" s="175" t="s">
        <v>425</v>
      </c>
      <c r="F98" s="175">
        <v>30000</v>
      </c>
      <c r="G98" s="175">
        <v>106.446</v>
      </c>
      <c r="H98" s="175">
        <v>1.8632839999999999</v>
      </c>
      <c r="I98" s="175"/>
      <c r="J98" s="175">
        <v>2016</v>
      </c>
      <c r="K98" s="175">
        <v>8</v>
      </c>
      <c r="L98" s="175">
        <v>5</v>
      </c>
      <c r="M98" s="178">
        <v>42587</v>
      </c>
      <c r="N98" s="177">
        <f t="shared" si="1"/>
        <v>42587.643472222226</v>
      </c>
      <c r="O98" s="175">
        <v>106.446</v>
      </c>
      <c r="P98" s="175">
        <v>1.8632839999999999</v>
      </c>
      <c r="Q98" s="175" t="s">
        <v>353</v>
      </c>
      <c r="AF98" s="175"/>
    </row>
    <row r="99" spans="1:32" x14ac:dyDescent="0.25">
      <c r="A99" s="175" t="s">
        <v>387</v>
      </c>
      <c r="B99" s="175" t="s">
        <v>353</v>
      </c>
      <c r="C99" s="175" t="s">
        <v>213</v>
      </c>
      <c r="D99" s="175">
        <v>20160809</v>
      </c>
      <c r="E99" s="175" t="s">
        <v>426</v>
      </c>
      <c r="F99" s="175">
        <v>10000</v>
      </c>
      <c r="G99" s="175">
        <v>107.47799999999999</v>
      </c>
      <c r="H99" s="175">
        <v>1.453201</v>
      </c>
      <c r="I99" s="175"/>
      <c r="J99" s="175">
        <v>2016</v>
      </c>
      <c r="K99" s="175">
        <v>8</v>
      </c>
      <c r="L99" s="175">
        <v>9</v>
      </c>
      <c r="M99" s="178">
        <v>42591</v>
      </c>
      <c r="N99" s="177">
        <f t="shared" si="1"/>
        <v>42591.43645833333</v>
      </c>
      <c r="O99" s="175">
        <v>107.47799999999999</v>
      </c>
      <c r="P99" s="175">
        <v>1.453201</v>
      </c>
      <c r="Q99" s="175" t="s">
        <v>353</v>
      </c>
      <c r="AF99" s="175"/>
    </row>
    <row r="100" spans="1:32" x14ac:dyDescent="0.25">
      <c r="A100" s="175" t="s">
        <v>387</v>
      </c>
      <c r="B100" s="175" t="s">
        <v>353</v>
      </c>
      <c r="C100" s="175" t="s">
        <v>213</v>
      </c>
      <c r="D100" s="175">
        <v>20160809</v>
      </c>
      <c r="E100" s="175" t="s">
        <v>426</v>
      </c>
      <c r="F100" s="175">
        <v>10000</v>
      </c>
      <c r="G100" s="175">
        <v>107.578</v>
      </c>
      <c r="H100" s="175">
        <v>1.414247</v>
      </c>
      <c r="I100" s="175"/>
      <c r="J100" s="175">
        <v>2016</v>
      </c>
      <c r="K100" s="175">
        <v>8</v>
      </c>
      <c r="L100" s="175">
        <v>9</v>
      </c>
      <c r="M100" s="178">
        <v>42591</v>
      </c>
      <c r="N100" s="177">
        <f t="shared" si="1"/>
        <v>42591.43645833333</v>
      </c>
      <c r="O100" s="175">
        <v>107.578</v>
      </c>
      <c r="P100" s="175">
        <v>1.414247</v>
      </c>
      <c r="Q100" s="175" t="s">
        <v>353</v>
      </c>
      <c r="AF100" s="175"/>
    </row>
    <row r="101" spans="1:32" x14ac:dyDescent="0.25">
      <c r="A101" s="175" t="s">
        <v>387</v>
      </c>
      <c r="B101" s="175" t="s">
        <v>353</v>
      </c>
      <c r="C101" s="175" t="s">
        <v>213</v>
      </c>
      <c r="D101" s="175">
        <v>20160810</v>
      </c>
      <c r="E101" s="175" t="s">
        <v>427</v>
      </c>
      <c r="F101" s="175">
        <v>33000</v>
      </c>
      <c r="G101" s="175">
        <v>107.712</v>
      </c>
      <c r="H101" s="175">
        <v>1.3523430000000001</v>
      </c>
      <c r="I101" s="175"/>
      <c r="J101" s="175">
        <v>2016</v>
      </c>
      <c r="K101" s="175">
        <v>8</v>
      </c>
      <c r="L101" s="175">
        <v>10</v>
      </c>
      <c r="M101" s="178">
        <v>42592</v>
      </c>
      <c r="N101" s="177">
        <f t="shared" si="1"/>
        <v>42592.588217592594</v>
      </c>
      <c r="O101" s="175">
        <v>107.712</v>
      </c>
      <c r="P101" s="175">
        <v>1.3523430000000001</v>
      </c>
      <c r="Q101" s="175" t="s">
        <v>353</v>
      </c>
      <c r="AF101" s="175"/>
    </row>
    <row r="102" spans="1:32" x14ac:dyDescent="0.25">
      <c r="A102" s="175" t="s">
        <v>387</v>
      </c>
      <c r="B102" s="175" t="s">
        <v>353</v>
      </c>
      <c r="C102" s="175" t="s">
        <v>213</v>
      </c>
      <c r="D102" s="175">
        <v>20160811</v>
      </c>
      <c r="E102" s="175" t="s">
        <v>428</v>
      </c>
      <c r="F102" s="175">
        <v>15000</v>
      </c>
      <c r="G102" s="175">
        <v>107.20099999999999</v>
      </c>
      <c r="H102" s="175">
        <v>1.5490900000000001</v>
      </c>
      <c r="I102" s="175"/>
      <c r="J102" s="175">
        <v>2016</v>
      </c>
      <c r="K102" s="175">
        <v>8</v>
      </c>
      <c r="L102" s="175">
        <v>11</v>
      </c>
      <c r="M102" s="178">
        <v>42593</v>
      </c>
      <c r="N102" s="177">
        <f t="shared" si="1"/>
        <v>42593.420451388891</v>
      </c>
      <c r="O102" s="175">
        <v>107.20099999999999</v>
      </c>
      <c r="P102" s="175">
        <v>1.5490900000000001</v>
      </c>
      <c r="Q102" s="175" t="s">
        <v>353</v>
      </c>
      <c r="AF102" s="175"/>
    </row>
    <row r="103" spans="1:32" x14ac:dyDescent="0.25">
      <c r="A103" s="175" t="s">
        <v>387</v>
      </c>
      <c r="B103" s="175" t="s">
        <v>353</v>
      </c>
      <c r="C103" s="175" t="s">
        <v>213</v>
      </c>
      <c r="D103" s="175">
        <v>20160811</v>
      </c>
      <c r="E103" s="175" t="s">
        <v>428</v>
      </c>
      <c r="F103" s="175">
        <v>15000</v>
      </c>
      <c r="G103" s="175">
        <v>107.681</v>
      </c>
      <c r="H103" s="175">
        <v>1.3611409999999999</v>
      </c>
      <c r="I103" s="175"/>
      <c r="J103" s="175">
        <v>2016</v>
      </c>
      <c r="K103" s="175">
        <v>8</v>
      </c>
      <c r="L103" s="175">
        <v>11</v>
      </c>
      <c r="M103" s="178">
        <v>42593</v>
      </c>
      <c r="N103" s="177">
        <f t="shared" si="1"/>
        <v>42593.420451388891</v>
      </c>
      <c r="O103" s="175">
        <v>107.681</v>
      </c>
      <c r="P103" s="175">
        <v>1.3611409999999999</v>
      </c>
      <c r="Q103" s="175" t="s">
        <v>353</v>
      </c>
      <c r="AF103" s="175"/>
    </row>
    <row r="104" spans="1:32" x14ac:dyDescent="0.25">
      <c r="A104" s="175" t="s">
        <v>387</v>
      </c>
      <c r="B104" s="175" t="s">
        <v>353</v>
      </c>
      <c r="C104" s="175" t="s">
        <v>213</v>
      </c>
      <c r="D104" s="175">
        <v>20160812</v>
      </c>
      <c r="E104" s="175" t="s">
        <v>429</v>
      </c>
      <c r="F104" s="175">
        <v>2000</v>
      </c>
      <c r="G104" s="175">
        <v>107.527</v>
      </c>
      <c r="H104" s="175">
        <v>1.4180900000000001</v>
      </c>
      <c r="I104" s="175"/>
      <c r="J104" s="175">
        <v>2016</v>
      </c>
      <c r="K104" s="175">
        <v>8</v>
      </c>
      <c r="L104" s="175">
        <v>12</v>
      </c>
      <c r="M104" s="178">
        <v>42594</v>
      </c>
      <c r="N104" s="177">
        <f t="shared" si="1"/>
        <v>42594.336747685185</v>
      </c>
      <c r="O104" s="175">
        <v>107.527</v>
      </c>
      <c r="P104" s="175">
        <v>1.4180900000000001</v>
      </c>
      <c r="Q104" s="175" t="s">
        <v>353</v>
      </c>
      <c r="AF104" s="175"/>
    </row>
    <row r="105" spans="1:32" x14ac:dyDescent="0.25">
      <c r="A105" s="175" t="s">
        <v>387</v>
      </c>
      <c r="B105" s="175" t="s">
        <v>353</v>
      </c>
      <c r="C105" s="175" t="s">
        <v>213</v>
      </c>
      <c r="D105" s="175">
        <v>20160812</v>
      </c>
      <c r="E105" s="175" t="s">
        <v>430</v>
      </c>
      <c r="F105" s="175">
        <v>30000</v>
      </c>
      <c r="G105" s="175">
        <v>107.84099999999999</v>
      </c>
      <c r="H105" s="175">
        <v>1.2953570000000001</v>
      </c>
      <c r="I105" s="175"/>
      <c r="J105" s="175">
        <v>2016</v>
      </c>
      <c r="K105" s="175">
        <v>8</v>
      </c>
      <c r="L105" s="175">
        <v>12</v>
      </c>
      <c r="M105" s="178">
        <v>42594</v>
      </c>
      <c r="N105" s="177">
        <f t="shared" si="1"/>
        <v>42594.569687499999</v>
      </c>
      <c r="O105" s="175">
        <v>107.84099999999999</v>
      </c>
      <c r="P105" s="175">
        <v>1.2953570000000001</v>
      </c>
      <c r="Q105" s="175" t="s">
        <v>353</v>
      </c>
      <c r="AF105" s="175"/>
    </row>
    <row r="106" spans="1:32" x14ac:dyDescent="0.25">
      <c r="A106" s="175" t="s">
        <v>387</v>
      </c>
      <c r="B106" s="175" t="s">
        <v>353</v>
      </c>
      <c r="C106" s="175" t="s">
        <v>213</v>
      </c>
      <c r="D106" s="175">
        <v>20160812</v>
      </c>
      <c r="E106" s="175" t="s">
        <v>430</v>
      </c>
      <c r="F106" s="175">
        <v>30000</v>
      </c>
      <c r="G106" s="175">
        <v>107.84099999999999</v>
      </c>
      <c r="H106" s="175">
        <v>1.2953570000000001</v>
      </c>
      <c r="I106" s="175"/>
      <c r="J106" s="175">
        <v>2016</v>
      </c>
      <c r="K106" s="175">
        <v>8</v>
      </c>
      <c r="L106" s="175">
        <v>12</v>
      </c>
      <c r="M106" s="178">
        <v>42594</v>
      </c>
      <c r="N106" s="177">
        <f t="shared" si="1"/>
        <v>42594.569687499999</v>
      </c>
      <c r="O106" s="175">
        <v>107.84099999999999</v>
      </c>
      <c r="P106" s="175">
        <v>1.2953570000000001</v>
      </c>
      <c r="Q106" s="175" t="s">
        <v>353</v>
      </c>
      <c r="AF106" s="175"/>
    </row>
    <row r="107" spans="1:32" x14ac:dyDescent="0.25">
      <c r="A107" s="175" t="s">
        <v>387</v>
      </c>
      <c r="B107" s="175" t="s">
        <v>353</v>
      </c>
      <c r="C107" s="175" t="s">
        <v>213</v>
      </c>
      <c r="D107" s="175">
        <v>20160816</v>
      </c>
      <c r="E107" s="175" t="s">
        <v>431</v>
      </c>
      <c r="F107" s="175">
        <v>45000</v>
      </c>
      <c r="G107" s="175">
        <v>107.69199999999999</v>
      </c>
      <c r="H107" s="175">
        <v>1.346911</v>
      </c>
      <c r="I107" s="175"/>
      <c r="J107" s="175">
        <v>2016</v>
      </c>
      <c r="K107" s="175">
        <v>8</v>
      </c>
      <c r="L107" s="175">
        <v>16</v>
      </c>
      <c r="M107" s="178">
        <v>42598</v>
      </c>
      <c r="N107" s="177">
        <f t="shared" si="1"/>
        <v>42598.621296296296</v>
      </c>
      <c r="O107" s="175">
        <v>107.69199999999999</v>
      </c>
      <c r="P107" s="175">
        <v>1.346911</v>
      </c>
      <c r="Q107" s="175" t="s">
        <v>353</v>
      </c>
      <c r="AF107" s="175"/>
    </row>
    <row r="108" spans="1:32" x14ac:dyDescent="0.25">
      <c r="A108" s="175" t="s">
        <v>387</v>
      </c>
      <c r="B108" s="175" t="s">
        <v>353</v>
      </c>
      <c r="C108" s="175" t="s">
        <v>213</v>
      </c>
      <c r="D108" s="175">
        <v>20160816</v>
      </c>
      <c r="E108" s="175" t="s">
        <v>432</v>
      </c>
      <c r="F108" s="175">
        <v>45000</v>
      </c>
      <c r="G108" s="175">
        <v>107.78</v>
      </c>
      <c r="H108" s="175">
        <v>1.3124640000000001</v>
      </c>
      <c r="I108" s="175"/>
      <c r="J108" s="175">
        <v>2016</v>
      </c>
      <c r="K108" s="175">
        <v>8</v>
      </c>
      <c r="L108" s="175">
        <v>16</v>
      </c>
      <c r="M108" s="178">
        <v>42598</v>
      </c>
      <c r="N108" s="177">
        <f t="shared" si="1"/>
        <v>42598.621412037035</v>
      </c>
      <c r="O108" s="175">
        <v>107.78</v>
      </c>
      <c r="P108" s="175">
        <v>1.3124640000000001</v>
      </c>
      <c r="Q108" s="175" t="s">
        <v>353</v>
      </c>
      <c r="AF108" s="175"/>
    </row>
    <row r="109" spans="1:32" x14ac:dyDescent="0.25">
      <c r="A109" s="175" t="s">
        <v>387</v>
      </c>
      <c r="B109" s="175" t="s">
        <v>353</v>
      </c>
      <c r="C109" s="175" t="s">
        <v>213</v>
      </c>
      <c r="D109" s="175">
        <v>20160816</v>
      </c>
      <c r="E109" s="175" t="s">
        <v>432</v>
      </c>
      <c r="F109" s="175">
        <v>45000</v>
      </c>
      <c r="G109" s="175">
        <v>107.69199999999999</v>
      </c>
      <c r="H109" s="175">
        <v>1.346911</v>
      </c>
      <c r="I109" s="175"/>
      <c r="J109" s="175">
        <v>2016</v>
      </c>
      <c r="K109" s="175">
        <v>8</v>
      </c>
      <c r="L109" s="175">
        <v>16</v>
      </c>
      <c r="M109" s="178">
        <v>42598</v>
      </c>
      <c r="N109" s="177">
        <f t="shared" si="1"/>
        <v>42598.621412037035</v>
      </c>
      <c r="O109" s="175">
        <v>107.69199999999999</v>
      </c>
      <c r="P109" s="175">
        <v>1.346911</v>
      </c>
      <c r="Q109" s="175" t="s">
        <v>353</v>
      </c>
      <c r="AF109" s="175"/>
    </row>
    <row r="110" spans="1:32" x14ac:dyDescent="0.25">
      <c r="A110" s="175" t="s">
        <v>387</v>
      </c>
      <c r="B110" s="175" t="s">
        <v>353</v>
      </c>
      <c r="C110" s="175" t="s">
        <v>213</v>
      </c>
      <c r="D110" s="175">
        <v>20160818</v>
      </c>
      <c r="E110" s="175" t="s">
        <v>433</v>
      </c>
      <c r="F110" s="175">
        <v>25000</v>
      </c>
      <c r="G110" s="175">
        <v>107.96599999999999</v>
      </c>
      <c r="H110" s="175">
        <v>1.2259819999999999</v>
      </c>
      <c r="I110" s="175"/>
      <c r="J110" s="175">
        <v>2016</v>
      </c>
      <c r="K110" s="175">
        <v>8</v>
      </c>
      <c r="L110" s="175">
        <v>18</v>
      </c>
      <c r="M110" s="178">
        <v>42600</v>
      </c>
      <c r="N110" s="177">
        <f t="shared" si="1"/>
        <v>42600.671377314815</v>
      </c>
      <c r="O110" s="175">
        <v>107.96599999999999</v>
      </c>
      <c r="P110" s="175">
        <v>1.2259819999999999</v>
      </c>
      <c r="Q110" s="175" t="s">
        <v>353</v>
      </c>
      <c r="AF110" s="175"/>
    </row>
    <row r="111" spans="1:32" x14ac:dyDescent="0.25">
      <c r="A111" s="175" t="s">
        <v>387</v>
      </c>
      <c r="B111" s="175" t="s">
        <v>353</v>
      </c>
      <c r="C111" s="175" t="s">
        <v>213</v>
      </c>
      <c r="D111" s="175">
        <v>20160818</v>
      </c>
      <c r="E111" s="175" t="s">
        <v>433</v>
      </c>
      <c r="F111" s="175">
        <v>25000</v>
      </c>
      <c r="G111" s="175">
        <v>107.76600000000001</v>
      </c>
      <c r="H111" s="175">
        <v>1.3044770000000001</v>
      </c>
      <c r="I111" s="175"/>
      <c r="J111" s="175">
        <v>2016</v>
      </c>
      <c r="K111" s="175">
        <v>8</v>
      </c>
      <c r="L111" s="175">
        <v>18</v>
      </c>
      <c r="M111" s="178">
        <v>42600</v>
      </c>
      <c r="N111" s="177">
        <f t="shared" si="1"/>
        <v>42600.671377314815</v>
      </c>
      <c r="O111" s="175">
        <v>107.76600000000001</v>
      </c>
      <c r="P111" s="175">
        <v>1.3044770000000001</v>
      </c>
      <c r="Q111" s="175" t="s">
        <v>353</v>
      </c>
      <c r="AF111" s="175"/>
    </row>
    <row r="112" spans="1:32" x14ac:dyDescent="0.25">
      <c r="A112" s="175" t="s">
        <v>387</v>
      </c>
      <c r="B112" s="175" t="s">
        <v>353</v>
      </c>
      <c r="C112" s="175" t="s">
        <v>213</v>
      </c>
      <c r="D112" s="175">
        <v>20160818</v>
      </c>
      <c r="E112" s="175" t="s">
        <v>434</v>
      </c>
      <c r="F112" s="175">
        <v>25000</v>
      </c>
      <c r="G112" s="175">
        <v>107.76600000000001</v>
      </c>
      <c r="H112" s="175">
        <v>1.3044770000000001</v>
      </c>
      <c r="I112" s="175"/>
      <c r="J112" s="175">
        <v>2016</v>
      </c>
      <c r="K112" s="175">
        <v>8</v>
      </c>
      <c r="L112" s="175">
        <v>18</v>
      </c>
      <c r="M112" s="178">
        <v>42600</v>
      </c>
      <c r="N112" s="177">
        <f t="shared" si="1"/>
        <v>42600.6715625</v>
      </c>
      <c r="O112" s="175">
        <v>107.76600000000001</v>
      </c>
      <c r="P112" s="175">
        <v>1.3044770000000001</v>
      </c>
      <c r="Q112" s="175" t="s">
        <v>353</v>
      </c>
      <c r="AF112" s="175"/>
    </row>
    <row r="113" spans="1:32" x14ac:dyDescent="0.25">
      <c r="A113" s="175" t="s">
        <v>387</v>
      </c>
      <c r="B113" s="175" t="s">
        <v>353</v>
      </c>
      <c r="C113" s="175" t="s">
        <v>213</v>
      </c>
      <c r="D113" s="175">
        <v>20160819</v>
      </c>
      <c r="E113" s="175" t="s">
        <v>435</v>
      </c>
      <c r="F113" s="175">
        <v>20000</v>
      </c>
      <c r="G113" s="175">
        <v>106.996</v>
      </c>
      <c r="H113" s="175">
        <v>1.6053040000000001</v>
      </c>
      <c r="I113" s="175"/>
      <c r="J113" s="175">
        <v>2016</v>
      </c>
      <c r="K113" s="175">
        <v>8</v>
      </c>
      <c r="L113" s="175">
        <v>19</v>
      </c>
      <c r="M113" s="178">
        <v>42601</v>
      </c>
      <c r="N113" s="177">
        <f t="shared" si="1"/>
        <v>42601.450474537036</v>
      </c>
      <c r="O113" s="175">
        <v>106.996</v>
      </c>
      <c r="P113" s="175">
        <v>1.6053040000000001</v>
      </c>
      <c r="Q113" s="175" t="s">
        <v>353</v>
      </c>
      <c r="AF113" s="175"/>
    </row>
    <row r="114" spans="1:32" x14ac:dyDescent="0.25">
      <c r="A114" s="175" t="s">
        <v>387</v>
      </c>
      <c r="B114" s="175" t="s">
        <v>353</v>
      </c>
      <c r="C114" s="175" t="s">
        <v>213</v>
      </c>
      <c r="D114" s="175">
        <v>20160819</v>
      </c>
      <c r="E114" s="175" t="s">
        <v>435</v>
      </c>
      <c r="F114" s="175">
        <v>20000</v>
      </c>
      <c r="G114" s="175">
        <v>107.476</v>
      </c>
      <c r="H114" s="175">
        <v>1.4153500000000001</v>
      </c>
      <c r="I114" s="175"/>
      <c r="J114" s="175">
        <v>2016</v>
      </c>
      <c r="K114" s="175">
        <v>8</v>
      </c>
      <c r="L114" s="175">
        <v>19</v>
      </c>
      <c r="M114" s="178">
        <v>42601</v>
      </c>
      <c r="N114" s="177">
        <f t="shared" si="1"/>
        <v>42601.450474537036</v>
      </c>
      <c r="O114" s="175">
        <v>107.476</v>
      </c>
      <c r="P114" s="175">
        <v>1.4153500000000001</v>
      </c>
      <c r="Q114" s="175" t="s">
        <v>353</v>
      </c>
      <c r="AF114" s="175"/>
    </row>
    <row r="115" spans="1:32" x14ac:dyDescent="0.25">
      <c r="A115" s="175" t="s">
        <v>387</v>
      </c>
      <c r="B115" s="175" t="s">
        <v>353</v>
      </c>
      <c r="C115" s="175" t="s">
        <v>213</v>
      </c>
      <c r="D115" s="175">
        <v>20160826</v>
      </c>
      <c r="E115" s="175" t="s">
        <v>436</v>
      </c>
      <c r="F115" s="175">
        <v>25000</v>
      </c>
      <c r="G115" s="175">
        <v>107.63500000000001</v>
      </c>
      <c r="H115" s="175">
        <v>1.3291379999999999</v>
      </c>
      <c r="I115" s="175"/>
      <c r="J115" s="175">
        <v>2016</v>
      </c>
      <c r="K115" s="175">
        <v>8</v>
      </c>
      <c r="L115" s="175">
        <v>26</v>
      </c>
      <c r="M115" s="178">
        <v>42608</v>
      </c>
      <c r="N115" s="177">
        <f t="shared" si="1"/>
        <v>42608.553333333337</v>
      </c>
      <c r="O115" s="175">
        <v>107.63500000000001</v>
      </c>
      <c r="P115" s="175">
        <v>1.3291379999999999</v>
      </c>
      <c r="Q115" s="175" t="s">
        <v>353</v>
      </c>
      <c r="AF115" s="175"/>
    </row>
    <row r="116" spans="1:32" x14ac:dyDescent="0.25">
      <c r="A116" s="175" t="s">
        <v>387</v>
      </c>
      <c r="B116" s="175" t="s">
        <v>353</v>
      </c>
      <c r="C116" s="175" t="s">
        <v>213</v>
      </c>
      <c r="D116" s="175">
        <v>20160826</v>
      </c>
      <c r="E116" s="175" t="s">
        <v>437</v>
      </c>
      <c r="F116" s="175">
        <v>25000</v>
      </c>
      <c r="G116" s="175">
        <v>107.86</v>
      </c>
      <c r="H116" s="175">
        <v>1.2399720000000001</v>
      </c>
      <c r="I116" s="175"/>
      <c r="J116" s="175">
        <v>2016</v>
      </c>
      <c r="K116" s="175">
        <v>8</v>
      </c>
      <c r="L116" s="175">
        <v>26</v>
      </c>
      <c r="M116" s="178">
        <v>42608</v>
      </c>
      <c r="N116" s="177">
        <f t="shared" si="1"/>
        <v>42608.555150462962</v>
      </c>
      <c r="O116" s="175">
        <v>107.86</v>
      </c>
      <c r="P116" s="175">
        <v>1.2399720000000001</v>
      </c>
      <c r="Q116" s="175" t="s">
        <v>353</v>
      </c>
      <c r="AF116" s="175"/>
    </row>
    <row r="117" spans="1:32" x14ac:dyDescent="0.25">
      <c r="A117" s="175" t="s">
        <v>387</v>
      </c>
      <c r="B117" s="175" t="s">
        <v>353</v>
      </c>
      <c r="C117" s="175" t="s">
        <v>213</v>
      </c>
      <c r="D117" s="175">
        <v>20160829</v>
      </c>
      <c r="E117" s="175" t="s">
        <v>438</v>
      </c>
      <c r="F117" s="175">
        <v>15000</v>
      </c>
      <c r="G117" s="175">
        <v>106.99933299999999</v>
      </c>
      <c r="H117" s="175">
        <v>1.582301</v>
      </c>
      <c r="I117" s="175"/>
      <c r="J117" s="175">
        <v>2016</v>
      </c>
      <c r="K117" s="175">
        <v>8</v>
      </c>
      <c r="L117" s="175">
        <v>29</v>
      </c>
      <c r="M117" s="178">
        <v>42611</v>
      </c>
      <c r="N117" s="177">
        <f t="shared" si="1"/>
        <v>42611.487812500003</v>
      </c>
      <c r="O117" s="175">
        <v>106.99933299999999</v>
      </c>
      <c r="P117" s="175">
        <v>1.582301</v>
      </c>
      <c r="Q117" s="175" t="s">
        <v>353</v>
      </c>
      <c r="AF117" s="175"/>
    </row>
    <row r="118" spans="1:32" x14ac:dyDescent="0.25">
      <c r="A118" s="175" t="s">
        <v>387</v>
      </c>
      <c r="B118" s="175" t="s">
        <v>353</v>
      </c>
      <c r="C118" s="175" t="s">
        <v>213</v>
      </c>
      <c r="D118" s="175">
        <v>20160829</v>
      </c>
      <c r="E118" s="175" t="s">
        <v>438</v>
      </c>
      <c r="F118" s="175">
        <v>15000</v>
      </c>
      <c r="G118" s="175">
        <v>107.26600000000001</v>
      </c>
      <c r="H118" s="175">
        <v>1.4758720000000001</v>
      </c>
      <c r="I118" s="175"/>
      <c r="J118" s="175">
        <v>2016</v>
      </c>
      <c r="K118" s="175">
        <v>8</v>
      </c>
      <c r="L118" s="175">
        <v>29</v>
      </c>
      <c r="M118" s="178">
        <v>42611</v>
      </c>
      <c r="N118" s="177">
        <f t="shared" si="1"/>
        <v>42611.487812500003</v>
      </c>
      <c r="O118" s="175">
        <v>107.26600000000001</v>
      </c>
      <c r="P118" s="175">
        <v>1.4758720000000001</v>
      </c>
      <c r="Q118" s="175" t="s">
        <v>353</v>
      </c>
      <c r="AF118" s="175"/>
    </row>
    <row r="119" spans="1:32" x14ac:dyDescent="0.25">
      <c r="A119" s="175" t="s">
        <v>387</v>
      </c>
      <c r="B119" s="175" t="s">
        <v>353</v>
      </c>
      <c r="C119" s="175" t="s">
        <v>213</v>
      </c>
      <c r="D119" s="175">
        <v>20160830</v>
      </c>
      <c r="E119" s="175" t="s">
        <v>439</v>
      </c>
      <c r="F119" s="175">
        <v>75000</v>
      </c>
      <c r="G119" s="175">
        <v>107.693</v>
      </c>
      <c r="H119" s="175">
        <v>1.302718</v>
      </c>
      <c r="I119" s="175"/>
      <c r="J119" s="175">
        <v>2016</v>
      </c>
      <c r="K119" s="175">
        <v>8</v>
      </c>
      <c r="L119" s="175">
        <v>30</v>
      </c>
      <c r="M119" s="178">
        <v>42612</v>
      </c>
      <c r="N119" s="177">
        <f t="shared" si="1"/>
        <v>42612.461724537039</v>
      </c>
      <c r="O119" s="175">
        <v>107.693</v>
      </c>
      <c r="P119" s="175">
        <v>1.302718</v>
      </c>
      <c r="Q119" s="175" t="s">
        <v>353</v>
      </c>
      <c r="AF119" s="175"/>
    </row>
    <row r="120" spans="1:32" x14ac:dyDescent="0.25">
      <c r="A120" s="175" t="s">
        <v>387</v>
      </c>
      <c r="B120" s="175" t="s">
        <v>353</v>
      </c>
      <c r="C120" s="175" t="s">
        <v>213</v>
      </c>
      <c r="D120" s="175">
        <v>20160830</v>
      </c>
      <c r="E120" s="175" t="s">
        <v>439</v>
      </c>
      <c r="F120" s="175">
        <v>75000</v>
      </c>
      <c r="G120" s="175">
        <v>107.693</v>
      </c>
      <c r="H120" s="175">
        <v>1.302718</v>
      </c>
      <c r="I120" s="175"/>
      <c r="J120" s="175">
        <v>2016</v>
      </c>
      <c r="K120" s="175">
        <v>8</v>
      </c>
      <c r="L120" s="175">
        <v>30</v>
      </c>
      <c r="M120" s="178">
        <v>42612</v>
      </c>
      <c r="N120" s="177">
        <f t="shared" si="1"/>
        <v>42612.461724537039</v>
      </c>
      <c r="O120" s="175">
        <v>107.693</v>
      </c>
      <c r="P120" s="175">
        <v>1.302718</v>
      </c>
      <c r="Q120" s="175" t="s">
        <v>353</v>
      </c>
      <c r="AF120" s="175"/>
    </row>
    <row r="121" spans="1:32" x14ac:dyDescent="0.25">
      <c r="A121" s="175" t="s">
        <v>387</v>
      </c>
      <c r="B121" s="175" t="s">
        <v>353</v>
      </c>
      <c r="C121" s="175" t="s">
        <v>213</v>
      </c>
      <c r="D121" s="175">
        <v>20160830</v>
      </c>
      <c r="E121" s="175" t="s">
        <v>440</v>
      </c>
      <c r="F121" s="175">
        <v>25000</v>
      </c>
      <c r="G121" s="175">
        <v>107.828</v>
      </c>
      <c r="H121" s="175">
        <v>1.2491699999999999</v>
      </c>
      <c r="I121" s="175"/>
      <c r="J121" s="175">
        <v>2016</v>
      </c>
      <c r="K121" s="175">
        <v>8</v>
      </c>
      <c r="L121" s="175">
        <v>30</v>
      </c>
      <c r="M121" s="178">
        <v>42612</v>
      </c>
      <c r="N121" s="177">
        <f t="shared" si="1"/>
        <v>42612.462164351855</v>
      </c>
      <c r="O121" s="175">
        <v>107.828</v>
      </c>
      <c r="P121" s="175">
        <v>1.2491699999999999</v>
      </c>
      <c r="Q121" s="175" t="s">
        <v>353</v>
      </c>
      <c r="AF121" s="175"/>
    </row>
    <row r="122" spans="1:32" x14ac:dyDescent="0.25">
      <c r="A122" s="175" t="s">
        <v>387</v>
      </c>
      <c r="B122" s="175" t="s">
        <v>353</v>
      </c>
      <c r="C122" s="175" t="s">
        <v>213</v>
      </c>
      <c r="D122" s="175">
        <v>20160830</v>
      </c>
      <c r="E122" s="175" t="s">
        <v>441</v>
      </c>
      <c r="F122" s="175">
        <v>25000</v>
      </c>
      <c r="G122" s="175">
        <v>107.828</v>
      </c>
      <c r="H122" s="175">
        <v>1.2491699999999999</v>
      </c>
      <c r="I122" s="175"/>
      <c r="J122" s="175">
        <v>2016</v>
      </c>
      <c r="K122" s="175">
        <v>8</v>
      </c>
      <c r="L122" s="175">
        <v>30</v>
      </c>
      <c r="M122" s="178">
        <v>42612</v>
      </c>
      <c r="N122" s="177">
        <f t="shared" si="1"/>
        <v>42612.462210648147</v>
      </c>
      <c r="O122" s="175">
        <v>107.828</v>
      </c>
      <c r="P122" s="175">
        <v>1.2491699999999999</v>
      </c>
      <c r="Q122" s="175" t="s">
        <v>353</v>
      </c>
      <c r="AF122" s="175"/>
    </row>
    <row r="123" spans="1:32" x14ac:dyDescent="0.25">
      <c r="A123" s="175" t="s">
        <v>387</v>
      </c>
      <c r="B123" s="175" t="s">
        <v>353</v>
      </c>
      <c r="C123" s="175" t="s">
        <v>213</v>
      </c>
      <c r="D123" s="175">
        <v>20160831</v>
      </c>
      <c r="E123" s="175" t="s">
        <v>442</v>
      </c>
      <c r="F123" s="175">
        <v>10000</v>
      </c>
      <c r="G123" s="175">
        <v>107.813</v>
      </c>
      <c r="H123" s="175">
        <v>1.241188</v>
      </c>
      <c r="I123" s="175"/>
      <c r="J123" s="175">
        <v>2016</v>
      </c>
      <c r="K123" s="175">
        <v>8</v>
      </c>
      <c r="L123" s="175">
        <v>31</v>
      </c>
      <c r="M123" s="178">
        <v>42613</v>
      </c>
      <c r="N123" s="177">
        <f t="shared" si="1"/>
        <v>42613.620879629627</v>
      </c>
      <c r="O123" s="175">
        <v>107.813</v>
      </c>
      <c r="P123" s="175">
        <v>1.241188</v>
      </c>
      <c r="Q123" s="175" t="s">
        <v>353</v>
      </c>
      <c r="AF123" s="175"/>
    </row>
    <row r="124" spans="1:32" x14ac:dyDescent="0.25">
      <c r="A124" s="175" t="s">
        <v>443</v>
      </c>
      <c r="B124" s="175" t="s">
        <v>356</v>
      </c>
      <c r="C124" s="175" t="s">
        <v>213</v>
      </c>
      <c r="D124" s="175">
        <v>20160701</v>
      </c>
      <c r="E124" s="175" t="s">
        <v>444</v>
      </c>
      <c r="F124" s="175">
        <v>25000</v>
      </c>
      <c r="G124" s="175">
        <v>101.96599999999999</v>
      </c>
      <c r="H124" s="175">
        <v>1.1102939999999999</v>
      </c>
      <c r="I124" s="175"/>
      <c r="J124" s="175">
        <v>2016</v>
      </c>
      <c r="K124" s="175">
        <v>7</v>
      </c>
      <c r="L124" s="175">
        <v>1</v>
      </c>
      <c r="M124" s="178">
        <v>42552</v>
      </c>
      <c r="N124" s="177">
        <f t="shared" si="1"/>
        <v>42552.49355324074</v>
      </c>
      <c r="O124" s="175">
        <v>101.96599999999999</v>
      </c>
      <c r="P124" s="175">
        <v>1.1102939999999999</v>
      </c>
      <c r="Q124" s="175" t="s">
        <v>356</v>
      </c>
      <c r="AF124" s="175"/>
    </row>
    <row r="125" spans="1:32" x14ac:dyDescent="0.25">
      <c r="A125" s="175" t="s">
        <v>443</v>
      </c>
      <c r="B125" s="175" t="s">
        <v>356</v>
      </c>
      <c r="C125" s="175" t="s">
        <v>213</v>
      </c>
      <c r="D125" s="175">
        <v>20160701</v>
      </c>
      <c r="E125" s="175" t="s">
        <v>444</v>
      </c>
      <c r="F125" s="175">
        <v>25000</v>
      </c>
      <c r="G125" s="175">
        <v>102.04600000000001</v>
      </c>
      <c r="H125" s="175">
        <v>1.03257</v>
      </c>
      <c r="I125" s="175"/>
      <c r="J125" s="175">
        <v>2016</v>
      </c>
      <c r="K125" s="175">
        <v>7</v>
      </c>
      <c r="L125" s="175">
        <v>1</v>
      </c>
      <c r="M125" s="178">
        <v>42552</v>
      </c>
      <c r="N125" s="177">
        <f t="shared" si="1"/>
        <v>42552.49355324074</v>
      </c>
      <c r="O125" s="175">
        <v>102.04600000000001</v>
      </c>
      <c r="P125" s="175">
        <v>1.03257</v>
      </c>
      <c r="Q125" s="175" t="s">
        <v>356</v>
      </c>
      <c r="AF125" s="175"/>
    </row>
    <row r="126" spans="1:32" x14ac:dyDescent="0.25">
      <c r="A126" s="175" t="s">
        <v>443</v>
      </c>
      <c r="B126" s="175" t="s">
        <v>356</v>
      </c>
      <c r="C126" s="175" t="s">
        <v>213</v>
      </c>
      <c r="D126" s="175">
        <v>20160706</v>
      </c>
      <c r="E126" s="175" t="s">
        <v>445</v>
      </c>
      <c r="F126" s="175">
        <v>50000</v>
      </c>
      <c r="G126" s="175">
        <v>101.99</v>
      </c>
      <c r="H126" s="175">
        <v>1.0659149999999999</v>
      </c>
      <c r="I126" s="175"/>
      <c r="J126" s="175">
        <v>2016</v>
      </c>
      <c r="K126" s="175">
        <v>7</v>
      </c>
      <c r="L126" s="175">
        <v>6</v>
      </c>
      <c r="M126" s="178">
        <v>42557</v>
      </c>
      <c r="N126" s="177">
        <f t="shared" si="1"/>
        <v>42557.371817129628</v>
      </c>
      <c r="O126" s="175">
        <v>101.99</v>
      </c>
      <c r="P126" s="175">
        <v>1.0659149999999999</v>
      </c>
      <c r="Q126" s="175" t="s">
        <v>356</v>
      </c>
      <c r="AF126" s="175"/>
    </row>
    <row r="127" spans="1:32" x14ac:dyDescent="0.25">
      <c r="A127" s="175" t="s">
        <v>443</v>
      </c>
      <c r="B127" s="175" t="s">
        <v>356</v>
      </c>
      <c r="C127" s="175" t="s">
        <v>213</v>
      </c>
      <c r="D127" s="175">
        <v>20160706</v>
      </c>
      <c r="E127" s="175" t="s">
        <v>446</v>
      </c>
      <c r="F127" s="175">
        <v>15000</v>
      </c>
      <c r="G127" s="175">
        <v>102.02200000000001</v>
      </c>
      <c r="H127" s="175">
        <v>1.0344899999999999</v>
      </c>
      <c r="I127" s="175"/>
      <c r="J127" s="175">
        <v>2016</v>
      </c>
      <c r="K127" s="175">
        <v>7</v>
      </c>
      <c r="L127" s="175">
        <v>6</v>
      </c>
      <c r="M127" s="178">
        <v>42557</v>
      </c>
      <c r="N127" s="177">
        <f t="shared" si="1"/>
        <v>42557.612569444442</v>
      </c>
      <c r="O127" s="175">
        <v>102.02200000000001</v>
      </c>
      <c r="P127" s="175">
        <v>1.0344899999999999</v>
      </c>
      <c r="Q127" s="175" t="s">
        <v>356</v>
      </c>
      <c r="AF127" s="175"/>
    </row>
    <row r="128" spans="1:32" x14ac:dyDescent="0.25">
      <c r="A128" s="175" t="s">
        <v>443</v>
      </c>
      <c r="B128" s="175" t="s">
        <v>356</v>
      </c>
      <c r="C128" s="175" t="s">
        <v>213</v>
      </c>
      <c r="D128" s="175">
        <v>20160706</v>
      </c>
      <c r="E128" s="175" t="s">
        <v>446</v>
      </c>
      <c r="F128" s="175">
        <v>15000</v>
      </c>
      <c r="G128" s="175">
        <v>102.02200000000001</v>
      </c>
      <c r="H128" s="175">
        <v>1.0344899999999999</v>
      </c>
      <c r="I128" s="175"/>
      <c r="J128" s="175">
        <v>2016</v>
      </c>
      <c r="K128" s="175">
        <v>7</v>
      </c>
      <c r="L128" s="175">
        <v>6</v>
      </c>
      <c r="M128" s="178">
        <v>42557</v>
      </c>
      <c r="N128" s="177">
        <f t="shared" si="1"/>
        <v>42557.612569444442</v>
      </c>
      <c r="O128" s="175">
        <v>102.02200000000001</v>
      </c>
      <c r="P128" s="175">
        <v>1.0344899999999999</v>
      </c>
      <c r="Q128" s="175" t="s">
        <v>356</v>
      </c>
      <c r="AF128" s="175"/>
    </row>
    <row r="129" spans="1:32" x14ac:dyDescent="0.25">
      <c r="A129" s="175" t="s">
        <v>443</v>
      </c>
      <c r="B129" s="175" t="s">
        <v>356</v>
      </c>
      <c r="C129" s="175" t="s">
        <v>213</v>
      </c>
      <c r="D129" s="175">
        <v>20160707</v>
      </c>
      <c r="E129" s="175" t="s">
        <v>447</v>
      </c>
      <c r="F129" s="175">
        <v>10000</v>
      </c>
      <c r="G129" s="175">
        <v>102.15600000000001</v>
      </c>
      <c r="H129" s="175">
        <v>0.89728200000000002</v>
      </c>
      <c r="I129" s="175"/>
      <c r="J129" s="175">
        <v>2016</v>
      </c>
      <c r="K129" s="175">
        <v>7</v>
      </c>
      <c r="L129" s="175">
        <v>7</v>
      </c>
      <c r="M129" s="178">
        <v>42558</v>
      </c>
      <c r="N129" s="177">
        <f t="shared" si="1"/>
        <v>42558.484930555554</v>
      </c>
      <c r="O129" s="175">
        <v>102.15600000000001</v>
      </c>
      <c r="P129" s="175">
        <v>0.89728200000000002</v>
      </c>
      <c r="Q129" s="175" t="s">
        <v>356</v>
      </c>
      <c r="AF129" s="175"/>
    </row>
    <row r="130" spans="1:32" x14ac:dyDescent="0.25">
      <c r="A130" s="175" t="s">
        <v>443</v>
      </c>
      <c r="B130" s="175" t="s">
        <v>356</v>
      </c>
      <c r="C130" s="175" t="s">
        <v>213</v>
      </c>
      <c r="D130" s="175">
        <v>20160707</v>
      </c>
      <c r="E130" s="175" t="s">
        <v>448</v>
      </c>
      <c r="F130" s="175">
        <v>10000</v>
      </c>
      <c r="G130" s="175">
        <v>102.256</v>
      </c>
      <c r="H130" s="175">
        <v>0.79910199999999998</v>
      </c>
      <c r="I130" s="175"/>
      <c r="J130" s="175">
        <v>2016</v>
      </c>
      <c r="K130" s="175">
        <v>7</v>
      </c>
      <c r="L130" s="175">
        <v>7</v>
      </c>
      <c r="M130" s="178">
        <v>42558</v>
      </c>
      <c r="N130" s="177">
        <f t="shared" si="1"/>
        <v>42558.484953703701</v>
      </c>
      <c r="O130" s="175">
        <v>102.256</v>
      </c>
      <c r="P130" s="175">
        <v>0.79910199999999998</v>
      </c>
      <c r="Q130" s="175" t="s">
        <v>356</v>
      </c>
      <c r="AF130" s="175"/>
    </row>
    <row r="131" spans="1:32" x14ac:dyDescent="0.25">
      <c r="A131" s="175" t="s">
        <v>443</v>
      </c>
      <c r="B131" s="175" t="s">
        <v>356</v>
      </c>
      <c r="C131" s="175" t="s">
        <v>213</v>
      </c>
      <c r="D131" s="175">
        <v>20160707</v>
      </c>
      <c r="E131" s="175" t="s">
        <v>449</v>
      </c>
      <c r="F131" s="175">
        <v>75000</v>
      </c>
      <c r="G131" s="175">
        <v>101.947</v>
      </c>
      <c r="H131" s="175">
        <v>1.102946</v>
      </c>
      <c r="I131" s="175"/>
      <c r="J131" s="175">
        <v>2016</v>
      </c>
      <c r="K131" s="175">
        <v>7</v>
      </c>
      <c r="L131" s="175">
        <v>7</v>
      </c>
      <c r="M131" s="178">
        <v>42558</v>
      </c>
      <c r="N131" s="177">
        <f t="shared" ref="N131:N194" si="2">M131+E131</f>
        <v>42558.558807870373</v>
      </c>
      <c r="O131" s="175">
        <v>101.947</v>
      </c>
      <c r="P131" s="175">
        <v>1.102946</v>
      </c>
      <c r="Q131" s="175" t="s">
        <v>356</v>
      </c>
      <c r="AF131" s="175"/>
    </row>
    <row r="132" spans="1:32" x14ac:dyDescent="0.25">
      <c r="A132" s="175" t="s">
        <v>443</v>
      </c>
      <c r="B132" s="175" t="s">
        <v>356</v>
      </c>
      <c r="C132" s="175" t="s">
        <v>213</v>
      </c>
      <c r="D132" s="175">
        <v>20160707</v>
      </c>
      <c r="E132" s="175" t="s">
        <v>449</v>
      </c>
      <c r="F132" s="175">
        <v>75000</v>
      </c>
      <c r="G132" s="175">
        <v>102.00700000000001</v>
      </c>
      <c r="H132" s="175">
        <v>1.043839</v>
      </c>
      <c r="I132" s="175"/>
      <c r="J132" s="175">
        <v>2016</v>
      </c>
      <c r="K132" s="175">
        <v>7</v>
      </c>
      <c r="L132" s="175">
        <v>7</v>
      </c>
      <c r="M132" s="178">
        <v>42558</v>
      </c>
      <c r="N132" s="177">
        <f t="shared" si="2"/>
        <v>42558.558807870373</v>
      </c>
      <c r="O132" s="175">
        <v>102.00700000000001</v>
      </c>
      <c r="P132" s="175">
        <v>1.043839</v>
      </c>
      <c r="Q132" s="175" t="s">
        <v>356</v>
      </c>
      <c r="AF132" s="175"/>
    </row>
    <row r="133" spans="1:32" x14ac:dyDescent="0.25">
      <c r="A133" s="175" t="s">
        <v>443</v>
      </c>
      <c r="B133" s="175" t="s">
        <v>356</v>
      </c>
      <c r="C133" s="175" t="s">
        <v>213</v>
      </c>
      <c r="D133" s="175">
        <v>20160707</v>
      </c>
      <c r="E133" s="175" t="s">
        <v>450</v>
      </c>
      <c r="F133" s="175" t="s">
        <v>451</v>
      </c>
      <c r="G133" s="175">
        <v>102.053</v>
      </c>
      <c r="H133" s="175">
        <v>0.99855899999999997</v>
      </c>
      <c r="I133" s="175"/>
      <c r="J133" s="175">
        <v>2016</v>
      </c>
      <c r="K133" s="175">
        <v>7</v>
      </c>
      <c r="L133" s="175">
        <v>7</v>
      </c>
      <c r="M133" s="178">
        <v>42558</v>
      </c>
      <c r="N133" s="177">
        <f t="shared" si="2"/>
        <v>42558.627453703702</v>
      </c>
      <c r="O133" s="175">
        <v>102.053</v>
      </c>
      <c r="P133" s="175">
        <v>0.99855899999999997</v>
      </c>
      <c r="Q133" s="175" t="s">
        <v>356</v>
      </c>
      <c r="AF133" s="175"/>
    </row>
    <row r="134" spans="1:32" x14ac:dyDescent="0.25">
      <c r="A134" s="175" t="s">
        <v>443</v>
      </c>
      <c r="B134" s="175" t="s">
        <v>356</v>
      </c>
      <c r="C134" s="175" t="s">
        <v>213</v>
      </c>
      <c r="D134" s="175">
        <v>20160707</v>
      </c>
      <c r="E134" s="175" t="s">
        <v>450</v>
      </c>
      <c r="F134" s="175" t="s">
        <v>451</v>
      </c>
      <c r="G134" s="175">
        <v>102.053</v>
      </c>
      <c r="H134" s="175">
        <v>0.99855899999999997</v>
      </c>
      <c r="I134" s="175"/>
      <c r="J134" s="175">
        <v>2016</v>
      </c>
      <c r="K134" s="175">
        <v>7</v>
      </c>
      <c r="L134" s="175">
        <v>7</v>
      </c>
      <c r="M134" s="178">
        <v>42558</v>
      </c>
      <c r="N134" s="177">
        <f t="shared" si="2"/>
        <v>42558.627453703702</v>
      </c>
      <c r="O134" s="175">
        <v>102.053</v>
      </c>
      <c r="P134" s="175">
        <v>0.99855899999999997</v>
      </c>
      <c r="Q134" s="175" t="s">
        <v>356</v>
      </c>
      <c r="AF134" s="175"/>
    </row>
    <row r="135" spans="1:32" x14ac:dyDescent="0.25">
      <c r="A135" s="175" t="s">
        <v>443</v>
      </c>
      <c r="B135" s="175" t="s">
        <v>356</v>
      </c>
      <c r="C135" s="175" t="s">
        <v>213</v>
      </c>
      <c r="D135" s="175">
        <v>20160707</v>
      </c>
      <c r="E135" s="175" t="s">
        <v>450</v>
      </c>
      <c r="F135" s="175" t="s">
        <v>451</v>
      </c>
      <c r="G135" s="175">
        <v>102.053</v>
      </c>
      <c r="H135" s="175">
        <v>0.99855899999999997</v>
      </c>
      <c r="I135" s="175"/>
      <c r="J135" s="175">
        <v>2016</v>
      </c>
      <c r="K135" s="175">
        <v>7</v>
      </c>
      <c r="L135" s="175">
        <v>7</v>
      </c>
      <c r="M135" s="178">
        <v>42558</v>
      </c>
      <c r="N135" s="177">
        <f t="shared" si="2"/>
        <v>42558.627453703702</v>
      </c>
      <c r="O135" s="175">
        <v>102.053</v>
      </c>
      <c r="P135" s="175">
        <v>0.99855899999999997</v>
      </c>
      <c r="Q135" s="175" t="s">
        <v>356</v>
      </c>
      <c r="AF135" s="175"/>
    </row>
    <row r="136" spans="1:32" x14ac:dyDescent="0.25">
      <c r="A136" s="175" t="s">
        <v>443</v>
      </c>
      <c r="B136" s="175" t="s">
        <v>356</v>
      </c>
      <c r="C136" s="175" t="s">
        <v>213</v>
      </c>
      <c r="D136" s="175">
        <v>20160708</v>
      </c>
      <c r="E136" s="175" t="s">
        <v>452</v>
      </c>
      <c r="F136" s="175">
        <v>30000</v>
      </c>
      <c r="G136" s="175">
        <v>102.196</v>
      </c>
      <c r="H136" s="175">
        <v>0.85207900000000003</v>
      </c>
      <c r="I136" s="175"/>
      <c r="J136" s="175">
        <v>2016</v>
      </c>
      <c r="K136" s="175">
        <v>7</v>
      </c>
      <c r="L136" s="175">
        <v>8</v>
      </c>
      <c r="M136" s="178">
        <v>42559</v>
      </c>
      <c r="N136" s="177">
        <f t="shared" si="2"/>
        <v>42559.569062499999</v>
      </c>
      <c r="O136" s="175">
        <v>102.196</v>
      </c>
      <c r="P136" s="175">
        <v>0.85207900000000003</v>
      </c>
      <c r="Q136" s="175" t="s">
        <v>356</v>
      </c>
      <c r="AF136" s="175"/>
    </row>
    <row r="137" spans="1:32" x14ac:dyDescent="0.25">
      <c r="A137" s="175" t="s">
        <v>443</v>
      </c>
      <c r="B137" s="175" t="s">
        <v>356</v>
      </c>
      <c r="C137" s="175" t="s">
        <v>213</v>
      </c>
      <c r="D137" s="175">
        <v>20160708</v>
      </c>
      <c r="E137" s="175" t="s">
        <v>452</v>
      </c>
      <c r="F137" s="175">
        <v>30000</v>
      </c>
      <c r="G137" s="175">
        <v>102.096</v>
      </c>
      <c r="H137" s="175">
        <v>0.95061300000000004</v>
      </c>
      <c r="I137" s="175"/>
      <c r="J137" s="175">
        <v>2016</v>
      </c>
      <c r="K137" s="175">
        <v>7</v>
      </c>
      <c r="L137" s="175">
        <v>8</v>
      </c>
      <c r="M137" s="178">
        <v>42559</v>
      </c>
      <c r="N137" s="177">
        <f t="shared" si="2"/>
        <v>42559.569062499999</v>
      </c>
      <c r="O137" s="175">
        <v>102.096</v>
      </c>
      <c r="P137" s="175">
        <v>0.95061300000000004</v>
      </c>
      <c r="Q137" s="175" t="s">
        <v>356</v>
      </c>
      <c r="AF137" s="175"/>
    </row>
    <row r="138" spans="1:32" x14ac:dyDescent="0.25">
      <c r="A138" s="175" t="s">
        <v>443</v>
      </c>
      <c r="B138" s="175" t="s">
        <v>356</v>
      </c>
      <c r="C138" s="175" t="s">
        <v>213</v>
      </c>
      <c r="D138" s="175">
        <v>20160708</v>
      </c>
      <c r="E138" s="175" t="s">
        <v>453</v>
      </c>
      <c r="F138" s="175">
        <v>30000</v>
      </c>
      <c r="G138" s="175">
        <v>102.096</v>
      </c>
      <c r="H138" s="175">
        <v>0.95061300000000004</v>
      </c>
      <c r="I138" s="175"/>
      <c r="J138" s="175">
        <v>2016</v>
      </c>
      <c r="K138" s="175">
        <v>7</v>
      </c>
      <c r="L138" s="175">
        <v>8</v>
      </c>
      <c r="M138" s="178">
        <v>42559</v>
      </c>
      <c r="N138" s="177">
        <f t="shared" si="2"/>
        <v>42559.569074074076</v>
      </c>
      <c r="O138" s="175">
        <v>102.096</v>
      </c>
      <c r="P138" s="175">
        <v>0.95061300000000004</v>
      </c>
      <c r="Q138" s="175" t="s">
        <v>356</v>
      </c>
      <c r="AF138" s="175"/>
    </row>
    <row r="139" spans="1:32" x14ac:dyDescent="0.25">
      <c r="A139" s="175" t="s">
        <v>443</v>
      </c>
      <c r="B139" s="175" t="s">
        <v>356</v>
      </c>
      <c r="C139" s="175" t="s">
        <v>213</v>
      </c>
      <c r="D139" s="175">
        <v>20160711</v>
      </c>
      <c r="E139" s="175" t="s">
        <v>454</v>
      </c>
      <c r="F139" s="175">
        <v>15000</v>
      </c>
      <c r="G139" s="175">
        <v>101.937</v>
      </c>
      <c r="H139" s="175">
        <v>1.1128020000000001</v>
      </c>
      <c r="I139" s="175"/>
      <c r="J139" s="175">
        <v>2016</v>
      </c>
      <c r="K139" s="175">
        <v>7</v>
      </c>
      <c r="L139" s="175">
        <v>11</v>
      </c>
      <c r="M139" s="178">
        <v>42562</v>
      </c>
      <c r="N139" s="177">
        <f t="shared" si="2"/>
        <v>42562.576354166667</v>
      </c>
      <c r="O139" s="175">
        <v>101.937</v>
      </c>
      <c r="P139" s="175">
        <v>1.1128020000000001</v>
      </c>
      <c r="Q139" s="175" t="s">
        <v>356</v>
      </c>
      <c r="AF139" s="175"/>
    </row>
    <row r="140" spans="1:32" x14ac:dyDescent="0.25">
      <c r="A140" s="175" t="s">
        <v>443</v>
      </c>
      <c r="B140" s="175" t="s">
        <v>356</v>
      </c>
      <c r="C140" s="175" t="s">
        <v>213</v>
      </c>
      <c r="D140" s="175">
        <v>20160712</v>
      </c>
      <c r="E140" s="175" t="s">
        <v>455</v>
      </c>
      <c r="F140" s="175">
        <v>25000</v>
      </c>
      <c r="G140" s="175">
        <v>102.08499999999999</v>
      </c>
      <c r="H140" s="175">
        <v>0.95013099999999995</v>
      </c>
      <c r="I140" s="175"/>
      <c r="J140" s="175">
        <v>2016</v>
      </c>
      <c r="K140" s="175">
        <v>7</v>
      </c>
      <c r="L140" s="175">
        <v>12</v>
      </c>
      <c r="M140" s="178">
        <v>42563</v>
      </c>
      <c r="N140" s="177">
        <f t="shared" si="2"/>
        <v>42563.438217592593</v>
      </c>
      <c r="O140" s="175">
        <v>102.08499999999999</v>
      </c>
      <c r="P140" s="175">
        <v>0.95013099999999995</v>
      </c>
      <c r="Q140" s="175" t="s">
        <v>356</v>
      </c>
      <c r="AF140" s="175"/>
    </row>
    <row r="141" spans="1:32" x14ac:dyDescent="0.25">
      <c r="A141" s="175" t="s">
        <v>443</v>
      </c>
      <c r="B141" s="175" t="s">
        <v>356</v>
      </c>
      <c r="C141" s="175" t="s">
        <v>213</v>
      </c>
      <c r="D141" s="175">
        <v>20160712</v>
      </c>
      <c r="E141" s="175" t="s">
        <v>456</v>
      </c>
      <c r="F141" s="175">
        <v>25000</v>
      </c>
      <c r="G141" s="175">
        <v>102.08499999999999</v>
      </c>
      <c r="H141" s="175">
        <v>0.95013099999999995</v>
      </c>
      <c r="I141" s="175"/>
      <c r="J141" s="175">
        <v>2016</v>
      </c>
      <c r="K141" s="175">
        <v>7</v>
      </c>
      <c r="L141" s="175">
        <v>12</v>
      </c>
      <c r="M141" s="178">
        <v>42563</v>
      </c>
      <c r="N141" s="177">
        <f t="shared" si="2"/>
        <v>42563.438240740739</v>
      </c>
      <c r="O141" s="175">
        <v>102.08499999999999</v>
      </c>
      <c r="P141" s="175">
        <v>0.95013099999999995</v>
      </c>
      <c r="Q141" s="175" t="s">
        <v>356</v>
      </c>
      <c r="AF141" s="175"/>
    </row>
    <row r="142" spans="1:32" x14ac:dyDescent="0.25">
      <c r="A142" s="175" t="s">
        <v>443</v>
      </c>
      <c r="B142" s="175" t="s">
        <v>356</v>
      </c>
      <c r="C142" s="175" t="s">
        <v>213</v>
      </c>
      <c r="D142" s="175">
        <v>20160712</v>
      </c>
      <c r="E142" s="175" t="s">
        <v>457</v>
      </c>
      <c r="F142" s="175">
        <v>10000</v>
      </c>
      <c r="G142" s="175">
        <v>102.003</v>
      </c>
      <c r="H142" s="175">
        <v>1.0314909999999999</v>
      </c>
      <c r="I142" s="175"/>
      <c r="J142" s="175">
        <v>2016</v>
      </c>
      <c r="K142" s="175">
        <v>7</v>
      </c>
      <c r="L142" s="175">
        <v>12</v>
      </c>
      <c r="M142" s="178">
        <v>42563</v>
      </c>
      <c r="N142" s="177">
        <f t="shared" si="2"/>
        <v>42563.480069444442</v>
      </c>
      <c r="O142" s="175">
        <v>102.003</v>
      </c>
      <c r="P142" s="175">
        <v>1.0314909999999999</v>
      </c>
      <c r="Q142" s="175" t="s">
        <v>356</v>
      </c>
      <c r="AF142" s="175"/>
    </row>
    <row r="143" spans="1:32" x14ac:dyDescent="0.25">
      <c r="A143" s="175" t="s">
        <v>443</v>
      </c>
      <c r="B143" s="175" t="s">
        <v>356</v>
      </c>
      <c r="C143" s="175" t="s">
        <v>213</v>
      </c>
      <c r="D143" s="175">
        <v>20160712</v>
      </c>
      <c r="E143" s="175" t="s">
        <v>457</v>
      </c>
      <c r="F143" s="175">
        <v>10000</v>
      </c>
      <c r="G143" s="175">
        <v>102.003</v>
      </c>
      <c r="H143" s="175">
        <v>1.0314909999999999</v>
      </c>
      <c r="I143" s="175"/>
      <c r="J143" s="175">
        <v>2016</v>
      </c>
      <c r="K143" s="175">
        <v>7</v>
      </c>
      <c r="L143" s="175">
        <v>12</v>
      </c>
      <c r="M143" s="178">
        <v>42563</v>
      </c>
      <c r="N143" s="177">
        <f t="shared" si="2"/>
        <v>42563.480069444442</v>
      </c>
      <c r="O143" s="175">
        <v>102.003</v>
      </c>
      <c r="P143" s="175">
        <v>1.0314909999999999</v>
      </c>
      <c r="Q143" s="175" t="s">
        <v>356</v>
      </c>
      <c r="AF143" s="175"/>
    </row>
    <row r="144" spans="1:32" x14ac:dyDescent="0.25">
      <c r="A144" s="175" t="s">
        <v>443</v>
      </c>
      <c r="B144" s="175" t="s">
        <v>356</v>
      </c>
      <c r="C144" s="175" t="s">
        <v>213</v>
      </c>
      <c r="D144" s="175">
        <v>20160712</v>
      </c>
      <c r="E144" s="175" t="s">
        <v>458</v>
      </c>
      <c r="F144" s="175">
        <v>75000</v>
      </c>
      <c r="G144" s="175">
        <v>101.93899999999999</v>
      </c>
      <c r="H144" s="175">
        <v>1.0950599999999999</v>
      </c>
      <c r="I144" s="175"/>
      <c r="J144" s="175">
        <v>2016</v>
      </c>
      <c r="K144" s="175">
        <v>7</v>
      </c>
      <c r="L144" s="175">
        <v>12</v>
      </c>
      <c r="M144" s="178">
        <v>42563</v>
      </c>
      <c r="N144" s="177">
        <f t="shared" si="2"/>
        <v>42563.523298611108</v>
      </c>
      <c r="O144" s="175">
        <v>101.93899999999999</v>
      </c>
      <c r="P144" s="175">
        <v>1.0950599999999999</v>
      </c>
      <c r="Q144" s="175" t="s">
        <v>356</v>
      </c>
      <c r="AF144" s="175"/>
    </row>
    <row r="145" spans="1:32" x14ac:dyDescent="0.25">
      <c r="A145" s="175" t="s">
        <v>443</v>
      </c>
      <c r="B145" s="175" t="s">
        <v>356</v>
      </c>
      <c r="C145" s="175" t="s">
        <v>213</v>
      </c>
      <c r="D145" s="175">
        <v>20160712</v>
      </c>
      <c r="E145" s="175" t="s">
        <v>459</v>
      </c>
      <c r="F145" s="175">
        <v>10000</v>
      </c>
      <c r="G145" s="175">
        <v>101.652</v>
      </c>
      <c r="H145" s="175">
        <v>1.380871</v>
      </c>
      <c r="I145" s="175"/>
      <c r="J145" s="175">
        <v>2016</v>
      </c>
      <c r="K145" s="175">
        <v>7</v>
      </c>
      <c r="L145" s="175">
        <v>12</v>
      </c>
      <c r="M145" s="178">
        <v>42563</v>
      </c>
      <c r="N145" s="177">
        <f t="shared" si="2"/>
        <v>42563.534004629626</v>
      </c>
      <c r="O145" s="175">
        <v>101.652</v>
      </c>
      <c r="P145" s="175">
        <v>1.380871</v>
      </c>
      <c r="Q145" s="175" t="s">
        <v>356</v>
      </c>
      <c r="AF145" s="175"/>
    </row>
    <row r="146" spans="1:32" x14ac:dyDescent="0.25">
      <c r="A146" s="175" t="s">
        <v>443</v>
      </c>
      <c r="B146" s="175" t="s">
        <v>356</v>
      </c>
      <c r="C146" s="175" t="s">
        <v>213</v>
      </c>
      <c r="D146" s="175">
        <v>20160712</v>
      </c>
      <c r="E146" s="175" t="s">
        <v>459</v>
      </c>
      <c r="F146" s="175">
        <v>10000</v>
      </c>
      <c r="G146" s="175">
        <v>102.002</v>
      </c>
      <c r="H146" s="175">
        <v>1.032484</v>
      </c>
      <c r="I146" s="175"/>
      <c r="J146" s="175">
        <v>2016</v>
      </c>
      <c r="K146" s="175">
        <v>7</v>
      </c>
      <c r="L146" s="175">
        <v>12</v>
      </c>
      <c r="M146" s="178">
        <v>42563</v>
      </c>
      <c r="N146" s="177">
        <f t="shared" si="2"/>
        <v>42563.534004629626</v>
      </c>
      <c r="O146" s="175">
        <v>102.002</v>
      </c>
      <c r="P146" s="175">
        <v>1.032484</v>
      </c>
      <c r="Q146" s="175" t="s">
        <v>356</v>
      </c>
      <c r="AF146" s="175"/>
    </row>
    <row r="147" spans="1:32" x14ac:dyDescent="0.25">
      <c r="A147" s="175" t="s">
        <v>443</v>
      </c>
      <c r="B147" s="175" t="s">
        <v>356</v>
      </c>
      <c r="C147" s="175" t="s">
        <v>213</v>
      </c>
      <c r="D147" s="175">
        <v>20160712</v>
      </c>
      <c r="E147" s="175" t="s">
        <v>460</v>
      </c>
      <c r="F147" s="175">
        <v>250000</v>
      </c>
      <c r="G147" s="175">
        <v>102.08499999999999</v>
      </c>
      <c r="H147" s="175">
        <v>0.95013099999999995</v>
      </c>
      <c r="I147" s="175"/>
      <c r="J147" s="175">
        <v>2016</v>
      </c>
      <c r="K147" s="175">
        <v>7</v>
      </c>
      <c r="L147" s="175">
        <v>12</v>
      </c>
      <c r="M147" s="178">
        <v>42563</v>
      </c>
      <c r="N147" s="177">
        <f t="shared" si="2"/>
        <v>42563.667268518519</v>
      </c>
      <c r="O147" s="175">
        <v>102.08499999999999</v>
      </c>
      <c r="P147" s="175">
        <v>0.95013099999999995</v>
      </c>
      <c r="Q147" s="175" t="s">
        <v>356</v>
      </c>
      <c r="AF147" s="175"/>
    </row>
    <row r="148" spans="1:32" x14ac:dyDescent="0.25">
      <c r="A148" s="175" t="s">
        <v>443</v>
      </c>
      <c r="B148" s="175" t="s">
        <v>356</v>
      </c>
      <c r="C148" s="175" t="s">
        <v>213</v>
      </c>
      <c r="D148" s="175">
        <v>20160712</v>
      </c>
      <c r="E148" s="175" t="s">
        <v>461</v>
      </c>
      <c r="F148" s="175">
        <v>250000</v>
      </c>
      <c r="G148" s="175">
        <v>102.190004</v>
      </c>
      <c r="H148" s="175">
        <v>0.84608899999999998</v>
      </c>
      <c r="I148" s="175"/>
      <c r="J148" s="175">
        <v>2016</v>
      </c>
      <c r="K148" s="175">
        <v>7</v>
      </c>
      <c r="L148" s="175">
        <v>12</v>
      </c>
      <c r="M148" s="178">
        <v>42563</v>
      </c>
      <c r="N148" s="177">
        <f t="shared" si="2"/>
        <v>42563.671666666669</v>
      </c>
      <c r="O148" s="175">
        <v>102.190004</v>
      </c>
      <c r="P148" s="175">
        <v>0.84608899999999998</v>
      </c>
      <c r="Q148" s="175" t="s">
        <v>356</v>
      </c>
      <c r="AF148" s="175"/>
    </row>
    <row r="149" spans="1:32" x14ac:dyDescent="0.25">
      <c r="A149" s="175" t="s">
        <v>443</v>
      </c>
      <c r="B149" s="175" t="s">
        <v>356</v>
      </c>
      <c r="C149" s="175" t="s">
        <v>213</v>
      </c>
      <c r="D149" s="175">
        <v>20160713</v>
      </c>
      <c r="E149" s="175" t="s">
        <v>462</v>
      </c>
      <c r="F149" s="175">
        <v>25000</v>
      </c>
      <c r="G149" s="175">
        <v>101.93300000000001</v>
      </c>
      <c r="H149" s="175">
        <v>1.0849009999999999</v>
      </c>
      <c r="I149" s="175"/>
      <c r="J149" s="175">
        <v>2016</v>
      </c>
      <c r="K149" s="175">
        <v>7</v>
      </c>
      <c r="L149" s="175">
        <v>13</v>
      </c>
      <c r="M149" s="178">
        <v>42564</v>
      </c>
      <c r="N149" s="177">
        <f t="shared" si="2"/>
        <v>42564.373564814814</v>
      </c>
      <c r="O149" s="175">
        <v>101.93300000000001</v>
      </c>
      <c r="P149" s="175">
        <v>1.0849009999999999</v>
      </c>
      <c r="Q149" s="175" t="s">
        <v>356</v>
      </c>
      <c r="AF149" s="175"/>
    </row>
    <row r="150" spans="1:32" x14ac:dyDescent="0.25">
      <c r="A150" s="175" t="s">
        <v>443</v>
      </c>
      <c r="B150" s="175" t="s">
        <v>356</v>
      </c>
      <c r="C150" s="175" t="s">
        <v>213</v>
      </c>
      <c r="D150" s="175">
        <v>20160714</v>
      </c>
      <c r="E150" s="175" t="s">
        <v>463</v>
      </c>
      <c r="F150" s="175">
        <v>50000</v>
      </c>
      <c r="G150" s="175">
        <v>102.051</v>
      </c>
      <c r="H150" s="175">
        <v>0.96102500000000002</v>
      </c>
      <c r="I150" s="175"/>
      <c r="J150" s="175">
        <v>2016</v>
      </c>
      <c r="K150" s="175">
        <v>7</v>
      </c>
      <c r="L150" s="175">
        <v>14</v>
      </c>
      <c r="M150" s="178">
        <v>42565</v>
      </c>
      <c r="N150" s="177">
        <f t="shared" si="2"/>
        <v>42565.448587962965</v>
      </c>
      <c r="O150" s="175">
        <v>102.051</v>
      </c>
      <c r="P150" s="175">
        <v>0.96102500000000002</v>
      </c>
      <c r="Q150" s="175" t="s">
        <v>356</v>
      </c>
      <c r="AF150" s="175"/>
    </row>
    <row r="151" spans="1:32" x14ac:dyDescent="0.25">
      <c r="A151" s="175" t="s">
        <v>443</v>
      </c>
      <c r="B151" s="175" t="s">
        <v>356</v>
      </c>
      <c r="C151" s="175" t="s">
        <v>213</v>
      </c>
      <c r="D151" s="175">
        <v>20160714</v>
      </c>
      <c r="E151" s="175" t="s">
        <v>463</v>
      </c>
      <c r="F151" s="175">
        <v>50000</v>
      </c>
      <c r="G151" s="175">
        <v>102.051</v>
      </c>
      <c r="H151" s="175">
        <v>0.96102500000000002</v>
      </c>
      <c r="I151" s="175"/>
      <c r="J151" s="175">
        <v>2016</v>
      </c>
      <c r="K151" s="175">
        <v>7</v>
      </c>
      <c r="L151" s="175">
        <v>14</v>
      </c>
      <c r="M151" s="178">
        <v>42565</v>
      </c>
      <c r="N151" s="177">
        <f t="shared" si="2"/>
        <v>42565.448587962965</v>
      </c>
      <c r="O151" s="175">
        <v>102.051</v>
      </c>
      <c r="P151" s="175">
        <v>0.96102500000000002</v>
      </c>
      <c r="Q151" s="175" t="s">
        <v>356</v>
      </c>
      <c r="AF151" s="175"/>
    </row>
    <row r="152" spans="1:32" x14ac:dyDescent="0.25">
      <c r="A152" s="175" t="s">
        <v>443</v>
      </c>
      <c r="B152" s="175" t="s">
        <v>356</v>
      </c>
      <c r="C152" s="175" t="s">
        <v>213</v>
      </c>
      <c r="D152" s="175">
        <v>20160714</v>
      </c>
      <c r="E152" s="175" t="s">
        <v>464</v>
      </c>
      <c r="F152" s="175">
        <v>1000000</v>
      </c>
      <c r="G152" s="175">
        <v>101.997</v>
      </c>
      <c r="H152" s="175">
        <v>1.0152019999999999</v>
      </c>
      <c r="I152" s="175"/>
      <c r="J152" s="175">
        <v>2016</v>
      </c>
      <c r="K152" s="175">
        <v>7</v>
      </c>
      <c r="L152" s="175">
        <v>14</v>
      </c>
      <c r="M152" s="178">
        <v>42565</v>
      </c>
      <c r="N152" s="177">
        <f t="shared" si="2"/>
        <v>42565.537731481483</v>
      </c>
      <c r="O152" s="175">
        <v>101.997</v>
      </c>
      <c r="P152" s="175">
        <v>1.0152019999999999</v>
      </c>
      <c r="Q152" s="175" t="s">
        <v>356</v>
      </c>
      <c r="AF152" s="175"/>
    </row>
    <row r="153" spans="1:32" x14ac:dyDescent="0.25">
      <c r="A153" s="175" t="s">
        <v>443</v>
      </c>
      <c r="B153" s="175" t="s">
        <v>356</v>
      </c>
      <c r="C153" s="175" t="s">
        <v>213</v>
      </c>
      <c r="D153" s="175">
        <v>20160714</v>
      </c>
      <c r="E153" s="175" t="s">
        <v>464</v>
      </c>
      <c r="F153" s="175">
        <v>1000000</v>
      </c>
      <c r="G153" s="175">
        <v>101.997</v>
      </c>
      <c r="H153" s="175">
        <v>1.0152019999999999</v>
      </c>
      <c r="I153" s="175"/>
      <c r="J153" s="175">
        <v>2016</v>
      </c>
      <c r="K153" s="175">
        <v>7</v>
      </c>
      <c r="L153" s="175">
        <v>14</v>
      </c>
      <c r="M153" s="178">
        <v>42565</v>
      </c>
      <c r="N153" s="177">
        <f t="shared" si="2"/>
        <v>42565.537731481483</v>
      </c>
      <c r="O153" s="175">
        <v>101.997</v>
      </c>
      <c r="P153" s="175">
        <v>1.0152019999999999</v>
      </c>
      <c r="Q153" s="175" t="s">
        <v>356</v>
      </c>
      <c r="AF153" s="175"/>
    </row>
    <row r="154" spans="1:32" x14ac:dyDescent="0.25">
      <c r="A154" s="175" t="s">
        <v>443</v>
      </c>
      <c r="B154" s="175" t="s">
        <v>356</v>
      </c>
      <c r="C154" s="175" t="s">
        <v>213</v>
      </c>
      <c r="D154" s="175">
        <v>20160714</v>
      </c>
      <c r="E154" s="175" t="s">
        <v>465</v>
      </c>
      <c r="F154" s="175">
        <v>1000000</v>
      </c>
      <c r="G154" s="175">
        <v>102.06</v>
      </c>
      <c r="H154" s="175">
        <v>0.95199900000000004</v>
      </c>
      <c r="I154" s="175"/>
      <c r="J154" s="175">
        <v>2016</v>
      </c>
      <c r="K154" s="175">
        <v>7</v>
      </c>
      <c r="L154" s="175">
        <v>14</v>
      </c>
      <c r="M154" s="178">
        <v>42565</v>
      </c>
      <c r="N154" s="177">
        <f t="shared" si="2"/>
        <v>42565.541504629633</v>
      </c>
      <c r="O154" s="175">
        <v>102.06</v>
      </c>
      <c r="P154" s="175">
        <v>0.95199900000000004</v>
      </c>
      <c r="Q154" s="175" t="s">
        <v>356</v>
      </c>
      <c r="AF154" s="175"/>
    </row>
    <row r="155" spans="1:32" x14ac:dyDescent="0.25">
      <c r="A155" s="175" t="s">
        <v>443</v>
      </c>
      <c r="B155" s="175" t="s">
        <v>356</v>
      </c>
      <c r="C155" s="175" t="s">
        <v>213</v>
      </c>
      <c r="D155" s="175">
        <v>20160714</v>
      </c>
      <c r="E155" s="175" t="s">
        <v>466</v>
      </c>
      <c r="F155" s="175">
        <v>1150000</v>
      </c>
      <c r="G155" s="175">
        <v>101.995</v>
      </c>
      <c r="H155" s="175">
        <v>1.017209</v>
      </c>
      <c r="I155" s="175"/>
      <c r="J155" s="175">
        <v>2016</v>
      </c>
      <c r="K155" s="175">
        <v>7</v>
      </c>
      <c r="L155" s="175">
        <v>14</v>
      </c>
      <c r="M155" s="178">
        <v>42565</v>
      </c>
      <c r="N155" s="177">
        <f t="shared" si="2"/>
        <v>42565.614432870374</v>
      </c>
      <c r="O155" s="175">
        <v>101.995</v>
      </c>
      <c r="P155" s="175">
        <v>1.017209</v>
      </c>
      <c r="Q155" s="175" t="s">
        <v>356</v>
      </c>
      <c r="AF155" s="175"/>
    </row>
    <row r="156" spans="1:32" x14ac:dyDescent="0.25">
      <c r="A156" s="175" t="s">
        <v>443</v>
      </c>
      <c r="B156" s="175" t="s">
        <v>356</v>
      </c>
      <c r="C156" s="175" t="s">
        <v>213</v>
      </c>
      <c r="D156" s="175">
        <v>20160715</v>
      </c>
      <c r="E156" s="175" t="s">
        <v>467</v>
      </c>
      <c r="F156" s="175">
        <v>10000</v>
      </c>
      <c r="G156" s="175">
        <v>102.02</v>
      </c>
      <c r="H156" s="175">
        <v>0.98641999999999996</v>
      </c>
      <c r="I156" s="175"/>
      <c r="J156" s="175">
        <v>2016</v>
      </c>
      <c r="K156" s="175">
        <v>7</v>
      </c>
      <c r="L156" s="175">
        <v>15</v>
      </c>
      <c r="M156" s="178">
        <v>42566</v>
      </c>
      <c r="N156" s="177">
        <f t="shared" si="2"/>
        <v>42566.508368055554</v>
      </c>
      <c r="O156" s="175">
        <v>102.02</v>
      </c>
      <c r="P156" s="175">
        <v>0.98641999999999996</v>
      </c>
      <c r="Q156" s="175" t="s">
        <v>356</v>
      </c>
      <c r="AF156" s="175"/>
    </row>
    <row r="157" spans="1:32" x14ac:dyDescent="0.25">
      <c r="A157" s="175" t="s">
        <v>443</v>
      </c>
      <c r="B157" s="175" t="s">
        <v>356</v>
      </c>
      <c r="C157" s="175" t="s">
        <v>213</v>
      </c>
      <c r="D157" s="175">
        <v>20160715</v>
      </c>
      <c r="E157" s="175" t="s">
        <v>468</v>
      </c>
      <c r="F157" s="175">
        <v>10000</v>
      </c>
      <c r="G157" s="175">
        <v>102.12</v>
      </c>
      <c r="H157" s="175">
        <v>0.88588599999999995</v>
      </c>
      <c r="I157" s="175"/>
      <c r="J157" s="175">
        <v>2016</v>
      </c>
      <c r="K157" s="175">
        <v>7</v>
      </c>
      <c r="L157" s="175">
        <v>15</v>
      </c>
      <c r="M157" s="178">
        <v>42566</v>
      </c>
      <c r="N157" s="177">
        <f t="shared" si="2"/>
        <v>42566.508379629631</v>
      </c>
      <c r="O157" s="175">
        <v>102.12</v>
      </c>
      <c r="P157" s="175">
        <v>0.88588599999999995</v>
      </c>
      <c r="Q157" s="175" t="s">
        <v>356</v>
      </c>
      <c r="AF157" s="175"/>
    </row>
    <row r="158" spans="1:32" x14ac:dyDescent="0.25">
      <c r="A158" s="175" t="s">
        <v>443</v>
      </c>
      <c r="B158" s="175" t="s">
        <v>356</v>
      </c>
      <c r="C158" s="175" t="s">
        <v>213</v>
      </c>
      <c r="D158" s="175">
        <v>20160715</v>
      </c>
      <c r="E158" s="175" t="s">
        <v>469</v>
      </c>
      <c r="F158" s="175">
        <v>11000</v>
      </c>
      <c r="G158" s="175">
        <v>102.0643</v>
      </c>
      <c r="H158" s="175">
        <v>0.94186499999999995</v>
      </c>
      <c r="I158" s="175"/>
      <c r="J158" s="175">
        <v>2016</v>
      </c>
      <c r="K158" s="175">
        <v>7</v>
      </c>
      <c r="L158" s="175">
        <v>15</v>
      </c>
      <c r="M158" s="178">
        <v>42566</v>
      </c>
      <c r="N158" s="177">
        <f t="shared" si="2"/>
        <v>42566.534479166665</v>
      </c>
      <c r="O158" s="175">
        <v>102.0643</v>
      </c>
      <c r="P158" s="175">
        <v>0.94186499999999995</v>
      </c>
      <c r="Q158" s="175" t="s">
        <v>356</v>
      </c>
      <c r="AF158" s="175"/>
    </row>
    <row r="159" spans="1:32" x14ac:dyDescent="0.25">
      <c r="A159" s="175" t="s">
        <v>443</v>
      </c>
      <c r="B159" s="175" t="s">
        <v>356</v>
      </c>
      <c r="C159" s="175" t="s">
        <v>213</v>
      </c>
      <c r="D159" s="175">
        <v>20160715</v>
      </c>
      <c r="E159" s="175" t="s">
        <v>469</v>
      </c>
      <c r="F159" s="175">
        <v>11000</v>
      </c>
      <c r="G159" s="175">
        <v>102.0643</v>
      </c>
      <c r="H159" s="175">
        <v>0.94186499999999995</v>
      </c>
      <c r="I159" s="175"/>
      <c r="J159" s="175">
        <v>2016</v>
      </c>
      <c r="K159" s="175">
        <v>7</v>
      </c>
      <c r="L159" s="175">
        <v>15</v>
      </c>
      <c r="M159" s="178">
        <v>42566</v>
      </c>
      <c r="N159" s="177">
        <f t="shared" si="2"/>
        <v>42566.534479166665</v>
      </c>
      <c r="O159" s="175">
        <v>102.0643</v>
      </c>
      <c r="P159" s="175">
        <v>0.94186499999999995</v>
      </c>
      <c r="Q159" s="175" t="s">
        <v>356</v>
      </c>
      <c r="AF159" s="175"/>
    </row>
    <row r="160" spans="1:32" x14ac:dyDescent="0.25">
      <c r="A160" s="175" t="s">
        <v>443</v>
      </c>
      <c r="B160" s="175" t="s">
        <v>356</v>
      </c>
      <c r="C160" s="175" t="s">
        <v>213</v>
      </c>
      <c r="D160" s="175">
        <v>20160715</v>
      </c>
      <c r="E160" s="175" t="s">
        <v>470</v>
      </c>
      <c r="F160" s="175">
        <v>10000</v>
      </c>
      <c r="G160" s="175">
        <v>102.218</v>
      </c>
      <c r="H160" s="175">
        <v>0.78750799999999999</v>
      </c>
      <c r="I160" s="175"/>
      <c r="J160" s="175">
        <v>2016</v>
      </c>
      <c r="K160" s="175">
        <v>7</v>
      </c>
      <c r="L160" s="175">
        <v>15</v>
      </c>
      <c r="M160" s="178">
        <v>42566</v>
      </c>
      <c r="N160" s="177">
        <f t="shared" si="2"/>
        <v>42566.560763888891</v>
      </c>
      <c r="O160" s="175">
        <v>102.218</v>
      </c>
      <c r="P160" s="175">
        <v>0.78750799999999999</v>
      </c>
      <c r="Q160" s="175" t="s">
        <v>356</v>
      </c>
      <c r="AF160" s="175"/>
    </row>
    <row r="161" spans="1:32" x14ac:dyDescent="0.25">
      <c r="A161" s="175" t="s">
        <v>443</v>
      </c>
      <c r="B161" s="175" t="s">
        <v>356</v>
      </c>
      <c r="C161" s="175" t="s">
        <v>213</v>
      </c>
      <c r="D161" s="175">
        <v>20160715</v>
      </c>
      <c r="E161" s="175" t="s">
        <v>470</v>
      </c>
      <c r="F161" s="175">
        <v>10000</v>
      </c>
      <c r="G161" s="175">
        <v>102.218</v>
      </c>
      <c r="H161" s="175">
        <v>0.78750799999999999</v>
      </c>
      <c r="I161" s="175"/>
      <c r="J161" s="175">
        <v>2016</v>
      </c>
      <c r="K161" s="175">
        <v>7</v>
      </c>
      <c r="L161" s="175">
        <v>15</v>
      </c>
      <c r="M161" s="178">
        <v>42566</v>
      </c>
      <c r="N161" s="177">
        <f t="shared" si="2"/>
        <v>42566.560763888891</v>
      </c>
      <c r="O161" s="175">
        <v>102.218</v>
      </c>
      <c r="P161" s="175">
        <v>0.78750799999999999</v>
      </c>
      <c r="Q161" s="175" t="s">
        <v>356</v>
      </c>
      <c r="AF161" s="175"/>
    </row>
    <row r="162" spans="1:32" x14ac:dyDescent="0.25">
      <c r="A162" s="175" t="s">
        <v>443</v>
      </c>
      <c r="B162" s="175" t="s">
        <v>356</v>
      </c>
      <c r="C162" s="175" t="s">
        <v>213</v>
      </c>
      <c r="D162" s="175">
        <v>20160715</v>
      </c>
      <c r="E162" s="175" t="s">
        <v>470</v>
      </c>
      <c r="F162" s="175">
        <v>10000</v>
      </c>
      <c r="G162" s="175">
        <v>102.16800000000001</v>
      </c>
      <c r="H162" s="175">
        <v>0.83768299999999996</v>
      </c>
      <c r="I162" s="175"/>
      <c r="J162" s="175">
        <v>2016</v>
      </c>
      <c r="K162" s="175">
        <v>7</v>
      </c>
      <c r="L162" s="175">
        <v>15</v>
      </c>
      <c r="M162" s="178">
        <v>42566</v>
      </c>
      <c r="N162" s="177">
        <f t="shared" si="2"/>
        <v>42566.560763888891</v>
      </c>
      <c r="O162" s="175">
        <v>102.16800000000001</v>
      </c>
      <c r="P162" s="175">
        <v>0.83768299999999996</v>
      </c>
      <c r="Q162" s="175" t="s">
        <v>356</v>
      </c>
      <c r="AF162" s="175"/>
    </row>
    <row r="163" spans="1:32" x14ac:dyDescent="0.25">
      <c r="A163" s="175" t="s">
        <v>443</v>
      </c>
      <c r="B163" s="175" t="s">
        <v>356</v>
      </c>
      <c r="C163" s="175" t="s">
        <v>213</v>
      </c>
      <c r="D163" s="175">
        <v>20160718</v>
      </c>
      <c r="E163" s="175" t="s">
        <v>471</v>
      </c>
      <c r="F163" s="175">
        <v>100000</v>
      </c>
      <c r="G163" s="175">
        <v>102.071</v>
      </c>
      <c r="H163" s="175">
        <v>0.92925599999999997</v>
      </c>
      <c r="I163" s="175"/>
      <c r="J163" s="175">
        <v>2016</v>
      </c>
      <c r="K163" s="175">
        <v>7</v>
      </c>
      <c r="L163" s="175">
        <v>18</v>
      </c>
      <c r="M163" s="178">
        <v>42569</v>
      </c>
      <c r="N163" s="177">
        <f t="shared" si="2"/>
        <v>42569.56490740741</v>
      </c>
      <c r="O163" s="175">
        <v>102.071</v>
      </c>
      <c r="P163" s="175">
        <v>0.92925599999999997</v>
      </c>
      <c r="Q163" s="175" t="s">
        <v>356</v>
      </c>
      <c r="AF163" s="175"/>
    </row>
    <row r="164" spans="1:32" x14ac:dyDescent="0.25">
      <c r="A164" s="175" t="s">
        <v>443</v>
      </c>
      <c r="B164" s="175" t="s">
        <v>356</v>
      </c>
      <c r="C164" s="175" t="s">
        <v>213</v>
      </c>
      <c r="D164" s="175">
        <v>20160718</v>
      </c>
      <c r="E164" s="175" t="s">
        <v>472</v>
      </c>
      <c r="F164" s="175">
        <v>100000</v>
      </c>
      <c r="G164" s="175">
        <v>102.02</v>
      </c>
      <c r="H164" s="175">
        <v>0.98068699999999998</v>
      </c>
      <c r="I164" s="175"/>
      <c r="J164" s="175">
        <v>2016</v>
      </c>
      <c r="K164" s="175">
        <v>7</v>
      </c>
      <c r="L164" s="175">
        <v>18</v>
      </c>
      <c r="M164" s="178">
        <v>42569</v>
      </c>
      <c r="N164" s="177">
        <f t="shared" si="2"/>
        <v>42569.56517361111</v>
      </c>
      <c r="O164" s="175">
        <v>102.02</v>
      </c>
      <c r="P164" s="175">
        <v>0.98068699999999998</v>
      </c>
      <c r="Q164" s="175" t="s">
        <v>356</v>
      </c>
      <c r="AF164" s="175"/>
    </row>
    <row r="165" spans="1:32" x14ac:dyDescent="0.25">
      <c r="A165" s="175" t="s">
        <v>443</v>
      </c>
      <c r="B165" s="175" t="s">
        <v>356</v>
      </c>
      <c r="C165" s="175" t="s">
        <v>213</v>
      </c>
      <c r="D165" s="175">
        <v>20160718</v>
      </c>
      <c r="E165" s="175" t="s">
        <v>473</v>
      </c>
      <c r="F165" s="175">
        <v>75000</v>
      </c>
      <c r="G165" s="175">
        <v>102.053</v>
      </c>
      <c r="H165" s="175">
        <v>0.94740400000000002</v>
      </c>
      <c r="I165" s="175"/>
      <c r="J165" s="175">
        <v>2016</v>
      </c>
      <c r="K165" s="175">
        <v>7</v>
      </c>
      <c r="L165" s="175">
        <v>18</v>
      </c>
      <c r="M165" s="178">
        <v>42569</v>
      </c>
      <c r="N165" s="177">
        <f t="shared" si="2"/>
        <v>42569.607268518521</v>
      </c>
      <c r="O165" s="175">
        <v>102.053</v>
      </c>
      <c r="P165" s="175">
        <v>0.94740400000000002</v>
      </c>
      <c r="Q165" s="175" t="s">
        <v>356</v>
      </c>
      <c r="AF165" s="175"/>
    </row>
    <row r="166" spans="1:32" x14ac:dyDescent="0.25">
      <c r="A166" s="175" t="s">
        <v>443</v>
      </c>
      <c r="B166" s="175" t="s">
        <v>356</v>
      </c>
      <c r="C166" s="175" t="s">
        <v>213</v>
      </c>
      <c r="D166" s="175">
        <v>20160718</v>
      </c>
      <c r="E166" s="175" t="s">
        <v>473</v>
      </c>
      <c r="F166" s="175">
        <v>75000</v>
      </c>
      <c r="G166" s="175">
        <v>101.852</v>
      </c>
      <c r="H166" s="175">
        <v>1.150382</v>
      </c>
      <c r="I166" s="175"/>
      <c r="J166" s="175">
        <v>2016</v>
      </c>
      <c r="K166" s="175">
        <v>7</v>
      </c>
      <c r="L166" s="175">
        <v>18</v>
      </c>
      <c r="M166" s="178">
        <v>42569</v>
      </c>
      <c r="N166" s="177">
        <f t="shared" si="2"/>
        <v>42569.607268518521</v>
      </c>
      <c r="O166" s="175">
        <v>101.852</v>
      </c>
      <c r="P166" s="175">
        <v>1.150382</v>
      </c>
      <c r="Q166" s="175" t="s">
        <v>356</v>
      </c>
      <c r="AF166" s="175"/>
    </row>
    <row r="167" spans="1:32" x14ac:dyDescent="0.25">
      <c r="A167" s="175" t="s">
        <v>443</v>
      </c>
      <c r="B167" s="175" t="s">
        <v>356</v>
      </c>
      <c r="C167" s="175" t="s">
        <v>213</v>
      </c>
      <c r="D167" s="175">
        <v>20160719</v>
      </c>
      <c r="E167" s="175" t="s">
        <v>474</v>
      </c>
      <c r="F167" s="175">
        <v>4000000</v>
      </c>
      <c r="G167" s="175">
        <v>101.914</v>
      </c>
      <c r="H167" s="175">
        <v>1.0822350000000001</v>
      </c>
      <c r="I167" s="175"/>
      <c r="J167" s="175">
        <v>2016</v>
      </c>
      <c r="K167" s="175">
        <v>7</v>
      </c>
      <c r="L167" s="175">
        <v>19</v>
      </c>
      <c r="M167" s="178">
        <v>42570</v>
      </c>
      <c r="N167" s="177">
        <f t="shared" si="2"/>
        <v>42570.478981481479</v>
      </c>
      <c r="O167" s="175">
        <v>101.914</v>
      </c>
      <c r="P167" s="175">
        <v>1.0822350000000001</v>
      </c>
      <c r="Q167" s="175" t="s">
        <v>356</v>
      </c>
      <c r="AF167" s="175"/>
    </row>
    <row r="168" spans="1:32" x14ac:dyDescent="0.25">
      <c r="A168" s="175" t="s">
        <v>443</v>
      </c>
      <c r="B168" s="175" t="s">
        <v>356</v>
      </c>
      <c r="C168" s="175" t="s">
        <v>213</v>
      </c>
      <c r="D168" s="175">
        <v>20160720</v>
      </c>
      <c r="E168" s="175" t="s">
        <v>475</v>
      </c>
      <c r="F168" s="175">
        <v>269000</v>
      </c>
      <c r="G168" s="175">
        <v>101.889</v>
      </c>
      <c r="H168" s="175">
        <v>1.1129720000000001</v>
      </c>
      <c r="I168" s="175"/>
      <c r="J168" s="175">
        <v>2016</v>
      </c>
      <c r="K168" s="175">
        <v>7</v>
      </c>
      <c r="L168" s="175">
        <v>20</v>
      </c>
      <c r="M168" s="178">
        <v>42571</v>
      </c>
      <c r="N168" s="177">
        <f t="shared" si="2"/>
        <v>42571.626504629632</v>
      </c>
      <c r="O168" s="175">
        <v>101.889</v>
      </c>
      <c r="P168" s="175">
        <v>1.1129720000000001</v>
      </c>
      <c r="Q168" s="175" t="s">
        <v>356</v>
      </c>
      <c r="AF168" s="175"/>
    </row>
    <row r="169" spans="1:32" x14ac:dyDescent="0.25">
      <c r="A169" s="175" t="s">
        <v>443</v>
      </c>
      <c r="B169" s="175" t="s">
        <v>356</v>
      </c>
      <c r="C169" s="175" t="s">
        <v>213</v>
      </c>
      <c r="D169" s="175">
        <v>20160721</v>
      </c>
      <c r="E169" s="175" t="s">
        <v>476</v>
      </c>
      <c r="F169" s="175">
        <v>5000</v>
      </c>
      <c r="G169" s="175">
        <v>101.93300000000001</v>
      </c>
      <c r="H169" s="175">
        <v>1.0405819999999999</v>
      </c>
      <c r="I169" s="175"/>
      <c r="J169" s="175">
        <v>2016</v>
      </c>
      <c r="K169" s="175">
        <v>7</v>
      </c>
      <c r="L169" s="175">
        <v>21</v>
      </c>
      <c r="M169" s="178">
        <v>42572</v>
      </c>
      <c r="N169" s="177">
        <f t="shared" si="2"/>
        <v>42572.487175925926</v>
      </c>
      <c r="O169" s="175">
        <v>101.93300000000001</v>
      </c>
      <c r="P169" s="175">
        <v>1.0405819999999999</v>
      </c>
      <c r="Q169" s="175" t="s">
        <v>356</v>
      </c>
      <c r="AF169" s="175"/>
    </row>
    <row r="170" spans="1:32" x14ac:dyDescent="0.25">
      <c r="A170" s="175" t="s">
        <v>443</v>
      </c>
      <c r="B170" s="175" t="s">
        <v>356</v>
      </c>
      <c r="C170" s="175" t="s">
        <v>213</v>
      </c>
      <c r="D170" s="175">
        <v>20160721</v>
      </c>
      <c r="E170" s="175" t="s">
        <v>476</v>
      </c>
      <c r="F170" s="175">
        <v>5000</v>
      </c>
      <c r="G170" s="175">
        <v>101.93300000000001</v>
      </c>
      <c r="H170" s="175">
        <v>1.0405819999999999</v>
      </c>
      <c r="I170" s="175"/>
      <c r="J170" s="175">
        <v>2016</v>
      </c>
      <c r="K170" s="175">
        <v>7</v>
      </c>
      <c r="L170" s="175">
        <v>21</v>
      </c>
      <c r="M170" s="178">
        <v>42572</v>
      </c>
      <c r="N170" s="177">
        <f t="shared" si="2"/>
        <v>42572.487175925926</v>
      </c>
      <c r="O170" s="175">
        <v>101.93300000000001</v>
      </c>
      <c r="P170" s="175">
        <v>1.0405819999999999</v>
      </c>
      <c r="Q170" s="175" t="s">
        <v>356</v>
      </c>
      <c r="AF170" s="175"/>
    </row>
    <row r="171" spans="1:32" x14ac:dyDescent="0.25">
      <c r="A171" s="175" t="s">
        <v>443</v>
      </c>
      <c r="B171" s="175" t="s">
        <v>356</v>
      </c>
      <c r="C171" s="175" t="s">
        <v>213</v>
      </c>
      <c r="D171" s="175">
        <v>20160721</v>
      </c>
      <c r="E171" s="175" t="s">
        <v>477</v>
      </c>
      <c r="F171" s="175">
        <v>5000</v>
      </c>
      <c r="G171" s="175">
        <v>101.93600000000001</v>
      </c>
      <c r="H171" s="175">
        <v>1.037509</v>
      </c>
      <c r="I171" s="175"/>
      <c r="J171" s="175">
        <v>2016</v>
      </c>
      <c r="K171" s="175">
        <v>7</v>
      </c>
      <c r="L171" s="175">
        <v>21</v>
      </c>
      <c r="M171" s="178">
        <v>42572</v>
      </c>
      <c r="N171" s="177">
        <f t="shared" si="2"/>
        <v>42572.494479166664</v>
      </c>
      <c r="O171" s="175">
        <v>101.93600000000001</v>
      </c>
      <c r="P171" s="175">
        <v>1.037509</v>
      </c>
      <c r="Q171" s="175" t="s">
        <v>356</v>
      </c>
      <c r="AF171" s="175"/>
    </row>
    <row r="172" spans="1:32" x14ac:dyDescent="0.25">
      <c r="A172" s="175" t="s">
        <v>443</v>
      </c>
      <c r="B172" s="175" t="s">
        <v>356</v>
      </c>
      <c r="C172" s="175" t="s">
        <v>213</v>
      </c>
      <c r="D172" s="175">
        <v>20160721</v>
      </c>
      <c r="E172" s="175" t="s">
        <v>477</v>
      </c>
      <c r="F172" s="175">
        <v>5000</v>
      </c>
      <c r="G172" s="175">
        <v>101.93600000000001</v>
      </c>
      <c r="H172" s="175">
        <v>1.037509</v>
      </c>
      <c r="I172" s="175"/>
      <c r="J172" s="175">
        <v>2016</v>
      </c>
      <c r="K172" s="175">
        <v>7</v>
      </c>
      <c r="L172" s="175">
        <v>21</v>
      </c>
      <c r="M172" s="178">
        <v>42572</v>
      </c>
      <c r="N172" s="177">
        <f t="shared" si="2"/>
        <v>42572.494479166664</v>
      </c>
      <c r="O172" s="175">
        <v>101.93600000000001</v>
      </c>
      <c r="P172" s="175">
        <v>1.037509</v>
      </c>
      <c r="Q172" s="175" t="s">
        <v>356</v>
      </c>
      <c r="AF172" s="175"/>
    </row>
    <row r="173" spans="1:32" x14ac:dyDescent="0.25">
      <c r="A173" s="175" t="s">
        <v>443</v>
      </c>
      <c r="B173" s="175" t="s">
        <v>356</v>
      </c>
      <c r="C173" s="175" t="s">
        <v>213</v>
      </c>
      <c r="D173" s="175">
        <v>20160721</v>
      </c>
      <c r="E173" s="175" t="s">
        <v>478</v>
      </c>
      <c r="F173" s="175">
        <v>9000</v>
      </c>
      <c r="G173" s="175">
        <v>101.932</v>
      </c>
      <c r="H173" s="175">
        <v>1.041606</v>
      </c>
      <c r="I173" s="175"/>
      <c r="J173" s="175">
        <v>2016</v>
      </c>
      <c r="K173" s="175">
        <v>7</v>
      </c>
      <c r="L173" s="175">
        <v>21</v>
      </c>
      <c r="M173" s="178">
        <v>42572</v>
      </c>
      <c r="N173" s="177">
        <f t="shared" si="2"/>
        <v>42572.565925925926</v>
      </c>
      <c r="O173" s="175">
        <v>101.932</v>
      </c>
      <c r="P173" s="175">
        <v>1.041606</v>
      </c>
      <c r="Q173" s="175" t="s">
        <v>356</v>
      </c>
      <c r="AF173" s="175"/>
    </row>
    <row r="174" spans="1:32" x14ac:dyDescent="0.25">
      <c r="A174" s="175" t="s">
        <v>443</v>
      </c>
      <c r="B174" s="175" t="s">
        <v>356</v>
      </c>
      <c r="C174" s="175" t="s">
        <v>213</v>
      </c>
      <c r="D174" s="175">
        <v>20160721</v>
      </c>
      <c r="E174" s="175" t="s">
        <v>478</v>
      </c>
      <c r="F174" s="175">
        <v>9000</v>
      </c>
      <c r="G174" s="175">
        <v>101.932</v>
      </c>
      <c r="H174" s="175">
        <v>1.041606</v>
      </c>
      <c r="I174" s="175"/>
      <c r="J174" s="175">
        <v>2016</v>
      </c>
      <c r="K174" s="175">
        <v>7</v>
      </c>
      <c r="L174" s="175">
        <v>21</v>
      </c>
      <c r="M174" s="178">
        <v>42572</v>
      </c>
      <c r="N174" s="177">
        <f t="shared" si="2"/>
        <v>42572.565925925926</v>
      </c>
      <c r="O174" s="175">
        <v>101.932</v>
      </c>
      <c r="P174" s="175">
        <v>1.041606</v>
      </c>
      <c r="Q174" s="175" t="s">
        <v>356</v>
      </c>
      <c r="AF174" s="175"/>
    </row>
    <row r="175" spans="1:32" x14ac:dyDescent="0.25">
      <c r="A175" s="175" t="s">
        <v>443</v>
      </c>
      <c r="B175" s="175" t="s">
        <v>356</v>
      </c>
      <c r="C175" s="175" t="s">
        <v>213</v>
      </c>
      <c r="D175" s="175">
        <v>20160721</v>
      </c>
      <c r="E175" s="175" t="s">
        <v>479</v>
      </c>
      <c r="F175" s="175">
        <v>25000</v>
      </c>
      <c r="G175" s="175">
        <v>102.021</v>
      </c>
      <c r="H175" s="175">
        <v>0.95051600000000003</v>
      </c>
      <c r="I175" s="175"/>
      <c r="J175" s="175">
        <v>2016</v>
      </c>
      <c r="K175" s="175">
        <v>7</v>
      </c>
      <c r="L175" s="175">
        <v>21</v>
      </c>
      <c r="M175" s="178">
        <v>42572</v>
      </c>
      <c r="N175" s="177">
        <f t="shared" si="2"/>
        <v>42572.606469907405</v>
      </c>
      <c r="O175" s="175">
        <v>102.021</v>
      </c>
      <c r="P175" s="175">
        <v>0.95051600000000003</v>
      </c>
      <c r="Q175" s="175" t="s">
        <v>356</v>
      </c>
      <c r="AF175" s="175"/>
    </row>
    <row r="176" spans="1:32" x14ac:dyDescent="0.25">
      <c r="A176" s="175" t="s">
        <v>443</v>
      </c>
      <c r="B176" s="175" t="s">
        <v>356</v>
      </c>
      <c r="C176" s="175" t="s">
        <v>213</v>
      </c>
      <c r="D176" s="175">
        <v>20160721</v>
      </c>
      <c r="E176" s="175" t="s">
        <v>479</v>
      </c>
      <c r="F176" s="175">
        <v>25000</v>
      </c>
      <c r="G176" s="175">
        <v>101.98099999999999</v>
      </c>
      <c r="H176" s="175">
        <v>0.99144100000000002</v>
      </c>
      <c r="I176" s="175"/>
      <c r="J176" s="175">
        <v>2016</v>
      </c>
      <c r="K176" s="175">
        <v>7</v>
      </c>
      <c r="L176" s="175">
        <v>21</v>
      </c>
      <c r="M176" s="178">
        <v>42572</v>
      </c>
      <c r="N176" s="177">
        <f t="shared" si="2"/>
        <v>42572.606469907405</v>
      </c>
      <c r="O176" s="175">
        <v>101.98099999999999</v>
      </c>
      <c r="P176" s="175">
        <v>0.99144100000000002</v>
      </c>
      <c r="Q176" s="175" t="s">
        <v>356</v>
      </c>
      <c r="AF176" s="175"/>
    </row>
    <row r="177" spans="1:32" x14ac:dyDescent="0.25">
      <c r="A177" s="175" t="s">
        <v>443</v>
      </c>
      <c r="B177" s="175" t="s">
        <v>356</v>
      </c>
      <c r="C177" s="175" t="s">
        <v>213</v>
      </c>
      <c r="D177" s="175">
        <v>20160721</v>
      </c>
      <c r="E177" s="175" t="s">
        <v>479</v>
      </c>
      <c r="F177" s="175">
        <v>25000</v>
      </c>
      <c r="G177" s="175">
        <v>101.98099999999999</v>
      </c>
      <c r="H177" s="175">
        <v>0.99144100000000002</v>
      </c>
      <c r="I177" s="175"/>
      <c r="J177" s="175">
        <v>2016</v>
      </c>
      <c r="K177" s="175">
        <v>7</v>
      </c>
      <c r="L177" s="175">
        <v>21</v>
      </c>
      <c r="M177" s="178">
        <v>42572</v>
      </c>
      <c r="N177" s="177">
        <f t="shared" si="2"/>
        <v>42572.606469907405</v>
      </c>
      <c r="O177" s="175">
        <v>101.98099999999999</v>
      </c>
      <c r="P177" s="175">
        <v>0.99144100000000002</v>
      </c>
      <c r="Q177" s="175" t="s">
        <v>356</v>
      </c>
      <c r="AF177" s="175"/>
    </row>
    <row r="178" spans="1:32" x14ac:dyDescent="0.25">
      <c r="A178" s="175" t="s">
        <v>443</v>
      </c>
      <c r="B178" s="175" t="s">
        <v>356</v>
      </c>
      <c r="C178" s="175" t="s">
        <v>213</v>
      </c>
      <c r="D178" s="175">
        <v>20160721</v>
      </c>
      <c r="E178" s="175" t="s">
        <v>480</v>
      </c>
      <c r="F178" s="175">
        <v>10000</v>
      </c>
      <c r="G178" s="175">
        <v>101.84099999999999</v>
      </c>
      <c r="H178" s="175">
        <v>1.1348689999999999</v>
      </c>
      <c r="I178" s="175"/>
      <c r="J178" s="175">
        <v>2016</v>
      </c>
      <c r="K178" s="175">
        <v>7</v>
      </c>
      <c r="L178" s="175">
        <v>21</v>
      </c>
      <c r="M178" s="178">
        <v>42572</v>
      </c>
      <c r="N178" s="177">
        <f t="shared" si="2"/>
        <v>42572.664120370369</v>
      </c>
      <c r="O178" s="175">
        <v>101.84099999999999</v>
      </c>
      <c r="P178" s="175">
        <v>1.1348689999999999</v>
      </c>
      <c r="Q178" s="175" t="s">
        <v>356</v>
      </c>
      <c r="AF178" s="175"/>
    </row>
    <row r="179" spans="1:32" x14ac:dyDescent="0.25">
      <c r="A179" s="175" t="s">
        <v>443</v>
      </c>
      <c r="B179" s="175" t="s">
        <v>356</v>
      </c>
      <c r="C179" s="175" t="s">
        <v>213</v>
      </c>
      <c r="D179" s="175">
        <v>20160721</v>
      </c>
      <c r="E179" s="175" t="s">
        <v>480</v>
      </c>
      <c r="F179" s="175">
        <v>10000</v>
      </c>
      <c r="G179" s="175">
        <v>101.941</v>
      </c>
      <c r="H179" s="175">
        <v>1.032389</v>
      </c>
      <c r="I179" s="175"/>
      <c r="J179" s="175">
        <v>2016</v>
      </c>
      <c r="K179" s="175">
        <v>7</v>
      </c>
      <c r="L179" s="175">
        <v>21</v>
      </c>
      <c r="M179" s="178">
        <v>42572</v>
      </c>
      <c r="N179" s="177">
        <f t="shared" si="2"/>
        <v>42572.664120370369</v>
      </c>
      <c r="O179" s="175">
        <v>101.941</v>
      </c>
      <c r="P179" s="175">
        <v>1.032389</v>
      </c>
      <c r="Q179" s="175" t="s">
        <v>356</v>
      </c>
      <c r="AF179" s="175"/>
    </row>
    <row r="180" spans="1:32" x14ac:dyDescent="0.25">
      <c r="A180" s="175" t="s">
        <v>443</v>
      </c>
      <c r="B180" s="175" t="s">
        <v>356</v>
      </c>
      <c r="C180" s="175" t="s">
        <v>213</v>
      </c>
      <c r="D180" s="175">
        <v>20160726</v>
      </c>
      <c r="E180" s="175" t="s">
        <v>481</v>
      </c>
      <c r="F180" s="175">
        <v>3436000</v>
      </c>
      <c r="G180" s="175">
        <v>101.843</v>
      </c>
      <c r="H180" s="175">
        <v>1.1164540000000001</v>
      </c>
      <c r="I180" s="175"/>
      <c r="J180" s="175">
        <v>2016</v>
      </c>
      <c r="K180" s="175">
        <v>7</v>
      </c>
      <c r="L180" s="175">
        <v>26</v>
      </c>
      <c r="M180" s="178">
        <v>42577</v>
      </c>
      <c r="N180" s="177">
        <f t="shared" si="2"/>
        <v>42577.409930555557</v>
      </c>
      <c r="O180" s="175">
        <v>101.843</v>
      </c>
      <c r="P180" s="175">
        <v>1.1164540000000001</v>
      </c>
      <c r="Q180" s="175" t="s">
        <v>356</v>
      </c>
      <c r="AF180" s="175"/>
    </row>
    <row r="181" spans="1:32" x14ac:dyDescent="0.25">
      <c r="A181" s="175" t="s">
        <v>443</v>
      </c>
      <c r="B181" s="175" t="s">
        <v>356</v>
      </c>
      <c r="C181" s="175" t="s">
        <v>213</v>
      </c>
      <c r="D181" s="175">
        <v>20160726</v>
      </c>
      <c r="E181" s="175" t="s">
        <v>482</v>
      </c>
      <c r="F181" s="175">
        <v>378000</v>
      </c>
      <c r="G181" s="175">
        <v>101.861</v>
      </c>
      <c r="H181" s="175">
        <v>1.097842</v>
      </c>
      <c r="I181" s="175"/>
      <c r="J181" s="175">
        <v>2016</v>
      </c>
      <c r="K181" s="175">
        <v>7</v>
      </c>
      <c r="L181" s="175">
        <v>26</v>
      </c>
      <c r="M181" s="178">
        <v>42577</v>
      </c>
      <c r="N181" s="177">
        <f t="shared" si="2"/>
        <v>42577.421111111114</v>
      </c>
      <c r="O181" s="175">
        <v>101.861</v>
      </c>
      <c r="P181" s="175">
        <v>1.097842</v>
      </c>
      <c r="Q181" s="175" t="s">
        <v>356</v>
      </c>
      <c r="AF181" s="175"/>
    </row>
    <row r="182" spans="1:32" x14ac:dyDescent="0.25">
      <c r="A182" s="175" t="s">
        <v>443</v>
      </c>
      <c r="B182" s="175" t="s">
        <v>356</v>
      </c>
      <c r="C182" s="175" t="s">
        <v>213</v>
      </c>
      <c r="D182" s="175">
        <v>20160726</v>
      </c>
      <c r="E182" s="175" t="s">
        <v>483</v>
      </c>
      <c r="F182" s="175">
        <v>378000</v>
      </c>
      <c r="G182" s="175">
        <v>101.848</v>
      </c>
      <c r="H182" s="175">
        <v>1.1112839999999999</v>
      </c>
      <c r="I182" s="175"/>
      <c r="J182" s="175">
        <v>2016</v>
      </c>
      <c r="K182" s="175">
        <v>7</v>
      </c>
      <c r="L182" s="175">
        <v>26</v>
      </c>
      <c r="M182" s="178">
        <v>42577</v>
      </c>
      <c r="N182" s="177">
        <f t="shared" si="2"/>
        <v>42577.426493055558</v>
      </c>
      <c r="O182" s="175">
        <v>101.848</v>
      </c>
      <c r="P182" s="175">
        <v>1.1112839999999999</v>
      </c>
      <c r="Q182" s="175" t="s">
        <v>356</v>
      </c>
      <c r="AF182" s="175"/>
    </row>
    <row r="183" spans="1:32" x14ac:dyDescent="0.25">
      <c r="A183" s="175" t="s">
        <v>443</v>
      </c>
      <c r="B183" s="175" t="s">
        <v>356</v>
      </c>
      <c r="C183" s="175" t="s">
        <v>213</v>
      </c>
      <c r="D183" s="175">
        <v>20160726</v>
      </c>
      <c r="E183" s="175" t="s">
        <v>484</v>
      </c>
      <c r="F183" s="175">
        <v>250000</v>
      </c>
      <c r="G183" s="175">
        <v>101.9739</v>
      </c>
      <c r="H183" s="175">
        <v>0.98121800000000003</v>
      </c>
      <c r="I183" s="175"/>
      <c r="J183" s="175">
        <v>2016</v>
      </c>
      <c r="K183" s="175">
        <v>7</v>
      </c>
      <c r="L183" s="175">
        <v>26</v>
      </c>
      <c r="M183" s="178">
        <v>42577</v>
      </c>
      <c r="N183" s="177">
        <f t="shared" si="2"/>
        <v>42577.458865740744</v>
      </c>
      <c r="O183" s="175">
        <v>101.9739</v>
      </c>
      <c r="P183" s="175">
        <v>0.98121800000000003</v>
      </c>
      <c r="Q183" s="175" t="s">
        <v>356</v>
      </c>
      <c r="AF183" s="175"/>
    </row>
    <row r="184" spans="1:32" x14ac:dyDescent="0.25">
      <c r="A184" s="175" t="s">
        <v>443</v>
      </c>
      <c r="B184" s="175" t="s">
        <v>356</v>
      </c>
      <c r="C184" s="175" t="s">
        <v>213</v>
      </c>
      <c r="D184" s="175">
        <v>20160726</v>
      </c>
      <c r="E184" s="175" t="s">
        <v>485</v>
      </c>
      <c r="F184" s="175">
        <v>250000</v>
      </c>
      <c r="G184" s="175">
        <v>101.9739</v>
      </c>
      <c r="H184" s="175">
        <v>0.98121800000000003</v>
      </c>
      <c r="I184" s="175"/>
      <c r="J184" s="175">
        <v>2016</v>
      </c>
      <c r="K184" s="175">
        <v>7</v>
      </c>
      <c r="L184" s="175">
        <v>26</v>
      </c>
      <c r="M184" s="178">
        <v>42577</v>
      </c>
      <c r="N184" s="177">
        <f t="shared" si="2"/>
        <v>42577.459178240744</v>
      </c>
      <c r="O184" s="175">
        <v>101.9739</v>
      </c>
      <c r="P184" s="175">
        <v>0.98121800000000003</v>
      </c>
      <c r="Q184" s="175" t="s">
        <v>356</v>
      </c>
      <c r="AF184" s="175"/>
    </row>
    <row r="185" spans="1:32" x14ac:dyDescent="0.25">
      <c r="A185" s="175" t="s">
        <v>443</v>
      </c>
      <c r="B185" s="175" t="s">
        <v>356</v>
      </c>
      <c r="C185" s="175" t="s">
        <v>213</v>
      </c>
      <c r="D185" s="175">
        <v>20160726</v>
      </c>
      <c r="E185" s="175" t="s">
        <v>485</v>
      </c>
      <c r="F185" s="175">
        <v>250000</v>
      </c>
      <c r="G185" s="175">
        <v>101.9739</v>
      </c>
      <c r="H185" s="175">
        <v>0.98121800000000003</v>
      </c>
      <c r="I185" s="175"/>
      <c r="J185" s="175">
        <v>2016</v>
      </c>
      <c r="K185" s="175">
        <v>7</v>
      </c>
      <c r="L185" s="175">
        <v>26</v>
      </c>
      <c r="M185" s="178">
        <v>42577</v>
      </c>
      <c r="N185" s="177">
        <f t="shared" si="2"/>
        <v>42577.459178240744</v>
      </c>
      <c r="O185" s="175">
        <v>101.9739</v>
      </c>
      <c r="P185" s="175">
        <v>0.98121800000000003</v>
      </c>
      <c r="Q185" s="175" t="s">
        <v>356</v>
      </c>
      <c r="AF185" s="175"/>
    </row>
    <row r="186" spans="1:32" x14ac:dyDescent="0.25">
      <c r="A186" s="175" t="s">
        <v>443</v>
      </c>
      <c r="B186" s="175" t="s">
        <v>356</v>
      </c>
      <c r="C186" s="175" t="s">
        <v>213</v>
      </c>
      <c r="D186" s="175">
        <v>20160726</v>
      </c>
      <c r="E186" s="175" t="s">
        <v>486</v>
      </c>
      <c r="F186" s="175">
        <v>250000</v>
      </c>
      <c r="G186" s="175">
        <v>101.9739</v>
      </c>
      <c r="H186" s="175">
        <v>0.98121800000000003</v>
      </c>
      <c r="I186" s="175"/>
      <c r="J186" s="175">
        <v>2016</v>
      </c>
      <c r="K186" s="175">
        <v>7</v>
      </c>
      <c r="L186" s="175">
        <v>26</v>
      </c>
      <c r="M186" s="178">
        <v>42577</v>
      </c>
      <c r="N186" s="177">
        <f t="shared" si="2"/>
        <v>42577.465856481482</v>
      </c>
      <c r="O186" s="175">
        <v>101.9739</v>
      </c>
      <c r="P186" s="175">
        <v>0.98121800000000003</v>
      </c>
      <c r="Q186" s="175" t="s">
        <v>356</v>
      </c>
      <c r="AF186" s="175"/>
    </row>
    <row r="187" spans="1:32" x14ac:dyDescent="0.25">
      <c r="A187" s="175" t="s">
        <v>443</v>
      </c>
      <c r="B187" s="175" t="s">
        <v>356</v>
      </c>
      <c r="C187" s="175" t="s">
        <v>213</v>
      </c>
      <c r="D187" s="175">
        <v>20160726</v>
      </c>
      <c r="E187" s="175" t="s">
        <v>487</v>
      </c>
      <c r="F187" s="175">
        <v>1000000</v>
      </c>
      <c r="G187" s="175">
        <v>101.8809</v>
      </c>
      <c r="H187" s="175">
        <v>1.077272</v>
      </c>
      <c r="I187" s="175"/>
      <c r="J187" s="175">
        <v>2016</v>
      </c>
      <c r="K187" s="175">
        <v>7</v>
      </c>
      <c r="L187" s="175">
        <v>26</v>
      </c>
      <c r="M187" s="178">
        <v>42577</v>
      </c>
      <c r="N187" s="177">
        <f t="shared" si="2"/>
        <v>42577.502743055556</v>
      </c>
      <c r="O187" s="175">
        <v>101.8809</v>
      </c>
      <c r="P187" s="175">
        <v>1.077272</v>
      </c>
      <c r="Q187" s="175" t="s">
        <v>356</v>
      </c>
      <c r="AF187" s="175"/>
    </row>
    <row r="188" spans="1:32" x14ac:dyDescent="0.25">
      <c r="A188" s="175" t="s">
        <v>443</v>
      </c>
      <c r="B188" s="175" t="s">
        <v>356</v>
      </c>
      <c r="C188" s="175" t="s">
        <v>213</v>
      </c>
      <c r="D188" s="175">
        <v>20160726</v>
      </c>
      <c r="E188" s="175" t="s">
        <v>488</v>
      </c>
      <c r="F188" s="175">
        <v>1000000</v>
      </c>
      <c r="G188" s="175">
        <v>101.8809</v>
      </c>
      <c r="H188" s="175">
        <v>1.077272</v>
      </c>
      <c r="I188" s="175"/>
      <c r="J188" s="175">
        <v>2016</v>
      </c>
      <c r="K188" s="175">
        <v>7</v>
      </c>
      <c r="L188" s="175">
        <v>26</v>
      </c>
      <c r="M188" s="178">
        <v>42577</v>
      </c>
      <c r="N188" s="177">
        <f t="shared" si="2"/>
        <v>42577.503009259257</v>
      </c>
      <c r="O188" s="175">
        <v>101.8809</v>
      </c>
      <c r="P188" s="175">
        <v>1.077272</v>
      </c>
      <c r="Q188" s="175" t="s">
        <v>356</v>
      </c>
      <c r="AF188" s="175"/>
    </row>
    <row r="189" spans="1:32" x14ac:dyDescent="0.25">
      <c r="A189" s="175" t="s">
        <v>443</v>
      </c>
      <c r="B189" s="175" t="s">
        <v>356</v>
      </c>
      <c r="C189" s="175" t="s">
        <v>213</v>
      </c>
      <c r="D189" s="175">
        <v>20160726</v>
      </c>
      <c r="E189" s="175" t="s">
        <v>489</v>
      </c>
      <c r="F189" s="175">
        <v>919000</v>
      </c>
      <c r="G189" s="175">
        <v>101.956</v>
      </c>
      <c r="H189" s="175">
        <v>0.999695</v>
      </c>
      <c r="I189" s="175"/>
      <c r="J189" s="175">
        <v>2016</v>
      </c>
      <c r="K189" s="175">
        <v>7</v>
      </c>
      <c r="L189" s="175">
        <v>26</v>
      </c>
      <c r="M189" s="178">
        <v>42577</v>
      </c>
      <c r="N189" s="177">
        <f t="shared" si="2"/>
        <v>42577.547326388885</v>
      </c>
      <c r="O189" s="175">
        <v>101.956</v>
      </c>
      <c r="P189" s="175">
        <v>0.999695</v>
      </c>
      <c r="Q189" s="175" t="s">
        <v>356</v>
      </c>
      <c r="AF189" s="175"/>
    </row>
    <row r="190" spans="1:32" x14ac:dyDescent="0.25">
      <c r="A190" s="175" t="s">
        <v>443</v>
      </c>
      <c r="B190" s="175" t="s">
        <v>356</v>
      </c>
      <c r="C190" s="175" t="s">
        <v>213</v>
      </c>
      <c r="D190" s="175">
        <v>20160726</v>
      </c>
      <c r="E190" s="175" t="s">
        <v>490</v>
      </c>
      <c r="F190" s="175">
        <v>919000</v>
      </c>
      <c r="G190" s="175">
        <v>101.834</v>
      </c>
      <c r="H190" s="175">
        <v>1.1257630000000001</v>
      </c>
      <c r="I190" s="175"/>
      <c r="J190" s="175">
        <v>2016</v>
      </c>
      <c r="K190" s="175">
        <v>7</v>
      </c>
      <c r="L190" s="175">
        <v>26</v>
      </c>
      <c r="M190" s="178">
        <v>42577</v>
      </c>
      <c r="N190" s="177">
        <f t="shared" si="2"/>
        <v>42577.547777777778</v>
      </c>
      <c r="O190" s="175">
        <v>101.834</v>
      </c>
      <c r="P190" s="175">
        <v>1.1257630000000001</v>
      </c>
      <c r="Q190" s="175" t="s">
        <v>356</v>
      </c>
      <c r="AF190" s="175"/>
    </row>
    <row r="191" spans="1:32" x14ac:dyDescent="0.25">
      <c r="A191" s="175" t="s">
        <v>443</v>
      </c>
      <c r="B191" s="175" t="s">
        <v>356</v>
      </c>
      <c r="C191" s="175" t="s">
        <v>213</v>
      </c>
      <c r="D191" s="175">
        <v>20160726</v>
      </c>
      <c r="E191" s="175" t="s">
        <v>490</v>
      </c>
      <c r="F191" s="175">
        <v>919000</v>
      </c>
      <c r="G191" s="175">
        <v>101.834</v>
      </c>
      <c r="H191" s="175">
        <v>1.1257630000000001</v>
      </c>
      <c r="I191" s="175"/>
      <c r="J191" s="175">
        <v>2016</v>
      </c>
      <c r="K191" s="175">
        <v>7</v>
      </c>
      <c r="L191" s="175">
        <v>26</v>
      </c>
      <c r="M191" s="178">
        <v>42577</v>
      </c>
      <c r="N191" s="177">
        <f t="shared" si="2"/>
        <v>42577.547777777778</v>
      </c>
      <c r="O191" s="175">
        <v>101.834</v>
      </c>
      <c r="P191" s="175">
        <v>1.1257630000000001</v>
      </c>
      <c r="Q191" s="175" t="s">
        <v>356</v>
      </c>
      <c r="AF191" s="175"/>
    </row>
    <row r="192" spans="1:32" x14ac:dyDescent="0.25">
      <c r="A192" s="175" t="s">
        <v>443</v>
      </c>
      <c r="B192" s="175" t="s">
        <v>356</v>
      </c>
      <c r="C192" s="175" t="s">
        <v>213</v>
      </c>
      <c r="D192" s="175">
        <v>20160726</v>
      </c>
      <c r="E192" s="175" t="s">
        <v>491</v>
      </c>
      <c r="F192" s="175">
        <v>919000</v>
      </c>
      <c r="G192" s="175">
        <v>101.85599999999999</v>
      </c>
      <c r="H192" s="175">
        <v>1.1030120000000001</v>
      </c>
      <c r="I192" s="175"/>
      <c r="J192" s="175">
        <v>2016</v>
      </c>
      <c r="K192" s="175">
        <v>7</v>
      </c>
      <c r="L192" s="175">
        <v>26</v>
      </c>
      <c r="M192" s="178">
        <v>42577</v>
      </c>
      <c r="N192" s="177">
        <f t="shared" si="2"/>
        <v>42577.554652777777</v>
      </c>
      <c r="O192" s="175">
        <v>101.85599999999999</v>
      </c>
      <c r="P192" s="175">
        <v>1.1030120000000001</v>
      </c>
      <c r="Q192" s="175" t="s">
        <v>356</v>
      </c>
      <c r="AF192" s="175"/>
    </row>
    <row r="193" spans="1:32" x14ac:dyDescent="0.25">
      <c r="A193" s="175" t="s">
        <v>443</v>
      </c>
      <c r="B193" s="175" t="s">
        <v>356</v>
      </c>
      <c r="C193" s="175" t="s">
        <v>213</v>
      </c>
      <c r="D193" s="175">
        <v>20160726</v>
      </c>
      <c r="E193" s="175" t="s">
        <v>492</v>
      </c>
      <c r="F193" s="175">
        <v>5000</v>
      </c>
      <c r="G193" s="175">
        <v>101.92400000000001</v>
      </c>
      <c r="H193" s="175">
        <v>1.03274</v>
      </c>
      <c r="I193" s="175"/>
      <c r="J193" s="175">
        <v>2016</v>
      </c>
      <c r="K193" s="175">
        <v>7</v>
      </c>
      <c r="L193" s="175">
        <v>26</v>
      </c>
      <c r="M193" s="178">
        <v>42577</v>
      </c>
      <c r="N193" s="177">
        <f t="shared" si="2"/>
        <v>42577.632256944446</v>
      </c>
      <c r="O193" s="175">
        <v>101.92400000000001</v>
      </c>
      <c r="P193" s="175">
        <v>1.03274</v>
      </c>
      <c r="Q193" s="175" t="s">
        <v>356</v>
      </c>
      <c r="AF193" s="175"/>
    </row>
    <row r="194" spans="1:32" x14ac:dyDescent="0.25">
      <c r="A194" s="175" t="s">
        <v>443</v>
      </c>
      <c r="B194" s="175" t="s">
        <v>356</v>
      </c>
      <c r="C194" s="175" t="s">
        <v>213</v>
      </c>
      <c r="D194" s="175">
        <v>20160726</v>
      </c>
      <c r="E194" s="175" t="s">
        <v>492</v>
      </c>
      <c r="F194" s="175">
        <v>5000</v>
      </c>
      <c r="G194" s="175">
        <v>101.824</v>
      </c>
      <c r="H194" s="175">
        <v>1.1361060000000001</v>
      </c>
      <c r="I194" s="175"/>
      <c r="J194" s="175">
        <v>2016</v>
      </c>
      <c r="K194" s="175">
        <v>7</v>
      </c>
      <c r="L194" s="175">
        <v>26</v>
      </c>
      <c r="M194" s="178">
        <v>42577</v>
      </c>
      <c r="N194" s="177">
        <f t="shared" si="2"/>
        <v>42577.632256944446</v>
      </c>
      <c r="O194" s="175">
        <v>101.824</v>
      </c>
      <c r="P194" s="175">
        <v>1.1361060000000001</v>
      </c>
      <c r="Q194" s="175" t="s">
        <v>356</v>
      </c>
      <c r="AF194" s="175"/>
    </row>
    <row r="195" spans="1:32" x14ac:dyDescent="0.25">
      <c r="A195" s="175" t="s">
        <v>443</v>
      </c>
      <c r="B195" s="175" t="s">
        <v>356</v>
      </c>
      <c r="C195" s="175" t="s">
        <v>213</v>
      </c>
      <c r="D195" s="175">
        <v>20160726</v>
      </c>
      <c r="E195" s="175" t="s">
        <v>492</v>
      </c>
      <c r="F195" s="175">
        <v>5000</v>
      </c>
      <c r="G195" s="175">
        <v>101.92400000000001</v>
      </c>
      <c r="H195" s="175">
        <v>1.03274</v>
      </c>
      <c r="I195" s="175"/>
      <c r="J195" s="175">
        <v>2016</v>
      </c>
      <c r="K195" s="175">
        <v>7</v>
      </c>
      <c r="L195" s="175">
        <v>26</v>
      </c>
      <c r="M195" s="178">
        <v>42577</v>
      </c>
      <c r="N195" s="177">
        <f t="shared" ref="N195:N258" si="3">M195+E195</f>
        <v>42577.632256944446</v>
      </c>
      <c r="O195" s="175">
        <v>101.92400000000001</v>
      </c>
      <c r="P195" s="175">
        <v>1.03274</v>
      </c>
      <c r="Q195" s="175" t="s">
        <v>356</v>
      </c>
      <c r="AF195" s="175"/>
    </row>
    <row r="196" spans="1:32" x14ac:dyDescent="0.25">
      <c r="A196" s="175" t="s">
        <v>443</v>
      </c>
      <c r="B196" s="175" t="s">
        <v>356</v>
      </c>
      <c r="C196" s="175" t="s">
        <v>213</v>
      </c>
      <c r="D196" s="175">
        <v>20160727</v>
      </c>
      <c r="E196" s="175" t="s">
        <v>493</v>
      </c>
      <c r="F196" s="175">
        <v>250000</v>
      </c>
      <c r="G196" s="175">
        <v>101.854</v>
      </c>
      <c r="H196" s="175">
        <v>1.093952</v>
      </c>
      <c r="I196" s="175"/>
      <c r="J196" s="175">
        <v>2016</v>
      </c>
      <c r="K196" s="175">
        <v>7</v>
      </c>
      <c r="L196" s="175">
        <v>27</v>
      </c>
      <c r="M196" s="178">
        <v>42578</v>
      </c>
      <c r="N196" s="177">
        <f t="shared" si="3"/>
        <v>42578.434363425928</v>
      </c>
      <c r="O196" s="175">
        <v>101.854</v>
      </c>
      <c r="P196" s="175">
        <v>1.093952</v>
      </c>
      <c r="Q196" s="175" t="s">
        <v>356</v>
      </c>
      <c r="AF196" s="175"/>
    </row>
    <row r="197" spans="1:32" x14ac:dyDescent="0.25">
      <c r="A197" s="175" t="s">
        <v>443</v>
      </c>
      <c r="B197" s="175" t="s">
        <v>356</v>
      </c>
      <c r="C197" s="175" t="s">
        <v>213</v>
      </c>
      <c r="D197" s="175">
        <v>20160727</v>
      </c>
      <c r="E197" s="175" t="s">
        <v>494</v>
      </c>
      <c r="F197" s="175">
        <v>250000</v>
      </c>
      <c r="G197" s="175">
        <v>101.917</v>
      </c>
      <c r="H197" s="175">
        <v>1.0284759999999999</v>
      </c>
      <c r="I197" s="175"/>
      <c r="J197" s="175">
        <v>2016</v>
      </c>
      <c r="K197" s="175">
        <v>7</v>
      </c>
      <c r="L197" s="175">
        <v>27</v>
      </c>
      <c r="M197" s="178">
        <v>42578</v>
      </c>
      <c r="N197" s="177">
        <f t="shared" si="3"/>
        <v>42578.475324074076</v>
      </c>
      <c r="O197" s="175">
        <v>101.917</v>
      </c>
      <c r="P197" s="175">
        <v>1.0284759999999999</v>
      </c>
      <c r="Q197" s="175" t="s">
        <v>356</v>
      </c>
      <c r="AF197" s="175"/>
    </row>
    <row r="198" spans="1:32" x14ac:dyDescent="0.25">
      <c r="A198" s="175" t="s">
        <v>443</v>
      </c>
      <c r="B198" s="175" t="s">
        <v>356</v>
      </c>
      <c r="C198" s="175" t="s">
        <v>213</v>
      </c>
      <c r="D198" s="175">
        <v>20160727</v>
      </c>
      <c r="E198" s="175" t="s">
        <v>494</v>
      </c>
      <c r="F198" s="175">
        <v>250000</v>
      </c>
      <c r="G198" s="175">
        <v>101.917</v>
      </c>
      <c r="H198" s="175">
        <v>1.0284759999999999</v>
      </c>
      <c r="I198" s="175"/>
      <c r="J198" s="175">
        <v>2016</v>
      </c>
      <c r="K198" s="175">
        <v>7</v>
      </c>
      <c r="L198" s="175">
        <v>27</v>
      </c>
      <c r="M198" s="178">
        <v>42578</v>
      </c>
      <c r="N198" s="177">
        <f t="shared" si="3"/>
        <v>42578.475324074076</v>
      </c>
      <c r="O198" s="175">
        <v>101.917</v>
      </c>
      <c r="P198" s="175">
        <v>1.0284759999999999</v>
      </c>
      <c r="Q198" s="175" t="s">
        <v>356</v>
      </c>
      <c r="AF198" s="175"/>
    </row>
    <row r="199" spans="1:32" x14ac:dyDescent="0.25">
      <c r="A199" s="175" t="s">
        <v>443</v>
      </c>
      <c r="B199" s="175" t="s">
        <v>356</v>
      </c>
      <c r="C199" s="175" t="s">
        <v>213</v>
      </c>
      <c r="D199" s="175">
        <v>20160727</v>
      </c>
      <c r="E199" s="175" t="s">
        <v>495</v>
      </c>
      <c r="F199" s="175">
        <v>250000</v>
      </c>
      <c r="G199" s="175">
        <v>101.917</v>
      </c>
      <c r="H199" s="175">
        <v>1.0284759999999999</v>
      </c>
      <c r="I199" s="175"/>
      <c r="J199" s="175">
        <v>2016</v>
      </c>
      <c r="K199" s="175">
        <v>7</v>
      </c>
      <c r="L199" s="175">
        <v>27</v>
      </c>
      <c r="M199" s="178">
        <v>42578</v>
      </c>
      <c r="N199" s="177">
        <f t="shared" si="3"/>
        <v>42578.475428240738</v>
      </c>
      <c r="O199" s="175">
        <v>101.917</v>
      </c>
      <c r="P199" s="175">
        <v>1.0284759999999999</v>
      </c>
      <c r="Q199" s="175" t="s">
        <v>356</v>
      </c>
      <c r="AF199" s="175"/>
    </row>
    <row r="200" spans="1:32" x14ac:dyDescent="0.25">
      <c r="A200" s="175" t="s">
        <v>443</v>
      </c>
      <c r="B200" s="175" t="s">
        <v>356</v>
      </c>
      <c r="C200" s="175" t="s">
        <v>213</v>
      </c>
      <c r="D200" s="175">
        <v>20160727</v>
      </c>
      <c r="E200" s="175" t="s">
        <v>496</v>
      </c>
      <c r="F200" s="175">
        <v>50000</v>
      </c>
      <c r="G200" s="175">
        <v>101.89100000000001</v>
      </c>
      <c r="H200" s="175">
        <v>1.05549</v>
      </c>
      <c r="I200" s="175"/>
      <c r="J200" s="175">
        <v>2016</v>
      </c>
      <c r="K200" s="175">
        <v>7</v>
      </c>
      <c r="L200" s="175">
        <v>27</v>
      </c>
      <c r="M200" s="178">
        <v>42578</v>
      </c>
      <c r="N200" s="177">
        <f t="shared" si="3"/>
        <v>42578.486747685187</v>
      </c>
      <c r="O200" s="175">
        <v>101.89100000000001</v>
      </c>
      <c r="P200" s="175">
        <v>1.05549</v>
      </c>
      <c r="Q200" s="175" t="s">
        <v>356</v>
      </c>
      <c r="AF200" s="175"/>
    </row>
    <row r="201" spans="1:32" x14ac:dyDescent="0.25">
      <c r="A201" s="175" t="s">
        <v>443</v>
      </c>
      <c r="B201" s="175" t="s">
        <v>356</v>
      </c>
      <c r="C201" s="175" t="s">
        <v>213</v>
      </c>
      <c r="D201" s="175">
        <v>20160727</v>
      </c>
      <c r="E201" s="175" t="s">
        <v>496</v>
      </c>
      <c r="F201" s="175">
        <v>50000</v>
      </c>
      <c r="G201" s="175">
        <v>101.991</v>
      </c>
      <c r="H201" s="175">
        <v>0.95164599999999999</v>
      </c>
      <c r="I201" s="175"/>
      <c r="J201" s="175">
        <v>2016</v>
      </c>
      <c r="K201" s="175">
        <v>7</v>
      </c>
      <c r="L201" s="175">
        <v>27</v>
      </c>
      <c r="M201" s="178">
        <v>42578</v>
      </c>
      <c r="N201" s="177">
        <f t="shared" si="3"/>
        <v>42578.486747685187</v>
      </c>
      <c r="O201" s="175">
        <v>101.991</v>
      </c>
      <c r="P201" s="175">
        <v>0.95164599999999999</v>
      </c>
      <c r="Q201" s="175" t="s">
        <v>356</v>
      </c>
      <c r="AF201" s="175"/>
    </row>
    <row r="202" spans="1:32" x14ac:dyDescent="0.25">
      <c r="A202" s="175" t="s">
        <v>443</v>
      </c>
      <c r="B202" s="175" t="s">
        <v>356</v>
      </c>
      <c r="C202" s="175" t="s">
        <v>213</v>
      </c>
      <c r="D202" s="175">
        <v>20160727</v>
      </c>
      <c r="E202" s="175" t="s">
        <v>497</v>
      </c>
      <c r="F202" s="175" t="s">
        <v>451</v>
      </c>
      <c r="G202" s="175">
        <v>101.898</v>
      </c>
      <c r="H202" s="175">
        <v>1.0652440000000001</v>
      </c>
      <c r="I202" s="175"/>
      <c r="J202" s="175">
        <v>2016</v>
      </c>
      <c r="K202" s="175">
        <v>7</v>
      </c>
      <c r="L202" s="175">
        <v>27</v>
      </c>
      <c r="M202" s="178">
        <v>42578</v>
      </c>
      <c r="N202" s="177">
        <f t="shared" si="3"/>
        <v>42578.525370370371</v>
      </c>
      <c r="O202" s="175">
        <v>101.898</v>
      </c>
      <c r="P202" s="175">
        <v>1.0652440000000001</v>
      </c>
      <c r="Q202" s="175" t="s">
        <v>356</v>
      </c>
      <c r="AF202" s="175"/>
    </row>
    <row r="203" spans="1:32" x14ac:dyDescent="0.25">
      <c r="A203" s="175" t="s">
        <v>443</v>
      </c>
      <c r="B203" s="175" t="s">
        <v>356</v>
      </c>
      <c r="C203" s="175" t="s">
        <v>213</v>
      </c>
      <c r="D203" s="175">
        <v>20160727</v>
      </c>
      <c r="E203" s="175" t="s">
        <v>498</v>
      </c>
      <c r="F203" s="175">
        <v>25000</v>
      </c>
      <c r="G203" s="175">
        <v>101.992</v>
      </c>
      <c r="H203" s="175">
        <v>0.95060800000000001</v>
      </c>
      <c r="I203" s="175"/>
      <c r="J203" s="175">
        <v>2016</v>
      </c>
      <c r="K203" s="175">
        <v>7</v>
      </c>
      <c r="L203" s="175">
        <v>27</v>
      </c>
      <c r="M203" s="178">
        <v>42578</v>
      </c>
      <c r="N203" s="177">
        <f t="shared" si="3"/>
        <v>42578.590011574073</v>
      </c>
      <c r="O203" s="175">
        <v>101.992</v>
      </c>
      <c r="P203" s="175">
        <v>0.95060800000000001</v>
      </c>
      <c r="Q203" s="175" t="s">
        <v>356</v>
      </c>
      <c r="AF203" s="175"/>
    </row>
    <row r="204" spans="1:32" x14ac:dyDescent="0.25">
      <c r="A204" s="175" t="s">
        <v>443</v>
      </c>
      <c r="B204" s="175" t="s">
        <v>356</v>
      </c>
      <c r="C204" s="175" t="s">
        <v>213</v>
      </c>
      <c r="D204" s="175">
        <v>20160727</v>
      </c>
      <c r="E204" s="175" t="s">
        <v>498</v>
      </c>
      <c r="F204" s="175">
        <v>25000</v>
      </c>
      <c r="G204" s="175">
        <v>101.992</v>
      </c>
      <c r="H204" s="175">
        <v>0.95060800000000001</v>
      </c>
      <c r="I204" s="175"/>
      <c r="J204" s="175">
        <v>2016</v>
      </c>
      <c r="K204" s="175">
        <v>7</v>
      </c>
      <c r="L204" s="175">
        <v>27</v>
      </c>
      <c r="M204" s="178">
        <v>42578</v>
      </c>
      <c r="N204" s="177">
        <f t="shared" si="3"/>
        <v>42578.590011574073</v>
      </c>
      <c r="O204" s="175">
        <v>101.992</v>
      </c>
      <c r="P204" s="175">
        <v>0.95060800000000001</v>
      </c>
      <c r="Q204" s="175" t="s">
        <v>356</v>
      </c>
      <c r="AF204" s="175"/>
    </row>
    <row r="205" spans="1:32" x14ac:dyDescent="0.25">
      <c r="A205" s="175" t="s">
        <v>443</v>
      </c>
      <c r="B205" s="175" t="s">
        <v>356</v>
      </c>
      <c r="C205" s="175" t="s">
        <v>213</v>
      </c>
      <c r="D205" s="175">
        <v>20160728</v>
      </c>
      <c r="E205" s="175" t="s">
        <v>499</v>
      </c>
      <c r="F205" s="175">
        <v>15000</v>
      </c>
      <c r="G205" s="175">
        <v>101.88500000000001</v>
      </c>
      <c r="H205" s="175">
        <v>1.0560229999999999</v>
      </c>
      <c r="I205" s="175"/>
      <c r="J205" s="175">
        <v>2016</v>
      </c>
      <c r="K205" s="175">
        <v>7</v>
      </c>
      <c r="L205" s="175">
        <v>28</v>
      </c>
      <c r="M205" s="178">
        <v>42579</v>
      </c>
      <c r="N205" s="177">
        <f t="shared" si="3"/>
        <v>42579.438009259262</v>
      </c>
      <c r="O205" s="175">
        <v>101.88500000000001</v>
      </c>
      <c r="P205" s="175">
        <v>1.0560229999999999</v>
      </c>
      <c r="Q205" s="175" t="s">
        <v>356</v>
      </c>
      <c r="AF205" s="175"/>
    </row>
    <row r="206" spans="1:32" x14ac:dyDescent="0.25">
      <c r="A206" s="175" t="s">
        <v>443</v>
      </c>
      <c r="B206" s="175" t="s">
        <v>356</v>
      </c>
      <c r="C206" s="175" t="s">
        <v>213</v>
      </c>
      <c r="D206" s="175">
        <v>20160728</v>
      </c>
      <c r="E206" s="175" t="s">
        <v>499</v>
      </c>
      <c r="F206" s="175">
        <v>15000</v>
      </c>
      <c r="G206" s="175">
        <v>101.88500000000001</v>
      </c>
      <c r="H206" s="175">
        <v>1.0560229999999999</v>
      </c>
      <c r="I206" s="175"/>
      <c r="J206" s="175">
        <v>2016</v>
      </c>
      <c r="K206" s="175">
        <v>7</v>
      </c>
      <c r="L206" s="175">
        <v>28</v>
      </c>
      <c r="M206" s="178">
        <v>42579</v>
      </c>
      <c r="N206" s="177">
        <f t="shared" si="3"/>
        <v>42579.438009259262</v>
      </c>
      <c r="O206" s="175">
        <v>101.88500000000001</v>
      </c>
      <c r="P206" s="175">
        <v>1.0560229999999999</v>
      </c>
      <c r="Q206" s="175" t="s">
        <v>356</v>
      </c>
      <c r="AF206" s="175"/>
    </row>
    <row r="207" spans="1:32" x14ac:dyDescent="0.25">
      <c r="A207" s="175" t="s">
        <v>443</v>
      </c>
      <c r="B207" s="175" t="s">
        <v>356</v>
      </c>
      <c r="C207" s="175" t="s">
        <v>213</v>
      </c>
      <c r="D207" s="175">
        <v>20160728</v>
      </c>
      <c r="E207" s="175" t="s">
        <v>499</v>
      </c>
      <c r="F207" s="175">
        <v>15000</v>
      </c>
      <c r="G207" s="175">
        <v>101.88500000000001</v>
      </c>
      <c r="H207" s="175">
        <v>1.0560229999999999</v>
      </c>
      <c r="I207" s="175"/>
      <c r="J207" s="175">
        <v>2016</v>
      </c>
      <c r="K207" s="175">
        <v>7</v>
      </c>
      <c r="L207" s="175">
        <v>28</v>
      </c>
      <c r="M207" s="178">
        <v>42579</v>
      </c>
      <c r="N207" s="177">
        <f t="shared" si="3"/>
        <v>42579.438009259262</v>
      </c>
      <c r="O207" s="175">
        <v>101.88500000000001</v>
      </c>
      <c r="P207" s="175">
        <v>1.0560229999999999</v>
      </c>
      <c r="Q207" s="175" t="s">
        <v>356</v>
      </c>
      <c r="AF207" s="175"/>
    </row>
    <row r="208" spans="1:32" x14ac:dyDescent="0.25">
      <c r="A208" s="175" t="s">
        <v>443</v>
      </c>
      <c r="B208" s="175" t="s">
        <v>356</v>
      </c>
      <c r="C208" s="175" t="s">
        <v>213</v>
      </c>
      <c r="D208" s="175">
        <v>20160728</v>
      </c>
      <c r="E208" s="175" t="s">
        <v>500</v>
      </c>
      <c r="F208" s="175" t="s">
        <v>451</v>
      </c>
      <c r="G208" s="175">
        <v>101.92400000000001</v>
      </c>
      <c r="H208" s="175">
        <v>1.015387</v>
      </c>
      <c r="I208" s="175"/>
      <c r="J208" s="175">
        <v>2016</v>
      </c>
      <c r="K208" s="175">
        <v>7</v>
      </c>
      <c r="L208" s="175">
        <v>28</v>
      </c>
      <c r="M208" s="178">
        <v>42579</v>
      </c>
      <c r="N208" s="177">
        <f t="shared" si="3"/>
        <v>42579.44635416667</v>
      </c>
      <c r="O208" s="175">
        <v>101.92400000000001</v>
      </c>
      <c r="P208" s="175">
        <v>1.015387</v>
      </c>
      <c r="Q208" s="175" t="s">
        <v>356</v>
      </c>
      <c r="AF208" s="175"/>
    </row>
    <row r="209" spans="1:32" x14ac:dyDescent="0.25">
      <c r="A209" s="175" t="s">
        <v>443</v>
      </c>
      <c r="B209" s="175" t="s">
        <v>356</v>
      </c>
      <c r="C209" s="175" t="s">
        <v>213</v>
      </c>
      <c r="D209" s="175">
        <v>20160728</v>
      </c>
      <c r="E209" s="175" t="s">
        <v>501</v>
      </c>
      <c r="F209" s="175">
        <v>10000</v>
      </c>
      <c r="G209" s="175">
        <v>101.809</v>
      </c>
      <c r="H209" s="175">
        <v>1.1352800000000001</v>
      </c>
      <c r="I209" s="175"/>
      <c r="J209" s="175">
        <v>2016</v>
      </c>
      <c r="K209" s="175">
        <v>7</v>
      </c>
      <c r="L209" s="175">
        <v>28</v>
      </c>
      <c r="M209" s="178">
        <v>42579</v>
      </c>
      <c r="N209" s="177">
        <f t="shared" si="3"/>
        <v>42579.558136574073</v>
      </c>
      <c r="O209" s="175">
        <v>101.809</v>
      </c>
      <c r="P209" s="175">
        <v>1.1352800000000001</v>
      </c>
      <c r="Q209" s="175" t="s">
        <v>356</v>
      </c>
      <c r="AF209" s="175"/>
    </row>
    <row r="210" spans="1:32" x14ac:dyDescent="0.25">
      <c r="A210" s="175" t="s">
        <v>443</v>
      </c>
      <c r="B210" s="175" t="s">
        <v>356</v>
      </c>
      <c r="C210" s="175" t="s">
        <v>213</v>
      </c>
      <c r="D210" s="175">
        <v>20160728</v>
      </c>
      <c r="E210" s="175" t="s">
        <v>501</v>
      </c>
      <c r="F210" s="175">
        <v>10000</v>
      </c>
      <c r="G210" s="175">
        <v>101.809</v>
      </c>
      <c r="H210" s="175">
        <v>1.1352800000000001</v>
      </c>
      <c r="I210" s="175"/>
      <c r="J210" s="175">
        <v>2016</v>
      </c>
      <c r="K210" s="175">
        <v>7</v>
      </c>
      <c r="L210" s="175">
        <v>28</v>
      </c>
      <c r="M210" s="178">
        <v>42579</v>
      </c>
      <c r="N210" s="177">
        <f t="shared" si="3"/>
        <v>42579.558136574073</v>
      </c>
      <c r="O210" s="175">
        <v>101.809</v>
      </c>
      <c r="P210" s="175">
        <v>1.1352800000000001</v>
      </c>
      <c r="Q210" s="175" t="s">
        <v>356</v>
      </c>
      <c r="AF210" s="175"/>
    </row>
    <row r="211" spans="1:32" x14ac:dyDescent="0.25">
      <c r="A211" s="175" t="s">
        <v>443</v>
      </c>
      <c r="B211" s="175" t="s">
        <v>356</v>
      </c>
      <c r="C211" s="175" t="s">
        <v>213</v>
      </c>
      <c r="D211" s="175">
        <v>20160728</v>
      </c>
      <c r="E211" s="175" t="s">
        <v>502</v>
      </c>
      <c r="F211" s="175">
        <v>50000</v>
      </c>
      <c r="G211" s="175">
        <v>101.926</v>
      </c>
      <c r="H211" s="175">
        <v>1.013304</v>
      </c>
      <c r="I211" s="175"/>
      <c r="J211" s="175">
        <v>2016</v>
      </c>
      <c r="K211" s="175">
        <v>7</v>
      </c>
      <c r="L211" s="175">
        <v>28</v>
      </c>
      <c r="M211" s="178">
        <v>42579</v>
      </c>
      <c r="N211" s="177">
        <f t="shared" si="3"/>
        <v>42579.672881944447</v>
      </c>
      <c r="O211" s="175">
        <v>101.926</v>
      </c>
      <c r="P211" s="175">
        <v>1.013304</v>
      </c>
      <c r="Q211" s="175" t="s">
        <v>356</v>
      </c>
      <c r="AF211" s="175"/>
    </row>
    <row r="212" spans="1:32" x14ac:dyDescent="0.25">
      <c r="A212" s="175" t="s">
        <v>443</v>
      </c>
      <c r="B212" s="175" t="s">
        <v>356</v>
      </c>
      <c r="C212" s="175" t="s">
        <v>213</v>
      </c>
      <c r="D212" s="175">
        <v>20160728</v>
      </c>
      <c r="E212" s="175" t="s">
        <v>503</v>
      </c>
      <c r="F212" s="175">
        <v>50000</v>
      </c>
      <c r="G212" s="175">
        <v>101.976</v>
      </c>
      <c r="H212" s="175">
        <v>0.96124299999999996</v>
      </c>
      <c r="I212" s="175"/>
      <c r="J212" s="175">
        <v>2016</v>
      </c>
      <c r="K212" s="175">
        <v>7</v>
      </c>
      <c r="L212" s="175">
        <v>28</v>
      </c>
      <c r="M212" s="178">
        <v>42579</v>
      </c>
      <c r="N212" s="177">
        <f t="shared" si="3"/>
        <v>42579.673750000002</v>
      </c>
      <c r="O212" s="175">
        <v>101.976</v>
      </c>
      <c r="P212" s="175">
        <v>0.96124299999999996</v>
      </c>
      <c r="Q212" s="175" t="s">
        <v>356</v>
      </c>
      <c r="AF212" s="175"/>
    </row>
    <row r="213" spans="1:32" x14ac:dyDescent="0.25">
      <c r="A213" s="175" t="s">
        <v>443</v>
      </c>
      <c r="B213" s="175" t="s">
        <v>356</v>
      </c>
      <c r="C213" s="175" t="s">
        <v>213</v>
      </c>
      <c r="D213" s="175">
        <v>20160729</v>
      </c>
      <c r="E213" s="175" t="s">
        <v>504</v>
      </c>
      <c r="F213" s="175">
        <v>3554000</v>
      </c>
      <c r="G213" s="175">
        <v>101.88800000000001</v>
      </c>
      <c r="H213" s="175">
        <v>1.0471520000000001</v>
      </c>
      <c r="I213" s="175"/>
      <c r="J213" s="175">
        <v>2016</v>
      </c>
      <c r="K213" s="175">
        <v>7</v>
      </c>
      <c r="L213" s="175">
        <v>29</v>
      </c>
      <c r="M213" s="178">
        <v>42580</v>
      </c>
      <c r="N213" s="177">
        <f t="shared" si="3"/>
        <v>42580.405868055554</v>
      </c>
      <c r="O213" s="175">
        <v>101.88800000000001</v>
      </c>
      <c r="P213" s="175">
        <v>1.0471520000000001</v>
      </c>
      <c r="Q213" s="175" t="s">
        <v>356</v>
      </c>
      <c r="AF213" s="175"/>
    </row>
    <row r="214" spans="1:32" x14ac:dyDescent="0.25">
      <c r="A214" s="175" t="s">
        <v>443</v>
      </c>
      <c r="B214" s="175" t="s">
        <v>356</v>
      </c>
      <c r="C214" s="175" t="s">
        <v>213</v>
      </c>
      <c r="D214" s="175">
        <v>20160729</v>
      </c>
      <c r="E214" s="175" t="s">
        <v>505</v>
      </c>
      <c r="F214" s="175">
        <v>200000</v>
      </c>
      <c r="G214" s="175">
        <v>102.099</v>
      </c>
      <c r="H214" s="175">
        <v>0.82697100000000001</v>
      </c>
      <c r="I214" s="175"/>
      <c r="J214" s="175">
        <v>2016</v>
      </c>
      <c r="K214" s="175">
        <v>7</v>
      </c>
      <c r="L214" s="175">
        <v>29</v>
      </c>
      <c r="M214" s="178">
        <v>42580</v>
      </c>
      <c r="N214" s="177">
        <f t="shared" si="3"/>
        <v>42580.618946759256</v>
      </c>
      <c r="O214" s="175">
        <v>102.099</v>
      </c>
      <c r="P214" s="175">
        <v>0.82697100000000001</v>
      </c>
      <c r="Q214" s="175" t="s">
        <v>356</v>
      </c>
      <c r="AF214" s="175"/>
    </row>
    <row r="215" spans="1:32" x14ac:dyDescent="0.25">
      <c r="A215" s="175" t="s">
        <v>443</v>
      </c>
      <c r="B215" s="175" t="s">
        <v>356</v>
      </c>
      <c r="C215" s="175" t="s">
        <v>213</v>
      </c>
      <c r="D215" s="175">
        <v>20160729</v>
      </c>
      <c r="E215" s="175" t="s">
        <v>506</v>
      </c>
      <c r="F215" s="175">
        <v>10000</v>
      </c>
      <c r="G215" s="175">
        <v>101.93300000000001</v>
      </c>
      <c r="H215" s="175">
        <v>1.0001359999999999</v>
      </c>
      <c r="I215" s="175"/>
      <c r="J215" s="175">
        <v>2016</v>
      </c>
      <c r="K215" s="175">
        <v>7</v>
      </c>
      <c r="L215" s="175">
        <v>29</v>
      </c>
      <c r="M215" s="178">
        <v>42580</v>
      </c>
      <c r="N215" s="177">
        <f t="shared" si="3"/>
        <v>42580.647233796299</v>
      </c>
      <c r="O215" s="175">
        <v>101.93300000000001</v>
      </c>
      <c r="P215" s="175">
        <v>1.0001359999999999</v>
      </c>
      <c r="Q215" s="175" t="s">
        <v>356</v>
      </c>
      <c r="AF215" s="175"/>
    </row>
    <row r="216" spans="1:32" x14ac:dyDescent="0.25">
      <c r="A216" s="175" t="s">
        <v>443</v>
      </c>
      <c r="B216" s="175" t="s">
        <v>356</v>
      </c>
      <c r="C216" s="175" t="s">
        <v>213</v>
      </c>
      <c r="D216" s="175">
        <v>20160729</v>
      </c>
      <c r="E216" s="281">
        <v>0.64726851851851852</v>
      </c>
      <c r="F216" s="175">
        <v>10000</v>
      </c>
      <c r="G216" s="175">
        <v>101.935</v>
      </c>
      <c r="H216" s="175">
        <v>0.99804700000000002</v>
      </c>
      <c r="I216" s="175"/>
      <c r="J216" s="175">
        <v>2016</v>
      </c>
      <c r="K216" s="175">
        <v>7</v>
      </c>
      <c r="L216" s="175">
        <v>29</v>
      </c>
      <c r="M216" s="178">
        <v>42580</v>
      </c>
      <c r="N216" s="177">
        <f t="shared" si="3"/>
        <v>42580.647268518522</v>
      </c>
      <c r="O216" s="175">
        <v>101.935</v>
      </c>
      <c r="P216" s="175">
        <v>0.99804700000000002</v>
      </c>
      <c r="Q216" s="175" t="s">
        <v>356</v>
      </c>
      <c r="AF216" s="175"/>
    </row>
    <row r="217" spans="1:32" x14ac:dyDescent="0.25">
      <c r="A217" s="175" t="s">
        <v>443</v>
      </c>
      <c r="B217" s="175" t="s">
        <v>356</v>
      </c>
      <c r="C217" s="175" t="s">
        <v>213</v>
      </c>
      <c r="D217" s="175">
        <v>20160801</v>
      </c>
      <c r="E217" s="175" t="s">
        <v>507</v>
      </c>
      <c r="F217" s="175">
        <v>150000</v>
      </c>
      <c r="G217" s="175">
        <v>101.93899999999999</v>
      </c>
      <c r="H217" s="175">
        <v>0.98794000000000004</v>
      </c>
      <c r="I217" s="175"/>
      <c r="J217" s="175">
        <v>2016</v>
      </c>
      <c r="K217" s="175">
        <v>8</v>
      </c>
      <c r="L217" s="175">
        <v>1</v>
      </c>
      <c r="M217" s="178">
        <v>42583</v>
      </c>
      <c r="N217" s="177">
        <f t="shared" si="3"/>
        <v>42583.447708333333</v>
      </c>
      <c r="O217" s="175">
        <v>101.93899999999999</v>
      </c>
      <c r="P217" s="175">
        <v>0.98794000000000004</v>
      </c>
      <c r="Q217" s="175" t="s">
        <v>356</v>
      </c>
      <c r="AF217" s="175"/>
    </row>
    <row r="218" spans="1:32" x14ac:dyDescent="0.25">
      <c r="A218" s="175" t="s">
        <v>443</v>
      </c>
      <c r="B218" s="175" t="s">
        <v>356</v>
      </c>
      <c r="C218" s="175" t="s">
        <v>213</v>
      </c>
      <c r="D218" s="175">
        <v>20160801</v>
      </c>
      <c r="E218" s="175" t="s">
        <v>508</v>
      </c>
      <c r="F218" s="175">
        <v>150000</v>
      </c>
      <c r="G218" s="175">
        <v>101.986</v>
      </c>
      <c r="H218" s="175">
        <v>0.93873300000000004</v>
      </c>
      <c r="I218" s="175"/>
      <c r="J218" s="175">
        <v>2016</v>
      </c>
      <c r="K218" s="175">
        <v>8</v>
      </c>
      <c r="L218" s="175">
        <v>1</v>
      </c>
      <c r="M218" s="178">
        <v>42583</v>
      </c>
      <c r="N218" s="177">
        <f t="shared" si="3"/>
        <v>42583.448379629626</v>
      </c>
      <c r="O218" s="175">
        <v>101.986</v>
      </c>
      <c r="P218" s="175">
        <v>0.93873300000000004</v>
      </c>
      <c r="Q218" s="175" t="s">
        <v>356</v>
      </c>
      <c r="AF218" s="175"/>
    </row>
    <row r="219" spans="1:32" x14ac:dyDescent="0.25">
      <c r="A219" s="175" t="s">
        <v>443</v>
      </c>
      <c r="B219" s="175" t="s">
        <v>356</v>
      </c>
      <c r="C219" s="175" t="s">
        <v>213</v>
      </c>
      <c r="D219" s="175">
        <v>20160801</v>
      </c>
      <c r="E219" s="175" t="s">
        <v>509</v>
      </c>
      <c r="F219" s="175">
        <v>50000</v>
      </c>
      <c r="G219" s="175">
        <v>101.94</v>
      </c>
      <c r="H219" s="175">
        <v>0.98689300000000002</v>
      </c>
      <c r="I219" s="175"/>
      <c r="J219" s="175">
        <v>2016</v>
      </c>
      <c r="K219" s="175">
        <v>8</v>
      </c>
      <c r="L219" s="175">
        <v>1</v>
      </c>
      <c r="M219" s="178">
        <v>42583</v>
      </c>
      <c r="N219" s="177">
        <f t="shared" si="3"/>
        <v>42583.458611111113</v>
      </c>
      <c r="O219" s="175">
        <v>101.94</v>
      </c>
      <c r="P219" s="175">
        <v>0.98689300000000002</v>
      </c>
      <c r="Q219" s="175" t="s">
        <v>356</v>
      </c>
      <c r="AF219" s="175"/>
    </row>
    <row r="220" spans="1:32" x14ac:dyDescent="0.25">
      <c r="A220" s="175" t="s">
        <v>443</v>
      </c>
      <c r="B220" s="175" t="s">
        <v>356</v>
      </c>
      <c r="C220" s="175" t="s">
        <v>213</v>
      </c>
      <c r="D220" s="175">
        <v>20160801</v>
      </c>
      <c r="E220" s="175" t="s">
        <v>510</v>
      </c>
      <c r="F220" s="175">
        <v>50000</v>
      </c>
      <c r="G220" s="175">
        <v>102.131</v>
      </c>
      <c r="H220" s="175">
        <v>0.78714200000000001</v>
      </c>
      <c r="I220" s="175"/>
      <c r="J220" s="175">
        <v>2016</v>
      </c>
      <c r="K220" s="175">
        <v>8</v>
      </c>
      <c r="L220" s="175">
        <v>1</v>
      </c>
      <c r="M220" s="178">
        <v>42583</v>
      </c>
      <c r="N220" s="177">
        <f t="shared" si="3"/>
        <v>42583.458634259259</v>
      </c>
      <c r="O220" s="175">
        <v>102.131</v>
      </c>
      <c r="P220" s="175">
        <v>0.78714200000000001</v>
      </c>
      <c r="Q220" s="175" t="s">
        <v>356</v>
      </c>
      <c r="AF220" s="175"/>
    </row>
    <row r="221" spans="1:32" x14ac:dyDescent="0.25">
      <c r="A221" s="175" t="s">
        <v>443</v>
      </c>
      <c r="B221" s="175" t="s">
        <v>356</v>
      </c>
      <c r="C221" s="175" t="s">
        <v>213</v>
      </c>
      <c r="D221" s="175">
        <v>20160801</v>
      </c>
      <c r="E221" s="175" t="s">
        <v>511</v>
      </c>
      <c r="F221" s="175">
        <v>10000</v>
      </c>
      <c r="G221" s="175">
        <v>101.967</v>
      </c>
      <c r="H221" s="175">
        <v>0.95862099999999995</v>
      </c>
      <c r="I221" s="175"/>
      <c r="J221" s="175">
        <v>2016</v>
      </c>
      <c r="K221" s="175">
        <v>8</v>
      </c>
      <c r="L221" s="175">
        <v>1</v>
      </c>
      <c r="M221" s="178">
        <v>42583</v>
      </c>
      <c r="N221" s="177">
        <f t="shared" si="3"/>
        <v>42583.584351851852</v>
      </c>
      <c r="O221" s="175">
        <v>101.967</v>
      </c>
      <c r="P221" s="175">
        <v>0.95862099999999995</v>
      </c>
      <c r="Q221" s="175" t="s">
        <v>356</v>
      </c>
      <c r="AF221" s="175"/>
    </row>
    <row r="222" spans="1:32" x14ac:dyDescent="0.25">
      <c r="A222" s="175" t="s">
        <v>443</v>
      </c>
      <c r="B222" s="175" t="s">
        <v>356</v>
      </c>
      <c r="C222" s="175" t="s">
        <v>213</v>
      </c>
      <c r="D222" s="175">
        <v>20160801</v>
      </c>
      <c r="E222" s="175" t="s">
        <v>511</v>
      </c>
      <c r="F222" s="175">
        <v>10000</v>
      </c>
      <c r="G222" s="175">
        <v>101.94199999999999</v>
      </c>
      <c r="H222" s="175">
        <v>0.98479799999999995</v>
      </c>
      <c r="I222" s="175"/>
      <c r="J222" s="175">
        <v>2016</v>
      </c>
      <c r="K222" s="175">
        <v>8</v>
      </c>
      <c r="L222" s="175">
        <v>1</v>
      </c>
      <c r="M222" s="178">
        <v>42583</v>
      </c>
      <c r="N222" s="177">
        <f t="shared" si="3"/>
        <v>42583.584351851852</v>
      </c>
      <c r="O222" s="175">
        <v>101.94199999999999</v>
      </c>
      <c r="P222" s="175">
        <v>0.98479799999999995</v>
      </c>
      <c r="Q222" s="175" t="s">
        <v>356</v>
      </c>
      <c r="AF222" s="175"/>
    </row>
    <row r="223" spans="1:32" x14ac:dyDescent="0.25">
      <c r="A223" s="175" t="s">
        <v>443</v>
      </c>
      <c r="B223" s="175" t="s">
        <v>356</v>
      </c>
      <c r="C223" s="175" t="s">
        <v>213</v>
      </c>
      <c r="D223" s="175">
        <v>20160801</v>
      </c>
      <c r="E223" s="175" t="s">
        <v>512</v>
      </c>
      <c r="F223" s="175">
        <v>10000</v>
      </c>
      <c r="G223" s="175">
        <v>101.94199999999999</v>
      </c>
      <c r="H223" s="175">
        <v>0.98479799999999995</v>
      </c>
      <c r="I223" s="175"/>
      <c r="J223" s="175">
        <v>2016</v>
      </c>
      <c r="K223" s="175">
        <v>8</v>
      </c>
      <c r="L223" s="175">
        <v>1</v>
      </c>
      <c r="M223" s="178">
        <v>42583</v>
      </c>
      <c r="N223" s="177">
        <f t="shared" si="3"/>
        <v>42583.584409722222</v>
      </c>
      <c r="O223" s="175">
        <v>101.94199999999999</v>
      </c>
      <c r="P223" s="175">
        <v>0.98479799999999995</v>
      </c>
      <c r="Q223" s="175" t="s">
        <v>356</v>
      </c>
      <c r="AF223" s="175"/>
    </row>
    <row r="224" spans="1:32" x14ac:dyDescent="0.25">
      <c r="A224" s="175" t="s">
        <v>443</v>
      </c>
      <c r="B224" s="175" t="s">
        <v>356</v>
      </c>
      <c r="C224" s="175" t="s">
        <v>213</v>
      </c>
      <c r="D224" s="175">
        <v>20160801</v>
      </c>
      <c r="E224" s="175" t="s">
        <v>513</v>
      </c>
      <c r="F224" s="175">
        <v>35000</v>
      </c>
      <c r="G224" s="175">
        <v>101.953</v>
      </c>
      <c r="H224" s="175">
        <v>0.97327900000000001</v>
      </c>
      <c r="I224" s="175"/>
      <c r="J224" s="175">
        <v>2016</v>
      </c>
      <c r="K224" s="175">
        <v>8</v>
      </c>
      <c r="L224" s="175">
        <v>1</v>
      </c>
      <c r="M224" s="178">
        <v>42583</v>
      </c>
      <c r="N224" s="177">
        <f t="shared" si="3"/>
        <v>42583.599097222221</v>
      </c>
      <c r="O224" s="175">
        <v>101.953</v>
      </c>
      <c r="P224" s="175">
        <v>0.97327900000000001</v>
      </c>
      <c r="Q224" s="175" t="s">
        <v>356</v>
      </c>
      <c r="AF224" s="175"/>
    </row>
    <row r="225" spans="1:32" x14ac:dyDescent="0.25">
      <c r="A225" s="175" t="s">
        <v>443</v>
      </c>
      <c r="B225" s="175" t="s">
        <v>356</v>
      </c>
      <c r="C225" s="175" t="s">
        <v>213</v>
      </c>
      <c r="D225" s="175">
        <v>20160801</v>
      </c>
      <c r="E225" s="175" t="s">
        <v>514</v>
      </c>
      <c r="F225" s="175">
        <v>15000</v>
      </c>
      <c r="G225" s="175">
        <v>101.776</v>
      </c>
      <c r="H225" s="175">
        <v>1.158865</v>
      </c>
      <c r="I225" s="175"/>
      <c r="J225" s="175">
        <v>2016</v>
      </c>
      <c r="K225" s="175">
        <v>8</v>
      </c>
      <c r="L225" s="175">
        <v>1</v>
      </c>
      <c r="M225" s="178">
        <v>42583</v>
      </c>
      <c r="N225" s="177">
        <f t="shared" si="3"/>
        <v>42583.618888888886</v>
      </c>
      <c r="O225" s="175">
        <v>101.776</v>
      </c>
      <c r="P225" s="175">
        <v>1.158865</v>
      </c>
      <c r="Q225" s="175" t="s">
        <v>356</v>
      </c>
      <c r="AF225" s="175"/>
    </row>
    <row r="226" spans="1:32" x14ac:dyDescent="0.25">
      <c r="A226" s="175" t="s">
        <v>443</v>
      </c>
      <c r="B226" s="175" t="s">
        <v>356</v>
      </c>
      <c r="C226" s="175" t="s">
        <v>213</v>
      </c>
      <c r="D226" s="175">
        <v>20160801</v>
      </c>
      <c r="E226" s="175" t="s">
        <v>514</v>
      </c>
      <c r="F226" s="175">
        <v>15000</v>
      </c>
      <c r="G226" s="175">
        <v>101.896</v>
      </c>
      <c r="H226" s="175">
        <v>1.0329900000000001</v>
      </c>
      <c r="I226" s="175"/>
      <c r="J226" s="175">
        <v>2016</v>
      </c>
      <c r="K226" s="175">
        <v>8</v>
      </c>
      <c r="L226" s="175">
        <v>1</v>
      </c>
      <c r="M226" s="178">
        <v>42583</v>
      </c>
      <c r="N226" s="177">
        <f t="shared" si="3"/>
        <v>42583.618888888886</v>
      </c>
      <c r="O226" s="175">
        <v>101.896</v>
      </c>
      <c r="P226" s="175">
        <v>1.0329900000000001</v>
      </c>
      <c r="Q226" s="175" t="s">
        <v>356</v>
      </c>
      <c r="AF226" s="175"/>
    </row>
    <row r="227" spans="1:32" x14ac:dyDescent="0.25">
      <c r="A227" s="175" t="s">
        <v>443</v>
      </c>
      <c r="B227" s="175" t="s">
        <v>356</v>
      </c>
      <c r="C227" s="175" t="s">
        <v>213</v>
      </c>
      <c r="D227" s="175">
        <v>20160801</v>
      </c>
      <c r="E227" s="175" t="s">
        <v>515</v>
      </c>
      <c r="F227" s="175">
        <v>10000</v>
      </c>
      <c r="G227" s="175">
        <v>101.785</v>
      </c>
      <c r="H227" s="175">
        <v>1.1494169999999999</v>
      </c>
      <c r="I227" s="175"/>
      <c r="J227" s="175">
        <v>2016</v>
      </c>
      <c r="K227" s="175">
        <v>8</v>
      </c>
      <c r="L227" s="175">
        <v>1</v>
      </c>
      <c r="M227" s="178">
        <v>42583</v>
      </c>
      <c r="N227" s="177">
        <f t="shared" si="3"/>
        <v>42583.622361111113</v>
      </c>
      <c r="O227" s="175">
        <v>101.785</v>
      </c>
      <c r="P227" s="175">
        <v>1.1494169999999999</v>
      </c>
      <c r="Q227" s="175" t="s">
        <v>356</v>
      </c>
      <c r="AF227" s="175"/>
    </row>
    <row r="228" spans="1:32" x14ac:dyDescent="0.25">
      <c r="A228" s="175" t="s">
        <v>443</v>
      </c>
      <c r="B228" s="175" t="s">
        <v>356</v>
      </c>
      <c r="C228" s="175" t="s">
        <v>213</v>
      </c>
      <c r="D228" s="175">
        <v>20160801</v>
      </c>
      <c r="E228" s="175" t="s">
        <v>515</v>
      </c>
      <c r="F228" s="175">
        <v>10000</v>
      </c>
      <c r="G228" s="175">
        <v>101.881</v>
      </c>
      <c r="H228" s="175">
        <v>1.0487120000000001</v>
      </c>
      <c r="I228" s="175"/>
      <c r="J228" s="175">
        <v>2016</v>
      </c>
      <c r="K228" s="175">
        <v>8</v>
      </c>
      <c r="L228" s="175">
        <v>1</v>
      </c>
      <c r="M228" s="178">
        <v>42583</v>
      </c>
      <c r="N228" s="177">
        <f t="shared" si="3"/>
        <v>42583.622361111113</v>
      </c>
      <c r="O228" s="175">
        <v>101.881</v>
      </c>
      <c r="P228" s="175">
        <v>1.0487120000000001</v>
      </c>
      <c r="Q228" s="175" t="s">
        <v>356</v>
      </c>
      <c r="AF228" s="175"/>
    </row>
    <row r="229" spans="1:32" x14ac:dyDescent="0.25">
      <c r="A229" s="175" t="s">
        <v>443</v>
      </c>
      <c r="B229" s="175" t="s">
        <v>356</v>
      </c>
      <c r="C229" s="175" t="s">
        <v>213</v>
      </c>
      <c r="D229" s="175">
        <v>20160801</v>
      </c>
      <c r="E229" s="175" t="s">
        <v>516</v>
      </c>
      <c r="F229" s="175">
        <v>100000</v>
      </c>
      <c r="G229" s="175">
        <v>102.506</v>
      </c>
      <c r="H229" s="175">
        <v>0.396623</v>
      </c>
      <c r="I229" s="175"/>
      <c r="J229" s="175">
        <v>2016</v>
      </c>
      <c r="K229" s="175">
        <v>8</v>
      </c>
      <c r="L229" s="175">
        <v>1</v>
      </c>
      <c r="M229" s="178">
        <v>42583</v>
      </c>
      <c r="N229" s="177">
        <f t="shared" si="3"/>
        <v>42583.646412037036</v>
      </c>
      <c r="O229" s="175">
        <v>102.506</v>
      </c>
      <c r="P229" s="175">
        <v>0.396623</v>
      </c>
      <c r="Q229" s="175" t="s">
        <v>356</v>
      </c>
      <c r="AF229" s="175"/>
    </row>
    <row r="230" spans="1:32" x14ac:dyDescent="0.25">
      <c r="A230" s="175" t="s">
        <v>443</v>
      </c>
      <c r="B230" s="175" t="s">
        <v>356</v>
      </c>
      <c r="C230" s="175" t="s">
        <v>213</v>
      </c>
      <c r="D230" s="175">
        <v>20160802</v>
      </c>
      <c r="E230" s="175" t="s">
        <v>517</v>
      </c>
      <c r="F230" s="175">
        <v>50000</v>
      </c>
      <c r="G230" s="175">
        <v>101.804</v>
      </c>
      <c r="H230" s="175">
        <v>1.1239140000000001</v>
      </c>
      <c r="I230" s="175"/>
      <c r="J230" s="175">
        <v>2016</v>
      </c>
      <c r="K230" s="175">
        <v>8</v>
      </c>
      <c r="L230" s="175">
        <v>2</v>
      </c>
      <c r="M230" s="178">
        <v>42584</v>
      </c>
      <c r="N230" s="177">
        <f t="shared" si="3"/>
        <v>42584.413541666669</v>
      </c>
      <c r="O230" s="175">
        <v>101.804</v>
      </c>
      <c r="P230" s="175">
        <v>1.1239140000000001</v>
      </c>
      <c r="Q230" s="175" t="s">
        <v>356</v>
      </c>
      <c r="AF230" s="175"/>
    </row>
    <row r="231" spans="1:32" x14ac:dyDescent="0.25">
      <c r="A231" s="175" t="s">
        <v>443</v>
      </c>
      <c r="B231" s="175" t="s">
        <v>356</v>
      </c>
      <c r="C231" s="175" t="s">
        <v>213</v>
      </c>
      <c r="D231" s="175">
        <v>20160802</v>
      </c>
      <c r="E231" s="175" t="s">
        <v>518</v>
      </c>
      <c r="F231" s="175">
        <v>1000000</v>
      </c>
      <c r="G231" s="175">
        <v>101.879</v>
      </c>
      <c r="H231" s="175">
        <v>1.0450250000000001</v>
      </c>
      <c r="I231" s="175"/>
      <c r="J231" s="175">
        <v>2016</v>
      </c>
      <c r="K231" s="175">
        <v>8</v>
      </c>
      <c r="L231" s="175">
        <v>2</v>
      </c>
      <c r="M231" s="178">
        <v>42584</v>
      </c>
      <c r="N231" s="177">
        <f t="shared" si="3"/>
        <v>42584.474976851852</v>
      </c>
      <c r="O231" s="175">
        <v>101.879</v>
      </c>
      <c r="P231" s="175">
        <v>1.0450250000000001</v>
      </c>
      <c r="Q231" s="175" t="s">
        <v>356</v>
      </c>
      <c r="AF231" s="175"/>
    </row>
    <row r="232" spans="1:32" x14ac:dyDescent="0.25">
      <c r="A232" s="175" t="s">
        <v>443</v>
      </c>
      <c r="B232" s="175" t="s">
        <v>356</v>
      </c>
      <c r="C232" s="175" t="s">
        <v>213</v>
      </c>
      <c r="D232" s="175">
        <v>20160802</v>
      </c>
      <c r="E232" s="175" t="s">
        <v>519</v>
      </c>
      <c r="F232" s="175">
        <v>10000</v>
      </c>
      <c r="G232" s="175">
        <v>101.922</v>
      </c>
      <c r="H232" s="175">
        <v>0.99983500000000003</v>
      </c>
      <c r="I232" s="175"/>
      <c r="J232" s="175">
        <v>2016</v>
      </c>
      <c r="K232" s="175">
        <v>8</v>
      </c>
      <c r="L232" s="175">
        <v>2</v>
      </c>
      <c r="M232" s="178">
        <v>42584</v>
      </c>
      <c r="N232" s="177">
        <f t="shared" si="3"/>
        <v>42584.605104166665</v>
      </c>
      <c r="O232" s="175">
        <v>101.922</v>
      </c>
      <c r="P232" s="175">
        <v>0.99983500000000003</v>
      </c>
      <c r="Q232" s="175" t="s">
        <v>356</v>
      </c>
      <c r="AF232" s="175"/>
    </row>
    <row r="233" spans="1:32" x14ac:dyDescent="0.25">
      <c r="A233" s="175" t="s">
        <v>443</v>
      </c>
      <c r="B233" s="175" t="s">
        <v>356</v>
      </c>
      <c r="C233" s="175" t="s">
        <v>213</v>
      </c>
      <c r="D233" s="175">
        <v>20160802</v>
      </c>
      <c r="E233" s="175" t="s">
        <v>519</v>
      </c>
      <c r="F233" s="175">
        <v>10000</v>
      </c>
      <c r="G233" s="175">
        <v>101.97199999999999</v>
      </c>
      <c r="H233" s="175">
        <v>0.947326</v>
      </c>
      <c r="I233" s="175"/>
      <c r="J233" s="175">
        <v>2016</v>
      </c>
      <c r="K233" s="175">
        <v>8</v>
      </c>
      <c r="L233" s="175">
        <v>2</v>
      </c>
      <c r="M233" s="178">
        <v>42584</v>
      </c>
      <c r="N233" s="177">
        <f t="shared" si="3"/>
        <v>42584.605104166665</v>
      </c>
      <c r="O233" s="175">
        <v>101.97199999999999</v>
      </c>
      <c r="P233" s="175">
        <v>0.947326</v>
      </c>
      <c r="Q233" s="175" t="s">
        <v>356</v>
      </c>
      <c r="AF233" s="175"/>
    </row>
    <row r="234" spans="1:32" x14ac:dyDescent="0.25">
      <c r="A234" s="175" t="s">
        <v>443</v>
      </c>
      <c r="B234" s="175" t="s">
        <v>356</v>
      </c>
      <c r="C234" s="175" t="s">
        <v>213</v>
      </c>
      <c r="D234" s="175">
        <v>20160802</v>
      </c>
      <c r="E234" s="175" t="s">
        <v>520</v>
      </c>
      <c r="F234" s="175">
        <v>40000</v>
      </c>
      <c r="G234" s="175">
        <v>101.996</v>
      </c>
      <c r="H234" s="175">
        <v>0.92213500000000004</v>
      </c>
      <c r="I234" s="175"/>
      <c r="J234" s="175">
        <v>2016</v>
      </c>
      <c r="K234" s="175">
        <v>8</v>
      </c>
      <c r="L234" s="175">
        <v>2</v>
      </c>
      <c r="M234" s="178">
        <v>42584</v>
      </c>
      <c r="N234" s="177">
        <f t="shared" si="3"/>
        <v>42584.662511574075</v>
      </c>
      <c r="O234" s="175">
        <v>101.996</v>
      </c>
      <c r="P234" s="175">
        <v>0.92213500000000004</v>
      </c>
      <c r="Q234" s="175" t="s">
        <v>356</v>
      </c>
      <c r="AF234" s="175"/>
    </row>
    <row r="235" spans="1:32" x14ac:dyDescent="0.25">
      <c r="A235" s="175" t="s">
        <v>443</v>
      </c>
      <c r="B235" s="175" t="s">
        <v>356</v>
      </c>
      <c r="C235" s="175" t="s">
        <v>213</v>
      </c>
      <c r="D235" s="175">
        <v>20160802</v>
      </c>
      <c r="E235" s="175" t="s">
        <v>520</v>
      </c>
      <c r="F235" s="175">
        <v>40000</v>
      </c>
      <c r="G235" s="175">
        <v>101.996</v>
      </c>
      <c r="H235" s="175">
        <v>0.92213500000000004</v>
      </c>
      <c r="I235" s="175"/>
      <c r="J235" s="175">
        <v>2016</v>
      </c>
      <c r="K235" s="175">
        <v>8</v>
      </c>
      <c r="L235" s="175">
        <v>2</v>
      </c>
      <c r="M235" s="178">
        <v>42584</v>
      </c>
      <c r="N235" s="177">
        <f t="shared" si="3"/>
        <v>42584.662511574075</v>
      </c>
      <c r="O235" s="175">
        <v>101.996</v>
      </c>
      <c r="P235" s="175">
        <v>0.92213500000000004</v>
      </c>
      <c r="Q235" s="175" t="s">
        <v>356</v>
      </c>
      <c r="AF235" s="175"/>
    </row>
    <row r="236" spans="1:32" x14ac:dyDescent="0.25">
      <c r="A236" s="175" t="s">
        <v>443</v>
      </c>
      <c r="B236" s="175" t="s">
        <v>356</v>
      </c>
      <c r="C236" s="175" t="s">
        <v>213</v>
      </c>
      <c r="D236" s="175">
        <v>20160802</v>
      </c>
      <c r="E236" s="175" t="s">
        <v>520</v>
      </c>
      <c r="F236" s="175">
        <v>40000</v>
      </c>
      <c r="G236" s="175">
        <v>101.971</v>
      </c>
      <c r="H236" s="175">
        <v>0.94837499999999997</v>
      </c>
      <c r="I236" s="175"/>
      <c r="J236" s="175">
        <v>2016</v>
      </c>
      <c r="K236" s="175">
        <v>8</v>
      </c>
      <c r="L236" s="175">
        <v>2</v>
      </c>
      <c r="M236" s="178">
        <v>42584</v>
      </c>
      <c r="N236" s="177">
        <f t="shared" si="3"/>
        <v>42584.662511574075</v>
      </c>
      <c r="O236" s="175">
        <v>101.971</v>
      </c>
      <c r="P236" s="175">
        <v>0.94837499999999997</v>
      </c>
      <c r="Q236" s="175" t="s">
        <v>356</v>
      </c>
      <c r="AF236" s="175"/>
    </row>
    <row r="237" spans="1:32" x14ac:dyDescent="0.25">
      <c r="A237" s="175" t="s">
        <v>443</v>
      </c>
      <c r="B237" s="175" t="s">
        <v>356</v>
      </c>
      <c r="C237" s="175" t="s">
        <v>213</v>
      </c>
      <c r="D237" s="175">
        <v>20160802</v>
      </c>
      <c r="E237" s="175" t="s">
        <v>520</v>
      </c>
      <c r="F237" s="175">
        <v>40000</v>
      </c>
      <c r="G237" s="175">
        <v>101.996</v>
      </c>
      <c r="H237" s="175">
        <v>0.92213500000000004</v>
      </c>
      <c r="I237" s="175"/>
      <c r="J237" s="175">
        <v>2016</v>
      </c>
      <c r="K237" s="175">
        <v>8</v>
      </c>
      <c r="L237" s="175">
        <v>2</v>
      </c>
      <c r="M237" s="178">
        <v>42584</v>
      </c>
      <c r="N237" s="177">
        <f t="shared" si="3"/>
        <v>42584.662511574075</v>
      </c>
      <c r="O237" s="175">
        <v>101.996</v>
      </c>
      <c r="P237" s="175">
        <v>0.92213500000000004</v>
      </c>
      <c r="Q237" s="175" t="s">
        <v>356</v>
      </c>
      <c r="AF237" s="175"/>
    </row>
    <row r="238" spans="1:32" x14ac:dyDescent="0.25">
      <c r="A238" s="175" t="s">
        <v>443</v>
      </c>
      <c r="B238" s="175" t="s">
        <v>356</v>
      </c>
      <c r="C238" s="175" t="s">
        <v>213</v>
      </c>
      <c r="D238" s="175">
        <v>20160802</v>
      </c>
      <c r="E238" s="175" t="s">
        <v>521</v>
      </c>
      <c r="F238" s="175">
        <v>25000</v>
      </c>
      <c r="G238" s="175">
        <v>101.81399999999999</v>
      </c>
      <c r="H238" s="175">
        <v>1.1133900000000001</v>
      </c>
      <c r="I238" s="175"/>
      <c r="J238" s="175">
        <v>2016</v>
      </c>
      <c r="K238" s="175">
        <v>8</v>
      </c>
      <c r="L238" s="175">
        <v>2</v>
      </c>
      <c r="M238" s="178">
        <v>42584</v>
      </c>
      <c r="N238" s="177">
        <f t="shared" si="3"/>
        <v>42584.66605324074</v>
      </c>
      <c r="O238" s="175">
        <v>101.81399999999999</v>
      </c>
      <c r="P238" s="175">
        <v>1.1133900000000001</v>
      </c>
      <c r="Q238" s="175" t="s">
        <v>356</v>
      </c>
      <c r="AF238" s="175"/>
    </row>
    <row r="239" spans="1:32" x14ac:dyDescent="0.25">
      <c r="A239" s="175" t="s">
        <v>443</v>
      </c>
      <c r="B239" s="175" t="s">
        <v>356</v>
      </c>
      <c r="C239" s="175" t="s">
        <v>213</v>
      </c>
      <c r="D239" s="175">
        <v>20160803</v>
      </c>
      <c r="E239" s="175" t="s">
        <v>522</v>
      </c>
      <c r="F239" s="175">
        <v>200000</v>
      </c>
      <c r="G239" s="175">
        <v>101.93</v>
      </c>
      <c r="H239" s="175">
        <v>0.97341500000000003</v>
      </c>
      <c r="I239" s="175"/>
      <c r="J239" s="175">
        <v>2016</v>
      </c>
      <c r="K239" s="175">
        <v>8</v>
      </c>
      <c r="L239" s="175">
        <v>3</v>
      </c>
      <c r="M239" s="178">
        <v>42585</v>
      </c>
      <c r="N239" s="177">
        <f t="shared" si="3"/>
        <v>42585.536041666666</v>
      </c>
      <c r="O239" s="175">
        <v>101.93</v>
      </c>
      <c r="P239" s="175">
        <v>0.97341500000000003</v>
      </c>
      <c r="Q239" s="175" t="s">
        <v>356</v>
      </c>
      <c r="AF239" s="175"/>
    </row>
    <row r="240" spans="1:32" x14ac:dyDescent="0.25">
      <c r="A240" s="175" t="s">
        <v>443</v>
      </c>
      <c r="B240" s="175" t="s">
        <v>356</v>
      </c>
      <c r="C240" s="175" t="s">
        <v>213</v>
      </c>
      <c r="D240" s="175">
        <v>20160803</v>
      </c>
      <c r="E240" s="175" t="s">
        <v>523</v>
      </c>
      <c r="F240" s="175">
        <v>200000</v>
      </c>
      <c r="G240" s="175">
        <v>101.873</v>
      </c>
      <c r="H240" s="175">
        <v>1.0338339999999999</v>
      </c>
      <c r="I240" s="175"/>
      <c r="J240" s="175">
        <v>2016</v>
      </c>
      <c r="K240" s="175">
        <v>8</v>
      </c>
      <c r="L240" s="175">
        <v>3</v>
      </c>
      <c r="M240" s="178">
        <v>42585</v>
      </c>
      <c r="N240" s="177">
        <f t="shared" si="3"/>
        <v>42585.542905092596</v>
      </c>
      <c r="O240" s="175">
        <v>101.873</v>
      </c>
      <c r="P240" s="175">
        <v>1.0338339999999999</v>
      </c>
      <c r="Q240" s="175" t="s">
        <v>356</v>
      </c>
      <c r="AF240" s="175"/>
    </row>
    <row r="241" spans="1:32" x14ac:dyDescent="0.25">
      <c r="A241" s="175" t="s">
        <v>443</v>
      </c>
      <c r="B241" s="175" t="s">
        <v>356</v>
      </c>
      <c r="C241" s="175" t="s">
        <v>213</v>
      </c>
      <c r="D241" s="175">
        <v>20160803</v>
      </c>
      <c r="E241" s="175" t="s">
        <v>523</v>
      </c>
      <c r="F241" s="175">
        <v>200000</v>
      </c>
      <c r="G241" s="175">
        <v>101.873</v>
      </c>
      <c r="H241" s="175">
        <v>1.0338339999999999</v>
      </c>
      <c r="I241" s="175"/>
      <c r="J241" s="175">
        <v>2016</v>
      </c>
      <c r="K241" s="175">
        <v>8</v>
      </c>
      <c r="L241" s="175">
        <v>3</v>
      </c>
      <c r="M241" s="178">
        <v>42585</v>
      </c>
      <c r="N241" s="177">
        <f t="shared" si="3"/>
        <v>42585.542905092596</v>
      </c>
      <c r="O241" s="175">
        <v>101.873</v>
      </c>
      <c r="P241" s="175">
        <v>1.0338339999999999</v>
      </c>
      <c r="Q241" s="175" t="s">
        <v>356</v>
      </c>
      <c r="AF241" s="175"/>
    </row>
    <row r="242" spans="1:32" x14ac:dyDescent="0.25">
      <c r="A242" s="175" t="s">
        <v>443</v>
      </c>
      <c r="B242" s="175" t="s">
        <v>356</v>
      </c>
      <c r="C242" s="175" t="s">
        <v>213</v>
      </c>
      <c r="D242" s="175">
        <v>20160803</v>
      </c>
      <c r="E242" s="175" t="s">
        <v>454</v>
      </c>
      <c r="F242" s="175">
        <v>25000</v>
      </c>
      <c r="G242" s="175">
        <v>101.422</v>
      </c>
      <c r="H242" s="175">
        <v>1.5137290000000001</v>
      </c>
      <c r="I242" s="175"/>
      <c r="J242" s="175">
        <v>2016</v>
      </c>
      <c r="K242" s="175">
        <v>8</v>
      </c>
      <c r="L242" s="175">
        <v>3</v>
      </c>
      <c r="M242" s="178">
        <v>42585</v>
      </c>
      <c r="N242" s="177">
        <f t="shared" si="3"/>
        <v>42585.576354166667</v>
      </c>
      <c r="O242" s="175">
        <v>101.422</v>
      </c>
      <c r="P242" s="175">
        <v>1.5137290000000001</v>
      </c>
      <c r="Q242" s="175" t="s">
        <v>356</v>
      </c>
      <c r="AF242" s="175"/>
    </row>
    <row r="243" spans="1:32" x14ac:dyDescent="0.25">
      <c r="A243" s="175" t="s">
        <v>443</v>
      </c>
      <c r="B243" s="175" t="s">
        <v>356</v>
      </c>
      <c r="C243" s="175" t="s">
        <v>213</v>
      </c>
      <c r="D243" s="175">
        <v>20160804</v>
      </c>
      <c r="E243" s="175" t="s">
        <v>524</v>
      </c>
      <c r="F243" s="175">
        <v>40000</v>
      </c>
      <c r="G243" s="175">
        <v>101.997</v>
      </c>
      <c r="H243" s="175">
        <v>0.89618200000000003</v>
      </c>
      <c r="I243" s="175"/>
      <c r="J243" s="175">
        <v>2016</v>
      </c>
      <c r="K243" s="175">
        <v>8</v>
      </c>
      <c r="L243" s="175">
        <v>4</v>
      </c>
      <c r="M243" s="178">
        <v>42586</v>
      </c>
      <c r="N243" s="177">
        <f t="shared" si="3"/>
        <v>42586.406550925924</v>
      </c>
      <c r="O243" s="175">
        <v>101.997</v>
      </c>
      <c r="P243" s="175">
        <v>0.89618200000000003</v>
      </c>
      <c r="Q243" s="175" t="s">
        <v>356</v>
      </c>
      <c r="AF243" s="175"/>
    </row>
    <row r="244" spans="1:32" x14ac:dyDescent="0.25">
      <c r="A244" s="175" t="s">
        <v>443</v>
      </c>
      <c r="B244" s="175" t="s">
        <v>356</v>
      </c>
      <c r="C244" s="175" t="s">
        <v>213</v>
      </c>
      <c r="D244" s="175">
        <v>20160804</v>
      </c>
      <c r="E244" s="175" t="s">
        <v>524</v>
      </c>
      <c r="F244" s="175">
        <v>40000</v>
      </c>
      <c r="G244" s="175">
        <v>101.89700000000001</v>
      </c>
      <c r="H244" s="175">
        <v>1.002413</v>
      </c>
      <c r="I244" s="175"/>
      <c r="J244" s="175">
        <v>2016</v>
      </c>
      <c r="K244" s="175">
        <v>8</v>
      </c>
      <c r="L244" s="175">
        <v>4</v>
      </c>
      <c r="M244" s="178">
        <v>42586</v>
      </c>
      <c r="N244" s="177">
        <f t="shared" si="3"/>
        <v>42586.406550925924</v>
      </c>
      <c r="O244" s="175">
        <v>101.89700000000001</v>
      </c>
      <c r="P244" s="175">
        <v>1.002413</v>
      </c>
      <c r="Q244" s="175" t="s">
        <v>356</v>
      </c>
      <c r="AF244" s="175"/>
    </row>
    <row r="245" spans="1:32" x14ac:dyDescent="0.25">
      <c r="A245" s="175" t="s">
        <v>443</v>
      </c>
      <c r="B245" s="175" t="s">
        <v>356</v>
      </c>
      <c r="C245" s="175" t="s">
        <v>213</v>
      </c>
      <c r="D245" s="175">
        <v>20160804</v>
      </c>
      <c r="E245" s="175" t="s">
        <v>525</v>
      </c>
      <c r="F245" s="175">
        <v>40000</v>
      </c>
      <c r="G245" s="175">
        <v>101.89700000000001</v>
      </c>
      <c r="H245" s="175">
        <v>1.002413</v>
      </c>
      <c r="I245" s="175"/>
      <c r="J245" s="175">
        <v>2016</v>
      </c>
      <c r="K245" s="175">
        <v>8</v>
      </c>
      <c r="L245" s="175">
        <v>4</v>
      </c>
      <c r="M245" s="178">
        <v>42586</v>
      </c>
      <c r="N245" s="177">
        <f t="shared" si="3"/>
        <v>42586.4065625</v>
      </c>
      <c r="O245" s="175">
        <v>101.89700000000001</v>
      </c>
      <c r="P245" s="175">
        <v>1.002413</v>
      </c>
      <c r="Q245" s="175" t="s">
        <v>356</v>
      </c>
      <c r="AF245" s="175"/>
    </row>
    <row r="246" spans="1:32" x14ac:dyDescent="0.25">
      <c r="A246" s="175" t="s">
        <v>443</v>
      </c>
      <c r="B246" s="175" t="s">
        <v>356</v>
      </c>
      <c r="C246" s="175" t="s">
        <v>213</v>
      </c>
      <c r="D246" s="175">
        <v>20160804</v>
      </c>
      <c r="E246" s="175" t="s">
        <v>526</v>
      </c>
      <c r="F246" s="175">
        <v>15000</v>
      </c>
      <c r="G246" s="175">
        <v>101.905</v>
      </c>
      <c r="H246" s="175">
        <v>0.99390900000000004</v>
      </c>
      <c r="I246" s="175"/>
      <c r="J246" s="175">
        <v>2016</v>
      </c>
      <c r="K246" s="175">
        <v>8</v>
      </c>
      <c r="L246" s="175">
        <v>4</v>
      </c>
      <c r="M246" s="178">
        <v>42586</v>
      </c>
      <c r="N246" s="177">
        <f t="shared" si="3"/>
        <v>42586.535312499997</v>
      </c>
      <c r="O246" s="175">
        <v>101.905</v>
      </c>
      <c r="P246" s="175">
        <v>0.99390900000000004</v>
      </c>
      <c r="Q246" s="175" t="s">
        <v>356</v>
      </c>
      <c r="AF246" s="175"/>
    </row>
    <row r="247" spans="1:32" x14ac:dyDescent="0.25">
      <c r="A247" s="175" t="s">
        <v>443</v>
      </c>
      <c r="B247" s="175" t="s">
        <v>356</v>
      </c>
      <c r="C247" s="175" t="s">
        <v>213</v>
      </c>
      <c r="D247" s="175">
        <v>20160804</v>
      </c>
      <c r="E247" s="175" t="s">
        <v>527</v>
      </c>
      <c r="F247" s="175">
        <v>15000</v>
      </c>
      <c r="G247" s="175">
        <v>101.905</v>
      </c>
      <c r="H247" s="175">
        <v>0.99390900000000004</v>
      </c>
      <c r="I247" s="175"/>
      <c r="J247" s="175">
        <v>2016</v>
      </c>
      <c r="K247" s="175">
        <v>8</v>
      </c>
      <c r="L247" s="175">
        <v>4</v>
      </c>
      <c r="M247" s="178">
        <v>42586</v>
      </c>
      <c r="N247" s="177">
        <f t="shared" si="3"/>
        <v>42586.535428240742</v>
      </c>
      <c r="O247" s="175">
        <v>101.905</v>
      </c>
      <c r="P247" s="175">
        <v>0.99390900000000004</v>
      </c>
      <c r="Q247" s="175" t="s">
        <v>356</v>
      </c>
      <c r="AF247" s="175"/>
    </row>
    <row r="248" spans="1:32" x14ac:dyDescent="0.25">
      <c r="A248" s="175" t="s">
        <v>443</v>
      </c>
      <c r="B248" s="175" t="s">
        <v>356</v>
      </c>
      <c r="C248" s="175" t="s">
        <v>213</v>
      </c>
      <c r="D248" s="175">
        <v>20160804</v>
      </c>
      <c r="E248" s="175" t="s">
        <v>528</v>
      </c>
      <c r="F248" s="175">
        <v>15000</v>
      </c>
      <c r="G248" s="175">
        <v>102.005</v>
      </c>
      <c r="H248" s="175">
        <v>0.88768999999999998</v>
      </c>
      <c r="I248" s="175"/>
      <c r="J248" s="175">
        <v>2016</v>
      </c>
      <c r="K248" s="175">
        <v>8</v>
      </c>
      <c r="L248" s="175">
        <v>4</v>
      </c>
      <c r="M248" s="178">
        <v>42586</v>
      </c>
      <c r="N248" s="177">
        <f t="shared" si="3"/>
        <v>42586.535451388889</v>
      </c>
      <c r="O248" s="175">
        <v>102.005</v>
      </c>
      <c r="P248" s="175">
        <v>0.88768999999999998</v>
      </c>
      <c r="Q248" s="175" t="s">
        <v>356</v>
      </c>
      <c r="AF248" s="175"/>
    </row>
    <row r="249" spans="1:32" x14ac:dyDescent="0.25">
      <c r="A249" s="175" t="s">
        <v>443</v>
      </c>
      <c r="B249" s="175" t="s">
        <v>356</v>
      </c>
      <c r="C249" s="175" t="s">
        <v>213</v>
      </c>
      <c r="D249" s="175">
        <v>20160804</v>
      </c>
      <c r="E249" s="175" t="s">
        <v>529</v>
      </c>
      <c r="F249" s="175">
        <v>30000</v>
      </c>
      <c r="G249" s="175">
        <v>101.85599999999999</v>
      </c>
      <c r="H249" s="175">
        <v>1.046014</v>
      </c>
      <c r="I249" s="175"/>
      <c r="J249" s="175">
        <v>2016</v>
      </c>
      <c r="K249" s="175">
        <v>8</v>
      </c>
      <c r="L249" s="175">
        <v>4</v>
      </c>
      <c r="M249" s="178">
        <v>42586</v>
      </c>
      <c r="N249" s="177">
        <f t="shared" si="3"/>
        <v>42586.571469907409</v>
      </c>
      <c r="O249" s="175">
        <v>101.85599999999999</v>
      </c>
      <c r="P249" s="175">
        <v>1.046014</v>
      </c>
      <c r="Q249" s="175" t="s">
        <v>356</v>
      </c>
      <c r="AF249" s="175"/>
    </row>
    <row r="250" spans="1:32" x14ac:dyDescent="0.25">
      <c r="A250" s="175" t="s">
        <v>443</v>
      </c>
      <c r="B250" s="175" t="s">
        <v>356</v>
      </c>
      <c r="C250" s="175" t="s">
        <v>213</v>
      </c>
      <c r="D250" s="175">
        <v>20160804</v>
      </c>
      <c r="E250" s="175" t="s">
        <v>529</v>
      </c>
      <c r="F250" s="175">
        <v>30000</v>
      </c>
      <c r="G250" s="175">
        <v>101.76600000000001</v>
      </c>
      <c r="H250" s="175">
        <v>1.1418189999999999</v>
      </c>
      <c r="I250" s="175"/>
      <c r="J250" s="175">
        <v>2016</v>
      </c>
      <c r="K250" s="175">
        <v>8</v>
      </c>
      <c r="L250" s="175">
        <v>4</v>
      </c>
      <c r="M250" s="178">
        <v>42586</v>
      </c>
      <c r="N250" s="177">
        <f t="shared" si="3"/>
        <v>42586.571469907409</v>
      </c>
      <c r="O250" s="175">
        <v>101.76600000000001</v>
      </c>
      <c r="P250" s="175">
        <v>1.1418189999999999</v>
      </c>
      <c r="Q250" s="175" t="s">
        <v>356</v>
      </c>
      <c r="AF250" s="175"/>
    </row>
    <row r="251" spans="1:32" x14ac:dyDescent="0.25">
      <c r="A251" s="175" t="s">
        <v>443</v>
      </c>
      <c r="B251" s="175" t="s">
        <v>356</v>
      </c>
      <c r="C251" s="175" t="s">
        <v>213</v>
      </c>
      <c r="D251" s="175">
        <v>20160804</v>
      </c>
      <c r="E251" s="175" t="s">
        <v>530</v>
      </c>
      <c r="F251" s="175">
        <v>50000</v>
      </c>
      <c r="G251" s="175">
        <v>102.119</v>
      </c>
      <c r="H251" s="175">
        <v>0.76679600000000003</v>
      </c>
      <c r="I251" s="175"/>
      <c r="J251" s="175">
        <v>2016</v>
      </c>
      <c r="K251" s="175">
        <v>8</v>
      </c>
      <c r="L251" s="175">
        <v>4</v>
      </c>
      <c r="M251" s="178">
        <v>42586</v>
      </c>
      <c r="N251" s="177">
        <f t="shared" si="3"/>
        <v>42586.674490740741</v>
      </c>
      <c r="O251" s="175">
        <v>102.119</v>
      </c>
      <c r="P251" s="175">
        <v>0.76679600000000003</v>
      </c>
      <c r="Q251" s="175" t="s">
        <v>356</v>
      </c>
      <c r="AF251" s="175"/>
    </row>
    <row r="252" spans="1:32" x14ac:dyDescent="0.25">
      <c r="A252" s="175" t="s">
        <v>443</v>
      </c>
      <c r="B252" s="175" t="s">
        <v>356</v>
      </c>
      <c r="C252" s="175" t="s">
        <v>213</v>
      </c>
      <c r="D252" s="175">
        <v>20160804</v>
      </c>
      <c r="E252" s="175" t="s">
        <v>531</v>
      </c>
      <c r="F252" s="175">
        <v>50000</v>
      </c>
      <c r="G252" s="175">
        <v>101.904</v>
      </c>
      <c r="H252" s="175">
        <v>0.99497199999999997</v>
      </c>
      <c r="I252" s="175"/>
      <c r="J252" s="175">
        <v>2016</v>
      </c>
      <c r="K252" s="175">
        <v>8</v>
      </c>
      <c r="L252" s="175">
        <v>4</v>
      </c>
      <c r="M252" s="178">
        <v>42586</v>
      </c>
      <c r="N252" s="177">
        <f t="shared" si="3"/>
        <v>42586.674502314818</v>
      </c>
      <c r="O252" s="175">
        <v>101.904</v>
      </c>
      <c r="P252" s="175">
        <v>0.99497199999999997</v>
      </c>
      <c r="Q252" s="175" t="s">
        <v>356</v>
      </c>
      <c r="AF252" s="175"/>
    </row>
    <row r="253" spans="1:32" x14ac:dyDescent="0.25">
      <c r="A253" s="175" t="s">
        <v>443</v>
      </c>
      <c r="B253" s="175" t="s">
        <v>356</v>
      </c>
      <c r="C253" s="175" t="s">
        <v>213</v>
      </c>
      <c r="D253" s="175">
        <v>20160805</v>
      </c>
      <c r="E253" s="175" t="s">
        <v>532</v>
      </c>
      <c r="F253" s="175">
        <v>10000</v>
      </c>
      <c r="G253" s="175">
        <v>101.854</v>
      </c>
      <c r="H253" s="175">
        <v>1.042265</v>
      </c>
      <c r="I253" s="175"/>
      <c r="J253" s="175">
        <v>2016</v>
      </c>
      <c r="K253" s="175">
        <v>8</v>
      </c>
      <c r="L253" s="175">
        <v>5</v>
      </c>
      <c r="M253" s="178">
        <v>42587</v>
      </c>
      <c r="N253" s="177">
        <f t="shared" si="3"/>
        <v>42587.651180555556</v>
      </c>
      <c r="O253" s="175">
        <v>101.854</v>
      </c>
      <c r="P253" s="175">
        <v>1.042265</v>
      </c>
      <c r="Q253" s="175" t="s">
        <v>356</v>
      </c>
      <c r="AF253" s="175"/>
    </row>
    <row r="254" spans="1:32" x14ac:dyDescent="0.25">
      <c r="A254" s="175" t="s">
        <v>443</v>
      </c>
      <c r="B254" s="175" t="s">
        <v>356</v>
      </c>
      <c r="C254" s="175" t="s">
        <v>213</v>
      </c>
      <c r="D254" s="175">
        <v>20160805</v>
      </c>
      <c r="E254" s="175" t="s">
        <v>533</v>
      </c>
      <c r="F254" s="175">
        <v>10000</v>
      </c>
      <c r="G254" s="175">
        <v>101.854</v>
      </c>
      <c r="H254" s="175">
        <v>1.042265</v>
      </c>
      <c r="I254" s="175"/>
      <c r="J254" s="175">
        <v>2016</v>
      </c>
      <c r="K254" s="175">
        <v>8</v>
      </c>
      <c r="L254" s="175">
        <v>5</v>
      </c>
      <c r="M254" s="178">
        <v>42587</v>
      </c>
      <c r="N254" s="177">
        <f t="shared" si="3"/>
        <v>42587.651435185187</v>
      </c>
      <c r="O254" s="175">
        <v>101.854</v>
      </c>
      <c r="P254" s="175">
        <v>1.042265</v>
      </c>
      <c r="Q254" s="175" t="s">
        <v>356</v>
      </c>
      <c r="AF254" s="175"/>
    </row>
    <row r="255" spans="1:32" x14ac:dyDescent="0.25">
      <c r="A255" s="175" t="s">
        <v>443</v>
      </c>
      <c r="B255" s="175" t="s">
        <v>356</v>
      </c>
      <c r="C255" s="175" t="s">
        <v>213</v>
      </c>
      <c r="D255" s="175">
        <v>20160805</v>
      </c>
      <c r="E255" s="175" t="s">
        <v>534</v>
      </c>
      <c r="F255" s="175">
        <v>10000</v>
      </c>
      <c r="G255" s="175">
        <v>101.95399999999999</v>
      </c>
      <c r="H255" s="175">
        <v>0.93565699999999996</v>
      </c>
      <c r="I255" s="175"/>
      <c r="J255" s="175">
        <v>2016</v>
      </c>
      <c r="K255" s="175">
        <v>8</v>
      </c>
      <c r="L255" s="175">
        <v>5</v>
      </c>
      <c r="M255" s="178">
        <v>42587</v>
      </c>
      <c r="N255" s="177">
        <f t="shared" si="3"/>
        <v>42587.651446759257</v>
      </c>
      <c r="O255" s="175">
        <v>101.95399999999999</v>
      </c>
      <c r="P255" s="175">
        <v>0.93565699999999996</v>
      </c>
      <c r="Q255" s="175" t="s">
        <v>356</v>
      </c>
      <c r="AF255" s="175"/>
    </row>
    <row r="256" spans="1:32" x14ac:dyDescent="0.25">
      <c r="A256" s="175" t="s">
        <v>443</v>
      </c>
      <c r="B256" s="175" t="s">
        <v>356</v>
      </c>
      <c r="C256" s="175" t="s">
        <v>213</v>
      </c>
      <c r="D256" s="175">
        <v>20160808</v>
      </c>
      <c r="E256" s="175" t="s">
        <v>535</v>
      </c>
      <c r="F256" s="175">
        <v>10000</v>
      </c>
      <c r="G256" s="175">
        <v>101.89700000000001</v>
      </c>
      <c r="H256" s="175">
        <v>0.99035799999999996</v>
      </c>
      <c r="I256" s="175"/>
      <c r="J256" s="175">
        <v>2016</v>
      </c>
      <c r="K256" s="175">
        <v>8</v>
      </c>
      <c r="L256" s="175">
        <v>8</v>
      </c>
      <c r="M256" s="178">
        <v>42590</v>
      </c>
      <c r="N256" s="177">
        <f t="shared" si="3"/>
        <v>42590.453229166669</v>
      </c>
      <c r="O256" s="175">
        <v>101.89700000000001</v>
      </c>
      <c r="P256" s="175">
        <v>0.99035799999999996</v>
      </c>
      <c r="Q256" s="175" t="s">
        <v>356</v>
      </c>
      <c r="AF256" s="175"/>
    </row>
    <row r="257" spans="1:32" x14ac:dyDescent="0.25">
      <c r="A257" s="175" t="s">
        <v>443</v>
      </c>
      <c r="B257" s="175" t="s">
        <v>356</v>
      </c>
      <c r="C257" s="175" t="s">
        <v>213</v>
      </c>
      <c r="D257" s="175">
        <v>20160808</v>
      </c>
      <c r="E257" s="175" t="s">
        <v>535</v>
      </c>
      <c r="F257" s="175">
        <v>10000</v>
      </c>
      <c r="G257" s="175">
        <v>101.947</v>
      </c>
      <c r="H257" s="175">
        <v>0.93691400000000002</v>
      </c>
      <c r="I257" s="175"/>
      <c r="J257" s="175">
        <v>2016</v>
      </c>
      <c r="K257" s="175">
        <v>8</v>
      </c>
      <c r="L257" s="175">
        <v>8</v>
      </c>
      <c r="M257" s="178">
        <v>42590</v>
      </c>
      <c r="N257" s="177">
        <f t="shared" si="3"/>
        <v>42590.453229166669</v>
      </c>
      <c r="O257" s="175">
        <v>101.947</v>
      </c>
      <c r="P257" s="175">
        <v>0.93691400000000002</v>
      </c>
      <c r="Q257" s="175" t="s">
        <v>356</v>
      </c>
      <c r="AF257" s="175"/>
    </row>
    <row r="258" spans="1:32" x14ac:dyDescent="0.25">
      <c r="A258" s="175" t="s">
        <v>443</v>
      </c>
      <c r="B258" s="175" t="s">
        <v>356</v>
      </c>
      <c r="C258" s="175" t="s">
        <v>213</v>
      </c>
      <c r="D258" s="175">
        <v>20160808</v>
      </c>
      <c r="E258" s="175" t="s">
        <v>535</v>
      </c>
      <c r="F258" s="175">
        <v>10000</v>
      </c>
      <c r="G258" s="175">
        <v>101.947</v>
      </c>
      <c r="H258" s="175">
        <v>0.93691400000000002</v>
      </c>
      <c r="I258" s="175"/>
      <c r="J258" s="175">
        <v>2016</v>
      </c>
      <c r="K258" s="175">
        <v>8</v>
      </c>
      <c r="L258" s="175">
        <v>8</v>
      </c>
      <c r="M258" s="178">
        <v>42590</v>
      </c>
      <c r="N258" s="177">
        <f t="shared" si="3"/>
        <v>42590.453229166669</v>
      </c>
      <c r="O258" s="175">
        <v>101.947</v>
      </c>
      <c r="P258" s="175">
        <v>0.93691400000000002</v>
      </c>
      <c r="Q258" s="175" t="s">
        <v>356</v>
      </c>
      <c r="AF258" s="175"/>
    </row>
    <row r="259" spans="1:32" x14ac:dyDescent="0.25">
      <c r="A259" s="175" t="s">
        <v>443</v>
      </c>
      <c r="B259" s="175" t="s">
        <v>356</v>
      </c>
      <c r="C259" s="175" t="s">
        <v>213</v>
      </c>
      <c r="D259" s="175">
        <v>20160808</v>
      </c>
      <c r="E259" s="175" t="s">
        <v>536</v>
      </c>
      <c r="F259" s="175">
        <v>300000</v>
      </c>
      <c r="G259" s="175">
        <v>101.87</v>
      </c>
      <c r="H259" s="175">
        <v>1.0192349999999999</v>
      </c>
      <c r="I259" s="175"/>
      <c r="J259" s="175">
        <v>2016</v>
      </c>
      <c r="K259" s="175">
        <v>8</v>
      </c>
      <c r="L259" s="175">
        <v>8</v>
      </c>
      <c r="M259" s="178">
        <v>42590</v>
      </c>
      <c r="N259" s="177">
        <f t="shared" ref="N259:N322" si="4">M259+E259</f>
        <v>42590.539710648147</v>
      </c>
      <c r="O259" s="175">
        <v>101.87</v>
      </c>
      <c r="P259" s="175">
        <v>1.0192349999999999</v>
      </c>
      <c r="Q259" s="175" t="s">
        <v>356</v>
      </c>
      <c r="AF259" s="175"/>
    </row>
    <row r="260" spans="1:32" x14ac:dyDescent="0.25">
      <c r="A260" s="175" t="s">
        <v>443</v>
      </c>
      <c r="B260" s="175" t="s">
        <v>356</v>
      </c>
      <c r="C260" s="175" t="s">
        <v>213</v>
      </c>
      <c r="D260" s="175">
        <v>20160808</v>
      </c>
      <c r="E260" s="175" t="s">
        <v>537</v>
      </c>
      <c r="F260" s="175">
        <v>300000</v>
      </c>
      <c r="G260" s="175">
        <v>101.801</v>
      </c>
      <c r="H260" s="175">
        <v>1.0930850000000001</v>
      </c>
      <c r="I260" s="175"/>
      <c r="J260" s="175">
        <v>2016</v>
      </c>
      <c r="K260" s="175">
        <v>8</v>
      </c>
      <c r="L260" s="175">
        <v>8</v>
      </c>
      <c r="M260" s="178">
        <v>42590</v>
      </c>
      <c r="N260" s="177">
        <f t="shared" si="4"/>
        <v>42590.540451388886</v>
      </c>
      <c r="O260" s="175">
        <v>101.801</v>
      </c>
      <c r="P260" s="175">
        <v>1.0930850000000001</v>
      </c>
      <c r="Q260" s="175" t="s">
        <v>356</v>
      </c>
      <c r="AF260" s="175"/>
    </row>
    <row r="261" spans="1:32" x14ac:dyDescent="0.25">
      <c r="A261" s="175" t="s">
        <v>443</v>
      </c>
      <c r="B261" s="175" t="s">
        <v>356</v>
      </c>
      <c r="C261" s="175" t="s">
        <v>213</v>
      </c>
      <c r="D261" s="175">
        <v>20160808</v>
      </c>
      <c r="E261" s="175" t="s">
        <v>537</v>
      </c>
      <c r="F261" s="175">
        <v>300000</v>
      </c>
      <c r="G261" s="175">
        <v>101.801</v>
      </c>
      <c r="H261" s="175">
        <v>1.0930850000000001</v>
      </c>
      <c r="I261" s="175"/>
      <c r="J261" s="175">
        <v>2016</v>
      </c>
      <c r="K261" s="175">
        <v>8</v>
      </c>
      <c r="L261" s="175">
        <v>8</v>
      </c>
      <c r="M261" s="178">
        <v>42590</v>
      </c>
      <c r="N261" s="177">
        <f t="shared" si="4"/>
        <v>42590.540451388886</v>
      </c>
      <c r="O261" s="175">
        <v>101.801</v>
      </c>
      <c r="P261" s="175">
        <v>1.0930850000000001</v>
      </c>
      <c r="Q261" s="175" t="s">
        <v>356</v>
      </c>
      <c r="AF261" s="175"/>
    </row>
    <row r="262" spans="1:32" x14ac:dyDescent="0.25">
      <c r="A262" s="175" t="s">
        <v>443</v>
      </c>
      <c r="B262" s="175" t="s">
        <v>356</v>
      </c>
      <c r="C262" s="175" t="s">
        <v>213</v>
      </c>
      <c r="D262" s="175">
        <v>20160808</v>
      </c>
      <c r="E262" s="175" t="s">
        <v>538</v>
      </c>
      <c r="F262" s="175">
        <v>35000</v>
      </c>
      <c r="G262" s="175">
        <v>101.8336</v>
      </c>
      <c r="H262" s="175">
        <v>1.058184</v>
      </c>
      <c r="I262" s="175"/>
      <c r="J262" s="175">
        <v>2016</v>
      </c>
      <c r="K262" s="175">
        <v>8</v>
      </c>
      <c r="L262" s="175">
        <v>8</v>
      </c>
      <c r="M262" s="178">
        <v>42590</v>
      </c>
      <c r="N262" s="177">
        <f t="shared" si="4"/>
        <v>42590.644918981481</v>
      </c>
      <c r="O262" s="175">
        <v>101.8336</v>
      </c>
      <c r="P262" s="175">
        <v>1.058184</v>
      </c>
      <c r="Q262" s="175" t="s">
        <v>356</v>
      </c>
      <c r="AF262" s="175"/>
    </row>
    <row r="263" spans="1:32" x14ac:dyDescent="0.25">
      <c r="A263" s="175" t="s">
        <v>443</v>
      </c>
      <c r="B263" s="175" t="s">
        <v>356</v>
      </c>
      <c r="C263" s="175" t="s">
        <v>213</v>
      </c>
      <c r="D263" s="175">
        <v>20160808</v>
      </c>
      <c r="E263" s="175" t="s">
        <v>539</v>
      </c>
      <c r="F263" s="175">
        <v>35000</v>
      </c>
      <c r="G263" s="175">
        <v>101.87</v>
      </c>
      <c r="H263" s="175">
        <v>1.0192349999999999</v>
      </c>
      <c r="I263" s="175"/>
      <c r="J263" s="175">
        <v>2016</v>
      </c>
      <c r="K263" s="175">
        <v>8</v>
      </c>
      <c r="L263" s="175">
        <v>8</v>
      </c>
      <c r="M263" s="178">
        <v>42590</v>
      </c>
      <c r="N263" s="177">
        <f t="shared" si="4"/>
        <v>42590.645231481481</v>
      </c>
      <c r="O263" s="175">
        <v>101.87</v>
      </c>
      <c r="P263" s="175">
        <v>1.0192349999999999</v>
      </c>
      <c r="Q263" s="175" t="s">
        <v>356</v>
      </c>
      <c r="AF263" s="175"/>
    </row>
    <row r="264" spans="1:32" x14ac:dyDescent="0.25">
      <c r="A264" s="175" t="s">
        <v>443</v>
      </c>
      <c r="B264" s="175" t="s">
        <v>356</v>
      </c>
      <c r="C264" s="175" t="s">
        <v>213</v>
      </c>
      <c r="D264" s="175">
        <v>20160808</v>
      </c>
      <c r="E264" s="175" t="s">
        <v>540</v>
      </c>
      <c r="F264" s="175">
        <v>25000</v>
      </c>
      <c r="G264" s="175">
        <v>101.834</v>
      </c>
      <c r="H264" s="175">
        <v>1.0577559999999999</v>
      </c>
      <c r="I264" s="175"/>
      <c r="J264" s="175">
        <v>2016</v>
      </c>
      <c r="K264" s="175">
        <v>8</v>
      </c>
      <c r="L264" s="175">
        <v>8</v>
      </c>
      <c r="M264" s="178">
        <v>42590</v>
      </c>
      <c r="N264" s="177">
        <f t="shared" si="4"/>
        <v>42590.65966435185</v>
      </c>
      <c r="O264" s="175">
        <v>101.834</v>
      </c>
      <c r="P264" s="175">
        <v>1.0577559999999999</v>
      </c>
      <c r="Q264" s="175" t="s">
        <v>356</v>
      </c>
      <c r="AF264" s="175"/>
    </row>
    <row r="265" spans="1:32" x14ac:dyDescent="0.25">
      <c r="A265" s="175" t="s">
        <v>443</v>
      </c>
      <c r="B265" s="175" t="s">
        <v>356</v>
      </c>
      <c r="C265" s="175" t="s">
        <v>213</v>
      </c>
      <c r="D265" s="175">
        <v>20160808</v>
      </c>
      <c r="E265" s="175" t="s">
        <v>540</v>
      </c>
      <c r="F265" s="175">
        <v>25000</v>
      </c>
      <c r="G265" s="175">
        <v>101.834</v>
      </c>
      <c r="H265" s="175">
        <v>1.0577559999999999</v>
      </c>
      <c r="I265" s="175"/>
      <c r="J265" s="175">
        <v>2016</v>
      </c>
      <c r="K265" s="175">
        <v>8</v>
      </c>
      <c r="L265" s="175">
        <v>8</v>
      </c>
      <c r="M265" s="178">
        <v>42590</v>
      </c>
      <c r="N265" s="177">
        <f t="shared" si="4"/>
        <v>42590.65966435185</v>
      </c>
      <c r="O265" s="175">
        <v>101.834</v>
      </c>
      <c r="P265" s="175">
        <v>1.0577559999999999</v>
      </c>
      <c r="Q265" s="175" t="s">
        <v>356</v>
      </c>
      <c r="AF265" s="175"/>
    </row>
    <row r="266" spans="1:32" x14ac:dyDescent="0.25">
      <c r="A266" s="175" t="s">
        <v>443</v>
      </c>
      <c r="B266" s="175" t="s">
        <v>356</v>
      </c>
      <c r="C266" s="175" t="s">
        <v>213</v>
      </c>
      <c r="D266" s="175">
        <v>20160808</v>
      </c>
      <c r="E266" s="175" t="s">
        <v>541</v>
      </c>
      <c r="F266" s="175">
        <v>25000</v>
      </c>
      <c r="G266" s="175">
        <v>101.834</v>
      </c>
      <c r="H266" s="175">
        <v>1.0577559999999999</v>
      </c>
      <c r="I266" s="175"/>
      <c r="J266" s="175">
        <v>2016</v>
      </c>
      <c r="K266" s="175">
        <v>8</v>
      </c>
      <c r="L266" s="175">
        <v>8</v>
      </c>
      <c r="M266" s="178">
        <v>42590</v>
      </c>
      <c r="N266" s="177">
        <f t="shared" si="4"/>
        <v>42590.659814814811</v>
      </c>
      <c r="O266" s="175">
        <v>101.834</v>
      </c>
      <c r="P266" s="175">
        <v>1.0577559999999999</v>
      </c>
      <c r="Q266" s="175" t="s">
        <v>356</v>
      </c>
      <c r="AF266" s="175"/>
    </row>
    <row r="267" spans="1:32" x14ac:dyDescent="0.25">
      <c r="A267" s="175" t="s">
        <v>443</v>
      </c>
      <c r="B267" s="175" t="s">
        <v>356</v>
      </c>
      <c r="C267" s="175" t="s">
        <v>213</v>
      </c>
      <c r="D267" s="175">
        <v>20160809</v>
      </c>
      <c r="E267" s="175" t="s">
        <v>542</v>
      </c>
      <c r="F267" s="175">
        <v>2054000</v>
      </c>
      <c r="G267" s="175">
        <v>101.79103600000001</v>
      </c>
      <c r="H267" s="175">
        <v>1.0980049999999999</v>
      </c>
      <c r="I267" s="175"/>
      <c r="J267" s="175">
        <v>2016</v>
      </c>
      <c r="K267" s="175">
        <v>8</v>
      </c>
      <c r="L267" s="175">
        <v>9</v>
      </c>
      <c r="M267" s="178">
        <v>42591</v>
      </c>
      <c r="N267" s="177">
        <f t="shared" si="4"/>
        <v>42591.532962962963</v>
      </c>
      <c r="O267" s="175">
        <v>101.79103600000001</v>
      </c>
      <c r="P267" s="175">
        <v>1.0980049999999999</v>
      </c>
      <c r="Q267" s="175" t="s">
        <v>356</v>
      </c>
      <c r="AF267" s="175"/>
    </row>
    <row r="268" spans="1:32" x14ac:dyDescent="0.25">
      <c r="A268" s="175" t="s">
        <v>443</v>
      </c>
      <c r="B268" s="175" t="s">
        <v>356</v>
      </c>
      <c r="C268" s="175" t="s">
        <v>213</v>
      </c>
      <c r="D268" s="175">
        <v>20160809</v>
      </c>
      <c r="E268" s="175" t="s">
        <v>542</v>
      </c>
      <c r="F268" s="175">
        <v>2054000</v>
      </c>
      <c r="G268" s="175">
        <v>101.791</v>
      </c>
      <c r="H268" s="175">
        <v>1.098044</v>
      </c>
      <c r="I268" s="175"/>
      <c r="J268" s="175">
        <v>2016</v>
      </c>
      <c r="K268" s="175">
        <v>8</v>
      </c>
      <c r="L268" s="175">
        <v>9</v>
      </c>
      <c r="M268" s="178">
        <v>42591</v>
      </c>
      <c r="N268" s="177">
        <f t="shared" si="4"/>
        <v>42591.532962962963</v>
      </c>
      <c r="O268" s="175">
        <v>101.791</v>
      </c>
      <c r="P268" s="175">
        <v>1.098044</v>
      </c>
      <c r="Q268" s="175" t="s">
        <v>356</v>
      </c>
      <c r="AF268" s="175"/>
    </row>
    <row r="269" spans="1:32" x14ac:dyDescent="0.25">
      <c r="A269" s="175" t="s">
        <v>443</v>
      </c>
      <c r="B269" s="175" t="s">
        <v>356</v>
      </c>
      <c r="C269" s="175" t="s">
        <v>213</v>
      </c>
      <c r="D269" s="175">
        <v>20160809</v>
      </c>
      <c r="E269" s="175" t="s">
        <v>543</v>
      </c>
      <c r="F269" s="175">
        <v>2054000</v>
      </c>
      <c r="G269" s="175">
        <v>101.791</v>
      </c>
      <c r="H269" s="175">
        <v>1.098044</v>
      </c>
      <c r="I269" s="175"/>
      <c r="J269" s="175">
        <v>2016</v>
      </c>
      <c r="K269" s="175">
        <v>8</v>
      </c>
      <c r="L269" s="175">
        <v>9</v>
      </c>
      <c r="M269" s="178">
        <v>42591</v>
      </c>
      <c r="N269" s="177">
        <f t="shared" si="4"/>
        <v>42591.535798611112</v>
      </c>
      <c r="O269" s="175">
        <v>101.791</v>
      </c>
      <c r="P269" s="175">
        <v>1.098044</v>
      </c>
      <c r="Q269" s="175" t="s">
        <v>356</v>
      </c>
      <c r="AF269" s="175"/>
    </row>
    <row r="270" spans="1:32" x14ac:dyDescent="0.25">
      <c r="A270" s="175" t="s">
        <v>443</v>
      </c>
      <c r="B270" s="175" t="s">
        <v>356</v>
      </c>
      <c r="C270" s="175" t="s">
        <v>213</v>
      </c>
      <c r="D270" s="175">
        <v>20160809</v>
      </c>
      <c r="E270" s="175" t="s">
        <v>543</v>
      </c>
      <c r="F270" s="175">
        <v>2054000</v>
      </c>
      <c r="G270" s="175">
        <v>101.791</v>
      </c>
      <c r="H270" s="175">
        <v>1.098044</v>
      </c>
      <c r="I270" s="175"/>
      <c r="J270" s="175">
        <v>2016</v>
      </c>
      <c r="K270" s="175">
        <v>8</v>
      </c>
      <c r="L270" s="175">
        <v>9</v>
      </c>
      <c r="M270" s="178">
        <v>42591</v>
      </c>
      <c r="N270" s="177">
        <f t="shared" si="4"/>
        <v>42591.535798611112</v>
      </c>
      <c r="O270" s="175">
        <v>101.791</v>
      </c>
      <c r="P270" s="175">
        <v>1.098044</v>
      </c>
      <c r="Q270" s="175" t="s">
        <v>356</v>
      </c>
      <c r="AF270" s="175"/>
    </row>
    <row r="271" spans="1:32" x14ac:dyDescent="0.25">
      <c r="A271" s="175" t="s">
        <v>443</v>
      </c>
      <c r="B271" s="175" t="s">
        <v>356</v>
      </c>
      <c r="C271" s="175" t="s">
        <v>213</v>
      </c>
      <c r="D271" s="175">
        <v>20160810</v>
      </c>
      <c r="E271" s="175" t="s">
        <v>544</v>
      </c>
      <c r="F271" s="175">
        <v>115000</v>
      </c>
      <c r="G271" s="175">
        <v>101.871</v>
      </c>
      <c r="H271" s="175">
        <v>0.99395299999999998</v>
      </c>
      <c r="I271" s="175"/>
      <c r="J271" s="175">
        <v>2016</v>
      </c>
      <c r="K271" s="175">
        <v>8</v>
      </c>
      <c r="L271" s="175">
        <v>10</v>
      </c>
      <c r="M271" s="178">
        <v>42592</v>
      </c>
      <c r="N271" s="177">
        <f t="shared" si="4"/>
        <v>42592.362372685187</v>
      </c>
      <c r="O271" s="175">
        <v>101.871</v>
      </c>
      <c r="P271" s="175">
        <v>0.99395299999999998</v>
      </c>
      <c r="Q271" s="175" t="s">
        <v>356</v>
      </c>
      <c r="AF271" s="175"/>
    </row>
    <row r="272" spans="1:32" x14ac:dyDescent="0.25">
      <c r="A272" s="175" t="s">
        <v>443</v>
      </c>
      <c r="B272" s="175" t="s">
        <v>356</v>
      </c>
      <c r="C272" s="175" t="s">
        <v>213</v>
      </c>
      <c r="D272" s="175">
        <v>20160810</v>
      </c>
      <c r="E272" s="175" t="s">
        <v>545</v>
      </c>
      <c r="F272" s="175">
        <v>40000</v>
      </c>
      <c r="G272" s="175">
        <v>101.828</v>
      </c>
      <c r="H272" s="175">
        <v>1.0405059999999999</v>
      </c>
      <c r="I272" s="175"/>
      <c r="J272" s="175">
        <v>2016</v>
      </c>
      <c r="K272" s="175">
        <v>8</v>
      </c>
      <c r="L272" s="175">
        <v>10</v>
      </c>
      <c r="M272" s="178">
        <v>42592</v>
      </c>
      <c r="N272" s="177">
        <f t="shared" si="4"/>
        <v>42592.471296296295</v>
      </c>
      <c r="O272" s="175">
        <v>101.828</v>
      </c>
      <c r="P272" s="175">
        <v>1.0405059999999999</v>
      </c>
      <c r="Q272" s="175" t="s">
        <v>356</v>
      </c>
      <c r="AF272" s="175"/>
    </row>
    <row r="273" spans="1:32" x14ac:dyDescent="0.25">
      <c r="A273" s="175" t="s">
        <v>443</v>
      </c>
      <c r="B273" s="175" t="s">
        <v>356</v>
      </c>
      <c r="C273" s="175" t="s">
        <v>213</v>
      </c>
      <c r="D273" s="175">
        <v>20160810</v>
      </c>
      <c r="E273" s="175" t="s">
        <v>545</v>
      </c>
      <c r="F273" s="175">
        <v>40000</v>
      </c>
      <c r="G273" s="175">
        <v>102.078</v>
      </c>
      <c r="H273" s="175">
        <v>0.77027000000000001</v>
      </c>
      <c r="I273" s="175"/>
      <c r="J273" s="175">
        <v>2016</v>
      </c>
      <c r="K273" s="175">
        <v>8</v>
      </c>
      <c r="L273" s="175">
        <v>10</v>
      </c>
      <c r="M273" s="178">
        <v>42592</v>
      </c>
      <c r="N273" s="177">
        <f t="shared" si="4"/>
        <v>42592.471296296295</v>
      </c>
      <c r="O273" s="175">
        <v>102.078</v>
      </c>
      <c r="P273" s="175">
        <v>0.77027000000000001</v>
      </c>
      <c r="Q273" s="175" t="s">
        <v>356</v>
      </c>
      <c r="AF273" s="175"/>
    </row>
    <row r="274" spans="1:32" x14ac:dyDescent="0.25">
      <c r="A274" s="175" t="s">
        <v>443</v>
      </c>
      <c r="B274" s="175" t="s">
        <v>356</v>
      </c>
      <c r="C274" s="175" t="s">
        <v>213</v>
      </c>
      <c r="D274" s="175">
        <v>20160810</v>
      </c>
      <c r="E274" s="175" t="s">
        <v>545</v>
      </c>
      <c r="F274" s="175">
        <v>40000</v>
      </c>
      <c r="G274" s="175">
        <v>101.828</v>
      </c>
      <c r="H274" s="175">
        <v>1.0405059999999999</v>
      </c>
      <c r="I274" s="175"/>
      <c r="J274" s="175">
        <v>2016</v>
      </c>
      <c r="K274" s="175">
        <v>8</v>
      </c>
      <c r="L274" s="175">
        <v>10</v>
      </c>
      <c r="M274" s="178">
        <v>42592</v>
      </c>
      <c r="N274" s="177">
        <f t="shared" si="4"/>
        <v>42592.471296296295</v>
      </c>
      <c r="O274" s="175">
        <v>101.828</v>
      </c>
      <c r="P274" s="175">
        <v>1.0405059999999999</v>
      </c>
      <c r="Q274" s="175" t="s">
        <v>356</v>
      </c>
      <c r="AF274" s="175"/>
    </row>
    <row r="275" spans="1:32" x14ac:dyDescent="0.25">
      <c r="A275" s="175" t="s">
        <v>443</v>
      </c>
      <c r="B275" s="175" t="s">
        <v>356</v>
      </c>
      <c r="C275" s="175" t="s">
        <v>213</v>
      </c>
      <c r="D275" s="175">
        <v>20160810</v>
      </c>
      <c r="E275" s="175" t="s">
        <v>546</v>
      </c>
      <c r="F275" s="175">
        <v>25000</v>
      </c>
      <c r="G275" s="175">
        <v>102.03</v>
      </c>
      <c r="H275" s="175">
        <v>0.822075</v>
      </c>
      <c r="I275" s="175"/>
      <c r="J275" s="175">
        <v>2016</v>
      </c>
      <c r="K275" s="175">
        <v>8</v>
      </c>
      <c r="L275" s="175">
        <v>10</v>
      </c>
      <c r="M275" s="178">
        <v>42592</v>
      </c>
      <c r="N275" s="177">
        <f t="shared" si="4"/>
        <v>42592.540046296293</v>
      </c>
      <c r="O275" s="175">
        <v>102.03</v>
      </c>
      <c r="P275" s="175">
        <v>0.822075</v>
      </c>
      <c r="Q275" s="175" t="s">
        <v>356</v>
      </c>
      <c r="AF275" s="175"/>
    </row>
    <row r="276" spans="1:32" x14ac:dyDescent="0.25">
      <c r="A276" s="175" t="s">
        <v>443</v>
      </c>
      <c r="B276" s="175" t="s">
        <v>356</v>
      </c>
      <c r="C276" s="175" t="s">
        <v>213</v>
      </c>
      <c r="D276" s="175">
        <v>20160810</v>
      </c>
      <c r="E276" s="175" t="s">
        <v>547</v>
      </c>
      <c r="F276" s="175">
        <v>50000</v>
      </c>
      <c r="G276" s="175">
        <v>101.839</v>
      </c>
      <c r="H276" s="175">
        <v>1.016475</v>
      </c>
      <c r="I276" s="175"/>
      <c r="J276" s="175">
        <v>2016</v>
      </c>
      <c r="K276" s="175">
        <v>8</v>
      </c>
      <c r="L276" s="175">
        <v>10</v>
      </c>
      <c r="M276" s="178">
        <v>42592</v>
      </c>
      <c r="N276" s="177">
        <f t="shared" si="4"/>
        <v>42592.621689814812</v>
      </c>
      <c r="O276" s="175">
        <v>101.839</v>
      </c>
      <c r="P276" s="175">
        <v>1.016475</v>
      </c>
      <c r="Q276" s="175" t="s">
        <v>356</v>
      </c>
      <c r="AF276" s="175"/>
    </row>
    <row r="277" spans="1:32" x14ac:dyDescent="0.25">
      <c r="A277" s="175" t="s">
        <v>443</v>
      </c>
      <c r="B277" s="175" t="s">
        <v>356</v>
      </c>
      <c r="C277" s="175" t="s">
        <v>213</v>
      </c>
      <c r="D277" s="175">
        <v>20160810</v>
      </c>
      <c r="E277" s="175" t="s">
        <v>548</v>
      </c>
      <c r="F277" s="175">
        <v>5000</v>
      </c>
      <c r="G277" s="175">
        <v>102.03400000000001</v>
      </c>
      <c r="H277" s="175">
        <v>0.81775699999999996</v>
      </c>
      <c r="I277" s="175"/>
      <c r="J277" s="175">
        <v>2016</v>
      </c>
      <c r="K277" s="175">
        <v>8</v>
      </c>
      <c r="L277" s="175">
        <v>10</v>
      </c>
      <c r="M277" s="178">
        <v>42592</v>
      </c>
      <c r="N277" s="177">
        <f t="shared" si="4"/>
        <v>42592.666608796295</v>
      </c>
      <c r="O277" s="175">
        <v>102.03400000000001</v>
      </c>
      <c r="P277" s="175">
        <v>0.81775699999999996</v>
      </c>
      <c r="Q277" s="175" t="s">
        <v>356</v>
      </c>
      <c r="AF277" s="175"/>
    </row>
    <row r="278" spans="1:32" x14ac:dyDescent="0.25">
      <c r="A278" s="175" t="s">
        <v>443</v>
      </c>
      <c r="B278" s="175" t="s">
        <v>356</v>
      </c>
      <c r="C278" s="175" t="s">
        <v>213</v>
      </c>
      <c r="D278" s="175">
        <v>20160810</v>
      </c>
      <c r="E278" s="175" t="s">
        <v>548</v>
      </c>
      <c r="F278" s="175">
        <v>5000</v>
      </c>
      <c r="G278" s="175">
        <v>101.834</v>
      </c>
      <c r="H278" s="175">
        <v>1.034009</v>
      </c>
      <c r="I278" s="175"/>
      <c r="J278" s="175">
        <v>2016</v>
      </c>
      <c r="K278" s="175">
        <v>8</v>
      </c>
      <c r="L278" s="175">
        <v>10</v>
      </c>
      <c r="M278" s="178">
        <v>42592</v>
      </c>
      <c r="N278" s="177">
        <f t="shared" si="4"/>
        <v>42592.666608796295</v>
      </c>
      <c r="O278" s="175">
        <v>101.834</v>
      </c>
      <c r="P278" s="175">
        <v>1.034009</v>
      </c>
      <c r="Q278" s="175" t="s">
        <v>356</v>
      </c>
      <c r="AF278" s="175"/>
    </row>
    <row r="279" spans="1:32" x14ac:dyDescent="0.25">
      <c r="A279" s="175" t="s">
        <v>443</v>
      </c>
      <c r="B279" s="175" t="s">
        <v>356</v>
      </c>
      <c r="C279" s="175" t="s">
        <v>213</v>
      </c>
      <c r="D279" s="175">
        <v>20160811</v>
      </c>
      <c r="E279" s="175" t="s">
        <v>549</v>
      </c>
      <c r="F279" s="175">
        <v>14000</v>
      </c>
      <c r="G279" s="175">
        <v>101.974</v>
      </c>
      <c r="H279" s="175">
        <v>0.87609099999999995</v>
      </c>
      <c r="I279" s="175"/>
      <c r="J279" s="175">
        <v>2016</v>
      </c>
      <c r="K279" s="175">
        <v>8</v>
      </c>
      <c r="L279" s="175">
        <v>11</v>
      </c>
      <c r="M279" s="178">
        <v>42593</v>
      </c>
      <c r="N279" s="177">
        <f t="shared" si="4"/>
        <v>42593.411944444444</v>
      </c>
      <c r="O279" s="175">
        <v>101.974</v>
      </c>
      <c r="P279" s="175">
        <v>0.87609099999999995</v>
      </c>
      <c r="Q279" s="175" t="s">
        <v>356</v>
      </c>
      <c r="AF279" s="175"/>
    </row>
    <row r="280" spans="1:32" x14ac:dyDescent="0.25">
      <c r="A280" s="175" t="s">
        <v>443</v>
      </c>
      <c r="B280" s="175" t="s">
        <v>356</v>
      </c>
      <c r="C280" s="175" t="s">
        <v>213</v>
      </c>
      <c r="D280" s="175">
        <v>20160811</v>
      </c>
      <c r="E280" s="175" t="s">
        <v>549</v>
      </c>
      <c r="F280" s="175">
        <v>14000</v>
      </c>
      <c r="G280" s="175">
        <v>102.22799999999999</v>
      </c>
      <c r="H280" s="175">
        <v>0.60133999999999999</v>
      </c>
      <c r="I280" s="175"/>
      <c r="J280" s="175">
        <v>2016</v>
      </c>
      <c r="K280" s="175">
        <v>8</v>
      </c>
      <c r="L280" s="175">
        <v>11</v>
      </c>
      <c r="M280" s="178">
        <v>42593</v>
      </c>
      <c r="N280" s="177">
        <f t="shared" si="4"/>
        <v>42593.411944444444</v>
      </c>
      <c r="O280" s="175">
        <v>102.22799999999999</v>
      </c>
      <c r="P280" s="175">
        <v>0.60133999999999999</v>
      </c>
      <c r="Q280" s="175" t="s">
        <v>356</v>
      </c>
      <c r="AF280" s="175"/>
    </row>
    <row r="281" spans="1:32" x14ac:dyDescent="0.25">
      <c r="A281" s="175" t="s">
        <v>443</v>
      </c>
      <c r="B281" s="175" t="s">
        <v>356</v>
      </c>
      <c r="C281" s="175" t="s">
        <v>213</v>
      </c>
      <c r="D281" s="175">
        <v>20160811</v>
      </c>
      <c r="E281" s="175" t="s">
        <v>550</v>
      </c>
      <c r="F281" s="175">
        <v>14000</v>
      </c>
      <c r="G281" s="175">
        <v>101.974</v>
      </c>
      <c r="H281" s="175">
        <v>0.87609099999999995</v>
      </c>
      <c r="I281" s="175"/>
      <c r="J281" s="175">
        <v>2016</v>
      </c>
      <c r="K281" s="175">
        <v>8</v>
      </c>
      <c r="L281" s="175">
        <v>11</v>
      </c>
      <c r="M281" s="178">
        <v>42593</v>
      </c>
      <c r="N281" s="177">
        <f t="shared" si="4"/>
        <v>42593.411979166667</v>
      </c>
      <c r="O281" s="175">
        <v>101.974</v>
      </c>
      <c r="P281" s="175">
        <v>0.87609099999999995</v>
      </c>
      <c r="Q281" s="175" t="s">
        <v>356</v>
      </c>
      <c r="AF281" s="175"/>
    </row>
    <row r="282" spans="1:32" x14ac:dyDescent="0.25">
      <c r="A282" s="175" t="s">
        <v>443</v>
      </c>
      <c r="B282" s="175" t="s">
        <v>356</v>
      </c>
      <c r="C282" s="175" t="s">
        <v>213</v>
      </c>
      <c r="D282" s="175">
        <v>20160811</v>
      </c>
      <c r="E282" s="175" t="s">
        <v>551</v>
      </c>
      <c r="F282" s="175">
        <v>98000</v>
      </c>
      <c r="G282" s="175">
        <v>101.842</v>
      </c>
      <c r="H282" s="175">
        <v>1.0192950000000001</v>
      </c>
      <c r="I282" s="175"/>
      <c r="J282" s="175">
        <v>2016</v>
      </c>
      <c r="K282" s="175">
        <v>8</v>
      </c>
      <c r="L282" s="175">
        <v>11</v>
      </c>
      <c r="M282" s="178">
        <v>42593</v>
      </c>
      <c r="N282" s="177">
        <f t="shared" si="4"/>
        <v>42593.437430555554</v>
      </c>
      <c r="O282" s="175">
        <v>101.842</v>
      </c>
      <c r="P282" s="175">
        <v>1.0192950000000001</v>
      </c>
      <c r="Q282" s="175" t="s">
        <v>356</v>
      </c>
      <c r="AF282" s="175"/>
    </row>
    <row r="283" spans="1:32" x14ac:dyDescent="0.25">
      <c r="A283" s="175" t="s">
        <v>443</v>
      </c>
      <c r="B283" s="175" t="s">
        <v>356</v>
      </c>
      <c r="C283" s="175" t="s">
        <v>213</v>
      </c>
      <c r="D283" s="175">
        <v>20160811</v>
      </c>
      <c r="E283" s="175" t="s">
        <v>552</v>
      </c>
      <c r="F283" s="175">
        <v>45000</v>
      </c>
      <c r="G283" s="175">
        <v>101.78400000000001</v>
      </c>
      <c r="H283" s="175">
        <v>1.082309</v>
      </c>
      <c r="I283" s="175"/>
      <c r="J283" s="175">
        <v>2016</v>
      </c>
      <c r="K283" s="175">
        <v>8</v>
      </c>
      <c r="L283" s="175">
        <v>11</v>
      </c>
      <c r="M283" s="178">
        <v>42593</v>
      </c>
      <c r="N283" s="177">
        <f t="shared" si="4"/>
        <v>42593.542060185187</v>
      </c>
      <c r="O283" s="175">
        <v>101.78400000000001</v>
      </c>
      <c r="P283" s="175">
        <v>1.082309</v>
      </c>
      <c r="Q283" s="175" t="s">
        <v>356</v>
      </c>
      <c r="AF283" s="175"/>
    </row>
    <row r="284" spans="1:32" x14ac:dyDescent="0.25">
      <c r="A284" s="175" t="s">
        <v>443</v>
      </c>
      <c r="B284" s="175" t="s">
        <v>356</v>
      </c>
      <c r="C284" s="175" t="s">
        <v>213</v>
      </c>
      <c r="D284" s="175">
        <v>20160811</v>
      </c>
      <c r="E284" s="175" t="s">
        <v>552</v>
      </c>
      <c r="F284" s="175">
        <v>45000</v>
      </c>
      <c r="G284" s="175">
        <v>101.684</v>
      </c>
      <c r="H284" s="175">
        <v>1.1910849999999999</v>
      </c>
      <c r="I284" s="175"/>
      <c r="J284" s="175">
        <v>2016</v>
      </c>
      <c r="K284" s="175">
        <v>8</v>
      </c>
      <c r="L284" s="175">
        <v>11</v>
      </c>
      <c r="M284" s="178">
        <v>42593</v>
      </c>
      <c r="N284" s="177">
        <f t="shared" si="4"/>
        <v>42593.542060185187</v>
      </c>
      <c r="O284" s="175">
        <v>101.684</v>
      </c>
      <c r="P284" s="175">
        <v>1.1910849999999999</v>
      </c>
      <c r="Q284" s="175" t="s">
        <v>356</v>
      </c>
      <c r="AF284" s="175"/>
    </row>
    <row r="285" spans="1:32" x14ac:dyDescent="0.25">
      <c r="A285" s="175" t="s">
        <v>443</v>
      </c>
      <c r="B285" s="175" t="s">
        <v>356</v>
      </c>
      <c r="C285" s="175" t="s">
        <v>213</v>
      </c>
      <c r="D285" s="175">
        <v>20160811</v>
      </c>
      <c r="E285" s="175" t="s">
        <v>552</v>
      </c>
      <c r="F285" s="175">
        <v>45000</v>
      </c>
      <c r="G285" s="175">
        <v>101.78400000000001</v>
      </c>
      <c r="H285" s="175">
        <v>1.082309</v>
      </c>
      <c r="I285" s="175"/>
      <c r="J285" s="175">
        <v>2016</v>
      </c>
      <c r="K285" s="175">
        <v>8</v>
      </c>
      <c r="L285" s="175">
        <v>11</v>
      </c>
      <c r="M285" s="178">
        <v>42593</v>
      </c>
      <c r="N285" s="177">
        <f t="shared" si="4"/>
        <v>42593.542060185187</v>
      </c>
      <c r="O285" s="175">
        <v>101.78400000000001</v>
      </c>
      <c r="P285" s="175">
        <v>1.082309</v>
      </c>
      <c r="Q285" s="175" t="s">
        <v>356</v>
      </c>
      <c r="AF285" s="175"/>
    </row>
    <row r="286" spans="1:32" x14ac:dyDescent="0.25">
      <c r="A286" s="175" t="s">
        <v>443</v>
      </c>
      <c r="B286" s="175" t="s">
        <v>356</v>
      </c>
      <c r="C286" s="175" t="s">
        <v>213</v>
      </c>
      <c r="D286" s="175">
        <v>20160811</v>
      </c>
      <c r="E286" s="175" t="s">
        <v>553</v>
      </c>
      <c r="F286" s="175">
        <v>100000</v>
      </c>
      <c r="G286" s="175">
        <v>101.88200000000001</v>
      </c>
      <c r="H286" s="175">
        <v>0.97587000000000002</v>
      </c>
      <c r="I286" s="175"/>
      <c r="J286" s="175">
        <v>2016</v>
      </c>
      <c r="K286" s="175">
        <v>8</v>
      </c>
      <c r="L286" s="175">
        <v>11</v>
      </c>
      <c r="M286" s="178">
        <v>42593</v>
      </c>
      <c r="N286" s="177">
        <f t="shared" si="4"/>
        <v>42593.626608796294</v>
      </c>
      <c r="O286" s="175">
        <v>101.88200000000001</v>
      </c>
      <c r="P286" s="175">
        <v>0.97587000000000002</v>
      </c>
      <c r="Q286" s="175" t="s">
        <v>356</v>
      </c>
      <c r="AF286" s="175"/>
    </row>
    <row r="287" spans="1:32" x14ac:dyDescent="0.25">
      <c r="A287" s="175" t="s">
        <v>443</v>
      </c>
      <c r="B287" s="175" t="s">
        <v>356</v>
      </c>
      <c r="C287" s="175" t="s">
        <v>213</v>
      </c>
      <c r="D287" s="175">
        <v>20160811</v>
      </c>
      <c r="E287" s="175" t="s">
        <v>553</v>
      </c>
      <c r="F287" s="175">
        <v>100000</v>
      </c>
      <c r="G287" s="175">
        <v>101.884</v>
      </c>
      <c r="H287" s="175">
        <v>0.97369899999999998</v>
      </c>
      <c r="I287" s="175"/>
      <c r="J287" s="175">
        <v>2016</v>
      </c>
      <c r="K287" s="175">
        <v>8</v>
      </c>
      <c r="L287" s="175">
        <v>11</v>
      </c>
      <c r="M287" s="178">
        <v>42593</v>
      </c>
      <c r="N287" s="177">
        <f t="shared" si="4"/>
        <v>42593.626608796294</v>
      </c>
      <c r="O287" s="175">
        <v>101.884</v>
      </c>
      <c r="P287" s="175">
        <v>0.97369899999999998</v>
      </c>
      <c r="Q287" s="175" t="s">
        <v>356</v>
      </c>
      <c r="AF287" s="175"/>
    </row>
    <row r="288" spans="1:32" x14ac:dyDescent="0.25">
      <c r="A288" s="175" t="s">
        <v>443</v>
      </c>
      <c r="B288" s="175" t="s">
        <v>356</v>
      </c>
      <c r="C288" s="175" t="s">
        <v>213</v>
      </c>
      <c r="D288" s="175">
        <v>20160811</v>
      </c>
      <c r="E288" s="175" t="s">
        <v>553</v>
      </c>
      <c r="F288" s="175">
        <v>100000</v>
      </c>
      <c r="G288" s="175">
        <v>102.004</v>
      </c>
      <c r="H288" s="175">
        <v>0.84358500000000003</v>
      </c>
      <c r="I288" s="175"/>
      <c r="J288" s="175">
        <v>2016</v>
      </c>
      <c r="K288" s="175">
        <v>8</v>
      </c>
      <c r="L288" s="175">
        <v>11</v>
      </c>
      <c r="M288" s="178">
        <v>42593</v>
      </c>
      <c r="N288" s="177">
        <f t="shared" si="4"/>
        <v>42593.626608796294</v>
      </c>
      <c r="O288" s="175">
        <v>102.004</v>
      </c>
      <c r="P288" s="175">
        <v>0.84358500000000003</v>
      </c>
      <c r="Q288" s="175" t="s">
        <v>356</v>
      </c>
      <c r="AF288" s="175"/>
    </row>
    <row r="289" spans="1:32" x14ac:dyDescent="0.25">
      <c r="A289" s="175" t="s">
        <v>443</v>
      </c>
      <c r="B289" s="175" t="s">
        <v>356</v>
      </c>
      <c r="C289" s="175" t="s">
        <v>213</v>
      </c>
      <c r="D289" s="175">
        <v>20160812</v>
      </c>
      <c r="E289" s="175" t="s">
        <v>554</v>
      </c>
      <c r="F289" s="175">
        <v>10000</v>
      </c>
      <c r="G289" s="175">
        <v>102.008</v>
      </c>
      <c r="H289" s="175">
        <v>0.83263200000000004</v>
      </c>
      <c r="I289" s="175"/>
      <c r="J289" s="175">
        <v>2016</v>
      </c>
      <c r="K289" s="175">
        <v>8</v>
      </c>
      <c r="L289" s="175">
        <v>12</v>
      </c>
      <c r="M289" s="178">
        <v>42594</v>
      </c>
      <c r="N289" s="177">
        <f t="shared" si="4"/>
        <v>42594.440347222226</v>
      </c>
      <c r="O289" s="175">
        <v>102.008</v>
      </c>
      <c r="P289" s="175">
        <v>0.83263200000000004</v>
      </c>
      <c r="Q289" s="175" t="s">
        <v>356</v>
      </c>
      <c r="AF289" s="175"/>
    </row>
    <row r="290" spans="1:32" x14ac:dyDescent="0.25">
      <c r="A290" s="175" t="s">
        <v>443</v>
      </c>
      <c r="B290" s="175" t="s">
        <v>356</v>
      </c>
      <c r="C290" s="175" t="s">
        <v>213</v>
      </c>
      <c r="D290" s="175">
        <v>20160812</v>
      </c>
      <c r="E290" s="175" t="s">
        <v>554</v>
      </c>
      <c r="F290" s="175">
        <v>10000</v>
      </c>
      <c r="G290" s="175">
        <v>101.908</v>
      </c>
      <c r="H290" s="175">
        <v>0.94135800000000003</v>
      </c>
      <c r="I290" s="175"/>
      <c r="J290" s="175">
        <v>2016</v>
      </c>
      <c r="K290" s="175">
        <v>8</v>
      </c>
      <c r="L290" s="175">
        <v>12</v>
      </c>
      <c r="M290" s="178">
        <v>42594</v>
      </c>
      <c r="N290" s="177">
        <f t="shared" si="4"/>
        <v>42594.440347222226</v>
      </c>
      <c r="O290" s="175">
        <v>101.908</v>
      </c>
      <c r="P290" s="175">
        <v>0.94135800000000003</v>
      </c>
      <c r="Q290" s="175" t="s">
        <v>356</v>
      </c>
      <c r="AF290" s="175"/>
    </row>
    <row r="291" spans="1:32" x14ac:dyDescent="0.25">
      <c r="A291" s="175" t="s">
        <v>443</v>
      </c>
      <c r="B291" s="175" t="s">
        <v>356</v>
      </c>
      <c r="C291" s="175" t="s">
        <v>213</v>
      </c>
      <c r="D291" s="175">
        <v>20160812</v>
      </c>
      <c r="E291" s="175" t="s">
        <v>554</v>
      </c>
      <c r="F291" s="175">
        <v>10000</v>
      </c>
      <c r="G291" s="175">
        <v>101.908</v>
      </c>
      <c r="H291" s="175">
        <v>0.94135800000000003</v>
      </c>
      <c r="I291" s="175"/>
      <c r="J291" s="175">
        <v>2016</v>
      </c>
      <c r="K291" s="175">
        <v>8</v>
      </c>
      <c r="L291" s="175">
        <v>12</v>
      </c>
      <c r="M291" s="178">
        <v>42594</v>
      </c>
      <c r="N291" s="177">
        <f t="shared" si="4"/>
        <v>42594.440347222226</v>
      </c>
      <c r="O291" s="175">
        <v>101.908</v>
      </c>
      <c r="P291" s="175">
        <v>0.94135800000000003</v>
      </c>
      <c r="Q291" s="175" t="s">
        <v>356</v>
      </c>
      <c r="AF291" s="175"/>
    </row>
    <row r="292" spans="1:32" x14ac:dyDescent="0.25">
      <c r="A292" s="175" t="s">
        <v>443</v>
      </c>
      <c r="B292" s="175" t="s">
        <v>356</v>
      </c>
      <c r="C292" s="175" t="s">
        <v>213</v>
      </c>
      <c r="D292" s="175">
        <v>20160812</v>
      </c>
      <c r="E292" s="175" t="s">
        <v>555</v>
      </c>
      <c r="F292" s="175">
        <v>100000</v>
      </c>
      <c r="G292" s="175">
        <v>102.005</v>
      </c>
      <c r="H292" s="175">
        <v>0.83589100000000005</v>
      </c>
      <c r="I292" s="175"/>
      <c r="J292" s="175">
        <v>2016</v>
      </c>
      <c r="K292" s="175">
        <v>8</v>
      </c>
      <c r="L292" s="175">
        <v>12</v>
      </c>
      <c r="M292" s="178">
        <v>42594</v>
      </c>
      <c r="N292" s="177">
        <f t="shared" si="4"/>
        <v>42594.458055555559</v>
      </c>
      <c r="O292" s="175">
        <v>102.005</v>
      </c>
      <c r="P292" s="175">
        <v>0.83589100000000005</v>
      </c>
      <c r="Q292" s="175" t="s">
        <v>356</v>
      </c>
      <c r="AF292" s="175"/>
    </row>
    <row r="293" spans="1:32" x14ac:dyDescent="0.25">
      <c r="A293" s="175" t="s">
        <v>443</v>
      </c>
      <c r="B293" s="175" t="s">
        <v>356</v>
      </c>
      <c r="C293" s="175" t="s">
        <v>213</v>
      </c>
      <c r="D293" s="175">
        <v>20160812</v>
      </c>
      <c r="E293" s="175" t="s">
        <v>555</v>
      </c>
      <c r="F293" s="175">
        <v>100000</v>
      </c>
      <c r="G293" s="175">
        <v>101.905</v>
      </c>
      <c r="H293" s="175">
        <v>0.94462299999999999</v>
      </c>
      <c r="I293" s="175"/>
      <c r="J293" s="175">
        <v>2016</v>
      </c>
      <c r="K293" s="175">
        <v>8</v>
      </c>
      <c r="L293" s="175">
        <v>12</v>
      </c>
      <c r="M293" s="178">
        <v>42594</v>
      </c>
      <c r="N293" s="177">
        <f t="shared" si="4"/>
        <v>42594.458055555559</v>
      </c>
      <c r="O293" s="175">
        <v>101.905</v>
      </c>
      <c r="P293" s="175">
        <v>0.94462299999999999</v>
      </c>
      <c r="Q293" s="175" t="s">
        <v>356</v>
      </c>
      <c r="AF293" s="175"/>
    </row>
    <row r="294" spans="1:32" x14ac:dyDescent="0.25">
      <c r="A294" s="175" t="s">
        <v>443</v>
      </c>
      <c r="B294" s="175" t="s">
        <v>356</v>
      </c>
      <c r="C294" s="175" t="s">
        <v>213</v>
      </c>
      <c r="D294" s="175">
        <v>20160812</v>
      </c>
      <c r="E294" s="175" t="s">
        <v>556</v>
      </c>
      <c r="F294" s="175">
        <v>30000</v>
      </c>
      <c r="G294" s="175">
        <v>101.89400000000001</v>
      </c>
      <c r="H294" s="175">
        <v>0.95659300000000003</v>
      </c>
      <c r="I294" s="175"/>
      <c r="J294" s="175">
        <v>2016</v>
      </c>
      <c r="K294" s="175">
        <v>8</v>
      </c>
      <c r="L294" s="175">
        <v>12</v>
      </c>
      <c r="M294" s="178">
        <v>42594</v>
      </c>
      <c r="N294" s="177">
        <f t="shared" si="4"/>
        <v>42594.674537037034</v>
      </c>
      <c r="O294" s="175">
        <v>101.89400000000001</v>
      </c>
      <c r="P294" s="175">
        <v>0.95659300000000003</v>
      </c>
      <c r="Q294" s="175" t="s">
        <v>356</v>
      </c>
      <c r="AF294" s="175"/>
    </row>
    <row r="295" spans="1:32" x14ac:dyDescent="0.25">
      <c r="A295" s="175" t="s">
        <v>443</v>
      </c>
      <c r="B295" s="175" t="s">
        <v>356</v>
      </c>
      <c r="C295" s="175" t="s">
        <v>213</v>
      </c>
      <c r="D295" s="175">
        <v>20160812</v>
      </c>
      <c r="E295" s="175" t="s">
        <v>556</v>
      </c>
      <c r="F295" s="175">
        <v>30000</v>
      </c>
      <c r="G295" s="175">
        <v>101.994</v>
      </c>
      <c r="H295" s="175">
        <v>0.84784400000000004</v>
      </c>
      <c r="I295" s="175"/>
      <c r="J295" s="175">
        <v>2016</v>
      </c>
      <c r="K295" s="175">
        <v>8</v>
      </c>
      <c r="L295" s="175">
        <v>12</v>
      </c>
      <c r="M295" s="178">
        <v>42594</v>
      </c>
      <c r="N295" s="177">
        <f t="shared" si="4"/>
        <v>42594.674537037034</v>
      </c>
      <c r="O295" s="175">
        <v>101.994</v>
      </c>
      <c r="P295" s="175">
        <v>0.84784400000000004</v>
      </c>
      <c r="Q295" s="175" t="s">
        <v>356</v>
      </c>
      <c r="AF295" s="175"/>
    </row>
    <row r="296" spans="1:32" x14ac:dyDescent="0.25">
      <c r="A296" s="175" t="s">
        <v>443</v>
      </c>
      <c r="B296" s="175" t="s">
        <v>356</v>
      </c>
      <c r="C296" s="175" t="s">
        <v>213</v>
      </c>
      <c r="D296" s="175">
        <v>20160812</v>
      </c>
      <c r="E296" s="175" t="s">
        <v>556</v>
      </c>
      <c r="F296" s="175">
        <v>30000</v>
      </c>
      <c r="G296" s="175">
        <v>101.89400000000001</v>
      </c>
      <c r="H296" s="175">
        <v>0.95659300000000003</v>
      </c>
      <c r="I296" s="175"/>
      <c r="J296" s="175">
        <v>2016</v>
      </c>
      <c r="K296" s="175">
        <v>8</v>
      </c>
      <c r="L296" s="175">
        <v>12</v>
      </c>
      <c r="M296" s="178">
        <v>42594</v>
      </c>
      <c r="N296" s="177">
        <f t="shared" si="4"/>
        <v>42594.674537037034</v>
      </c>
      <c r="O296" s="175">
        <v>101.89400000000001</v>
      </c>
      <c r="P296" s="175">
        <v>0.95659300000000003</v>
      </c>
      <c r="Q296" s="175" t="s">
        <v>356</v>
      </c>
      <c r="AF296" s="175"/>
    </row>
    <row r="297" spans="1:32" x14ac:dyDescent="0.25">
      <c r="A297" s="175" t="s">
        <v>443</v>
      </c>
      <c r="B297" s="175" t="s">
        <v>356</v>
      </c>
      <c r="C297" s="175" t="s">
        <v>213</v>
      </c>
      <c r="D297" s="175">
        <v>20160815</v>
      </c>
      <c r="E297" s="175" t="s">
        <v>557</v>
      </c>
      <c r="F297" s="175">
        <v>25000</v>
      </c>
      <c r="G297" s="175">
        <v>101.758</v>
      </c>
      <c r="H297" s="175">
        <v>1.0989059999999999</v>
      </c>
      <c r="I297" s="175"/>
      <c r="J297" s="175">
        <v>2016</v>
      </c>
      <c r="K297" s="175">
        <v>8</v>
      </c>
      <c r="L297" s="175">
        <v>15</v>
      </c>
      <c r="M297" s="178">
        <v>42597</v>
      </c>
      <c r="N297" s="177">
        <f t="shared" si="4"/>
        <v>42597.509409722225</v>
      </c>
      <c r="O297" s="175">
        <v>101.758</v>
      </c>
      <c r="P297" s="175">
        <v>1.0989059999999999</v>
      </c>
      <c r="Q297" s="175" t="s">
        <v>356</v>
      </c>
      <c r="AF297" s="175"/>
    </row>
    <row r="298" spans="1:32" x14ac:dyDescent="0.25">
      <c r="A298" s="175" t="s">
        <v>443</v>
      </c>
      <c r="B298" s="175" t="s">
        <v>356</v>
      </c>
      <c r="C298" s="175" t="s">
        <v>213</v>
      </c>
      <c r="D298" s="175">
        <v>20160815</v>
      </c>
      <c r="E298" s="175" t="s">
        <v>557</v>
      </c>
      <c r="F298" s="175">
        <v>25000</v>
      </c>
      <c r="G298" s="175">
        <v>101.708</v>
      </c>
      <c r="H298" s="175">
        <v>1.153618</v>
      </c>
      <c r="I298" s="175"/>
      <c r="J298" s="175">
        <v>2016</v>
      </c>
      <c r="K298" s="175">
        <v>8</v>
      </c>
      <c r="L298" s="175">
        <v>15</v>
      </c>
      <c r="M298" s="178">
        <v>42597</v>
      </c>
      <c r="N298" s="177">
        <f t="shared" si="4"/>
        <v>42597.509409722225</v>
      </c>
      <c r="O298" s="175">
        <v>101.708</v>
      </c>
      <c r="P298" s="175">
        <v>1.153618</v>
      </c>
      <c r="Q298" s="175" t="s">
        <v>356</v>
      </c>
      <c r="AF298" s="175"/>
    </row>
    <row r="299" spans="1:32" x14ac:dyDescent="0.25">
      <c r="A299" s="175" t="s">
        <v>443</v>
      </c>
      <c r="B299" s="175" t="s">
        <v>356</v>
      </c>
      <c r="C299" s="175" t="s">
        <v>213</v>
      </c>
      <c r="D299" s="175">
        <v>20160815</v>
      </c>
      <c r="E299" s="175" t="s">
        <v>557</v>
      </c>
      <c r="F299" s="175">
        <v>25000</v>
      </c>
      <c r="G299" s="175">
        <v>101.708</v>
      </c>
      <c r="H299" s="175">
        <v>1.153618</v>
      </c>
      <c r="I299" s="175"/>
      <c r="J299" s="175">
        <v>2016</v>
      </c>
      <c r="K299" s="175">
        <v>8</v>
      </c>
      <c r="L299" s="175">
        <v>15</v>
      </c>
      <c r="M299" s="178">
        <v>42597</v>
      </c>
      <c r="N299" s="177">
        <f t="shared" si="4"/>
        <v>42597.509409722225</v>
      </c>
      <c r="O299" s="175">
        <v>101.708</v>
      </c>
      <c r="P299" s="175">
        <v>1.153618</v>
      </c>
      <c r="Q299" s="175" t="s">
        <v>356</v>
      </c>
      <c r="AF299" s="175"/>
    </row>
    <row r="300" spans="1:32" x14ac:dyDescent="0.25">
      <c r="A300" s="175" t="s">
        <v>443</v>
      </c>
      <c r="B300" s="175" t="s">
        <v>356</v>
      </c>
      <c r="C300" s="175" t="s">
        <v>213</v>
      </c>
      <c r="D300" s="175">
        <v>20160816</v>
      </c>
      <c r="E300" s="175" t="s">
        <v>558</v>
      </c>
      <c r="F300" s="175">
        <v>25000</v>
      </c>
      <c r="G300" s="175">
        <v>101.801</v>
      </c>
      <c r="H300" s="175">
        <v>1.04586</v>
      </c>
      <c r="I300" s="175"/>
      <c r="J300" s="175">
        <v>2016</v>
      </c>
      <c r="K300" s="175">
        <v>8</v>
      </c>
      <c r="L300" s="175">
        <v>16</v>
      </c>
      <c r="M300" s="178">
        <v>42598</v>
      </c>
      <c r="N300" s="177">
        <f t="shared" si="4"/>
        <v>42598.425486111111</v>
      </c>
      <c r="O300" s="175">
        <v>101.801</v>
      </c>
      <c r="P300" s="175">
        <v>1.04586</v>
      </c>
      <c r="Q300" s="175" t="s">
        <v>356</v>
      </c>
      <c r="AF300" s="175"/>
    </row>
    <row r="301" spans="1:32" x14ac:dyDescent="0.25">
      <c r="A301" s="175" t="s">
        <v>443</v>
      </c>
      <c r="B301" s="175" t="s">
        <v>356</v>
      </c>
      <c r="C301" s="175" t="s">
        <v>213</v>
      </c>
      <c r="D301" s="175">
        <v>20160816</v>
      </c>
      <c r="E301" s="175" t="s">
        <v>558</v>
      </c>
      <c r="F301" s="175">
        <v>25000</v>
      </c>
      <c r="G301" s="175">
        <v>101.901</v>
      </c>
      <c r="H301" s="175">
        <v>0.93630800000000003</v>
      </c>
      <c r="I301" s="175"/>
      <c r="J301" s="175">
        <v>2016</v>
      </c>
      <c r="K301" s="175">
        <v>8</v>
      </c>
      <c r="L301" s="175">
        <v>16</v>
      </c>
      <c r="M301" s="178">
        <v>42598</v>
      </c>
      <c r="N301" s="177">
        <f t="shared" si="4"/>
        <v>42598.425486111111</v>
      </c>
      <c r="O301" s="175">
        <v>101.901</v>
      </c>
      <c r="P301" s="175">
        <v>0.93630800000000003</v>
      </c>
      <c r="Q301" s="175" t="s">
        <v>356</v>
      </c>
      <c r="AF301" s="175"/>
    </row>
    <row r="302" spans="1:32" x14ac:dyDescent="0.25">
      <c r="A302" s="175" t="s">
        <v>443</v>
      </c>
      <c r="B302" s="175" t="s">
        <v>356</v>
      </c>
      <c r="C302" s="175" t="s">
        <v>213</v>
      </c>
      <c r="D302" s="175">
        <v>20160816</v>
      </c>
      <c r="E302" s="175" t="s">
        <v>559</v>
      </c>
      <c r="F302" s="175">
        <v>100000</v>
      </c>
      <c r="G302" s="175">
        <v>101.794</v>
      </c>
      <c r="H302" s="175">
        <v>1.0535350000000001</v>
      </c>
      <c r="I302" s="175"/>
      <c r="J302" s="175">
        <v>2016</v>
      </c>
      <c r="K302" s="175">
        <v>8</v>
      </c>
      <c r="L302" s="175">
        <v>16</v>
      </c>
      <c r="M302" s="178">
        <v>42598</v>
      </c>
      <c r="N302" s="177">
        <f t="shared" si="4"/>
        <v>42598.442939814813</v>
      </c>
      <c r="O302" s="175">
        <v>101.794</v>
      </c>
      <c r="P302" s="175">
        <v>1.0535350000000001</v>
      </c>
      <c r="Q302" s="175" t="s">
        <v>356</v>
      </c>
      <c r="AF302" s="175"/>
    </row>
    <row r="303" spans="1:32" x14ac:dyDescent="0.25">
      <c r="A303" s="175" t="s">
        <v>443</v>
      </c>
      <c r="B303" s="175" t="s">
        <v>356</v>
      </c>
      <c r="C303" s="175" t="s">
        <v>213</v>
      </c>
      <c r="D303" s="175">
        <v>20160816</v>
      </c>
      <c r="E303" s="175" t="s">
        <v>559</v>
      </c>
      <c r="F303" s="175">
        <v>100000</v>
      </c>
      <c r="G303" s="175">
        <v>101.794</v>
      </c>
      <c r="H303" s="175">
        <v>1.0535350000000001</v>
      </c>
      <c r="I303" s="175"/>
      <c r="J303" s="175">
        <v>2016</v>
      </c>
      <c r="K303" s="175">
        <v>8</v>
      </c>
      <c r="L303" s="175">
        <v>16</v>
      </c>
      <c r="M303" s="178">
        <v>42598</v>
      </c>
      <c r="N303" s="177">
        <f t="shared" si="4"/>
        <v>42598.442939814813</v>
      </c>
      <c r="O303" s="175">
        <v>101.794</v>
      </c>
      <c r="P303" s="175">
        <v>1.0535350000000001</v>
      </c>
      <c r="Q303" s="175" t="s">
        <v>356</v>
      </c>
      <c r="AF303" s="175"/>
    </row>
    <row r="304" spans="1:32" x14ac:dyDescent="0.25">
      <c r="A304" s="175" t="s">
        <v>443</v>
      </c>
      <c r="B304" s="175" t="s">
        <v>356</v>
      </c>
      <c r="C304" s="175" t="s">
        <v>213</v>
      </c>
      <c r="D304" s="175">
        <v>20160816</v>
      </c>
      <c r="E304" s="175" t="s">
        <v>560</v>
      </c>
      <c r="F304" s="175">
        <v>100000</v>
      </c>
      <c r="G304" s="175">
        <v>101.794</v>
      </c>
      <c r="H304" s="175">
        <v>1.0535350000000001</v>
      </c>
      <c r="I304" s="175"/>
      <c r="J304" s="175">
        <v>2016</v>
      </c>
      <c r="K304" s="175">
        <v>8</v>
      </c>
      <c r="L304" s="175">
        <v>16</v>
      </c>
      <c r="M304" s="178">
        <v>42598</v>
      </c>
      <c r="N304" s="177">
        <f t="shared" si="4"/>
        <v>42598.443171296298</v>
      </c>
      <c r="O304" s="175">
        <v>101.794</v>
      </c>
      <c r="P304" s="175">
        <v>1.0535350000000001</v>
      </c>
      <c r="Q304" s="175" t="s">
        <v>356</v>
      </c>
      <c r="AF304" s="175"/>
    </row>
    <row r="305" spans="1:32" x14ac:dyDescent="0.25">
      <c r="A305" s="175" t="s">
        <v>443</v>
      </c>
      <c r="B305" s="175" t="s">
        <v>356</v>
      </c>
      <c r="C305" s="175" t="s">
        <v>213</v>
      </c>
      <c r="D305" s="175">
        <v>20160816</v>
      </c>
      <c r="E305" s="175" t="s">
        <v>561</v>
      </c>
      <c r="F305" s="175">
        <v>745000</v>
      </c>
      <c r="G305" s="175">
        <v>101.751</v>
      </c>
      <c r="H305" s="175">
        <v>1.100698</v>
      </c>
      <c r="I305" s="175"/>
      <c r="J305" s="175">
        <v>2016</v>
      </c>
      <c r="K305" s="175">
        <v>8</v>
      </c>
      <c r="L305" s="175">
        <v>16</v>
      </c>
      <c r="M305" s="178">
        <v>42598</v>
      </c>
      <c r="N305" s="177">
        <f t="shared" si="4"/>
        <v>42598.538912037038</v>
      </c>
      <c r="O305" s="175">
        <v>101.751</v>
      </c>
      <c r="P305" s="175">
        <v>1.100698</v>
      </c>
      <c r="Q305" s="175" t="s">
        <v>356</v>
      </c>
      <c r="AF305" s="175"/>
    </row>
    <row r="306" spans="1:32" x14ac:dyDescent="0.25">
      <c r="A306" s="175" t="s">
        <v>443</v>
      </c>
      <c r="B306" s="175" t="s">
        <v>356</v>
      </c>
      <c r="C306" s="175" t="s">
        <v>213</v>
      </c>
      <c r="D306" s="175">
        <v>20160816</v>
      </c>
      <c r="E306" s="175" t="s">
        <v>561</v>
      </c>
      <c r="F306" s="175">
        <v>745000</v>
      </c>
      <c r="G306" s="175">
        <v>101.751</v>
      </c>
      <c r="H306" s="175">
        <v>1.100698</v>
      </c>
      <c r="I306" s="175"/>
      <c r="J306" s="175">
        <v>2016</v>
      </c>
      <c r="K306" s="175">
        <v>8</v>
      </c>
      <c r="L306" s="175">
        <v>16</v>
      </c>
      <c r="M306" s="178">
        <v>42598</v>
      </c>
      <c r="N306" s="177">
        <f t="shared" si="4"/>
        <v>42598.538912037038</v>
      </c>
      <c r="O306" s="175">
        <v>101.751</v>
      </c>
      <c r="P306" s="175">
        <v>1.100698</v>
      </c>
      <c r="Q306" s="175" t="s">
        <v>356</v>
      </c>
      <c r="AF306" s="175"/>
    </row>
    <row r="307" spans="1:32" x14ac:dyDescent="0.25">
      <c r="A307" s="175" t="s">
        <v>443</v>
      </c>
      <c r="B307" s="175" t="s">
        <v>356</v>
      </c>
      <c r="C307" s="175" t="s">
        <v>213</v>
      </c>
      <c r="D307" s="175">
        <v>20160817</v>
      </c>
      <c r="E307" s="175" t="s">
        <v>562</v>
      </c>
      <c r="F307" s="175">
        <v>25000</v>
      </c>
      <c r="G307" s="175">
        <v>101.70099999999999</v>
      </c>
      <c r="H307" s="175">
        <v>1.1382669999999999</v>
      </c>
      <c r="I307" s="175"/>
      <c r="J307" s="175">
        <v>2016</v>
      </c>
      <c r="K307" s="175">
        <v>8</v>
      </c>
      <c r="L307" s="175">
        <v>17</v>
      </c>
      <c r="M307" s="178">
        <v>42599</v>
      </c>
      <c r="N307" s="177">
        <f t="shared" si="4"/>
        <v>42599.449895833335</v>
      </c>
      <c r="O307" s="175">
        <v>101.70099999999999</v>
      </c>
      <c r="P307" s="175">
        <v>1.1382669999999999</v>
      </c>
      <c r="Q307" s="175" t="s">
        <v>356</v>
      </c>
      <c r="AF307" s="175"/>
    </row>
    <row r="308" spans="1:32" x14ac:dyDescent="0.25">
      <c r="A308" s="175" t="s">
        <v>443</v>
      </c>
      <c r="B308" s="175" t="s">
        <v>356</v>
      </c>
      <c r="C308" s="175" t="s">
        <v>213</v>
      </c>
      <c r="D308" s="175">
        <v>20160818</v>
      </c>
      <c r="E308" s="175" t="s">
        <v>563</v>
      </c>
      <c r="F308" s="175">
        <v>25000</v>
      </c>
      <c r="G308" s="175">
        <v>101.7679</v>
      </c>
      <c r="H308" s="175">
        <v>1.058119</v>
      </c>
      <c r="I308" s="175"/>
      <c r="J308" s="175">
        <v>2016</v>
      </c>
      <c r="K308" s="175">
        <v>8</v>
      </c>
      <c r="L308" s="175">
        <v>18</v>
      </c>
      <c r="M308" s="178">
        <v>42600</v>
      </c>
      <c r="N308" s="177">
        <f t="shared" si="4"/>
        <v>42600.658333333333</v>
      </c>
      <c r="O308" s="175">
        <v>101.7679</v>
      </c>
      <c r="P308" s="175">
        <v>1.058119</v>
      </c>
      <c r="Q308" s="175" t="s">
        <v>356</v>
      </c>
      <c r="AF308" s="175"/>
    </row>
    <row r="309" spans="1:32" x14ac:dyDescent="0.25">
      <c r="A309" s="175" t="s">
        <v>443</v>
      </c>
      <c r="B309" s="175" t="s">
        <v>356</v>
      </c>
      <c r="C309" s="175" t="s">
        <v>213</v>
      </c>
      <c r="D309" s="175">
        <v>20160818</v>
      </c>
      <c r="E309" s="175" t="s">
        <v>564</v>
      </c>
      <c r="F309" s="175">
        <v>25000</v>
      </c>
      <c r="G309" s="175">
        <v>101.767</v>
      </c>
      <c r="H309" s="175">
        <v>1.0591189999999999</v>
      </c>
      <c r="I309" s="175"/>
      <c r="J309" s="175">
        <v>2016</v>
      </c>
      <c r="K309" s="175">
        <v>8</v>
      </c>
      <c r="L309" s="175">
        <v>18</v>
      </c>
      <c r="M309" s="178">
        <v>42600</v>
      </c>
      <c r="N309" s="177">
        <f t="shared" si="4"/>
        <v>42600.658449074072</v>
      </c>
      <c r="O309" s="175">
        <v>101.767</v>
      </c>
      <c r="P309" s="175">
        <v>1.0591189999999999</v>
      </c>
      <c r="Q309" s="175" t="s">
        <v>356</v>
      </c>
      <c r="AF309" s="175"/>
    </row>
    <row r="310" spans="1:32" x14ac:dyDescent="0.25">
      <c r="A310" s="175" t="s">
        <v>443</v>
      </c>
      <c r="B310" s="175" t="s">
        <v>356</v>
      </c>
      <c r="C310" s="175" t="s">
        <v>213</v>
      </c>
      <c r="D310" s="175">
        <v>20160819</v>
      </c>
      <c r="E310" s="175" t="s">
        <v>565</v>
      </c>
      <c r="F310" s="175">
        <v>3000</v>
      </c>
      <c r="G310" s="175">
        <v>101.71599999999999</v>
      </c>
      <c r="H310" s="175">
        <v>1.1098319999999999</v>
      </c>
      <c r="I310" s="175"/>
      <c r="J310" s="175">
        <v>2016</v>
      </c>
      <c r="K310" s="175">
        <v>8</v>
      </c>
      <c r="L310" s="175">
        <v>19</v>
      </c>
      <c r="M310" s="178">
        <v>42601</v>
      </c>
      <c r="N310" s="177">
        <f t="shared" si="4"/>
        <v>42601.347187500003</v>
      </c>
      <c r="O310" s="175">
        <v>101.71599999999999</v>
      </c>
      <c r="P310" s="175">
        <v>1.1098319999999999</v>
      </c>
      <c r="Q310" s="175" t="s">
        <v>356</v>
      </c>
      <c r="AF310" s="175"/>
    </row>
    <row r="311" spans="1:32" x14ac:dyDescent="0.25">
      <c r="A311" s="175" t="s">
        <v>443</v>
      </c>
      <c r="B311" s="175" t="s">
        <v>356</v>
      </c>
      <c r="C311" s="175" t="s">
        <v>213</v>
      </c>
      <c r="D311" s="175">
        <v>20160819</v>
      </c>
      <c r="E311" s="175" t="s">
        <v>566</v>
      </c>
      <c r="F311" s="175">
        <v>3000</v>
      </c>
      <c r="G311" s="175">
        <v>101.663</v>
      </c>
      <c r="H311" s="175">
        <v>1.16892</v>
      </c>
      <c r="I311" s="175"/>
      <c r="J311" s="175">
        <v>2016</v>
      </c>
      <c r="K311" s="175">
        <v>8</v>
      </c>
      <c r="L311" s="175">
        <v>19</v>
      </c>
      <c r="M311" s="178">
        <v>42601</v>
      </c>
      <c r="N311" s="177">
        <f t="shared" si="4"/>
        <v>42601.347488425927</v>
      </c>
      <c r="O311" s="175">
        <v>101.663</v>
      </c>
      <c r="P311" s="175">
        <v>1.16892</v>
      </c>
      <c r="Q311" s="175" t="s">
        <v>356</v>
      </c>
      <c r="AF311" s="175"/>
    </row>
    <row r="312" spans="1:32" x14ac:dyDescent="0.25">
      <c r="A312" s="175" t="s">
        <v>443</v>
      </c>
      <c r="B312" s="175" t="s">
        <v>356</v>
      </c>
      <c r="C312" s="175" t="s">
        <v>213</v>
      </c>
      <c r="D312" s="175">
        <v>20160819</v>
      </c>
      <c r="E312" s="175" t="s">
        <v>566</v>
      </c>
      <c r="F312" s="175">
        <v>3000</v>
      </c>
      <c r="G312" s="175">
        <v>101.663</v>
      </c>
      <c r="H312" s="175">
        <v>1.16892</v>
      </c>
      <c r="I312" s="175"/>
      <c r="J312" s="175">
        <v>2016</v>
      </c>
      <c r="K312" s="175">
        <v>8</v>
      </c>
      <c r="L312" s="175">
        <v>19</v>
      </c>
      <c r="M312" s="178">
        <v>42601</v>
      </c>
      <c r="N312" s="177">
        <f t="shared" si="4"/>
        <v>42601.347488425927</v>
      </c>
      <c r="O312" s="175">
        <v>101.663</v>
      </c>
      <c r="P312" s="175">
        <v>1.16892</v>
      </c>
      <c r="Q312" s="175" t="s">
        <v>356</v>
      </c>
      <c r="AF312" s="175"/>
    </row>
    <row r="313" spans="1:32" x14ac:dyDescent="0.25">
      <c r="A313" s="175" t="s">
        <v>443</v>
      </c>
      <c r="B313" s="175" t="s">
        <v>356</v>
      </c>
      <c r="C313" s="175" t="s">
        <v>213</v>
      </c>
      <c r="D313" s="175">
        <v>20160819</v>
      </c>
      <c r="E313" s="175" t="s">
        <v>567</v>
      </c>
      <c r="F313" s="175">
        <v>580000</v>
      </c>
      <c r="G313" s="175">
        <v>101.709</v>
      </c>
      <c r="H313" s="175">
        <v>1.1176330000000001</v>
      </c>
      <c r="I313" s="175"/>
      <c r="J313" s="175">
        <v>2016</v>
      </c>
      <c r="K313" s="175">
        <v>8</v>
      </c>
      <c r="L313" s="175">
        <v>19</v>
      </c>
      <c r="M313" s="178">
        <v>42601</v>
      </c>
      <c r="N313" s="177">
        <f t="shared" si="4"/>
        <v>42601.441111111111</v>
      </c>
      <c r="O313" s="175">
        <v>101.709</v>
      </c>
      <c r="P313" s="175">
        <v>1.1176330000000001</v>
      </c>
      <c r="Q313" s="175" t="s">
        <v>356</v>
      </c>
      <c r="AF313" s="175"/>
    </row>
    <row r="314" spans="1:32" x14ac:dyDescent="0.25">
      <c r="A314" s="175" t="s">
        <v>443</v>
      </c>
      <c r="B314" s="175" t="s">
        <v>356</v>
      </c>
      <c r="C314" s="175" t="s">
        <v>213</v>
      </c>
      <c r="D314" s="175">
        <v>20160823</v>
      </c>
      <c r="E314" s="175" t="s">
        <v>568</v>
      </c>
      <c r="F314" s="175">
        <v>25000</v>
      </c>
      <c r="G314" s="175">
        <v>101.729</v>
      </c>
      <c r="H314" s="175">
        <v>1.083294</v>
      </c>
      <c r="I314" s="175"/>
      <c r="J314" s="175">
        <v>2016</v>
      </c>
      <c r="K314" s="175">
        <v>8</v>
      </c>
      <c r="L314" s="175">
        <v>23</v>
      </c>
      <c r="M314" s="178">
        <v>42605</v>
      </c>
      <c r="N314" s="177">
        <f t="shared" si="4"/>
        <v>42605.400370370371</v>
      </c>
      <c r="O314" s="175">
        <v>101.729</v>
      </c>
      <c r="P314" s="175">
        <v>1.083294</v>
      </c>
      <c r="Q314" s="175" t="s">
        <v>356</v>
      </c>
      <c r="AF314" s="175"/>
    </row>
    <row r="315" spans="1:32" x14ac:dyDescent="0.25">
      <c r="A315" s="175" t="s">
        <v>443</v>
      </c>
      <c r="B315" s="175" t="s">
        <v>356</v>
      </c>
      <c r="C315" s="175" t="s">
        <v>213</v>
      </c>
      <c r="D315" s="175">
        <v>20160823</v>
      </c>
      <c r="E315" s="175" t="s">
        <v>568</v>
      </c>
      <c r="F315" s="175">
        <v>25000</v>
      </c>
      <c r="G315" s="175">
        <v>101.60899999999999</v>
      </c>
      <c r="H315" s="175">
        <v>1.217935</v>
      </c>
      <c r="I315" s="175"/>
      <c r="J315" s="175">
        <v>2016</v>
      </c>
      <c r="K315" s="175">
        <v>8</v>
      </c>
      <c r="L315" s="175">
        <v>23</v>
      </c>
      <c r="M315" s="178">
        <v>42605</v>
      </c>
      <c r="N315" s="177">
        <f t="shared" si="4"/>
        <v>42605.400370370371</v>
      </c>
      <c r="O315" s="175">
        <v>101.60899999999999</v>
      </c>
      <c r="P315" s="175">
        <v>1.217935</v>
      </c>
      <c r="Q315" s="175" t="s">
        <v>356</v>
      </c>
      <c r="AF315" s="175"/>
    </row>
    <row r="316" spans="1:32" x14ac:dyDescent="0.25">
      <c r="A316" s="175" t="s">
        <v>443</v>
      </c>
      <c r="B316" s="175" t="s">
        <v>356</v>
      </c>
      <c r="C316" s="175" t="s">
        <v>213</v>
      </c>
      <c r="D316" s="175">
        <v>20160823</v>
      </c>
      <c r="E316" s="175" t="s">
        <v>569</v>
      </c>
      <c r="F316" s="175">
        <v>25000</v>
      </c>
      <c r="G316" s="175">
        <v>101.84</v>
      </c>
      <c r="H316" s="175">
        <v>0.95897299999999996</v>
      </c>
      <c r="I316" s="175"/>
      <c r="J316" s="175">
        <v>2016</v>
      </c>
      <c r="K316" s="175">
        <v>8</v>
      </c>
      <c r="L316" s="175">
        <v>23</v>
      </c>
      <c r="M316" s="178">
        <v>42605</v>
      </c>
      <c r="N316" s="177">
        <f t="shared" si="4"/>
        <v>42605.48269675926</v>
      </c>
      <c r="O316" s="175">
        <v>101.84</v>
      </c>
      <c r="P316" s="175">
        <v>0.95897299999999996</v>
      </c>
      <c r="Q316" s="175" t="s">
        <v>356</v>
      </c>
      <c r="AF316" s="175"/>
    </row>
    <row r="317" spans="1:32" x14ac:dyDescent="0.25">
      <c r="A317" s="175" t="s">
        <v>443</v>
      </c>
      <c r="B317" s="175" t="s">
        <v>356</v>
      </c>
      <c r="C317" s="175" t="s">
        <v>213</v>
      </c>
      <c r="D317" s="175">
        <v>20160823</v>
      </c>
      <c r="E317" s="175" t="s">
        <v>569</v>
      </c>
      <c r="F317" s="175">
        <v>25000</v>
      </c>
      <c r="G317" s="175">
        <v>101.84</v>
      </c>
      <c r="H317" s="175">
        <v>0.95897299999999996</v>
      </c>
      <c r="I317" s="175"/>
      <c r="J317" s="175">
        <v>2016</v>
      </c>
      <c r="K317" s="175">
        <v>8</v>
      </c>
      <c r="L317" s="175">
        <v>23</v>
      </c>
      <c r="M317" s="178">
        <v>42605</v>
      </c>
      <c r="N317" s="177">
        <f t="shared" si="4"/>
        <v>42605.48269675926</v>
      </c>
      <c r="O317" s="175">
        <v>101.84</v>
      </c>
      <c r="P317" s="175">
        <v>0.95897299999999996</v>
      </c>
      <c r="Q317" s="175" t="s">
        <v>356</v>
      </c>
      <c r="AF317" s="175"/>
    </row>
    <row r="318" spans="1:32" x14ac:dyDescent="0.25">
      <c r="A318" s="175" t="s">
        <v>443</v>
      </c>
      <c r="B318" s="175" t="s">
        <v>356</v>
      </c>
      <c r="C318" s="175" t="s">
        <v>213</v>
      </c>
      <c r="D318" s="175">
        <v>20160824</v>
      </c>
      <c r="E318" s="175" t="s">
        <v>570</v>
      </c>
      <c r="F318" s="175">
        <v>75000</v>
      </c>
      <c r="G318" s="175">
        <v>101.872</v>
      </c>
      <c r="H318" s="175">
        <v>0.90333600000000003</v>
      </c>
      <c r="I318" s="175"/>
      <c r="J318" s="175">
        <v>2016</v>
      </c>
      <c r="K318" s="175">
        <v>8</v>
      </c>
      <c r="L318" s="175">
        <v>24</v>
      </c>
      <c r="M318" s="178">
        <v>42606</v>
      </c>
      <c r="N318" s="177">
        <f t="shared" si="4"/>
        <v>42606.448159722226</v>
      </c>
      <c r="O318" s="175">
        <v>101.872</v>
      </c>
      <c r="P318" s="175">
        <v>0.90333600000000003</v>
      </c>
      <c r="Q318" s="175" t="s">
        <v>356</v>
      </c>
      <c r="AF318" s="175"/>
    </row>
    <row r="319" spans="1:32" x14ac:dyDescent="0.25">
      <c r="A319" s="175" t="s">
        <v>443</v>
      </c>
      <c r="B319" s="175" t="s">
        <v>356</v>
      </c>
      <c r="C319" s="175" t="s">
        <v>213</v>
      </c>
      <c r="D319" s="175">
        <v>20160824</v>
      </c>
      <c r="E319" s="175" t="s">
        <v>570</v>
      </c>
      <c r="F319" s="175">
        <v>75000</v>
      </c>
      <c r="G319" s="175">
        <v>101.872</v>
      </c>
      <c r="H319" s="175">
        <v>0.90333600000000003</v>
      </c>
      <c r="I319" s="175"/>
      <c r="J319" s="175">
        <v>2016</v>
      </c>
      <c r="K319" s="175">
        <v>8</v>
      </c>
      <c r="L319" s="175">
        <v>24</v>
      </c>
      <c r="M319" s="178">
        <v>42606</v>
      </c>
      <c r="N319" s="177">
        <f t="shared" si="4"/>
        <v>42606.448159722226</v>
      </c>
      <c r="O319" s="175">
        <v>101.872</v>
      </c>
      <c r="P319" s="175">
        <v>0.90333600000000003</v>
      </c>
      <c r="Q319" s="175" t="s">
        <v>356</v>
      </c>
      <c r="AF319" s="175"/>
    </row>
    <row r="320" spans="1:32" x14ac:dyDescent="0.25">
      <c r="A320" s="175" t="s">
        <v>443</v>
      </c>
      <c r="B320" s="175" t="s">
        <v>356</v>
      </c>
      <c r="C320" s="175" t="s">
        <v>213</v>
      </c>
      <c r="D320" s="175">
        <v>20160824</v>
      </c>
      <c r="E320" s="175" t="s">
        <v>570</v>
      </c>
      <c r="F320" s="175">
        <v>75000</v>
      </c>
      <c r="G320" s="175">
        <v>101.822</v>
      </c>
      <c r="H320" s="175">
        <v>0.95979899999999996</v>
      </c>
      <c r="I320" s="175"/>
      <c r="J320" s="175">
        <v>2016</v>
      </c>
      <c r="K320" s="175">
        <v>8</v>
      </c>
      <c r="L320" s="175">
        <v>24</v>
      </c>
      <c r="M320" s="178">
        <v>42606</v>
      </c>
      <c r="N320" s="177">
        <f t="shared" si="4"/>
        <v>42606.448159722226</v>
      </c>
      <c r="O320" s="175">
        <v>101.822</v>
      </c>
      <c r="P320" s="175">
        <v>0.95979899999999996</v>
      </c>
      <c r="Q320" s="175" t="s">
        <v>356</v>
      </c>
      <c r="AF320" s="175"/>
    </row>
    <row r="321" spans="1:32" x14ac:dyDescent="0.25">
      <c r="A321" s="175" t="s">
        <v>443</v>
      </c>
      <c r="B321" s="175" t="s">
        <v>356</v>
      </c>
      <c r="C321" s="175" t="s">
        <v>213</v>
      </c>
      <c r="D321" s="175">
        <v>20160826</v>
      </c>
      <c r="E321" s="175" t="s">
        <v>571</v>
      </c>
      <c r="F321" s="175">
        <v>35000</v>
      </c>
      <c r="G321" s="175">
        <v>101.58199999999999</v>
      </c>
      <c r="H321" s="175">
        <v>1.220029</v>
      </c>
      <c r="I321" s="175"/>
      <c r="J321" s="175">
        <v>2016</v>
      </c>
      <c r="K321" s="175">
        <v>8</v>
      </c>
      <c r="L321" s="175">
        <v>26</v>
      </c>
      <c r="M321" s="178">
        <v>42608</v>
      </c>
      <c r="N321" s="177">
        <f t="shared" si="4"/>
        <v>42608.531134259261</v>
      </c>
      <c r="O321" s="175">
        <v>101.58199999999999</v>
      </c>
      <c r="P321" s="175">
        <v>1.220029</v>
      </c>
      <c r="Q321" s="175" t="s">
        <v>356</v>
      </c>
      <c r="AF321" s="175"/>
    </row>
    <row r="322" spans="1:32" x14ac:dyDescent="0.25">
      <c r="A322" s="175" t="s">
        <v>443</v>
      </c>
      <c r="B322" s="175" t="s">
        <v>356</v>
      </c>
      <c r="C322" s="175" t="s">
        <v>213</v>
      </c>
      <c r="D322" s="175">
        <v>20160826</v>
      </c>
      <c r="E322" s="175" t="s">
        <v>571</v>
      </c>
      <c r="F322" s="175">
        <v>35000</v>
      </c>
      <c r="G322" s="175">
        <v>101.702</v>
      </c>
      <c r="H322" s="175">
        <v>1.083245</v>
      </c>
      <c r="I322" s="175"/>
      <c r="J322" s="175">
        <v>2016</v>
      </c>
      <c r="K322" s="175">
        <v>8</v>
      </c>
      <c r="L322" s="175">
        <v>26</v>
      </c>
      <c r="M322" s="178">
        <v>42608</v>
      </c>
      <c r="N322" s="177">
        <f t="shared" si="4"/>
        <v>42608.531134259261</v>
      </c>
      <c r="O322" s="175">
        <v>101.702</v>
      </c>
      <c r="P322" s="175">
        <v>1.083245</v>
      </c>
      <c r="Q322" s="175" t="s">
        <v>356</v>
      </c>
      <c r="AF322" s="175"/>
    </row>
    <row r="323" spans="1:32" x14ac:dyDescent="0.25">
      <c r="A323" s="175" t="s">
        <v>443</v>
      </c>
      <c r="B323" s="175" t="s">
        <v>356</v>
      </c>
      <c r="C323" s="175" t="s">
        <v>213</v>
      </c>
      <c r="D323" s="175">
        <v>20160829</v>
      </c>
      <c r="E323" s="175" t="s">
        <v>572</v>
      </c>
      <c r="F323" s="175">
        <v>50000</v>
      </c>
      <c r="G323" s="175">
        <v>101.58</v>
      </c>
      <c r="H323" s="175">
        <v>1.2223109999999999</v>
      </c>
      <c r="I323" s="175"/>
      <c r="J323" s="175">
        <v>2016</v>
      </c>
      <c r="K323" s="175">
        <v>8</v>
      </c>
      <c r="L323" s="175">
        <v>29</v>
      </c>
      <c r="M323" s="178">
        <v>42611</v>
      </c>
      <c r="N323" s="177">
        <f t="shared" ref="N323:N386" si="5">M323+E323</f>
        <v>42611.497986111113</v>
      </c>
      <c r="O323" s="175">
        <v>101.58</v>
      </c>
      <c r="P323" s="175">
        <v>1.2223109999999999</v>
      </c>
      <c r="Q323" s="175" t="s">
        <v>356</v>
      </c>
      <c r="AF323" s="175"/>
    </row>
    <row r="324" spans="1:32" x14ac:dyDescent="0.25">
      <c r="A324" s="175" t="s">
        <v>443</v>
      </c>
      <c r="B324" s="175" t="s">
        <v>356</v>
      </c>
      <c r="C324" s="175" t="s">
        <v>213</v>
      </c>
      <c r="D324" s="175">
        <v>20160829</v>
      </c>
      <c r="E324" s="175" t="s">
        <v>573</v>
      </c>
      <c r="F324" s="175">
        <v>50000</v>
      </c>
      <c r="G324" s="175">
        <v>101.691</v>
      </c>
      <c r="H324" s="175">
        <v>1.0957730000000001</v>
      </c>
      <c r="I324" s="175"/>
      <c r="J324" s="175">
        <v>2016</v>
      </c>
      <c r="K324" s="175">
        <v>8</v>
      </c>
      <c r="L324" s="175">
        <v>29</v>
      </c>
      <c r="M324" s="178">
        <v>42611</v>
      </c>
      <c r="N324" s="177">
        <f t="shared" si="5"/>
        <v>42611.499467592592</v>
      </c>
      <c r="O324" s="175">
        <v>101.691</v>
      </c>
      <c r="P324" s="175">
        <v>1.0957730000000001</v>
      </c>
      <c r="Q324" s="175" t="s">
        <v>356</v>
      </c>
      <c r="AF324" s="175"/>
    </row>
    <row r="325" spans="1:32" x14ac:dyDescent="0.25">
      <c r="A325" s="175" t="s">
        <v>443</v>
      </c>
      <c r="B325" s="175" t="s">
        <v>356</v>
      </c>
      <c r="C325" s="175" t="s">
        <v>213</v>
      </c>
      <c r="D325" s="175">
        <v>20160830</v>
      </c>
      <c r="E325" s="175" t="s">
        <v>574</v>
      </c>
      <c r="F325" s="175">
        <v>375000</v>
      </c>
      <c r="G325" s="175">
        <v>101.66</v>
      </c>
      <c r="H325" s="175">
        <v>1.1250599999999999</v>
      </c>
      <c r="I325" s="175"/>
      <c r="J325" s="175">
        <v>2016</v>
      </c>
      <c r="K325" s="175">
        <v>8</v>
      </c>
      <c r="L325" s="175">
        <v>30</v>
      </c>
      <c r="M325" s="178">
        <v>42612</v>
      </c>
      <c r="N325" s="177">
        <f t="shared" si="5"/>
        <v>42612.537662037037</v>
      </c>
      <c r="O325" s="175">
        <v>101.66</v>
      </c>
      <c r="P325" s="175">
        <v>1.1250599999999999</v>
      </c>
      <c r="Q325" s="175" t="s">
        <v>356</v>
      </c>
      <c r="AF325" s="175"/>
    </row>
    <row r="326" spans="1:32" x14ac:dyDescent="0.25">
      <c r="A326" s="175" t="s">
        <v>443</v>
      </c>
      <c r="B326" s="175" t="s">
        <v>356</v>
      </c>
      <c r="C326" s="175" t="s">
        <v>213</v>
      </c>
      <c r="D326" s="175">
        <v>20160831</v>
      </c>
      <c r="E326" s="175" t="s">
        <v>575</v>
      </c>
      <c r="F326" s="175">
        <v>25000</v>
      </c>
      <c r="G326" s="175">
        <v>101.867</v>
      </c>
      <c r="H326" s="175">
        <v>0.861344</v>
      </c>
      <c r="I326" s="175"/>
      <c r="J326" s="175">
        <v>2016</v>
      </c>
      <c r="K326" s="175">
        <v>8</v>
      </c>
      <c r="L326" s="175">
        <v>31</v>
      </c>
      <c r="M326" s="178">
        <v>42613</v>
      </c>
      <c r="N326" s="177">
        <f t="shared" si="5"/>
        <v>42613.44458333333</v>
      </c>
      <c r="O326" s="175">
        <v>101.867</v>
      </c>
      <c r="P326" s="175">
        <v>0.861344</v>
      </c>
      <c r="Q326" s="175" t="s">
        <v>356</v>
      </c>
      <c r="AF326" s="175"/>
    </row>
    <row r="327" spans="1:32" x14ac:dyDescent="0.25">
      <c r="A327" s="175" t="s">
        <v>443</v>
      </c>
      <c r="B327" s="175" t="s">
        <v>356</v>
      </c>
      <c r="C327" s="175" t="s">
        <v>213</v>
      </c>
      <c r="D327" s="175">
        <v>20160831</v>
      </c>
      <c r="E327" s="175" t="s">
        <v>576</v>
      </c>
      <c r="F327" s="175">
        <v>25000</v>
      </c>
      <c r="G327" s="175">
        <v>101.777</v>
      </c>
      <c r="H327" s="175">
        <v>0.96525499999999997</v>
      </c>
      <c r="I327" s="175"/>
      <c r="J327" s="175">
        <v>2016</v>
      </c>
      <c r="K327" s="175">
        <v>8</v>
      </c>
      <c r="L327" s="175">
        <v>31</v>
      </c>
      <c r="M327" s="178">
        <v>42613</v>
      </c>
      <c r="N327" s="177">
        <f t="shared" si="5"/>
        <v>42613.444606481484</v>
      </c>
      <c r="O327" s="175">
        <v>101.777</v>
      </c>
      <c r="P327" s="175">
        <v>0.96525499999999997</v>
      </c>
      <c r="Q327" s="175" t="s">
        <v>356</v>
      </c>
      <c r="AF327" s="175"/>
    </row>
    <row r="328" spans="1:32" x14ac:dyDescent="0.25">
      <c r="A328" s="175" t="s">
        <v>443</v>
      </c>
      <c r="B328" s="175" t="s">
        <v>356</v>
      </c>
      <c r="C328" s="175" t="s">
        <v>213</v>
      </c>
      <c r="D328" s="175">
        <v>20160831</v>
      </c>
      <c r="E328" s="175" t="s">
        <v>577</v>
      </c>
      <c r="F328" s="175">
        <v>25000</v>
      </c>
      <c r="G328" s="175">
        <v>101.80500000000001</v>
      </c>
      <c r="H328" s="175">
        <v>0.93291199999999996</v>
      </c>
      <c r="I328" s="175"/>
      <c r="J328" s="175">
        <v>2016</v>
      </c>
      <c r="K328" s="175">
        <v>8</v>
      </c>
      <c r="L328" s="175">
        <v>31</v>
      </c>
      <c r="M328" s="178">
        <v>42613</v>
      </c>
      <c r="N328" s="177">
        <f t="shared" si="5"/>
        <v>42613.462546296294</v>
      </c>
      <c r="O328" s="175">
        <v>101.80500000000001</v>
      </c>
      <c r="P328" s="175">
        <v>0.93291199999999996</v>
      </c>
      <c r="Q328" s="175" t="s">
        <v>356</v>
      </c>
      <c r="AF328" s="175"/>
    </row>
    <row r="329" spans="1:32" x14ac:dyDescent="0.25">
      <c r="A329" s="175" t="s">
        <v>443</v>
      </c>
      <c r="B329" s="175" t="s">
        <v>356</v>
      </c>
      <c r="C329" s="175" t="s">
        <v>213</v>
      </c>
      <c r="D329" s="175">
        <v>20160831</v>
      </c>
      <c r="E329" s="175" t="s">
        <v>577</v>
      </c>
      <c r="F329" s="175">
        <v>25000</v>
      </c>
      <c r="G329" s="175">
        <v>101.80500000000001</v>
      </c>
      <c r="H329" s="175">
        <v>0.93291199999999996</v>
      </c>
      <c r="I329" s="175"/>
      <c r="J329" s="175">
        <v>2016</v>
      </c>
      <c r="K329" s="175">
        <v>8</v>
      </c>
      <c r="L329" s="175">
        <v>31</v>
      </c>
      <c r="M329" s="178">
        <v>42613</v>
      </c>
      <c r="N329" s="177">
        <f t="shared" si="5"/>
        <v>42613.462546296294</v>
      </c>
      <c r="O329" s="175">
        <v>101.80500000000001</v>
      </c>
      <c r="P329" s="175">
        <v>0.93291199999999996</v>
      </c>
      <c r="Q329" s="175" t="s">
        <v>356</v>
      </c>
      <c r="AF329" s="175"/>
    </row>
    <row r="330" spans="1:32" x14ac:dyDescent="0.25">
      <c r="A330" s="175" t="s">
        <v>443</v>
      </c>
      <c r="B330" s="175" t="s">
        <v>356</v>
      </c>
      <c r="C330" s="175" t="s">
        <v>213</v>
      </c>
      <c r="D330" s="175">
        <v>20160831</v>
      </c>
      <c r="E330" s="175" t="s">
        <v>578</v>
      </c>
      <c r="F330" s="175">
        <v>5000</v>
      </c>
      <c r="G330" s="175">
        <v>101.675</v>
      </c>
      <c r="H330" s="175">
        <v>1.083197</v>
      </c>
      <c r="I330" s="175"/>
      <c r="J330" s="175">
        <v>2016</v>
      </c>
      <c r="K330" s="175">
        <v>8</v>
      </c>
      <c r="L330" s="175">
        <v>31</v>
      </c>
      <c r="M330" s="178">
        <v>42613</v>
      </c>
      <c r="N330" s="177">
        <f t="shared" si="5"/>
        <v>42613.49423611111</v>
      </c>
      <c r="O330" s="175">
        <v>101.675</v>
      </c>
      <c r="P330" s="175">
        <v>1.083197</v>
      </c>
      <c r="Q330" s="175" t="s">
        <v>356</v>
      </c>
      <c r="AF330" s="175"/>
    </row>
    <row r="331" spans="1:32" x14ac:dyDescent="0.25">
      <c r="A331" s="175" t="s">
        <v>443</v>
      </c>
      <c r="B331" s="175" t="s">
        <v>356</v>
      </c>
      <c r="C331" s="175" t="s">
        <v>213</v>
      </c>
      <c r="D331" s="175">
        <v>20160831</v>
      </c>
      <c r="E331" s="175" t="s">
        <v>578</v>
      </c>
      <c r="F331" s="175">
        <v>5000</v>
      </c>
      <c r="G331" s="175">
        <v>101.167</v>
      </c>
      <c r="H331" s="175">
        <v>1.6734020000000001</v>
      </c>
      <c r="I331" s="175"/>
      <c r="J331" s="175">
        <v>2016</v>
      </c>
      <c r="K331" s="175">
        <v>8</v>
      </c>
      <c r="L331" s="175">
        <v>31</v>
      </c>
      <c r="M331" s="178">
        <v>42613</v>
      </c>
      <c r="N331" s="177">
        <f t="shared" si="5"/>
        <v>42613.49423611111</v>
      </c>
      <c r="O331" s="175">
        <v>101.167</v>
      </c>
      <c r="P331" s="175">
        <v>1.6734020000000001</v>
      </c>
      <c r="Q331" s="175" t="s">
        <v>356</v>
      </c>
      <c r="AF331" s="175"/>
    </row>
    <row r="332" spans="1:32" x14ac:dyDescent="0.25">
      <c r="A332" s="175" t="s">
        <v>443</v>
      </c>
      <c r="B332" s="175" t="s">
        <v>356</v>
      </c>
      <c r="C332" s="175" t="s">
        <v>213</v>
      </c>
      <c r="D332" s="175">
        <v>20160831</v>
      </c>
      <c r="E332" s="175" t="s">
        <v>579</v>
      </c>
      <c r="F332" s="175">
        <v>25000</v>
      </c>
      <c r="G332" s="175">
        <v>101.57599999999999</v>
      </c>
      <c r="H332" s="175">
        <v>1.1978500000000001</v>
      </c>
      <c r="I332" s="175"/>
      <c r="J332" s="175">
        <v>2016</v>
      </c>
      <c r="K332" s="175">
        <v>8</v>
      </c>
      <c r="L332" s="175">
        <v>31</v>
      </c>
      <c r="M332" s="178">
        <v>42613</v>
      </c>
      <c r="N332" s="177">
        <f t="shared" si="5"/>
        <v>42613.535173611112</v>
      </c>
      <c r="O332" s="175">
        <v>101.57599999999999</v>
      </c>
      <c r="P332" s="175">
        <v>1.1978500000000001</v>
      </c>
      <c r="Q332" s="175" t="s">
        <v>356</v>
      </c>
      <c r="AF332" s="175"/>
    </row>
    <row r="333" spans="1:32" x14ac:dyDescent="0.25">
      <c r="A333" s="175" t="s">
        <v>443</v>
      </c>
      <c r="B333" s="175" t="s">
        <v>356</v>
      </c>
      <c r="C333" s="175" t="s">
        <v>213</v>
      </c>
      <c r="D333" s="175">
        <v>20160831</v>
      </c>
      <c r="E333" s="175" t="s">
        <v>579</v>
      </c>
      <c r="F333" s="175">
        <v>25000</v>
      </c>
      <c r="G333" s="175">
        <v>101.676</v>
      </c>
      <c r="H333" s="175">
        <v>1.0820399999999999</v>
      </c>
      <c r="I333" s="175"/>
      <c r="J333" s="175">
        <v>2016</v>
      </c>
      <c r="K333" s="175">
        <v>8</v>
      </c>
      <c r="L333" s="175">
        <v>31</v>
      </c>
      <c r="M333" s="178">
        <v>42613</v>
      </c>
      <c r="N333" s="177">
        <f t="shared" si="5"/>
        <v>42613.535173611112</v>
      </c>
      <c r="O333" s="175">
        <v>101.676</v>
      </c>
      <c r="P333" s="175">
        <v>1.0820399999999999</v>
      </c>
      <c r="Q333" s="175" t="s">
        <v>356</v>
      </c>
      <c r="AF333" s="175"/>
    </row>
    <row r="334" spans="1:32" x14ac:dyDescent="0.25">
      <c r="A334" s="175" t="s">
        <v>443</v>
      </c>
      <c r="B334" s="175" t="s">
        <v>356</v>
      </c>
      <c r="C334" s="175" t="s">
        <v>213</v>
      </c>
      <c r="D334" s="175">
        <v>20160831</v>
      </c>
      <c r="E334" s="175" t="s">
        <v>579</v>
      </c>
      <c r="F334" s="175">
        <v>25000</v>
      </c>
      <c r="G334" s="175">
        <v>101.676</v>
      </c>
      <c r="H334" s="175">
        <v>1.0820399999999999</v>
      </c>
      <c r="I334" s="175"/>
      <c r="J334" s="175">
        <v>2016</v>
      </c>
      <c r="K334" s="175">
        <v>8</v>
      </c>
      <c r="L334" s="175">
        <v>31</v>
      </c>
      <c r="M334" s="178">
        <v>42613</v>
      </c>
      <c r="N334" s="177">
        <f t="shared" si="5"/>
        <v>42613.535173611112</v>
      </c>
      <c r="O334" s="175">
        <v>101.676</v>
      </c>
      <c r="P334" s="175">
        <v>1.0820399999999999</v>
      </c>
      <c r="Q334" s="175" t="s">
        <v>356</v>
      </c>
      <c r="AF334" s="175"/>
    </row>
    <row r="335" spans="1:32" x14ac:dyDescent="0.25">
      <c r="A335" s="175" t="s">
        <v>443</v>
      </c>
      <c r="B335" s="175" t="s">
        <v>356</v>
      </c>
      <c r="C335" s="175" t="s">
        <v>213</v>
      </c>
      <c r="D335" s="175">
        <v>20160831</v>
      </c>
      <c r="E335" s="175" t="s">
        <v>580</v>
      </c>
      <c r="F335" s="175">
        <v>40000</v>
      </c>
      <c r="G335" s="175">
        <v>101.80800000000001</v>
      </c>
      <c r="H335" s="175">
        <v>0.92944700000000002</v>
      </c>
      <c r="I335" s="175"/>
      <c r="J335" s="175">
        <v>2016</v>
      </c>
      <c r="K335" s="175">
        <v>8</v>
      </c>
      <c r="L335" s="175">
        <v>31</v>
      </c>
      <c r="M335" s="178">
        <v>42613</v>
      </c>
      <c r="N335" s="177">
        <f t="shared" si="5"/>
        <v>42613.555023148147</v>
      </c>
      <c r="O335" s="175">
        <v>101.80800000000001</v>
      </c>
      <c r="P335" s="175">
        <v>0.92944700000000002</v>
      </c>
      <c r="Q335" s="175" t="s">
        <v>356</v>
      </c>
      <c r="AF335" s="175"/>
    </row>
    <row r="336" spans="1:32" x14ac:dyDescent="0.25">
      <c r="A336" s="175" t="s">
        <v>443</v>
      </c>
      <c r="B336" s="175" t="s">
        <v>356</v>
      </c>
      <c r="C336" s="175" t="s">
        <v>213</v>
      </c>
      <c r="D336" s="175">
        <v>20160831</v>
      </c>
      <c r="E336" s="175" t="s">
        <v>580</v>
      </c>
      <c r="F336" s="175">
        <v>40000</v>
      </c>
      <c r="G336" s="175">
        <v>101.80800000000001</v>
      </c>
      <c r="H336" s="175">
        <v>0.92944700000000002</v>
      </c>
      <c r="I336" s="175"/>
      <c r="J336" s="175">
        <v>2016</v>
      </c>
      <c r="K336" s="175">
        <v>8</v>
      </c>
      <c r="L336" s="175">
        <v>31</v>
      </c>
      <c r="M336" s="178">
        <v>42613</v>
      </c>
      <c r="N336" s="177">
        <f t="shared" si="5"/>
        <v>42613.555023148147</v>
      </c>
      <c r="O336" s="175">
        <v>101.80800000000001</v>
      </c>
      <c r="P336" s="175">
        <v>0.92944700000000002</v>
      </c>
      <c r="Q336" s="175" t="s">
        <v>356</v>
      </c>
      <c r="AF336" s="175"/>
    </row>
    <row r="337" spans="1:32" x14ac:dyDescent="0.25">
      <c r="A337" s="175" t="s">
        <v>443</v>
      </c>
      <c r="B337" s="175" t="s">
        <v>356</v>
      </c>
      <c r="C337" s="175" t="s">
        <v>213</v>
      </c>
      <c r="D337" s="175">
        <v>20160831</v>
      </c>
      <c r="E337" s="175" t="s">
        <v>581</v>
      </c>
      <c r="F337" s="175">
        <v>40000</v>
      </c>
      <c r="G337" s="175">
        <v>101.758</v>
      </c>
      <c r="H337" s="175">
        <v>0.98721000000000003</v>
      </c>
      <c r="I337" s="175"/>
      <c r="J337" s="175">
        <v>2016</v>
      </c>
      <c r="K337" s="175">
        <v>8</v>
      </c>
      <c r="L337" s="175">
        <v>31</v>
      </c>
      <c r="M337" s="178">
        <v>42613</v>
      </c>
      <c r="N337" s="177">
        <f t="shared" si="5"/>
        <v>42613.55505787037</v>
      </c>
      <c r="O337" s="175">
        <v>101.758</v>
      </c>
      <c r="P337" s="175">
        <v>0.98721000000000003</v>
      </c>
      <c r="Q337" s="175" t="s">
        <v>356</v>
      </c>
      <c r="AF337" s="175"/>
    </row>
    <row r="338" spans="1:32" x14ac:dyDescent="0.25">
      <c r="A338" s="175" t="s">
        <v>582</v>
      </c>
      <c r="B338" s="175" t="s">
        <v>359</v>
      </c>
      <c r="C338" s="175" t="s">
        <v>213</v>
      </c>
      <c r="D338" s="175">
        <v>20160701</v>
      </c>
      <c r="E338" s="175" t="s">
        <v>583</v>
      </c>
      <c r="F338" s="175">
        <v>350000</v>
      </c>
      <c r="G338" s="175">
        <v>111.248</v>
      </c>
      <c r="H338" s="175">
        <v>1.780492</v>
      </c>
      <c r="I338" s="175"/>
      <c r="J338" s="175">
        <v>2016</v>
      </c>
      <c r="K338" s="175">
        <v>7</v>
      </c>
      <c r="L338" s="175">
        <v>1</v>
      </c>
      <c r="M338" s="178">
        <v>42552</v>
      </c>
      <c r="N338" s="177">
        <f t="shared" si="5"/>
        <v>42552.300023148149</v>
      </c>
      <c r="O338" s="175">
        <v>111.248</v>
      </c>
      <c r="P338" s="175">
        <v>1.780492</v>
      </c>
      <c r="Q338" s="175" t="s">
        <v>359</v>
      </c>
      <c r="AF338" s="175"/>
    </row>
    <row r="339" spans="1:32" x14ac:dyDescent="0.25">
      <c r="A339" s="175" t="s">
        <v>582</v>
      </c>
      <c r="B339" s="175" t="s">
        <v>359</v>
      </c>
      <c r="C339" s="175" t="s">
        <v>213</v>
      </c>
      <c r="D339" s="175">
        <v>20160705</v>
      </c>
      <c r="E339" s="175" t="s">
        <v>584</v>
      </c>
      <c r="F339" s="175">
        <v>20000</v>
      </c>
      <c r="G339" s="175">
        <v>110.62</v>
      </c>
      <c r="H339" s="175">
        <v>1.909249</v>
      </c>
      <c r="I339" s="175"/>
      <c r="J339" s="175">
        <v>2016</v>
      </c>
      <c r="K339" s="175">
        <v>7</v>
      </c>
      <c r="L339" s="175">
        <v>5</v>
      </c>
      <c r="M339" s="178">
        <v>42556</v>
      </c>
      <c r="N339" s="177">
        <f t="shared" si="5"/>
        <v>42556.559502314813</v>
      </c>
      <c r="O339" s="175">
        <v>110.62</v>
      </c>
      <c r="P339" s="175">
        <v>1.909249</v>
      </c>
      <c r="Q339" s="175" t="s">
        <v>359</v>
      </c>
      <c r="AF339" s="175"/>
    </row>
    <row r="340" spans="1:32" x14ac:dyDescent="0.25">
      <c r="A340" s="175" t="s">
        <v>582</v>
      </c>
      <c r="B340" s="175" t="s">
        <v>359</v>
      </c>
      <c r="C340" s="175" t="s">
        <v>213</v>
      </c>
      <c r="D340" s="175">
        <v>20160705</v>
      </c>
      <c r="E340" s="175" t="s">
        <v>584</v>
      </c>
      <c r="F340" s="175">
        <v>20000</v>
      </c>
      <c r="G340" s="175">
        <v>110.72</v>
      </c>
      <c r="H340" s="175">
        <v>1.8884829999999999</v>
      </c>
      <c r="I340" s="175"/>
      <c r="J340" s="175">
        <v>2016</v>
      </c>
      <c r="K340" s="175">
        <v>7</v>
      </c>
      <c r="L340" s="175">
        <v>5</v>
      </c>
      <c r="M340" s="178">
        <v>42556</v>
      </c>
      <c r="N340" s="177">
        <f t="shared" si="5"/>
        <v>42556.559502314813</v>
      </c>
      <c r="O340" s="175">
        <v>110.72</v>
      </c>
      <c r="P340" s="175">
        <v>1.8884829999999999</v>
      </c>
      <c r="Q340" s="175" t="s">
        <v>359</v>
      </c>
      <c r="AF340" s="175"/>
    </row>
    <row r="341" spans="1:32" x14ac:dyDescent="0.25">
      <c r="A341" s="175" t="s">
        <v>582</v>
      </c>
      <c r="B341" s="175" t="s">
        <v>359</v>
      </c>
      <c r="C341" s="175" t="s">
        <v>213</v>
      </c>
      <c r="D341" s="175">
        <v>20160707</v>
      </c>
      <c r="E341" s="175" t="s">
        <v>585</v>
      </c>
      <c r="F341" s="175">
        <v>25000</v>
      </c>
      <c r="G341" s="175">
        <v>111.40600000000001</v>
      </c>
      <c r="H341" s="175">
        <v>1.7413419999999999</v>
      </c>
      <c r="I341" s="175"/>
      <c r="J341" s="175">
        <v>2016</v>
      </c>
      <c r="K341" s="175">
        <v>7</v>
      </c>
      <c r="L341" s="175">
        <v>7</v>
      </c>
      <c r="M341" s="178">
        <v>42558</v>
      </c>
      <c r="N341" s="177">
        <f t="shared" si="5"/>
        <v>42558.638888888891</v>
      </c>
      <c r="O341" s="175">
        <v>111.40600000000001</v>
      </c>
      <c r="P341" s="175">
        <v>1.7413419999999999</v>
      </c>
      <c r="Q341" s="175" t="s">
        <v>359</v>
      </c>
      <c r="AF341" s="175"/>
    </row>
    <row r="342" spans="1:32" x14ac:dyDescent="0.25">
      <c r="A342" s="175" t="s">
        <v>582</v>
      </c>
      <c r="B342" s="175" t="s">
        <v>359</v>
      </c>
      <c r="C342" s="175" t="s">
        <v>213</v>
      </c>
      <c r="D342" s="175">
        <v>20160707</v>
      </c>
      <c r="E342" s="175" t="s">
        <v>586</v>
      </c>
      <c r="F342" s="175">
        <v>25000</v>
      </c>
      <c r="G342" s="175">
        <v>111.40600000000001</v>
      </c>
      <c r="H342" s="175">
        <v>1.7413419999999999</v>
      </c>
      <c r="I342" s="175"/>
      <c r="J342" s="175">
        <v>2016</v>
      </c>
      <c r="K342" s="175">
        <v>7</v>
      </c>
      <c r="L342" s="175">
        <v>7</v>
      </c>
      <c r="M342" s="178">
        <v>42558</v>
      </c>
      <c r="N342" s="177">
        <f t="shared" si="5"/>
        <v>42558.639050925929</v>
      </c>
      <c r="O342" s="175">
        <v>111.40600000000001</v>
      </c>
      <c r="P342" s="175">
        <v>1.7413419999999999</v>
      </c>
      <c r="Q342" s="175" t="s">
        <v>359</v>
      </c>
      <c r="AF342" s="175"/>
    </row>
    <row r="343" spans="1:32" x14ac:dyDescent="0.25">
      <c r="A343" s="175" t="s">
        <v>582</v>
      </c>
      <c r="B343" s="175" t="s">
        <v>359</v>
      </c>
      <c r="C343" s="175" t="s">
        <v>213</v>
      </c>
      <c r="D343" s="175">
        <v>20160707</v>
      </c>
      <c r="E343" s="175" t="s">
        <v>586</v>
      </c>
      <c r="F343" s="175">
        <v>25000</v>
      </c>
      <c r="G343" s="175">
        <v>111.506</v>
      </c>
      <c r="H343" s="175">
        <v>1.7207030000000001</v>
      </c>
      <c r="I343" s="175"/>
      <c r="J343" s="175">
        <v>2016</v>
      </c>
      <c r="K343" s="175">
        <v>7</v>
      </c>
      <c r="L343" s="175">
        <v>7</v>
      </c>
      <c r="M343" s="178">
        <v>42558</v>
      </c>
      <c r="N343" s="177">
        <f t="shared" si="5"/>
        <v>42558.639050925929</v>
      </c>
      <c r="O343" s="175">
        <v>111.506</v>
      </c>
      <c r="P343" s="175">
        <v>1.7207030000000001</v>
      </c>
      <c r="Q343" s="175" t="s">
        <v>359</v>
      </c>
      <c r="AF343" s="175"/>
    </row>
    <row r="344" spans="1:32" x14ac:dyDescent="0.25">
      <c r="A344" s="175" t="s">
        <v>582</v>
      </c>
      <c r="B344" s="175" t="s">
        <v>359</v>
      </c>
      <c r="C344" s="175" t="s">
        <v>213</v>
      </c>
      <c r="D344" s="175">
        <v>20160707</v>
      </c>
      <c r="E344" s="175" t="s">
        <v>586</v>
      </c>
      <c r="F344" s="175">
        <v>25000</v>
      </c>
      <c r="G344" s="175">
        <v>111.40600000000001</v>
      </c>
      <c r="H344" s="175">
        <v>1.7413419999999999</v>
      </c>
      <c r="I344" s="175"/>
      <c r="J344" s="175">
        <v>2016</v>
      </c>
      <c r="K344" s="175">
        <v>7</v>
      </c>
      <c r="L344" s="175">
        <v>7</v>
      </c>
      <c r="M344" s="178">
        <v>42558</v>
      </c>
      <c r="N344" s="177">
        <f t="shared" si="5"/>
        <v>42558.639050925929</v>
      </c>
      <c r="O344" s="175">
        <v>111.40600000000001</v>
      </c>
      <c r="P344" s="175">
        <v>1.7413419999999999</v>
      </c>
      <c r="Q344" s="175" t="s">
        <v>359</v>
      </c>
      <c r="AF344" s="175"/>
    </row>
    <row r="345" spans="1:32" x14ac:dyDescent="0.25">
      <c r="A345" s="175" t="s">
        <v>582</v>
      </c>
      <c r="B345" s="175" t="s">
        <v>359</v>
      </c>
      <c r="C345" s="175" t="s">
        <v>213</v>
      </c>
      <c r="D345" s="175">
        <v>20160711</v>
      </c>
      <c r="E345" s="175" t="s">
        <v>587</v>
      </c>
      <c r="F345" s="175">
        <v>20000</v>
      </c>
      <c r="G345" s="175">
        <v>111.285</v>
      </c>
      <c r="H345" s="175">
        <v>1.7637290000000001</v>
      </c>
      <c r="I345" s="175"/>
      <c r="J345" s="175">
        <v>2016</v>
      </c>
      <c r="K345" s="175">
        <v>7</v>
      </c>
      <c r="L345" s="175">
        <v>11</v>
      </c>
      <c r="M345" s="178">
        <v>42562</v>
      </c>
      <c r="N345" s="177">
        <f t="shared" si="5"/>
        <v>42562.596307870372</v>
      </c>
      <c r="O345" s="175">
        <v>111.285</v>
      </c>
      <c r="P345" s="175">
        <v>1.7637290000000001</v>
      </c>
      <c r="Q345" s="175" t="s">
        <v>359</v>
      </c>
      <c r="AF345" s="175"/>
    </row>
    <row r="346" spans="1:32" x14ac:dyDescent="0.25">
      <c r="A346" s="175" t="s">
        <v>582</v>
      </c>
      <c r="B346" s="175" t="s">
        <v>359</v>
      </c>
      <c r="C346" s="175" t="s">
        <v>213</v>
      </c>
      <c r="D346" s="175">
        <v>20160711</v>
      </c>
      <c r="E346" s="175" t="s">
        <v>588</v>
      </c>
      <c r="F346" s="175">
        <v>20000</v>
      </c>
      <c r="G346" s="175">
        <v>112.815</v>
      </c>
      <c r="H346" s="175">
        <v>1.44956</v>
      </c>
      <c r="I346" s="175"/>
      <c r="J346" s="175">
        <v>2016</v>
      </c>
      <c r="K346" s="175">
        <v>7</v>
      </c>
      <c r="L346" s="175">
        <v>11</v>
      </c>
      <c r="M346" s="178">
        <v>42562</v>
      </c>
      <c r="N346" s="177">
        <f t="shared" si="5"/>
        <v>42562.596342592595</v>
      </c>
      <c r="O346" s="175">
        <v>112.815</v>
      </c>
      <c r="P346" s="175">
        <v>1.44956</v>
      </c>
      <c r="Q346" s="175" t="s">
        <v>359</v>
      </c>
      <c r="AF346" s="175"/>
    </row>
    <row r="347" spans="1:32" x14ac:dyDescent="0.25">
      <c r="A347" s="175" t="s">
        <v>582</v>
      </c>
      <c r="B347" s="175" t="s">
        <v>359</v>
      </c>
      <c r="C347" s="175" t="s">
        <v>213</v>
      </c>
      <c r="D347" s="175">
        <v>20160713</v>
      </c>
      <c r="E347" s="175" t="s">
        <v>589</v>
      </c>
      <c r="F347" s="175">
        <v>20000</v>
      </c>
      <c r="G347" s="175">
        <v>110.944</v>
      </c>
      <c r="H347" s="175">
        <v>1.8293349999999999</v>
      </c>
      <c r="I347" s="175"/>
      <c r="J347" s="175">
        <v>2016</v>
      </c>
      <c r="K347" s="175">
        <v>7</v>
      </c>
      <c r="L347" s="175">
        <v>13</v>
      </c>
      <c r="M347" s="178">
        <v>42564</v>
      </c>
      <c r="N347" s="177">
        <f t="shared" si="5"/>
        <v>42564.637430555558</v>
      </c>
      <c r="O347" s="175">
        <v>110.944</v>
      </c>
      <c r="P347" s="175">
        <v>1.8293349999999999</v>
      </c>
      <c r="Q347" s="175" t="s">
        <v>359</v>
      </c>
      <c r="AF347" s="175"/>
    </row>
    <row r="348" spans="1:32" x14ac:dyDescent="0.25">
      <c r="A348" s="175" t="s">
        <v>582</v>
      </c>
      <c r="B348" s="175" t="s">
        <v>359</v>
      </c>
      <c r="C348" s="175" t="s">
        <v>213</v>
      </c>
      <c r="D348" s="175">
        <v>20160713</v>
      </c>
      <c r="E348" s="175" t="s">
        <v>589</v>
      </c>
      <c r="F348" s="175">
        <v>20000</v>
      </c>
      <c r="G348" s="175">
        <v>110.84399999999999</v>
      </c>
      <c r="H348" s="175">
        <v>1.8501620000000001</v>
      </c>
      <c r="I348" s="175"/>
      <c r="J348" s="175">
        <v>2016</v>
      </c>
      <c r="K348" s="175">
        <v>7</v>
      </c>
      <c r="L348" s="175">
        <v>13</v>
      </c>
      <c r="M348" s="178">
        <v>42564</v>
      </c>
      <c r="N348" s="177">
        <f t="shared" si="5"/>
        <v>42564.637430555558</v>
      </c>
      <c r="O348" s="175">
        <v>110.84399999999999</v>
      </c>
      <c r="P348" s="175">
        <v>1.8501620000000001</v>
      </c>
      <c r="Q348" s="175" t="s">
        <v>359</v>
      </c>
      <c r="AF348" s="175"/>
    </row>
    <row r="349" spans="1:32" x14ac:dyDescent="0.25">
      <c r="A349" s="175" t="s">
        <v>582</v>
      </c>
      <c r="B349" s="175" t="s">
        <v>359</v>
      </c>
      <c r="C349" s="175" t="s">
        <v>213</v>
      </c>
      <c r="D349" s="175">
        <v>20160714</v>
      </c>
      <c r="E349" s="175" t="s">
        <v>590</v>
      </c>
      <c r="F349" s="175">
        <v>10000</v>
      </c>
      <c r="G349" s="175">
        <v>109.65</v>
      </c>
      <c r="H349" s="175">
        <v>2.099405</v>
      </c>
      <c r="I349" s="175"/>
      <c r="J349" s="175">
        <v>2016</v>
      </c>
      <c r="K349" s="175">
        <v>7</v>
      </c>
      <c r="L349" s="175">
        <v>14</v>
      </c>
      <c r="M349" s="178">
        <v>42565</v>
      </c>
      <c r="N349" s="177">
        <f t="shared" si="5"/>
        <v>42565.429930555554</v>
      </c>
      <c r="O349" s="175">
        <v>109.65</v>
      </c>
      <c r="P349" s="175">
        <v>2.099405</v>
      </c>
      <c r="Q349" s="175" t="s">
        <v>359</v>
      </c>
      <c r="AF349" s="175"/>
    </row>
    <row r="350" spans="1:32" x14ac:dyDescent="0.25">
      <c r="A350" s="175" t="s">
        <v>582</v>
      </c>
      <c r="B350" s="175" t="s">
        <v>359</v>
      </c>
      <c r="C350" s="175" t="s">
        <v>213</v>
      </c>
      <c r="D350" s="175">
        <v>20160714</v>
      </c>
      <c r="E350" s="175" t="s">
        <v>590</v>
      </c>
      <c r="F350" s="175">
        <v>10000</v>
      </c>
      <c r="G350" s="175">
        <v>109.65</v>
      </c>
      <c r="H350" s="175">
        <v>2.099405</v>
      </c>
      <c r="I350" s="175"/>
      <c r="J350" s="175">
        <v>2016</v>
      </c>
      <c r="K350" s="175">
        <v>7</v>
      </c>
      <c r="L350" s="175">
        <v>14</v>
      </c>
      <c r="M350" s="178">
        <v>42565</v>
      </c>
      <c r="N350" s="177">
        <f t="shared" si="5"/>
        <v>42565.429930555554</v>
      </c>
      <c r="O350" s="175">
        <v>109.65</v>
      </c>
      <c r="P350" s="175">
        <v>2.099405</v>
      </c>
      <c r="Q350" s="175" t="s">
        <v>359</v>
      </c>
      <c r="AF350" s="175"/>
    </row>
    <row r="351" spans="1:32" x14ac:dyDescent="0.25">
      <c r="A351" s="175" t="s">
        <v>582</v>
      </c>
      <c r="B351" s="175" t="s">
        <v>359</v>
      </c>
      <c r="C351" s="175" t="s">
        <v>213</v>
      </c>
      <c r="D351" s="175">
        <v>20160714</v>
      </c>
      <c r="E351" s="175" t="s">
        <v>590</v>
      </c>
      <c r="F351" s="175">
        <v>10000</v>
      </c>
      <c r="G351" s="175">
        <v>109.65</v>
      </c>
      <c r="H351" s="175">
        <v>2.099405</v>
      </c>
      <c r="I351" s="175"/>
      <c r="J351" s="175">
        <v>2016</v>
      </c>
      <c r="K351" s="175">
        <v>7</v>
      </c>
      <c r="L351" s="175">
        <v>14</v>
      </c>
      <c r="M351" s="178">
        <v>42565</v>
      </c>
      <c r="N351" s="177">
        <f t="shared" si="5"/>
        <v>42565.429930555554</v>
      </c>
      <c r="O351" s="175">
        <v>109.65</v>
      </c>
      <c r="P351" s="175">
        <v>2.099405</v>
      </c>
      <c r="Q351" s="175" t="s">
        <v>359</v>
      </c>
      <c r="AF351" s="175"/>
    </row>
    <row r="352" spans="1:32" x14ac:dyDescent="0.25">
      <c r="A352" s="175" t="s">
        <v>582</v>
      </c>
      <c r="B352" s="175" t="s">
        <v>359</v>
      </c>
      <c r="C352" s="175" t="s">
        <v>213</v>
      </c>
      <c r="D352" s="175">
        <v>20160714</v>
      </c>
      <c r="E352" s="175" t="s">
        <v>591</v>
      </c>
      <c r="F352" s="175">
        <v>10000</v>
      </c>
      <c r="G352" s="175">
        <v>110.78700000000001</v>
      </c>
      <c r="H352" s="175">
        <v>1.8607819999999999</v>
      </c>
      <c r="I352" s="175"/>
      <c r="J352" s="175">
        <v>2016</v>
      </c>
      <c r="K352" s="175">
        <v>7</v>
      </c>
      <c r="L352" s="175">
        <v>14</v>
      </c>
      <c r="M352" s="178">
        <v>42565</v>
      </c>
      <c r="N352" s="177">
        <f t="shared" si="5"/>
        <v>42565.556469907409</v>
      </c>
      <c r="O352" s="175">
        <v>110.78700000000001</v>
      </c>
      <c r="P352" s="175">
        <v>1.8607819999999999</v>
      </c>
      <c r="Q352" s="175" t="s">
        <v>359</v>
      </c>
      <c r="AF352" s="175"/>
    </row>
    <row r="353" spans="1:32" x14ac:dyDescent="0.25">
      <c r="A353" s="175" t="s">
        <v>582</v>
      </c>
      <c r="B353" s="175" t="s">
        <v>359</v>
      </c>
      <c r="C353" s="175" t="s">
        <v>213</v>
      </c>
      <c r="D353" s="175">
        <v>20160714</v>
      </c>
      <c r="E353" s="175" t="s">
        <v>591</v>
      </c>
      <c r="F353" s="175">
        <v>10000</v>
      </c>
      <c r="G353" s="175">
        <v>110.907</v>
      </c>
      <c r="H353" s="175">
        <v>1.8357650000000001</v>
      </c>
      <c r="I353" s="175"/>
      <c r="J353" s="175">
        <v>2016</v>
      </c>
      <c r="K353" s="175">
        <v>7</v>
      </c>
      <c r="L353" s="175">
        <v>14</v>
      </c>
      <c r="M353" s="178">
        <v>42565</v>
      </c>
      <c r="N353" s="177">
        <f t="shared" si="5"/>
        <v>42565.556469907409</v>
      </c>
      <c r="O353" s="175">
        <v>110.907</v>
      </c>
      <c r="P353" s="175">
        <v>1.8357650000000001</v>
      </c>
      <c r="Q353" s="175" t="s">
        <v>359</v>
      </c>
      <c r="AF353" s="175"/>
    </row>
    <row r="354" spans="1:32" x14ac:dyDescent="0.25">
      <c r="A354" s="175" t="s">
        <v>582</v>
      </c>
      <c r="B354" s="175" t="s">
        <v>359</v>
      </c>
      <c r="C354" s="175" t="s">
        <v>213</v>
      </c>
      <c r="D354" s="175">
        <v>20160718</v>
      </c>
      <c r="E354" s="175" t="s">
        <v>592</v>
      </c>
      <c r="F354" s="175">
        <v>15000</v>
      </c>
      <c r="G354" s="175">
        <v>110.02</v>
      </c>
      <c r="H354" s="175">
        <v>2.0190809999999999</v>
      </c>
      <c r="I354" s="175"/>
      <c r="J354" s="175">
        <v>2016</v>
      </c>
      <c r="K354" s="175">
        <v>7</v>
      </c>
      <c r="L354" s="175">
        <v>18</v>
      </c>
      <c r="M354" s="178">
        <v>42569</v>
      </c>
      <c r="N354" s="177">
        <f t="shared" si="5"/>
        <v>42569.424120370371</v>
      </c>
      <c r="O354" s="175">
        <v>110.02</v>
      </c>
      <c r="P354" s="175">
        <v>2.0190809999999999</v>
      </c>
      <c r="Q354" s="175" t="s">
        <v>359</v>
      </c>
      <c r="AF354" s="175"/>
    </row>
    <row r="355" spans="1:32" x14ac:dyDescent="0.25">
      <c r="A355" s="175" t="s">
        <v>582</v>
      </c>
      <c r="B355" s="175" t="s">
        <v>359</v>
      </c>
      <c r="C355" s="175" t="s">
        <v>213</v>
      </c>
      <c r="D355" s="175">
        <v>20160718</v>
      </c>
      <c r="E355" s="175" t="s">
        <v>593</v>
      </c>
      <c r="F355" s="175">
        <v>5000</v>
      </c>
      <c r="G355" s="175">
        <v>110.831</v>
      </c>
      <c r="H355" s="175">
        <v>1.8490690000000001</v>
      </c>
      <c r="I355" s="175"/>
      <c r="J355" s="175">
        <v>2016</v>
      </c>
      <c r="K355" s="175">
        <v>7</v>
      </c>
      <c r="L355" s="175">
        <v>18</v>
      </c>
      <c r="M355" s="178">
        <v>42569</v>
      </c>
      <c r="N355" s="177">
        <f t="shared" si="5"/>
        <v>42569.604097222225</v>
      </c>
      <c r="O355" s="175">
        <v>110.831</v>
      </c>
      <c r="P355" s="175">
        <v>1.8490690000000001</v>
      </c>
      <c r="Q355" s="175" t="s">
        <v>359</v>
      </c>
      <c r="AF355" s="175"/>
    </row>
    <row r="356" spans="1:32" x14ac:dyDescent="0.25">
      <c r="A356" s="175" t="s">
        <v>582</v>
      </c>
      <c r="B356" s="175" t="s">
        <v>359</v>
      </c>
      <c r="C356" s="175" t="s">
        <v>213</v>
      </c>
      <c r="D356" s="175">
        <v>20160718</v>
      </c>
      <c r="E356" s="175" t="s">
        <v>594</v>
      </c>
      <c r="F356" s="175">
        <v>5000</v>
      </c>
      <c r="G356" s="175">
        <v>111.03100000000001</v>
      </c>
      <c r="H356" s="175">
        <v>1.807366</v>
      </c>
      <c r="I356" s="175"/>
      <c r="J356" s="175">
        <v>2016</v>
      </c>
      <c r="K356" s="175">
        <v>7</v>
      </c>
      <c r="L356" s="175">
        <v>18</v>
      </c>
      <c r="M356" s="178">
        <v>42569</v>
      </c>
      <c r="N356" s="177">
        <f t="shared" si="5"/>
        <v>42569.604108796295</v>
      </c>
      <c r="O356" s="175">
        <v>111.03100000000001</v>
      </c>
      <c r="P356" s="175">
        <v>1.807366</v>
      </c>
      <c r="Q356" s="175" t="s">
        <v>359</v>
      </c>
      <c r="AF356" s="175"/>
    </row>
    <row r="357" spans="1:32" x14ac:dyDescent="0.25">
      <c r="A357" s="175" t="s">
        <v>582</v>
      </c>
      <c r="B357" s="175" t="s">
        <v>359</v>
      </c>
      <c r="C357" s="175" t="s">
        <v>213</v>
      </c>
      <c r="D357" s="175">
        <v>20160719</v>
      </c>
      <c r="E357" s="175" t="s">
        <v>595</v>
      </c>
      <c r="F357" s="175">
        <v>15000</v>
      </c>
      <c r="G357" s="175">
        <v>111.07299999999999</v>
      </c>
      <c r="H357" s="175">
        <v>1.797323</v>
      </c>
      <c r="I357" s="175"/>
      <c r="J357" s="175">
        <v>2016</v>
      </c>
      <c r="K357" s="175">
        <v>7</v>
      </c>
      <c r="L357" s="175">
        <v>19</v>
      </c>
      <c r="M357" s="178">
        <v>42570</v>
      </c>
      <c r="N357" s="177">
        <f t="shared" si="5"/>
        <v>42570.479085648149</v>
      </c>
      <c r="O357" s="175">
        <v>111.07299999999999</v>
      </c>
      <c r="P357" s="175">
        <v>1.797323</v>
      </c>
      <c r="Q357" s="175" t="s">
        <v>359</v>
      </c>
      <c r="AF357" s="175"/>
    </row>
    <row r="358" spans="1:32" x14ac:dyDescent="0.25">
      <c r="A358" s="175" t="s">
        <v>582</v>
      </c>
      <c r="B358" s="175" t="s">
        <v>359</v>
      </c>
      <c r="C358" s="175" t="s">
        <v>213</v>
      </c>
      <c r="D358" s="175">
        <v>20160719</v>
      </c>
      <c r="E358" s="175" t="s">
        <v>595</v>
      </c>
      <c r="F358" s="175">
        <v>15000</v>
      </c>
      <c r="G358" s="175">
        <v>112.074</v>
      </c>
      <c r="H358" s="175">
        <v>1.589885</v>
      </c>
      <c r="I358" s="175"/>
      <c r="J358" s="175">
        <v>2016</v>
      </c>
      <c r="K358" s="175">
        <v>7</v>
      </c>
      <c r="L358" s="175">
        <v>19</v>
      </c>
      <c r="M358" s="178">
        <v>42570</v>
      </c>
      <c r="N358" s="177">
        <f t="shared" si="5"/>
        <v>42570.479085648149</v>
      </c>
      <c r="O358" s="175">
        <v>112.074</v>
      </c>
      <c r="P358" s="175">
        <v>1.589885</v>
      </c>
      <c r="Q358" s="175" t="s">
        <v>359</v>
      </c>
      <c r="AF358" s="175"/>
    </row>
    <row r="359" spans="1:32" x14ac:dyDescent="0.25">
      <c r="A359" s="175" t="s">
        <v>582</v>
      </c>
      <c r="B359" s="175" t="s">
        <v>359</v>
      </c>
      <c r="C359" s="175" t="s">
        <v>213</v>
      </c>
      <c r="D359" s="175">
        <v>20160725</v>
      </c>
      <c r="E359" s="175" t="s">
        <v>596</v>
      </c>
      <c r="F359" s="175">
        <v>25000</v>
      </c>
      <c r="G359" s="175">
        <v>110.36499999999999</v>
      </c>
      <c r="H359" s="175">
        <v>1.9380230000000001</v>
      </c>
      <c r="I359" s="175"/>
      <c r="J359" s="175">
        <v>2016</v>
      </c>
      <c r="K359" s="175">
        <v>7</v>
      </c>
      <c r="L359" s="175">
        <v>25</v>
      </c>
      <c r="M359" s="178">
        <v>42576</v>
      </c>
      <c r="N359" s="177">
        <f t="shared" si="5"/>
        <v>42576.552071759259</v>
      </c>
      <c r="O359" s="175">
        <v>110.36499999999999</v>
      </c>
      <c r="P359" s="175">
        <v>1.9380230000000001</v>
      </c>
      <c r="Q359" s="175" t="s">
        <v>359</v>
      </c>
      <c r="AF359" s="175"/>
    </row>
    <row r="360" spans="1:32" x14ac:dyDescent="0.25">
      <c r="A360" s="175" t="s">
        <v>582</v>
      </c>
      <c r="B360" s="175" t="s">
        <v>359</v>
      </c>
      <c r="C360" s="175" t="s">
        <v>213</v>
      </c>
      <c r="D360" s="175">
        <v>20160728</v>
      </c>
      <c r="E360" s="175" t="s">
        <v>597</v>
      </c>
      <c r="F360" s="175">
        <v>15000</v>
      </c>
      <c r="G360" s="175">
        <v>110.051</v>
      </c>
      <c r="H360" s="175">
        <v>2.0030510000000001</v>
      </c>
      <c r="I360" s="175"/>
      <c r="J360" s="175">
        <v>2016</v>
      </c>
      <c r="K360" s="175">
        <v>7</v>
      </c>
      <c r="L360" s="175">
        <v>28</v>
      </c>
      <c r="M360" s="178">
        <v>42579</v>
      </c>
      <c r="N360" s="177">
        <f t="shared" si="5"/>
        <v>42579.612581018519</v>
      </c>
      <c r="O360" s="175">
        <v>110.051</v>
      </c>
      <c r="P360" s="175">
        <v>2.0030510000000001</v>
      </c>
      <c r="Q360" s="175" t="s">
        <v>359</v>
      </c>
      <c r="AF360" s="175"/>
    </row>
    <row r="361" spans="1:32" x14ac:dyDescent="0.25">
      <c r="A361" s="175" t="s">
        <v>582</v>
      </c>
      <c r="B361" s="175" t="s">
        <v>359</v>
      </c>
      <c r="C361" s="175" t="s">
        <v>213</v>
      </c>
      <c r="D361" s="175">
        <v>20160802</v>
      </c>
      <c r="E361" s="175" t="s">
        <v>598</v>
      </c>
      <c r="F361" s="175">
        <v>10000</v>
      </c>
      <c r="G361" s="175">
        <v>111.13200000000001</v>
      </c>
      <c r="H361" s="175">
        <v>1.767965</v>
      </c>
      <c r="I361" s="175"/>
      <c r="J361" s="175">
        <v>2016</v>
      </c>
      <c r="K361" s="175">
        <v>8</v>
      </c>
      <c r="L361" s="175">
        <v>2</v>
      </c>
      <c r="M361" s="178">
        <v>42584</v>
      </c>
      <c r="N361" s="177">
        <f t="shared" si="5"/>
        <v>42584.548622685186</v>
      </c>
      <c r="O361" s="175">
        <v>111.13200000000001</v>
      </c>
      <c r="P361" s="175">
        <v>1.767965</v>
      </c>
      <c r="Q361" s="175" t="s">
        <v>359</v>
      </c>
      <c r="AF361" s="175"/>
    </row>
    <row r="362" spans="1:32" x14ac:dyDescent="0.25">
      <c r="A362" s="175" t="s">
        <v>582</v>
      </c>
      <c r="B362" s="175" t="s">
        <v>359</v>
      </c>
      <c r="C362" s="175" t="s">
        <v>213</v>
      </c>
      <c r="D362" s="175">
        <v>20160802</v>
      </c>
      <c r="E362" s="175" t="s">
        <v>598</v>
      </c>
      <c r="F362" s="175">
        <v>10000</v>
      </c>
      <c r="G362" s="175">
        <v>111.032</v>
      </c>
      <c r="H362" s="175">
        <v>1.7889390000000001</v>
      </c>
      <c r="I362" s="175"/>
      <c r="J362" s="175">
        <v>2016</v>
      </c>
      <c r="K362" s="175">
        <v>8</v>
      </c>
      <c r="L362" s="175">
        <v>2</v>
      </c>
      <c r="M362" s="178">
        <v>42584</v>
      </c>
      <c r="N362" s="177">
        <f t="shared" si="5"/>
        <v>42584.548622685186</v>
      </c>
      <c r="O362" s="175">
        <v>111.032</v>
      </c>
      <c r="P362" s="175">
        <v>1.7889390000000001</v>
      </c>
      <c r="Q362" s="175" t="s">
        <v>359</v>
      </c>
      <c r="AF362" s="175"/>
    </row>
    <row r="363" spans="1:32" x14ac:dyDescent="0.25">
      <c r="A363" s="175" t="s">
        <v>582</v>
      </c>
      <c r="B363" s="175" t="s">
        <v>359</v>
      </c>
      <c r="C363" s="175" t="s">
        <v>213</v>
      </c>
      <c r="D363" s="175">
        <v>20160802</v>
      </c>
      <c r="E363" s="175" t="s">
        <v>599</v>
      </c>
      <c r="F363" s="175">
        <v>20000</v>
      </c>
      <c r="G363" s="175">
        <v>111.19799999999999</v>
      </c>
      <c r="H363" s="175">
        <v>1.7541340000000001</v>
      </c>
      <c r="I363" s="175"/>
      <c r="J363" s="175">
        <v>2016</v>
      </c>
      <c r="K363" s="175">
        <v>8</v>
      </c>
      <c r="L363" s="175">
        <v>2</v>
      </c>
      <c r="M363" s="178">
        <v>42584</v>
      </c>
      <c r="N363" s="177">
        <f t="shared" si="5"/>
        <v>42584.550127314818</v>
      </c>
      <c r="O363" s="175">
        <v>111.19799999999999</v>
      </c>
      <c r="P363" s="175">
        <v>1.7541340000000001</v>
      </c>
      <c r="Q363" s="175" t="s">
        <v>359</v>
      </c>
      <c r="AF363" s="175"/>
    </row>
    <row r="364" spans="1:32" x14ac:dyDescent="0.25">
      <c r="A364" s="175" t="s">
        <v>582</v>
      </c>
      <c r="B364" s="175" t="s">
        <v>359</v>
      </c>
      <c r="C364" s="175" t="s">
        <v>213</v>
      </c>
      <c r="D364" s="175">
        <v>20160802</v>
      </c>
      <c r="E364" s="175" t="s">
        <v>600</v>
      </c>
      <c r="F364" s="175">
        <v>20000</v>
      </c>
      <c r="G364" s="175">
        <v>111.298</v>
      </c>
      <c r="H364" s="175">
        <v>1.7331970000000001</v>
      </c>
      <c r="I364" s="175"/>
      <c r="J364" s="175">
        <v>2016</v>
      </c>
      <c r="K364" s="175">
        <v>8</v>
      </c>
      <c r="L364" s="175">
        <v>2</v>
      </c>
      <c r="M364" s="178">
        <v>42584</v>
      </c>
      <c r="N364" s="177">
        <f t="shared" si="5"/>
        <v>42584.550138888888</v>
      </c>
      <c r="O364" s="175">
        <v>111.298</v>
      </c>
      <c r="P364" s="175">
        <v>1.7331970000000001</v>
      </c>
      <c r="Q364" s="175" t="s">
        <v>359</v>
      </c>
      <c r="AF364" s="175"/>
    </row>
    <row r="365" spans="1:32" x14ac:dyDescent="0.25">
      <c r="A365" s="175" t="s">
        <v>582</v>
      </c>
      <c r="B365" s="175" t="s">
        <v>359</v>
      </c>
      <c r="C365" s="175" t="s">
        <v>213</v>
      </c>
      <c r="D365" s="175">
        <v>20160803</v>
      </c>
      <c r="E365" s="175" t="s">
        <v>601</v>
      </c>
      <c r="F365" s="175">
        <v>110000</v>
      </c>
      <c r="G365" s="175">
        <v>110.468</v>
      </c>
      <c r="H365" s="175">
        <v>1.903897</v>
      </c>
      <c r="I365" s="175"/>
      <c r="J365" s="175">
        <v>2016</v>
      </c>
      <c r="K365" s="175">
        <v>8</v>
      </c>
      <c r="L365" s="175">
        <v>3</v>
      </c>
      <c r="M365" s="178">
        <v>42585</v>
      </c>
      <c r="N365" s="177">
        <f t="shared" si="5"/>
        <v>42585.653935185182</v>
      </c>
      <c r="O365" s="175">
        <v>110.468</v>
      </c>
      <c r="P365" s="175">
        <v>1.903897</v>
      </c>
      <c r="Q365" s="175" t="s">
        <v>359</v>
      </c>
      <c r="AF365" s="175"/>
    </row>
    <row r="366" spans="1:32" x14ac:dyDescent="0.25">
      <c r="A366" s="175" t="s">
        <v>582</v>
      </c>
      <c r="B366" s="175" t="s">
        <v>359</v>
      </c>
      <c r="C366" s="175" t="s">
        <v>213</v>
      </c>
      <c r="D366" s="175">
        <v>20160803</v>
      </c>
      <c r="E366" s="175" t="s">
        <v>602</v>
      </c>
      <c r="F366" s="175">
        <v>10000</v>
      </c>
      <c r="G366" s="175">
        <v>111.241</v>
      </c>
      <c r="H366" s="175">
        <v>1.7411179999999999</v>
      </c>
      <c r="I366" s="175"/>
      <c r="J366" s="175">
        <v>2016</v>
      </c>
      <c r="K366" s="175">
        <v>8</v>
      </c>
      <c r="L366" s="175">
        <v>3</v>
      </c>
      <c r="M366" s="178">
        <v>42585</v>
      </c>
      <c r="N366" s="177">
        <f t="shared" si="5"/>
        <v>42585.655868055554</v>
      </c>
      <c r="O366" s="175">
        <v>111.241</v>
      </c>
      <c r="P366" s="175">
        <v>1.7411179999999999</v>
      </c>
      <c r="Q366" s="175" t="s">
        <v>359</v>
      </c>
      <c r="AF366" s="175"/>
    </row>
    <row r="367" spans="1:32" x14ac:dyDescent="0.25">
      <c r="A367" s="175" t="s">
        <v>582</v>
      </c>
      <c r="B367" s="175" t="s">
        <v>359</v>
      </c>
      <c r="C367" s="175" t="s">
        <v>213</v>
      </c>
      <c r="D367" s="175">
        <v>20160803</v>
      </c>
      <c r="E367" s="175" t="s">
        <v>603</v>
      </c>
      <c r="F367" s="175">
        <v>10000</v>
      </c>
      <c r="G367" s="175">
        <v>111.34099999999999</v>
      </c>
      <c r="H367" s="175">
        <v>1.720156</v>
      </c>
      <c r="I367" s="175"/>
      <c r="J367" s="175">
        <v>2016</v>
      </c>
      <c r="K367" s="175">
        <v>8</v>
      </c>
      <c r="L367" s="175">
        <v>3</v>
      </c>
      <c r="M367" s="178">
        <v>42585</v>
      </c>
      <c r="N367" s="177">
        <f t="shared" si="5"/>
        <v>42585.65587962963</v>
      </c>
      <c r="O367" s="175">
        <v>111.34099999999999</v>
      </c>
      <c r="P367" s="175">
        <v>1.720156</v>
      </c>
      <c r="Q367" s="175" t="s">
        <v>359</v>
      </c>
      <c r="AF367" s="175"/>
    </row>
    <row r="368" spans="1:32" x14ac:dyDescent="0.25">
      <c r="A368" s="175" t="s">
        <v>582</v>
      </c>
      <c r="B368" s="175" t="s">
        <v>359</v>
      </c>
      <c r="C368" s="175" t="s">
        <v>213</v>
      </c>
      <c r="D368" s="175">
        <v>20160804</v>
      </c>
      <c r="E368" s="175" t="s">
        <v>604</v>
      </c>
      <c r="F368" s="175">
        <v>25000</v>
      </c>
      <c r="G368" s="175">
        <v>110.083</v>
      </c>
      <c r="H368" s="175">
        <v>1.9842580000000001</v>
      </c>
      <c r="I368" s="175"/>
      <c r="J368" s="175">
        <v>2016</v>
      </c>
      <c r="K368" s="175">
        <v>8</v>
      </c>
      <c r="L368" s="175">
        <v>4</v>
      </c>
      <c r="M368" s="178">
        <v>42586</v>
      </c>
      <c r="N368" s="177">
        <f t="shared" si="5"/>
        <v>42586.665925925925</v>
      </c>
      <c r="O368" s="175">
        <v>110.083</v>
      </c>
      <c r="P368" s="175">
        <v>1.9842580000000001</v>
      </c>
      <c r="Q368" s="175" t="s">
        <v>359</v>
      </c>
      <c r="AF368" s="175"/>
    </row>
    <row r="369" spans="1:32" x14ac:dyDescent="0.25">
      <c r="A369" s="175" t="s">
        <v>582</v>
      </c>
      <c r="B369" s="175" t="s">
        <v>359</v>
      </c>
      <c r="C369" s="175" t="s">
        <v>213</v>
      </c>
      <c r="D369" s="175">
        <v>20160804</v>
      </c>
      <c r="E369" s="175" t="s">
        <v>604</v>
      </c>
      <c r="F369" s="175">
        <v>25000</v>
      </c>
      <c r="G369" s="175">
        <v>110.203</v>
      </c>
      <c r="H369" s="175">
        <v>1.958785</v>
      </c>
      <c r="I369" s="175"/>
      <c r="J369" s="175">
        <v>2016</v>
      </c>
      <c r="K369" s="175">
        <v>8</v>
      </c>
      <c r="L369" s="175">
        <v>4</v>
      </c>
      <c r="M369" s="178">
        <v>42586</v>
      </c>
      <c r="N369" s="177">
        <f t="shared" si="5"/>
        <v>42586.665925925925</v>
      </c>
      <c r="O369" s="175">
        <v>110.203</v>
      </c>
      <c r="P369" s="175">
        <v>1.958785</v>
      </c>
      <c r="Q369" s="175" t="s">
        <v>359</v>
      </c>
      <c r="AF369" s="175"/>
    </row>
    <row r="370" spans="1:32" x14ac:dyDescent="0.25">
      <c r="A370" s="175" t="s">
        <v>582</v>
      </c>
      <c r="B370" s="175" t="s">
        <v>359</v>
      </c>
      <c r="C370" s="175" t="s">
        <v>213</v>
      </c>
      <c r="D370" s="175">
        <v>20160805</v>
      </c>
      <c r="E370" s="175" t="s">
        <v>605</v>
      </c>
      <c r="F370" s="175">
        <v>50000</v>
      </c>
      <c r="G370" s="175">
        <v>109.622</v>
      </c>
      <c r="H370" s="175">
        <v>2.081264</v>
      </c>
      <c r="I370" s="175"/>
      <c r="J370" s="175">
        <v>2016</v>
      </c>
      <c r="K370" s="175">
        <v>8</v>
      </c>
      <c r="L370" s="175">
        <v>5</v>
      </c>
      <c r="M370" s="178">
        <v>42587</v>
      </c>
      <c r="N370" s="177">
        <f t="shared" si="5"/>
        <v>42587.381724537037</v>
      </c>
      <c r="O370" s="175">
        <v>109.622</v>
      </c>
      <c r="P370" s="175">
        <v>2.081264</v>
      </c>
      <c r="Q370" s="175" t="s">
        <v>359</v>
      </c>
      <c r="AF370" s="175"/>
    </row>
    <row r="371" spans="1:32" x14ac:dyDescent="0.25">
      <c r="A371" s="175" t="s">
        <v>582</v>
      </c>
      <c r="B371" s="175" t="s">
        <v>359</v>
      </c>
      <c r="C371" s="175" t="s">
        <v>213</v>
      </c>
      <c r="D371" s="175">
        <v>20160805</v>
      </c>
      <c r="E371" s="175" t="s">
        <v>605</v>
      </c>
      <c r="F371" s="175">
        <v>50000</v>
      </c>
      <c r="G371" s="175">
        <v>108.622</v>
      </c>
      <c r="H371" s="175">
        <v>2.2959809999999998</v>
      </c>
      <c r="I371" s="175"/>
      <c r="J371" s="175">
        <v>2016</v>
      </c>
      <c r="K371" s="175">
        <v>8</v>
      </c>
      <c r="L371" s="175">
        <v>5</v>
      </c>
      <c r="M371" s="178">
        <v>42587</v>
      </c>
      <c r="N371" s="177">
        <f t="shared" si="5"/>
        <v>42587.381724537037</v>
      </c>
      <c r="O371" s="175">
        <v>108.622</v>
      </c>
      <c r="P371" s="175">
        <v>2.2959809999999998</v>
      </c>
      <c r="Q371" s="175" t="s">
        <v>359</v>
      </c>
      <c r="AF371" s="175"/>
    </row>
    <row r="372" spans="1:32" x14ac:dyDescent="0.25">
      <c r="A372" s="175" t="s">
        <v>582</v>
      </c>
      <c r="B372" s="175" t="s">
        <v>359</v>
      </c>
      <c r="C372" s="175" t="s">
        <v>213</v>
      </c>
      <c r="D372" s="175">
        <v>20160805</v>
      </c>
      <c r="E372" s="175" t="s">
        <v>605</v>
      </c>
      <c r="F372" s="175">
        <v>50000</v>
      </c>
      <c r="G372" s="175">
        <v>109.622</v>
      </c>
      <c r="H372" s="175">
        <v>2.081264</v>
      </c>
      <c r="I372" s="175"/>
      <c r="J372" s="175">
        <v>2016</v>
      </c>
      <c r="K372" s="175">
        <v>8</v>
      </c>
      <c r="L372" s="175">
        <v>5</v>
      </c>
      <c r="M372" s="178">
        <v>42587</v>
      </c>
      <c r="N372" s="177">
        <f t="shared" si="5"/>
        <v>42587.381724537037</v>
      </c>
      <c r="O372" s="175">
        <v>109.622</v>
      </c>
      <c r="P372" s="175">
        <v>2.081264</v>
      </c>
      <c r="Q372" s="175" t="s">
        <v>359</v>
      </c>
      <c r="AF372" s="175"/>
    </row>
    <row r="373" spans="1:32" x14ac:dyDescent="0.25">
      <c r="A373" s="175" t="s">
        <v>582</v>
      </c>
      <c r="B373" s="175" t="s">
        <v>359</v>
      </c>
      <c r="C373" s="175" t="s">
        <v>213</v>
      </c>
      <c r="D373" s="175">
        <v>20160805</v>
      </c>
      <c r="E373" s="175" t="s">
        <v>605</v>
      </c>
      <c r="F373" s="175">
        <v>50000</v>
      </c>
      <c r="G373" s="175">
        <v>109.622</v>
      </c>
      <c r="H373" s="175">
        <v>2.081264</v>
      </c>
      <c r="I373" s="175"/>
      <c r="J373" s="175">
        <v>2016</v>
      </c>
      <c r="K373" s="175">
        <v>8</v>
      </c>
      <c r="L373" s="175">
        <v>5</v>
      </c>
      <c r="M373" s="178">
        <v>42587</v>
      </c>
      <c r="N373" s="177">
        <f t="shared" si="5"/>
        <v>42587.381724537037</v>
      </c>
      <c r="O373" s="175">
        <v>109.622</v>
      </c>
      <c r="P373" s="175">
        <v>2.081264</v>
      </c>
      <c r="Q373" s="175" t="s">
        <v>359</v>
      </c>
      <c r="AF373" s="175"/>
    </row>
    <row r="374" spans="1:32" x14ac:dyDescent="0.25">
      <c r="A374" s="175" t="s">
        <v>582</v>
      </c>
      <c r="B374" s="175" t="s">
        <v>359</v>
      </c>
      <c r="C374" s="175" t="s">
        <v>213</v>
      </c>
      <c r="D374" s="175">
        <v>20160805</v>
      </c>
      <c r="E374" s="175" t="s">
        <v>605</v>
      </c>
      <c r="F374" s="175">
        <v>50000</v>
      </c>
      <c r="G374" s="175">
        <v>109.622</v>
      </c>
      <c r="H374" s="175">
        <v>2.081264</v>
      </c>
      <c r="I374" s="175"/>
      <c r="J374" s="175">
        <v>2016</v>
      </c>
      <c r="K374" s="175">
        <v>8</v>
      </c>
      <c r="L374" s="175">
        <v>5</v>
      </c>
      <c r="M374" s="178">
        <v>42587</v>
      </c>
      <c r="N374" s="177">
        <f t="shared" si="5"/>
        <v>42587.381724537037</v>
      </c>
      <c r="O374" s="175">
        <v>109.622</v>
      </c>
      <c r="P374" s="175">
        <v>2.081264</v>
      </c>
      <c r="Q374" s="175" t="s">
        <v>359</v>
      </c>
      <c r="AF374" s="175"/>
    </row>
    <row r="375" spans="1:32" x14ac:dyDescent="0.25">
      <c r="A375" s="175" t="s">
        <v>582</v>
      </c>
      <c r="B375" s="175" t="s">
        <v>359</v>
      </c>
      <c r="C375" s="175" t="s">
        <v>213</v>
      </c>
      <c r="D375" s="175">
        <v>20160808</v>
      </c>
      <c r="E375" s="175" t="s">
        <v>606</v>
      </c>
      <c r="F375" s="175">
        <v>10000</v>
      </c>
      <c r="G375" s="175">
        <v>109.43600000000001</v>
      </c>
      <c r="H375" s="175">
        <v>2.119891</v>
      </c>
      <c r="I375" s="175"/>
      <c r="J375" s="175">
        <v>2016</v>
      </c>
      <c r="K375" s="175">
        <v>8</v>
      </c>
      <c r="L375" s="175">
        <v>8</v>
      </c>
      <c r="M375" s="178">
        <v>42590</v>
      </c>
      <c r="N375" s="177">
        <f t="shared" si="5"/>
        <v>42590.424340277779</v>
      </c>
      <c r="O375" s="175">
        <v>109.43600000000001</v>
      </c>
      <c r="P375" s="175">
        <v>2.119891</v>
      </c>
      <c r="Q375" s="175" t="s">
        <v>359</v>
      </c>
      <c r="AF375" s="175"/>
    </row>
    <row r="376" spans="1:32" x14ac:dyDescent="0.25">
      <c r="A376" s="175" t="s">
        <v>582</v>
      </c>
      <c r="B376" s="175" t="s">
        <v>359</v>
      </c>
      <c r="C376" s="175" t="s">
        <v>213</v>
      </c>
      <c r="D376" s="175">
        <v>20160808</v>
      </c>
      <c r="E376" s="175" t="s">
        <v>606</v>
      </c>
      <c r="F376" s="175">
        <v>10000</v>
      </c>
      <c r="G376" s="175">
        <v>109.78</v>
      </c>
      <c r="H376" s="175">
        <v>2.0463710000000002</v>
      </c>
      <c r="I376" s="175"/>
      <c r="J376" s="175">
        <v>2016</v>
      </c>
      <c r="K376" s="175">
        <v>8</v>
      </c>
      <c r="L376" s="175">
        <v>8</v>
      </c>
      <c r="M376" s="178">
        <v>42590</v>
      </c>
      <c r="N376" s="177">
        <f t="shared" si="5"/>
        <v>42590.424340277779</v>
      </c>
      <c r="O376" s="175">
        <v>109.78</v>
      </c>
      <c r="P376" s="175">
        <v>2.0463710000000002</v>
      </c>
      <c r="Q376" s="175" t="s">
        <v>359</v>
      </c>
      <c r="AF376" s="175"/>
    </row>
    <row r="377" spans="1:32" x14ac:dyDescent="0.25">
      <c r="A377" s="175" t="s">
        <v>582</v>
      </c>
      <c r="B377" s="175" t="s">
        <v>359</v>
      </c>
      <c r="C377" s="175" t="s">
        <v>213</v>
      </c>
      <c r="D377" s="175">
        <v>20160809</v>
      </c>
      <c r="E377" s="175" t="s">
        <v>607</v>
      </c>
      <c r="F377" s="175">
        <v>25000</v>
      </c>
      <c r="G377" s="175">
        <v>109.85</v>
      </c>
      <c r="H377" s="175">
        <v>2.0302579999999999</v>
      </c>
      <c r="I377" s="175"/>
      <c r="J377" s="175">
        <v>2016</v>
      </c>
      <c r="K377" s="175">
        <v>8</v>
      </c>
      <c r="L377" s="175">
        <v>9</v>
      </c>
      <c r="M377" s="178">
        <v>42591</v>
      </c>
      <c r="N377" s="177">
        <f t="shared" si="5"/>
        <v>42591.496018518519</v>
      </c>
      <c r="O377" s="175">
        <v>109.85</v>
      </c>
      <c r="P377" s="175">
        <v>2.0302579999999999</v>
      </c>
      <c r="Q377" s="175" t="s">
        <v>359</v>
      </c>
      <c r="AF377" s="175"/>
    </row>
    <row r="378" spans="1:32" x14ac:dyDescent="0.25">
      <c r="A378" s="175" t="s">
        <v>582</v>
      </c>
      <c r="B378" s="175" t="s">
        <v>359</v>
      </c>
      <c r="C378" s="175" t="s">
        <v>213</v>
      </c>
      <c r="D378" s="175">
        <v>20160809</v>
      </c>
      <c r="E378" s="175" t="s">
        <v>608</v>
      </c>
      <c r="F378" s="175">
        <v>15000</v>
      </c>
      <c r="G378" s="175">
        <v>110.081</v>
      </c>
      <c r="H378" s="175">
        <v>1.98105</v>
      </c>
      <c r="I378" s="175"/>
      <c r="J378" s="175">
        <v>2016</v>
      </c>
      <c r="K378" s="175">
        <v>8</v>
      </c>
      <c r="L378" s="175">
        <v>9</v>
      </c>
      <c r="M378" s="178">
        <v>42591</v>
      </c>
      <c r="N378" s="177">
        <f t="shared" si="5"/>
        <v>42591.589004629626</v>
      </c>
      <c r="O378" s="175">
        <v>110.081</v>
      </c>
      <c r="P378" s="175">
        <v>1.98105</v>
      </c>
      <c r="Q378" s="175" t="s">
        <v>359</v>
      </c>
      <c r="AF378" s="175"/>
    </row>
    <row r="379" spans="1:32" x14ac:dyDescent="0.25">
      <c r="A379" s="175" t="s">
        <v>582</v>
      </c>
      <c r="B379" s="175" t="s">
        <v>359</v>
      </c>
      <c r="C379" s="175" t="s">
        <v>213</v>
      </c>
      <c r="D379" s="175">
        <v>20160809</v>
      </c>
      <c r="E379" s="175" t="s">
        <v>609</v>
      </c>
      <c r="F379" s="175">
        <v>10000</v>
      </c>
      <c r="G379" s="175">
        <v>111.03400000000001</v>
      </c>
      <c r="H379" s="175">
        <v>1.779304</v>
      </c>
      <c r="I379" s="175"/>
      <c r="J379" s="175">
        <v>2016</v>
      </c>
      <c r="K379" s="175">
        <v>8</v>
      </c>
      <c r="L379" s="175">
        <v>9</v>
      </c>
      <c r="M379" s="178">
        <v>42591</v>
      </c>
      <c r="N379" s="177">
        <f t="shared" si="5"/>
        <v>42591.66369212963</v>
      </c>
      <c r="O379" s="175">
        <v>111.03400000000001</v>
      </c>
      <c r="P379" s="175">
        <v>1.779304</v>
      </c>
      <c r="Q379" s="175" t="s">
        <v>359</v>
      </c>
      <c r="AF379" s="175"/>
    </row>
    <row r="380" spans="1:32" x14ac:dyDescent="0.25">
      <c r="A380" s="175" t="s">
        <v>582</v>
      </c>
      <c r="B380" s="175" t="s">
        <v>359</v>
      </c>
      <c r="C380" s="175" t="s">
        <v>213</v>
      </c>
      <c r="D380" s="175">
        <v>20160809</v>
      </c>
      <c r="E380" s="175" t="s">
        <v>610</v>
      </c>
      <c r="F380" s="175">
        <v>10000</v>
      </c>
      <c r="G380" s="175">
        <v>111.03400000000001</v>
      </c>
      <c r="H380" s="175">
        <v>1.779304</v>
      </c>
      <c r="I380" s="175"/>
      <c r="J380" s="175">
        <v>2016</v>
      </c>
      <c r="K380" s="175">
        <v>8</v>
      </c>
      <c r="L380" s="175">
        <v>9</v>
      </c>
      <c r="M380" s="178">
        <v>42591</v>
      </c>
      <c r="N380" s="177">
        <f t="shared" si="5"/>
        <v>42591.663703703707</v>
      </c>
      <c r="O380" s="175">
        <v>111.03400000000001</v>
      </c>
      <c r="P380" s="175">
        <v>1.779304</v>
      </c>
      <c r="Q380" s="175" t="s">
        <v>359</v>
      </c>
      <c r="AF380" s="175"/>
    </row>
    <row r="381" spans="1:32" x14ac:dyDescent="0.25">
      <c r="A381" s="175" t="s">
        <v>582</v>
      </c>
      <c r="B381" s="175" t="s">
        <v>359</v>
      </c>
      <c r="C381" s="175" t="s">
        <v>213</v>
      </c>
      <c r="D381" s="175">
        <v>20160810</v>
      </c>
      <c r="E381" s="175" t="s">
        <v>611</v>
      </c>
      <c r="F381" s="175">
        <v>10000</v>
      </c>
      <c r="G381" s="175">
        <v>111.20299</v>
      </c>
      <c r="H381" s="175">
        <v>1.7397119999999999</v>
      </c>
      <c r="I381" s="175"/>
      <c r="J381" s="175">
        <v>2016</v>
      </c>
      <c r="K381" s="175">
        <v>8</v>
      </c>
      <c r="L381" s="175">
        <v>10</v>
      </c>
      <c r="M381" s="178">
        <v>42592</v>
      </c>
      <c r="N381" s="177">
        <f t="shared" si="5"/>
        <v>42592.542511574073</v>
      </c>
      <c r="O381" s="175">
        <v>111.20299</v>
      </c>
      <c r="P381" s="175">
        <v>1.7397119999999999</v>
      </c>
      <c r="Q381" s="175" t="s">
        <v>359</v>
      </c>
      <c r="AF381" s="175"/>
    </row>
    <row r="382" spans="1:32" x14ac:dyDescent="0.25">
      <c r="A382" s="175" t="s">
        <v>582</v>
      </c>
      <c r="B382" s="175" t="s">
        <v>359</v>
      </c>
      <c r="C382" s="175" t="s">
        <v>213</v>
      </c>
      <c r="D382" s="175">
        <v>20160810</v>
      </c>
      <c r="E382" s="175" t="s">
        <v>612</v>
      </c>
      <c r="F382" s="175">
        <v>5000</v>
      </c>
      <c r="G382" s="175">
        <v>111.00700000000001</v>
      </c>
      <c r="H382" s="175">
        <v>1.7810299999999999</v>
      </c>
      <c r="I382" s="175"/>
      <c r="J382" s="175">
        <v>2016</v>
      </c>
      <c r="K382" s="175">
        <v>8</v>
      </c>
      <c r="L382" s="175">
        <v>10</v>
      </c>
      <c r="M382" s="178">
        <v>42592</v>
      </c>
      <c r="N382" s="177">
        <f t="shared" si="5"/>
        <v>42592.559074074074</v>
      </c>
      <c r="O382" s="175">
        <v>111.00700000000001</v>
      </c>
      <c r="P382" s="175">
        <v>1.7810299999999999</v>
      </c>
      <c r="Q382" s="175" t="s">
        <v>359</v>
      </c>
      <c r="AF382" s="175"/>
    </row>
    <row r="383" spans="1:32" x14ac:dyDescent="0.25">
      <c r="A383" s="175" t="s">
        <v>582</v>
      </c>
      <c r="B383" s="175" t="s">
        <v>359</v>
      </c>
      <c r="C383" s="175" t="s">
        <v>213</v>
      </c>
      <c r="D383" s="175">
        <v>20160811</v>
      </c>
      <c r="E383" s="175" t="s">
        <v>613</v>
      </c>
      <c r="F383" s="175">
        <v>20000</v>
      </c>
      <c r="G383" s="175">
        <v>109.50225</v>
      </c>
      <c r="H383" s="175">
        <v>2.0999680000000001</v>
      </c>
      <c r="I383" s="175"/>
      <c r="J383" s="175">
        <v>2016</v>
      </c>
      <c r="K383" s="175">
        <v>8</v>
      </c>
      <c r="L383" s="175">
        <v>11</v>
      </c>
      <c r="M383" s="178">
        <v>42593</v>
      </c>
      <c r="N383" s="177">
        <f t="shared" si="5"/>
        <v>42593.483865740738</v>
      </c>
      <c r="O383" s="175">
        <v>109.50225</v>
      </c>
      <c r="P383" s="175">
        <v>2.0999680000000001</v>
      </c>
      <c r="Q383" s="175" t="s">
        <v>359</v>
      </c>
      <c r="AF383" s="175"/>
    </row>
    <row r="384" spans="1:32" x14ac:dyDescent="0.25">
      <c r="A384" s="175" t="s">
        <v>582</v>
      </c>
      <c r="B384" s="175" t="s">
        <v>359</v>
      </c>
      <c r="C384" s="175" t="s">
        <v>213</v>
      </c>
      <c r="D384" s="175">
        <v>20160812</v>
      </c>
      <c r="E384" s="175" t="s">
        <v>614</v>
      </c>
      <c r="F384" s="175">
        <v>20000</v>
      </c>
      <c r="G384" s="175">
        <v>110.339</v>
      </c>
      <c r="H384" s="175">
        <v>1.920002</v>
      </c>
      <c r="I384" s="175"/>
      <c r="J384" s="175">
        <v>2016</v>
      </c>
      <c r="K384" s="175">
        <v>8</v>
      </c>
      <c r="L384" s="175">
        <v>12</v>
      </c>
      <c r="M384" s="178">
        <v>42594</v>
      </c>
      <c r="N384" s="177">
        <f t="shared" si="5"/>
        <v>42594.419259259259</v>
      </c>
      <c r="O384" s="175">
        <v>110.339</v>
      </c>
      <c r="P384" s="175">
        <v>1.920002</v>
      </c>
      <c r="Q384" s="175" t="s">
        <v>359</v>
      </c>
      <c r="AF384" s="175"/>
    </row>
    <row r="385" spans="1:32" x14ac:dyDescent="0.25">
      <c r="A385" s="175" t="s">
        <v>582</v>
      </c>
      <c r="B385" s="175" t="s">
        <v>359</v>
      </c>
      <c r="C385" s="175" t="s">
        <v>213</v>
      </c>
      <c r="D385" s="175">
        <v>20160812</v>
      </c>
      <c r="E385" s="175" t="s">
        <v>615</v>
      </c>
      <c r="F385" s="175">
        <v>50000</v>
      </c>
      <c r="G385" s="175">
        <v>110.358</v>
      </c>
      <c r="H385" s="175">
        <v>1.9159600000000001</v>
      </c>
      <c r="I385" s="175"/>
      <c r="J385" s="175">
        <v>2016</v>
      </c>
      <c r="K385" s="175">
        <v>8</v>
      </c>
      <c r="L385" s="175">
        <v>12</v>
      </c>
      <c r="M385" s="178">
        <v>42594</v>
      </c>
      <c r="N385" s="177">
        <f t="shared" si="5"/>
        <v>42594.452013888891</v>
      </c>
      <c r="O385" s="175">
        <v>110.358</v>
      </c>
      <c r="P385" s="175">
        <v>1.9159600000000001</v>
      </c>
      <c r="Q385" s="175" t="s">
        <v>359</v>
      </c>
      <c r="AF385" s="175"/>
    </row>
    <row r="386" spans="1:32" x14ac:dyDescent="0.25">
      <c r="A386" s="175" t="s">
        <v>582</v>
      </c>
      <c r="B386" s="175" t="s">
        <v>359</v>
      </c>
      <c r="C386" s="175" t="s">
        <v>213</v>
      </c>
      <c r="D386" s="175">
        <v>20160816</v>
      </c>
      <c r="E386" s="175" t="s">
        <v>535</v>
      </c>
      <c r="F386" s="175">
        <v>15000</v>
      </c>
      <c r="G386" s="175">
        <v>110.788195</v>
      </c>
      <c r="H386" s="175">
        <v>1.8220559999999999</v>
      </c>
      <c r="I386" s="175"/>
      <c r="J386" s="175">
        <v>2016</v>
      </c>
      <c r="K386" s="175">
        <v>8</v>
      </c>
      <c r="L386" s="175">
        <v>16</v>
      </c>
      <c r="M386" s="178">
        <v>42598</v>
      </c>
      <c r="N386" s="177">
        <f t="shared" si="5"/>
        <v>42598.453229166669</v>
      </c>
      <c r="O386" s="175">
        <v>110.788195</v>
      </c>
      <c r="P386" s="175">
        <v>1.8220559999999999</v>
      </c>
      <c r="Q386" s="175" t="s">
        <v>359</v>
      </c>
      <c r="AF386" s="175"/>
    </row>
    <row r="387" spans="1:32" x14ac:dyDescent="0.25">
      <c r="A387" s="175" t="s">
        <v>582</v>
      </c>
      <c r="B387" s="175" t="s">
        <v>359</v>
      </c>
      <c r="C387" s="175" t="s">
        <v>213</v>
      </c>
      <c r="D387" s="175">
        <v>20160816</v>
      </c>
      <c r="E387" s="175" t="s">
        <v>616</v>
      </c>
      <c r="F387" s="175">
        <v>1000000</v>
      </c>
      <c r="G387" s="175">
        <v>110.14400000000001</v>
      </c>
      <c r="H387" s="175">
        <v>1.9590749999999999</v>
      </c>
      <c r="I387" s="175"/>
      <c r="J387" s="175">
        <v>2016</v>
      </c>
      <c r="K387" s="175">
        <v>8</v>
      </c>
      <c r="L387" s="175">
        <v>16</v>
      </c>
      <c r="M387" s="178">
        <v>42598</v>
      </c>
      <c r="N387" s="177">
        <f t="shared" ref="N387:N450" si="6">M387+E387</f>
        <v>42598.480624999997</v>
      </c>
      <c r="O387" s="175">
        <v>110.14400000000001</v>
      </c>
      <c r="P387" s="175">
        <v>1.9590749999999999</v>
      </c>
      <c r="Q387" s="175" t="s">
        <v>359</v>
      </c>
      <c r="AF387" s="175"/>
    </row>
    <row r="388" spans="1:32" x14ac:dyDescent="0.25">
      <c r="A388" s="175" t="s">
        <v>582</v>
      </c>
      <c r="B388" s="175" t="s">
        <v>359</v>
      </c>
      <c r="C388" s="175" t="s">
        <v>213</v>
      </c>
      <c r="D388" s="175">
        <v>20160816</v>
      </c>
      <c r="E388" s="175" t="s">
        <v>580</v>
      </c>
      <c r="F388" s="175">
        <v>25000</v>
      </c>
      <c r="G388" s="175">
        <v>110.108</v>
      </c>
      <c r="H388" s="175">
        <v>1.9667600000000001</v>
      </c>
      <c r="I388" s="175"/>
      <c r="J388" s="175">
        <v>2016</v>
      </c>
      <c r="K388" s="175">
        <v>8</v>
      </c>
      <c r="L388" s="175">
        <v>16</v>
      </c>
      <c r="M388" s="178">
        <v>42598</v>
      </c>
      <c r="N388" s="177">
        <f t="shared" si="6"/>
        <v>42598.555023148147</v>
      </c>
      <c r="O388" s="175">
        <v>110.108</v>
      </c>
      <c r="P388" s="175">
        <v>1.9667600000000001</v>
      </c>
      <c r="Q388" s="175" t="s">
        <v>359</v>
      </c>
      <c r="AF388" s="175"/>
    </row>
    <row r="389" spans="1:32" x14ac:dyDescent="0.25">
      <c r="A389" s="175" t="s">
        <v>582</v>
      </c>
      <c r="B389" s="175" t="s">
        <v>359</v>
      </c>
      <c r="C389" s="175" t="s">
        <v>213</v>
      </c>
      <c r="D389" s="175">
        <v>20160817</v>
      </c>
      <c r="E389" s="175" t="s">
        <v>617</v>
      </c>
      <c r="F389" s="175">
        <v>20000</v>
      </c>
      <c r="G389" s="175">
        <v>110.53700000000001</v>
      </c>
      <c r="H389" s="175">
        <v>1.871543</v>
      </c>
      <c r="I389" s="175"/>
      <c r="J389" s="175">
        <v>2016</v>
      </c>
      <c r="K389" s="175">
        <v>8</v>
      </c>
      <c r="L389" s="175">
        <v>17</v>
      </c>
      <c r="M389" s="178">
        <v>42599</v>
      </c>
      <c r="N389" s="177">
        <f t="shared" si="6"/>
        <v>42599.531863425924</v>
      </c>
      <c r="O389" s="175">
        <v>110.53700000000001</v>
      </c>
      <c r="P389" s="175">
        <v>1.871543</v>
      </c>
      <c r="Q389" s="175" t="s">
        <v>359</v>
      </c>
      <c r="AF389" s="175"/>
    </row>
    <row r="390" spans="1:32" x14ac:dyDescent="0.25">
      <c r="A390" s="175" t="s">
        <v>582</v>
      </c>
      <c r="B390" s="175" t="s">
        <v>359</v>
      </c>
      <c r="C390" s="175" t="s">
        <v>213</v>
      </c>
      <c r="D390" s="175">
        <v>20160817</v>
      </c>
      <c r="E390" s="175" t="s">
        <v>617</v>
      </c>
      <c r="F390" s="175">
        <v>20000</v>
      </c>
      <c r="G390" s="175">
        <v>110.637</v>
      </c>
      <c r="H390" s="175">
        <v>1.850266</v>
      </c>
      <c r="I390" s="175"/>
      <c r="J390" s="175">
        <v>2016</v>
      </c>
      <c r="K390" s="175">
        <v>8</v>
      </c>
      <c r="L390" s="175">
        <v>17</v>
      </c>
      <c r="M390" s="178">
        <v>42599</v>
      </c>
      <c r="N390" s="177">
        <f t="shared" si="6"/>
        <v>42599.531863425924</v>
      </c>
      <c r="O390" s="175">
        <v>110.637</v>
      </c>
      <c r="P390" s="175">
        <v>1.850266</v>
      </c>
      <c r="Q390" s="175" t="s">
        <v>359</v>
      </c>
      <c r="AF390" s="175"/>
    </row>
    <row r="391" spans="1:32" x14ac:dyDescent="0.25">
      <c r="A391" s="175" t="s">
        <v>582</v>
      </c>
      <c r="B391" s="175" t="s">
        <v>359</v>
      </c>
      <c r="C391" s="175" t="s">
        <v>213</v>
      </c>
      <c r="D391" s="175">
        <v>20160818</v>
      </c>
      <c r="E391" s="175" t="s">
        <v>618</v>
      </c>
      <c r="F391" s="175">
        <v>10000</v>
      </c>
      <c r="G391" s="175">
        <v>110.818</v>
      </c>
      <c r="H391" s="175">
        <v>1.8104990000000001</v>
      </c>
      <c r="I391" s="175"/>
      <c r="J391" s="175">
        <v>2016</v>
      </c>
      <c r="K391" s="175">
        <v>8</v>
      </c>
      <c r="L391" s="175">
        <v>18</v>
      </c>
      <c r="M391" s="178">
        <v>42600</v>
      </c>
      <c r="N391" s="177">
        <f t="shared" si="6"/>
        <v>42600.598703703705</v>
      </c>
      <c r="O391" s="175">
        <v>110.818</v>
      </c>
      <c r="P391" s="175">
        <v>1.8104990000000001</v>
      </c>
      <c r="Q391" s="175" t="s">
        <v>359</v>
      </c>
      <c r="AF391" s="175"/>
    </row>
    <row r="392" spans="1:32" x14ac:dyDescent="0.25">
      <c r="A392" s="175" t="s">
        <v>582</v>
      </c>
      <c r="B392" s="175" t="s">
        <v>359</v>
      </c>
      <c r="C392" s="175" t="s">
        <v>213</v>
      </c>
      <c r="D392" s="175">
        <v>20160818</v>
      </c>
      <c r="E392" s="175" t="s">
        <v>618</v>
      </c>
      <c r="F392" s="175">
        <v>10000</v>
      </c>
      <c r="G392" s="175">
        <v>110.818</v>
      </c>
      <c r="H392" s="175">
        <v>1.8104990000000001</v>
      </c>
      <c r="I392" s="175"/>
      <c r="J392" s="175">
        <v>2016</v>
      </c>
      <c r="K392" s="175">
        <v>8</v>
      </c>
      <c r="L392" s="175">
        <v>18</v>
      </c>
      <c r="M392" s="178">
        <v>42600</v>
      </c>
      <c r="N392" s="177">
        <f t="shared" si="6"/>
        <v>42600.598703703705</v>
      </c>
      <c r="O392" s="175">
        <v>110.818</v>
      </c>
      <c r="P392" s="175">
        <v>1.8104990000000001</v>
      </c>
      <c r="Q392" s="175" t="s">
        <v>359</v>
      </c>
      <c r="AF392" s="175"/>
    </row>
    <row r="393" spans="1:32" x14ac:dyDescent="0.25">
      <c r="A393" s="175" t="s">
        <v>582</v>
      </c>
      <c r="B393" s="175" t="s">
        <v>359</v>
      </c>
      <c r="C393" s="175" t="s">
        <v>213</v>
      </c>
      <c r="D393" s="175">
        <v>20160822</v>
      </c>
      <c r="E393" s="175" t="s">
        <v>619</v>
      </c>
      <c r="F393" s="175">
        <v>10000</v>
      </c>
      <c r="G393" s="175">
        <v>109.99299999999999</v>
      </c>
      <c r="H393" s="175">
        <v>1.9840310000000001</v>
      </c>
      <c r="I393" s="175"/>
      <c r="J393" s="175">
        <v>2016</v>
      </c>
      <c r="K393" s="175">
        <v>8</v>
      </c>
      <c r="L393" s="175">
        <v>22</v>
      </c>
      <c r="M393" s="178">
        <v>42604</v>
      </c>
      <c r="N393" s="177">
        <f t="shared" si="6"/>
        <v>42604.442627314813</v>
      </c>
      <c r="O393" s="175">
        <v>109.99299999999999</v>
      </c>
      <c r="P393" s="175">
        <v>1.9840310000000001</v>
      </c>
      <c r="Q393" s="175" t="s">
        <v>359</v>
      </c>
      <c r="AF393" s="175"/>
    </row>
    <row r="394" spans="1:32" x14ac:dyDescent="0.25">
      <c r="A394" s="175" t="s">
        <v>582</v>
      </c>
      <c r="B394" s="175" t="s">
        <v>359</v>
      </c>
      <c r="C394" s="175" t="s">
        <v>213</v>
      </c>
      <c r="D394" s="175">
        <v>20160822</v>
      </c>
      <c r="E394" s="175" t="s">
        <v>619</v>
      </c>
      <c r="F394" s="175">
        <v>10000</v>
      </c>
      <c r="G394" s="175">
        <v>109.444</v>
      </c>
      <c r="H394" s="175">
        <v>2.1021139999999998</v>
      </c>
      <c r="I394" s="175"/>
      <c r="J394" s="175">
        <v>2016</v>
      </c>
      <c r="K394" s="175">
        <v>8</v>
      </c>
      <c r="L394" s="175">
        <v>22</v>
      </c>
      <c r="M394" s="178">
        <v>42604</v>
      </c>
      <c r="N394" s="177">
        <f t="shared" si="6"/>
        <v>42604.442627314813</v>
      </c>
      <c r="O394" s="175">
        <v>109.444</v>
      </c>
      <c r="P394" s="175">
        <v>2.1021139999999998</v>
      </c>
      <c r="Q394" s="175" t="s">
        <v>359</v>
      </c>
      <c r="AF394" s="175"/>
    </row>
    <row r="395" spans="1:32" x14ac:dyDescent="0.25">
      <c r="A395" s="175" t="s">
        <v>582</v>
      </c>
      <c r="B395" s="175" t="s">
        <v>359</v>
      </c>
      <c r="C395" s="175" t="s">
        <v>213</v>
      </c>
      <c r="D395" s="175">
        <v>20160822</v>
      </c>
      <c r="E395" s="175" t="s">
        <v>620</v>
      </c>
      <c r="F395" s="175">
        <v>100000</v>
      </c>
      <c r="G395" s="175">
        <v>109.798</v>
      </c>
      <c r="H395" s="175">
        <v>2.0258940000000001</v>
      </c>
      <c r="I395" s="175"/>
      <c r="J395" s="175">
        <v>2016</v>
      </c>
      <c r="K395" s="175">
        <v>8</v>
      </c>
      <c r="L395" s="175">
        <v>22</v>
      </c>
      <c r="M395" s="178">
        <v>42604</v>
      </c>
      <c r="N395" s="177">
        <f t="shared" si="6"/>
        <v>42604.5075</v>
      </c>
      <c r="O395" s="175">
        <v>109.798</v>
      </c>
      <c r="P395" s="175">
        <v>2.0258940000000001</v>
      </c>
      <c r="Q395" s="175" t="s">
        <v>359</v>
      </c>
      <c r="AF395" s="175"/>
    </row>
    <row r="396" spans="1:32" x14ac:dyDescent="0.25">
      <c r="A396" s="175" t="s">
        <v>582</v>
      </c>
      <c r="B396" s="175" t="s">
        <v>359</v>
      </c>
      <c r="C396" s="175" t="s">
        <v>213</v>
      </c>
      <c r="D396" s="175">
        <v>20160822</v>
      </c>
      <c r="E396" s="175" t="s">
        <v>621</v>
      </c>
      <c r="F396" s="175">
        <v>100000</v>
      </c>
      <c r="G396" s="175">
        <v>109.25</v>
      </c>
      <c r="H396" s="175">
        <v>2.1440060000000001</v>
      </c>
      <c r="I396" s="175"/>
      <c r="J396" s="175">
        <v>2016</v>
      </c>
      <c r="K396" s="175">
        <v>8</v>
      </c>
      <c r="L396" s="175">
        <v>22</v>
      </c>
      <c r="M396" s="178">
        <v>42604</v>
      </c>
      <c r="N396" s="177">
        <f t="shared" si="6"/>
        <v>42604.507511574076</v>
      </c>
      <c r="O396" s="175">
        <v>109.25</v>
      </c>
      <c r="P396" s="175">
        <v>2.1440060000000001</v>
      </c>
      <c r="Q396" s="175" t="s">
        <v>359</v>
      </c>
      <c r="AF396" s="175"/>
    </row>
    <row r="397" spans="1:32" x14ac:dyDescent="0.25">
      <c r="A397" s="175" t="s">
        <v>582</v>
      </c>
      <c r="B397" s="175" t="s">
        <v>359</v>
      </c>
      <c r="C397" s="175" t="s">
        <v>213</v>
      </c>
      <c r="D397" s="175">
        <v>20160823</v>
      </c>
      <c r="E397" s="175" t="s">
        <v>622</v>
      </c>
      <c r="F397" s="175">
        <v>26000</v>
      </c>
      <c r="G397" s="175">
        <v>110.777</v>
      </c>
      <c r="H397" s="175">
        <v>1.815277</v>
      </c>
      <c r="I397" s="175"/>
      <c r="J397" s="175">
        <v>2016</v>
      </c>
      <c r="K397" s="175">
        <v>8</v>
      </c>
      <c r="L397" s="175">
        <v>23</v>
      </c>
      <c r="M397" s="178">
        <v>42605</v>
      </c>
      <c r="N397" s="177">
        <f t="shared" si="6"/>
        <v>42605.503287037034</v>
      </c>
      <c r="O397" s="175">
        <v>110.777</v>
      </c>
      <c r="P397" s="175">
        <v>1.815277</v>
      </c>
      <c r="Q397" s="175" t="s">
        <v>359</v>
      </c>
      <c r="AF397" s="175"/>
    </row>
    <row r="398" spans="1:32" x14ac:dyDescent="0.25">
      <c r="A398" s="175" t="s">
        <v>582</v>
      </c>
      <c r="B398" s="175" t="s">
        <v>359</v>
      </c>
      <c r="C398" s="175" t="s">
        <v>213</v>
      </c>
      <c r="D398" s="175">
        <v>20160823</v>
      </c>
      <c r="E398" s="175" t="s">
        <v>622</v>
      </c>
      <c r="F398" s="175">
        <v>40000</v>
      </c>
      <c r="G398" s="175">
        <v>110.764</v>
      </c>
      <c r="H398" s="175">
        <v>1.818044</v>
      </c>
      <c r="I398" s="175"/>
      <c r="J398" s="175">
        <v>2016</v>
      </c>
      <c r="K398" s="175">
        <v>8</v>
      </c>
      <c r="L398" s="175">
        <v>23</v>
      </c>
      <c r="M398" s="178">
        <v>42605</v>
      </c>
      <c r="N398" s="177">
        <f t="shared" si="6"/>
        <v>42605.503287037034</v>
      </c>
      <c r="O398" s="175">
        <v>110.764</v>
      </c>
      <c r="P398" s="175">
        <v>1.818044</v>
      </c>
      <c r="Q398" s="175" t="s">
        <v>359</v>
      </c>
      <c r="AF398" s="175"/>
    </row>
    <row r="399" spans="1:32" x14ac:dyDescent="0.25">
      <c r="A399" s="175" t="s">
        <v>582</v>
      </c>
      <c r="B399" s="175" t="s">
        <v>359</v>
      </c>
      <c r="C399" s="175" t="s">
        <v>213</v>
      </c>
      <c r="D399" s="175">
        <v>20160823</v>
      </c>
      <c r="E399" s="175" t="s">
        <v>622</v>
      </c>
      <c r="F399" s="175">
        <v>66000</v>
      </c>
      <c r="G399" s="175">
        <v>110.76900000000001</v>
      </c>
      <c r="H399" s="175">
        <v>1.81698</v>
      </c>
      <c r="I399" s="175"/>
      <c r="J399" s="175">
        <v>2016</v>
      </c>
      <c r="K399" s="175">
        <v>8</v>
      </c>
      <c r="L399" s="175">
        <v>23</v>
      </c>
      <c r="M399" s="178">
        <v>42605</v>
      </c>
      <c r="N399" s="177">
        <f t="shared" si="6"/>
        <v>42605.503287037034</v>
      </c>
      <c r="O399" s="175">
        <v>110.76900000000001</v>
      </c>
      <c r="P399" s="175">
        <v>1.81698</v>
      </c>
      <c r="Q399" s="175" t="s">
        <v>359</v>
      </c>
      <c r="AF399" s="175"/>
    </row>
    <row r="400" spans="1:32" x14ac:dyDescent="0.25">
      <c r="A400" s="175" t="s">
        <v>582</v>
      </c>
      <c r="B400" s="175" t="s">
        <v>359</v>
      </c>
      <c r="C400" s="175" t="s">
        <v>213</v>
      </c>
      <c r="D400" s="175">
        <v>20160823</v>
      </c>
      <c r="E400" s="175" t="s">
        <v>623</v>
      </c>
      <c r="F400" s="175">
        <v>66000</v>
      </c>
      <c r="G400" s="175">
        <v>112.15600000000001</v>
      </c>
      <c r="H400" s="175">
        <v>1.5239290000000001</v>
      </c>
      <c r="I400" s="175"/>
      <c r="J400" s="175">
        <v>2016</v>
      </c>
      <c r="K400" s="175">
        <v>8</v>
      </c>
      <c r="L400" s="175">
        <v>23</v>
      </c>
      <c r="M400" s="178">
        <v>42605</v>
      </c>
      <c r="N400" s="177">
        <f t="shared" si="6"/>
        <v>42605.503310185188</v>
      </c>
      <c r="O400" s="175">
        <v>112.15600000000001</v>
      </c>
      <c r="P400" s="175">
        <v>1.5239290000000001</v>
      </c>
      <c r="Q400" s="175" t="s">
        <v>359</v>
      </c>
      <c r="AF400" s="175"/>
    </row>
    <row r="401" spans="1:32" x14ac:dyDescent="0.25">
      <c r="A401" s="175" t="s">
        <v>582</v>
      </c>
      <c r="B401" s="175" t="s">
        <v>359</v>
      </c>
      <c r="C401" s="175" t="s">
        <v>213</v>
      </c>
      <c r="D401" s="175">
        <v>20160823</v>
      </c>
      <c r="E401" s="175" t="s">
        <v>624</v>
      </c>
      <c r="F401" s="175">
        <v>10000</v>
      </c>
      <c r="G401" s="175">
        <v>110.88200000000001</v>
      </c>
      <c r="H401" s="175">
        <v>1.792945</v>
      </c>
      <c r="I401" s="175"/>
      <c r="J401" s="175">
        <v>2016</v>
      </c>
      <c r="K401" s="175">
        <v>8</v>
      </c>
      <c r="L401" s="175">
        <v>23</v>
      </c>
      <c r="M401" s="178">
        <v>42605</v>
      </c>
      <c r="N401" s="177">
        <f t="shared" si="6"/>
        <v>42605.526979166665</v>
      </c>
      <c r="O401" s="175">
        <v>110.88200000000001</v>
      </c>
      <c r="P401" s="175">
        <v>1.792945</v>
      </c>
      <c r="Q401" s="175" t="s">
        <v>359</v>
      </c>
      <c r="AF401" s="175"/>
    </row>
    <row r="402" spans="1:32" x14ac:dyDescent="0.25">
      <c r="A402" s="175" t="s">
        <v>582</v>
      </c>
      <c r="B402" s="175" t="s">
        <v>359</v>
      </c>
      <c r="C402" s="175" t="s">
        <v>213</v>
      </c>
      <c r="D402" s="175">
        <v>20160823</v>
      </c>
      <c r="E402" s="175" t="s">
        <v>624</v>
      </c>
      <c r="F402" s="175">
        <v>10000</v>
      </c>
      <c r="G402" s="175">
        <v>111.08199999999999</v>
      </c>
      <c r="H402" s="175">
        <v>1.750475</v>
      </c>
      <c r="I402" s="175"/>
      <c r="J402" s="175">
        <v>2016</v>
      </c>
      <c r="K402" s="175">
        <v>8</v>
      </c>
      <c r="L402" s="175">
        <v>23</v>
      </c>
      <c r="M402" s="178">
        <v>42605</v>
      </c>
      <c r="N402" s="177">
        <f t="shared" si="6"/>
        <v>42605.526979166665</v>
      </c>
      <c r="O402" s="175">
        <v>111.08199999999999</v>
      </c>
      <c r="P402" s="175">
        <v>1.750475</v>
      </c>
      <c r="Q402" s="175" t="s">
        <v>359</v>
      </c>
      <c r="AF402" s="175"/>
    </row>
    <row r="403" spans="1:32" x14ac:dyDescent="0.25">
      <c r="A403" s="175" t="s">
        <v>582</v>
      </c>
      <c r="B403" s="175" t="s">
        <v>359</v>
      </c>
      <c r="C403" s="175" t="s">
        <v>213</v>
      </c>
      <c r="D403" s="175">
        <v>20160823</v>
      </c>
      <c r="E403" s="175" t="s">
        <v>624</v>
      </c>
      <c r="F403" s="175">
        <v>10000</v>
      </c>
      <c r="G403" s="175">
        <v>111.08199999999999</v>
      </c>
      <c r="H403" s="175">
        <v>1.750475</v>
      </c>
      <c r="I403" s="175"/>
      <c r="J403" s="175">
        <v>2016</v>
      </c>
      <c r="K403" s="175">
        <v>8</v>
      </c>
      <c r="L403" s="175">
        <v>23</v>
      </c>
      <c r="M403" s="178">
        <v>42605</v>
      </c>
      <c r="N403" s="177">
        <f t="shared" si="6"/>
        <v>42605.526979166665</v>
      </c>
      <c r="O403" s="175">
        <v>111.08199999999999</v>
      </c>
      <c r="P403" s="175">
        <v>1.750475</v>
      </c>
      <c r="Q403" s="175" t="s">
        <v>359</v>
      </c>
      <c r="AF403" s="175"/>
    </row>
    <row r="404" spans="1:32" x14ac:dyDescent="0.25">
      <c r="A404" s="175" t="s">
        <v>582</v>
      </c>
      <c r="B404" s="175" t="s">
        <v>359</v>
      </c>
      <c r="C404" s="175" t="s">
        <v>213</v>
      </c>
      <c r="D404" s="175">
        <v>20160825</v>
      </c>
      <c r="E404" s="175" t="s">
        <v>625</v>
      </c>
      <c r="F404" s="175">
        <v>5000</v>
      </c>
      <c r="G404" s="175">
        <v>110.01600000000001</v>
      </c>
      <c r="H404" s="175">
        <v>1.9729680000000001</v>
      </c>
      <c r="I404" s="175"/>
      <c r="J404" s="175">
        <v>2016</v>
      </c>
      <c r="K404" s="175">
        <v>8</v>
      </c>
      <c r="L404" s="175">
        <v>25</v>
      </c>
      <c r="M404" s="178">
        <v>42607</v>
      </c>
      <c r="N404" s="177">
        <f t="shared" si="6"/>
        <v>42607.618078703701</v>
      </c>
      <c r="O404" s="175">
        <v>110.01600000000001</v>
      </c>
      <c r="P404" s="175">
        <v>1.9729680000000001</v>
      </c>
      <c r="Q404" s="175" t="s">
        <v>359</v>
      </c>
      <c r="AF404" s="175"/>
    </row>
    <row r="405" spans="1:32" x14ac:dyDescent="0.25">
      <c r="A405" s="175" t="s">
        <v>582</v>
      </c>
      <c r="B405" s="175" t="s">
        <v>359</v>
      </c>
      <c r="C405" s="175" t="s">
        <v>213</v>
      </c>
      <c r="D405" s="175">
        <v>20160825</v>
      </c>
      <c r="E405" s="175" t="s">
        <v>626</v>
      </c>
      <c r="F405" s="175">
        <v>5000</v>
      </c>
      <c r="G405" s="175">
        <v>110.05800000000001</v>
      </c>
      <c r="H405" s="175">
        <v>1.96394</v>
      </c>
      <c r="I405" s="175"/>
      <c r="J405" s="175">
        <v>2016</v>
      </c>
      <c r="K405" s="175">
        <v>8</v>
      </c>
      <c r="L405" s="175">
        <v>25</v>
      </c>
      <c r="M405" s="178">
        <v>42607</v>
      </c>
      <c r="N405" s="177">
        <f t="shared" si="6"/>
        <v>42607.684050925927</v>
      </c>
      <c r="O405" s="175">
        <v>110.05800000000001</v>
      </c>
      <c r="P405" s="175">
        <v>1.96394</v>
      </c>
      <c r="Q405" s="175" t="s">
        <v>359</v>
      </c>
      <c r="AF405" s="175"/>
    </row>
    <row r="406" spans="1:32" x14ac:dyDescent="0.25">
      <c r="A406" s="175" t="s">
        <v>582</v>
      </c>
      <c r="B406" s="175" t="s">
        <v>359</v>
      </c>
      <c r="C406" s="175" t="s">
        <v>213</v>
      </c>
      <c r="D406" s="175">
        <v>20160826</v>
      </c>
      <c r="E406" s="175" t="s">
        <v>627</v>
      </c>
      <c r="F406" s="175">
        <v>50000</v>
      </c>
      <c r="G406" s="175">
        <v>110.741</v>
      </c>
      <c r="H406" s="175">
        <v>1.8163800000000001</v>
      </c>
      <c r="I406" s="175"/>
      <c r="J406" s="175">
        <v>2016</v>
      </c>
      <c r="K406" s="175">
        <v>8</v>
      </c>
      <c r="L406" s="175">
        <v>26</v>
      </c>
      <c r="M406" s="178">
        <v>42608</v>
      </c>
      <c r="N406" s="177">
        <f t="shared" si="6"/>
        <v>42608.625416666669</v>
      </c>
      <c r="O406" s="175">
        <v>110.741</v>
      </c>
      <c r="P406" s="175">
        <v>1.8163800000000001</v>
      </c>
      <c r="Q406" s="175" t="s">
        <v>359</v>
      </c>
      <c r="AF406" s="175"/>
    </row>
    <row r="407" spans="1:32" x14ac:dyDescent="0.25">
      <c r="A407" s="175" t="s">
        <v>582</v>
      </c>
      <c r="B407" s="175" t="s">
        <v>359</v>
      </c>
      <c r="C407" s="175" t="s">
        <v>213</v>
      </c>
      <c r="D407" s="175">
        <v>20160826</v>
      </c>
      <c r="E407" s="175" t="s">
        <v>627</v>
      </c>
      <c r="F407" s="175">
        <v>50000</v>
      </c>
      <c r="G407" s="175">
        <v>110.621</v>
      </c>
      <c r="H407" s="175">
        <v>1.842012</v>
      </c>
      <c r="I407" s="175"/>
      <c r="J407" s="175">
        <v>2016</v>
      </c>
      <c r="K407" s="175">
        <v>8</v>
      </c>
      <c r="L407" s="175">
        <v>26</v>
      </c>
      <c r="M407" s="178">
        <v>42608</v>
      </c>
      <c r="N407" s="177">
        <f t="shared" si="6"/>
        <v>42608.625416666669</v>
      </c>
      <c r="O407" s="175">
        <v>110.621</v>
      </c>
      <c r="P407" s="175">
        <v>1.842012</v>
      </c>
      <c r="Q407" s="175" t="s">
        <v>359</v>
      </c>
      <c r="AF407" s="175"/>
    </row>
    <row r="408" spans="1:32" x14ac:dyDescent="0.25">
      <c r="A408" s="175" t="s">
        <v>628</v>
      </c>
      <c r="B408" s="175" t="s">
        <v>196</v>
      </c>
      <c r="C408" s="175" t="s">
        <v>213</v>
      </c>
      <c r="D408" s="175">
        <v>20160701</v>
      </c>
      <c r="E408" s="175" t="s">
        <v>629</v>
      </c>
      <c r="F408" s="175">
        <v>7000</v>
      </c>
      <c r="G408" s="175">
        <v>101.836</v>
      </c>
      <c r="H408" s="175">
        <v>2.1753100000000001</v>
      </c>
      <c r="I408" s="175"/>
      <c r="J408" s="175">
        <v>2016</v>
      </c>
      <c r="K408" s="175">
        <v>7</v>
      </c>
      <c r="L408" s="175">
        <v>1</v>
      </c>
      <c r="M408" s="178">
        <v>42552</v>
      </c>
      <c r="N408" s="177">
        <f t="shared" si="6"/>
        <v>42552.367731481485</v>
      </c>
      <c r="O408" s="175">
        <v>101.836</v>
      </c>
      <c r="P408" s="175">
        <v>2.1753100000000001</v>
      </c>
      <c r="Q408" s="175" t="s">
        <v>196</v>
      </c>
      <c r="AF408" s="175"/>
    </row>
    <row r="409" spans="1:32" x14ac:dyDescent="0.25">
      <c r="A409" s="175" t="s">
        <v>628</v>
      </c>
      <c r="B409" s="175" t="s">
        <v>196</v>
      </c>
      <c r="C409" s="175" t="s">
        <v>213</v>
      </c>
      <c r="D409" s="175">
        <v>20160701</v>
      </c>
      <c r="E409" s="175" t="s">
        <v>630</v>
      </c>
      <c r="F409" s="175">
        <v>7000</v>
      </c>
      <c r="G409" s="175">
        <v>101.327</v>
      </c>
      <c r="H409" s="175">
        <v>2.2646109999999999</v>
      </c>
      <c r="I409" s="175"/>
      <c r="J409" s="175">
        <v>2016</v>
      </c>
      <c r="K409" s="175">
        <v>7</v>
      </c>
      <c r="L409" s="175">
        <v>1</v>
      </c>
      <c r="M409" s="178">
        <v>42552</v>
      </c>
      <c r="N409" s="177">
        <f t="shared" si="6"/>
        <v>42552.367754629631</v>
      </c>
      <c r="O409" s="175">
        <v>101.327</v>
      </c>
      <c r="P409" s="175">
        <v>2.2646109999999999</v>
      </c>
      <c r="Q409" s="175" t="s">
        <v>196</v>
      </c>
      <c r="AF409" s="175"/>
    </row>
    <row r="410" spans="1:32" x14ac:dyDescent="0.25">
      <c r="A410" s="175" t="s">
        <v>628</v>
      </c>
      <c r="B410" s="175" t="s">
        <v>196</v>
      </c>
      <c r="C410" s="175" t="s">
        <v>213</v>
      </c>
      <c r="D410" s="175">
        <v>20160701</v>
      </c>
      <c r="E410" s="175" t="s">
        <v>631</v>
      </c>
      <c r="F410" s="175">
        <v>76000</v>
      </c>
      <c r="G410" s="175">
        <v>101.685</v>
      </c>
      <c r="H410" s="175">
        <v>2.201749</v>
      </c>
      <c r="I410" s="175"/>
      <c r="J410" s="175">
        <v>2016</v>
      </c>
      <c r="K410" s="175">
        <v>7</v>
      </c>
      <c r="L410" s="175">
        <v>1</v>
      </c>
      <c r="M410" s="178">
        <v>42552</v>
      </c>
      <c r="N410" s="177">
        <f t="shared" si="6"/>
        <v>42552.411574074074</v>
      </c>
      <c r="O410" s="175">
        <v>101.685</v>
      </c>
      <c r="P410" s="175">
        <v>2.201749</v>
      </c>
      <c r="Q410" s="175" t="s">
        <v>196</v>
      </c>
      <c r="AF410" s="175"/>
    </row>
    <row r="411" spans="1:32" x14ac:dyDescent="0.25">
      <c r="A411" s="175" t="s">
        <v>628</v>
      </c>
      <c r="B411" s="175" t="s">
        <v>196</v>
      </c>
      <c r="C411" s="175" t="s">
        <v>213</v>
      </c>
      <c r="D411" s="175">
        <v>20160705</v>
      </c>
      <c r="E411" s="175" t="s">
        <v>632</v>
      </c>
      <c r="F411" s="175">
        <v>230000</v>
      </c>
      <c r="G411" s="175">
        <v>102.203</v>
      </c>
      <c r="H411" s="175">
        <v>2.1110739999999999</v>
      </c>
      <c r="I411" s="175"/>
      <c r="J411" s="175">
        <v>2016</v>
      </c>
      <c r="K411" s="175">
        <v>7</v>
      </c>
      <c r="L411" s="175">
        <v>5</v>
      </c>
      <c r="M411" s="178">
        <v>42556</v>
      </c>
      <c r="N411" s="177">
        <f t="shared" si="6"/>
        <v>42556.604872685188</v>
      </c>
      <c r="O411" s="175">
        <v>102.203</v>
      </c>
      <c r="P411" s="175">
        <v>2.1110739999999999</v>
      </c>
      <c r="Q411" s="175" t="s">
        <v>196</v>
      </c>
      <c r="AF411" s="175"/>
    </row>
    <row r="412" spans="1:32" x14ac:dyDescent="0.25">
      <c r="A412" s="175" t="s">
        <v>628</v>
      </c>
      <c r="B412" s="175" t="s">
        <v>196</v>
      </c>
      <c r="C412" s="175" t="s">
        <v>213</v>
      </c>
      <c r="D412" s="175">
        <v>20160706</v>
      </c>
      <c r="E412" s="175" t="s">
        <v>633</v>
      </c>
      <c r="F412" s="175">
        <v>25000</v>
      </c>
      <c r="G412" s="175">
        <v>101.98099999999999</v>
      </c>
      <c r="H412" s="175">
        <v>2.1493869999999999</v>
      </c>
      <c r="I412" s="175"/>
      <c r="J412" s="175">
        <v>2016</v>
      </c>
      <c r="K412" s="175">
        <v>7</v>
      </c>
      <c r="L412" s="175">
        <v>6</v>
      </c>
      <c r="M412" s="178">
        <v>42557</v>
      </c>
      <c r="N412" s="177">
        <f t="shared" si="6"/>
        <v>42557.440775462965</v>
      </c>
      <c r="O412" s="175">
        <v>101.98099999999999</v>
      </c>
      <c r="P412" s="175">
        <v>2.1493869999999999</v>
      </c>
      <c r="Q412" s="175" t="s">
        <v>196</v>
      </c>
      <c r="AF412" s="175"/>
    </row>
    <row r="413" spans="1:32" x14ac:dyDescent="0.25">
      <c r="A413" s="175" t="s">
        <v>628</v>
      </c>
      <c r="B413" s="175" t="s">
        <v>196</v>
      </c>
      <c r="C413" s="175" t="s">
        <v>213</v>
      </c>
      <c r="D413" s="175">
        <v>20160706</v>
      </c>
      <c r="E413" s="175" t="s">
        <v>634</v>
      </c>
      <c r="F413" s="175">
        <v>25000</v>
      </c>
      <c r="G413" s="175">
        <v>101.99</v>
      </c>
      <c r="H413" s="175">
        <v>2.1478130000000002</v>
      </c>
      <c r="I413" s="175"/>
      <c r="J413" s="175">
        <v>2016</v>
      </c>
      <c r="K413" s="175">
        <v>7</v>
      </c>
      <c r="L413" s="175">
        <v>6</v>
      </c>
      <c r="M413" s="178">
        <v>42557</v>
      </c>
      <c r="N413" s="177">
        <f t="shared" si="6"/>
        <v>42557.440787037034</v>
      </c>
      <c r="O413" s="175">
        <v>101.99</v>
      </c>
      <c r="P413" s="175">
        <v>2.1478130000000002</v>
      </c>
      <c r="Q413" s="175" t="s">
        <v>196</v>
      </c>
      <c r="AF413" s="175"/>
    </row>
    <row r="414" spans="1:32" x14ac:dyDescent="0.25">
      <c r="A414" s="175" t="s">
        <v>628</v>
      </c>
      <c r="B414" s="175" t="s">
        <v>196</v>
      </c>
      <c r="C414" s="175" t="s">
        <v>213</v>
      </c>
      <c r="D414" s="175">
        <v>20160706</v>
      </c>
      <c r="E414" s="175" t="s">
        <v>635</v>
      </c>
      <c r="F414" s="175">
        <v>25000</v>
      </c>
      <c r="G414" s="175">
        <v>101.48099999999999</v>
      </c>
      <c r="H414" s="175">
        <v>2.237114</v>
      </c>
      <c r="I414" s="175"/>
      <c r="J414" s="175">
        <v>2016</v>
      </c>
      <c r="K414" s="175">
        <v>7</v>
      </c>
      <c r="L414" s="175">
        <v>6</v>
      </c>
      <c r="M414" s="178">
        <v>42557</v>
      </c>
      <c r="N414" s="177">
        <f t="shared" si="6"/>
        <v>42557.440810185188</v>
      </c>
      <c r="O414" s="175">
        <v>101.48099999999999</v>
      </c>
      <c r="P414" s="175">
        <v>2.237114</v>
      </c>
      <c r="Q414" s="175" t="s">
        <v>196</v>
      </c>
      <c r="AF414" s="175"/>
    </row>
    <row r="415" spans="1:32" x14ac:dyDescent="0.25">
      <c r="A415" s="175" t="s">
        <v>628</v>
      </c>
      <c r="B415" s="175" t="s">
        <v>196</v>
      </c>
      <c r="C415" s="175" t="s">
        <v>213</v>
      </c>
      <c r="D415" s="175">
        <v>20160706</v>
      </c>
      <c r="E415" s="175" t="s">
        <v>636</v>
      </c>
      <c r="F415" s="175">
        <v>25000</v>
      </c>
      <c r="G415" s="175">
        <v>101.473</v>
      </c>
      <c r="H415" s="175">
        <v>2.238521</v>
      </c>
      <c r="I415" s="175"/>
      <c r="J415" s="175">
        <v>2016</v>
      </c>
      <c r="K415" s="175">
        <v>7</v>
      </c>
      <c r="L415" s="175">
        <v>6</v>
      </c>
      <c r="M415" s="178">
        <v>42557</v>
      </c>
      <c r="N415" s="177">
        <f t="shared" si="6"/>
        <v>42557.441863425927</v>
      </c>
      <c r="O415" s="175">
        <v>101.473</v>
      </c>
      <c r="P415" s="175">
        <v>2.238521</v>
      </c>
      <c r="Q415" s="175" t="s">
        <v>196</v>
      </c>
      <c r="AF415" s="175"/>
    </row>
    <row r="416" spans="1:32" x14ac:dyDescent="0.25">
      <c r="A416" s="175" t="s">
        <v>628</v>
      </c>
      <c r="B416" s="175" t="s">
        <v>196</v>
      </c>
      <c r="C416" s="175" t="s">
        <v>213</v>
      </c>
      <c r="D416" s="175">
        <v>20160706</v>
      </c>
      <c r="E416" s="175" t="s">
        <v>637</v>
      </c>
      <c r="F416" s="175">
        <v>25000</v>
      </c>
      <c r="G416" s="175">
        <v>101.98099999999999</v>
      </c>
      <c r="H416" s="175">
        <v>2.1493869999999999</v>
      </c>
      <c r="I416" s="175"/>
      <c r="J416" s="175">
        <v>2016</v>
      </c>
      <c r="K416" s="175">
        <v>7</v>
      </c>
      <c r="L416" s="175">
        <v>6</v>
      </c>
      <c r="M416" s="178">
        <v>42557</v>
      </c>
      <c r="N416" s="177">
        <f t="shared" si="6"/>
        <v>42557.442025462966</v>
      </c>
      <c r="O416" s="175">
        <v>101.98099999999999</v>
      </c>
      <c r="P416" s="175">
        <v>2.1493869999999999</v>
      </c>
      <c r="Q416" s="175" t="s">
        <v>196</v>
      </c>
      <c r="AF416" s="175"/>
    </row>
    <row r="417" spans="1:32" x14ac:dyDescent="0.25">
      <c r="A417" s="175" t="s">
        <v>628</v>
      </c>
      <c r="B417" s="175" t="s">
        <v>196</v>
      </c>
      <c r="C417" s="175" t="s">
        <v>213</v>
      </c>
      <c r="D417" s="175">
        <v>20160706</v>
      </c>
      <c r="E417" s="175" t="s">
        <v>638</v>
      </c>
      <c r="F417" s="175">
        <v>25000</v>
      </c>
      <c r="G417" s="175">
        <v>101.944</v>
      </c>
      <c r="H417" s="175">
        <v>2.1558619999999999</v>
      </c>
      <c r="I417" s="175"/>
      <c r="J417" s="175">
        <v>2016</v>
      </c>
      <c r="K417" s="175">
        <v>7</v>
      </c>
      <c r="L417" s="175">
        <v>6</v>
      </c>
      <c r="M417" s="178">
        <v>42557</v>
      </c>
      <c r="N417" s="177">
        <f t="shared" si="6"/>
        <v>42557.44462962963</v>
      </c>
      <c r="O417" s="175">
        <v>101.944</v>
      </c>
      <c r="P417" s="175">
        <v>2.1558619999999999</v>
      </c>
      <c r="Q417" s="175" t="s">
        <v>196</v>
      </c>
      <c r="AF417" s="175"/>
    </row>
    <row r="418" spans="1:32" x14ac:dyDescent="0.25">
      <c r="A418" s="175" t="s">
        <v>628</v>
      </c>
      <c r="B418" s="175" t="s">
        <v>196</v>
      </c>
      <c r="C418" s="175" t="s">
        <v>213</v>
      </c>
      <c r="D418" s="175">
        <v>20160706</v>
      </c>
      <c r="E418" s="175" t="s">
        <v>639</v>
      </c>
      <c r="F418" s="175">
        <v>25000</v>
      </c>
      <c r="G418" s="175">
        <v>101.961</v>
      </c>
      <c r="H418" s="175">
        <v>2.1528870000000002</v>
      </c>
      <c r="I418" s="175"/>
      <c r="J418" s="175">
        <v>2016</v>
      </c>
      <c r="K418" s="175">
        <v>7</v>
      </c>
      <c r="L418" s="175">
        <v>6</v>
      </c>
      <c r="M418" s="178">
        <v>42557</v>
      </c>
      <c r="N418" s="177">
        <f t="shared" si="6"/>
        <v>42557.444641203707</v>
      </c>
      <c r="O418" s="175">
        <v>101.961</v>
      </c>
      <c r="P418" s="175">
        <v>2.1528870000000002</v>
      </c>
      <c r="Q418" s="175" t="s">
        <v>196</v>
      </c>
      <c r="AF418" s="175"/>
    </row>
    <row r="419" spans="1:32" x14ac:dyDescent="0.25">
      <c r="A419" s="175" t="s">
        <v>628</v>
      </c>
      <c r="B419" s="175" t="s">
        <v>196</v>
      </c>
      <c r="C419" s="175" t="s">
        <v>213</v>
      </c>
      <c r="D419" s="175">
        <v>20160706</v>
      </c>
      <c r="E419" s="175" t="s">
        <v>640</v>
      </c>
      <c r="F419" s="175">
        <v>25000</v>
      </c>
      <c r="G419" s="175">
        <v>101.453</v>
      </c>
      <c r="H419" s="175">
        <v>2.242041</v>
      </c>
      <c r="I419" s="175"/>
      <c r="J419" s="175">
        <v>2016</v>
      </c>
      <c r="K419" s="175">
        <v>7</v>
      </c>
      <c r="L419" s="175">
        <v>6</v>
      </c>
      <c r="M419" s="178">
        <v>42557</v>
      </c>
      <c r="N419" s="177">
        <f t="shared" si="6"/>
        <v>42557.444652777776</v>
      </c>
      <c r="O419" s="175">
        <v>101.453</v>
      </c>
      <c r="P419" s="175">
        <v>2.242041</v>
      </c>
      <c r="Q419" s="175" t="s">
        <v>196</v>
      </c>
      <c r="AF419" s="175"/>
    </row>
    <row r="420" spans="1:32" x14ac:dyDescent="0.25">
      <c r="A420" s="175" t="s">
        <v>628</v>
      </c>
      <c r="B420" s="175" t="s">
        <v>196</v>
      </c>
      <c r="C420" s="175" t="s">
        <v>213</v>
      </c>
      <c r="D420" s="175">
        <v>20160706</v>
      </c>
      <c r="E420" s="175" t="s">
        <v>641</v>
      </c>
      <c r="F420" s="175">
        <v>100000</v>
      </c>
      <c r="G420" s="175">
        <v>101.49</v>
      </c>
      <c r="H420" s="175">
        <v>2.2355299999999998</v>
      </c>
      <c r="I420" s="175"/>
      <c r="J420" s="175">
        <v>2016</v>
      </c>
      <c r="K420" s="175">
        <v>7</v>
      </c>
      <c r="L420" s="175">
        <v>6</v>
      </c>
      <c r="M420" s="178">
        <v>42557</v>
      </c>
      <c r="N420" s="177">
        <f t="shared" si="6"/>
        <v>42557.49428240741</v>
      </c>
      <c r="O420" s="175">
        <v>101.49</v>
      </c>
      <c r="P420" s="175">
        <v>2.2355299999999998</v>
      </c>
      <c r="Q420" s="175" t="s">
        <v>196</v>
      </c>
      <c r="AF420" s="175"/>
    </row>
    <row r="421" spans="1:32" x14ac:dyDescent="0.25">
      <c r="A421" s="175" t="s">
        <v>628</v>
      </c>
      <c r="B421" s="175" t="s">
        <v>196</v>
      </c>
      <c r="C421" s="175" t="s">
        <v>213</v>
      </c>
      <c r="D421" s="175">
        <v>20160706</v>
      </c>
      <c r="E421" s="175" t="s">
        <v>642</v>
      </c>
      <c r="F421" s="175">
        <v>100000</v>
      </c>
      <c r="G421" s="175">
        <v>101.49</v>
      </c>
      <c r="H421" s="175">
        <v>2.2355299999999998</v>
      </c>
      <c r="I421" s="175"/>
      <c r="J421" s="175">
        <v>2016</v>
      </c>
      <c r="K421" s="175">
        <v>7</v>
      </c>
      <c r="L421" s="175">
        <v>6</v>
      </c>
      <c r="M421" s="178">
        <v>42557</v>
      </c>
      <c r="N421" s="177">
        <f t="shared" si="6"/>
        <v>42557.494791666664</v>
      </c>
      <c r="O421" s="175">
        <v>101.49</v>
      </c>
      <c r="P421" s="175">
        <v>2.2355299999999998</v>
      </c>
      <c r="Q421" s="175" t="s">
        <v>196</v>
      </c>
      <c r="AF421" s="175"/>
    </row>
    <row r="422" spans="1:32" x14ac:dyDescent="0.25">
      <c r="A422" s="175" t="s">
        <v>628</v>
      </c>
      <c r="B422" s="175" t="s">
        <v>196</v>
      </c>
      <c r="C422" s="175" t="s">
        <v>213</v>
      </c>
      <c r="D422" s="175">
        <v>20160706</v>
      </c>
      <c r="E422" s="175" t="s">
        <v>643</v>
      </c>
      <c r="F422" s="175">
        <v>100000</v>
      </c>
      <c r="G422" s="175">
        <v>101.4781</v>
      </c>
      <c r="H422" s="175">
        <v>2.2376239999999998</v>
      </c>
      <c r="I422" s="175"/>
      <c r="J422" s="175">
        <v>2016</v>
      </c>
      <c r="K422" s="175">
        <v>7</v>
      </c>
      <c r="L422" s="175">
        <v>6</v>
      </c>
      <c r="M422" s="178">
        <v>42557</v>
      </c>
      <c r="N422" s="177">
        <f t="shared" si="6"/>
        <v>42557.49559027778</v>
      </c>
      <c r="O422" s="175">
        <v>101.4781</v>
      </c>
      <c r="P422" s="175">
        <v>2.2376239999999998</v>
      </c>
      <c r="Q422" s="175" t="s">
        <v>196</v>
      </c>
      <c r="AF422" s="175"/>
    </row>
    <row r="423" spans="1:32" x14ac:dyDescent="0.25">
      <c r="A423" s="175" t="s">
        <v>628</v>
      </c>
      <c r="B423" s="175" t="s">
        <v>196</v>
      </c>
      <c r="C423" s="175" t="s">
        <v>213</v>
      </c>
      <c r="D423" s="175">
        <v>20160706</v>
      </c>
      <c r="E423" s="175" t="s">
        <v>644</v>
      </c>
      <c r="F423" s="175">
        <v>100000</v>
      </c>
      <c r="G423" s="175">
        <v>101.988</v>
      </c>
      <c r="H423" s="175">
        <v>2.1481629999999998</v>
      </c>
      <c r="I423" s="175"/>
      <c r="J423" s="175">
        <v>2016</v>
      </c>
      <c r="K423" s="175">
        <v>7</v>
      </c>
      <c r="L423" s="175">
        <v>6</v>
      </c>
      <c r="M423" s="178">
        <v>42557</v>
      </c>
      <c r="N423" s="177">
        <f t="shared" si="6"/>
        <v>42557.495636574073</v>
      </c>
      <c r="O423" s="175">
        <v>101.988</v>
      </c>
      <c r="P423" s="175">
        <v>2.1481629999999998</v>
      </c>
      <c r="Q423" s="175" t="s">
        <v>196</v>
      </c>
      <c r="AF423" s="175"/>
    </row>
    <row r="424" spans="1:32" x14ac:dyDescent="0.25">
      <c r="A424" s="175" t="s">
        <v>628</v>
      </c>
      <c r="B424" s="175" t="s">
        <v>196</v>
      </c>
      <c r="C424" s="175" t="s">
        <v>213</v>
      </c>
      <c r="D424" s="175">
        <v>20160708</v>
      </c>
      <c r="E424" s="175" t="s">
        <v>645</v>
      </c>
      <c r="F424" s="175">
        <v>200000</v>
      </c>
      <c r="G424" s="175">
        <v>102.227</v>
      </c>
      <c r="H424" s="175">
        <v>2.10608</v>
      </c>
      <c r="I424" s="175"/>
      <c r="J424" s="175">
        <v>2016</v>
      </c>
      <c r="K424" s="175">
        <v>7</v>
      </c>
      <c r="L424" s="175">
        <v>8</v>
      </c>
      <c r="M424" s="178">
        <v>42559</v>
      </c>
      <c r="N424" s="177">
        <f t="shared" si="6"/>
        <v>42559.380671296298</v>
      </c>
      <c r="O424" s="175">
        <v>102.227</v>
      </c>
      <c r="P424" s="175">
        <v>2.10608</v>
      </c>
      <c r="Q424" s="175" t="s">
        <v>196</v>
      </c>
      <c r="AF424" s="175"/>
    </row>
    <row r="425" spans="1:32" x14ac:dyDescent="0.25">
      <c r="A425" s="175" t="s">
        <v>628</v>
      </c>
      <c r="B425" s="175" t="s">
        <v>196</v>
      </c>
      <c r="C425" s="175" t="s">
        <v>213</v>
      </c>
      <c r="D425" s="175">
        <v>20160708</v>
      </c>
      <c r="E425" s="175" t="s">
        <v>646</v>
      </c>
      <c r="F425" s="175">
        <v>20000</v>
      </c>
      <c r="G425" s="175">
        <v>101.959</v>
      </c>
      <c r="H425" s="175">
        <v>2.152952</v>
      </c>
      <c r="I425" s="175"/>
      <c r="J425" s="175">
        <v>2016</v>
      </c>
      <c r="K425" s="175">
        <v>7</v>
      </c>
      <c r="L425" s="175">
        <v>8</v>
      </c>
      <c r="M425" s="178">
        <v>42559</v>
      </c>
      <c r="N425" s="177">
        <f t="shared" si="6"/>
        <v>42559.480810185189</v>
      </c>
      <c r="O425" s="175">
        <v>101.959</v>
      </c>
      <c r="P425" s="175">
        <v>2.152952</v>
      </c>
      <c r="Q425" s="175" t="s">
        <v>196</v>
      </c>
      <c r="AF425" s="175"/>
    </row>
    <row r="426" spans="1:32" x14ac:dyDescent="0.25">
      <c r="A426" s="175" t="s">
        <v>628</v>
      </c>
      <c r="B426" s="175" t="s">
        <v>196</v>
      </c>
      <c r="C426" s="175" t="s">
        <v>213</v>
      </c>
      <c r="D426" s="175">
        <v>20160708</v>
      </c>
      <c r="E426" s="175" t="s">
        <v>647</v>
      </c>
      <c r="F426" s="175">
        <v>20000</v>
      </c>
      <c r="G426" s="175">
        <v>101.959</v>
      </c>
      <c r="H426" s="175">
        <v>2.152952</v>
      </c>
      <c r="I426" s="175"/>
      <c r="J426" s="175">
        <v>2016</v>
      </c>
      <c r="K426" s="175">
        <v>7</v>
      </c>
      <c r="L426" s="175">
        <v>8</v>
      </c>
      <c r="M426" s="178">
        <v>42559</v>
      </c>
      <c r="N426" s="177">
        <f t="shared" si="6"/>
        <v>42559.481365740743</v>
      </c>
      <c r="O426" s="175">
        <v>101.959</v>
      </c>
      <c r="P426" s="175">
        <v>2.152952</v>
      </c>
      <c r="Q426" s="175" t="s">
        <v>196</v>
      </c>
      <c r="AF426" s="175"/>
    </row>
    <row r="427" spans="1:32" x14ac:dyDescent="0.25">
      <c r="A427" s="175" t="s">
        <v>628</v>
      </c>
      <c r="B427" s="175" t="s">
        <v>196</v>
      </c>
      <c r="C427" s="175" t="s">
        <v>213</v>
      </c>
      <c r="D427" s="175">
        <v>20160708</v>
      </c>
      <c r="E427" s="175" t="s">
        <v>648</v>
      </c>
      <c r="F427" s="175">
        <v>25000</v>
      </c>
      <c r="G427" s="175">
        <v>103.301</v>
      </c>
      <c r="H427" s="175">
        <v>1.919624</v>
      </c>
      <c r="I427" s="175"/>
      <c r="J427" s="175">
        <v>2016</v>
      </c>
      <c r="K427" s="175">
        <v>7</v>
      </c>
      <c r="L427" s="175">
        <v>8</v>
      </c>
      <c r="M427" s="178">
        <v>42559</v>
      </c>
      <c r="N427" s="177">
        <f t="shared" si="6"/>
        <v>42559.563715277778</v>
      </c>
      <c r="O427" s="175">
        <v>103.301</v>
      </c>
      <c r="P427" s="175">
        <v>1.919624</v>
      </c>
      <c r="Q427" s="175" t="s">
        <v>196</v>
      </c>
      <c r="AF427" s="175"/>
    </row>
    <row r="428" spans="1:32" x14ac:dyDescent="0.25">
      <c r="A428" s="175" t="s">
        <v>628</v>
      </c>
      <c r="B428" s="175" t="s">
        <v>196</v>
      </c>
      <c r="C428" s="175" t="s">
        <v>213</v>
      </c>
      <c r="D428" s="175">
        <v>20160708</v>
      </c>
      <c r="E428" s="175" t="s">
        <v>648</v>
      </c>
      <c r="F428" s="175">
        <v>25000</v>
      </c>
      <c r="G428" s="175">
        <v>103.401</v>
      </c>
      <c r="H428" s="175">
        <v>1.9023749999999999</v>
      </c>
      <c r="I428" s="175"/>
      <c r="J428" s="175">
        <v>2016</v>
      </c>
      <c r="K428" s="175">
        <v>7</v>
      </c>
      <c r="L428" s="175">
        <v>8</v>
      </c>
      <c r="M428" s="178">
        <v>42559</v>
      </c>
      <c r="N428" s="177">
        <f t="shared" si="6"/>
        <v>42559.563715277778</v>
      </c>
      <c r="O428" s="175">
        <v>103.401</v>
      </c>
      <c r="P428" s="175">
        <v>1.9023749999999999</v>
      </c>
      <c r="Q428" s="175" t="s">
        <v>196</v>
      </c>
      <c r="AF428" s="175"/>
    </row>
    <row r="429" spans="1:32" x14ac:dyDescent="0.25">
      <c r="A429" s="175" t="s">
        <v>628</v>
      </c>
      <c r="B429" s="175" t="s">
        <v>196</v>
      </c>
      <c r="C429" s="175" t="s">
        <v>213</v>
      </c>
      <c r="D429" s="175">
        <v>20160708</v>
      </c>
      <c r="E429" s="175" t="s">
        <v>648</v>
      </c>
      <c r="F429" s="175">
        <v>25000</v>
      </c>
      <c r="G429" s="175">
        <v>103.301</v>
      </c>
      <c r="H429" s="175">
        <v>1.919624</v>
      </c>
      <c r="I429" s="175"/>
      <c r="J429" s="175">
        <v>2016</v>
      </c>
      <c r="K429" s="175">
        <v>7</v>
      </c>
      <c r="L429" s="175">
        <v>8</v>
      </c>
      <c r="M429" s="178">
        <v>42559</v>
      </c>
      <c r="N429" s="177">
        <f t="shared" si="6"/>
        <v>42559.563715277778</v>
      </c>
      <c r="O429" s="175">
        <v>103.301</v>
      </c>
      <c r="P429" s="175">
        <v>1.919624</v>
      </c>
      <c r="Q429" s="175" t="s">
        <v>196</v>
      </c>
      <c r="AF429" s="175"/>
    </row>
    <row r="430" spans="1:32" x14ac:dyDescent="0.25">
      <c r="A430" s="175" t="s">
        <v>628</v>
      </c>
      <c r="B430" s="175" t="s">
        <v>196</v>
      </c>
      <c r="C430" s="175" t="s">
        <v>213</v>
      </c>
      <c r="D430" s="175">
        <v>20160708</v>
      </c>
      <c r="E430" s="175" t="s">
        <v>649</v>
      </c>
      <c r="F430" s="175">
        <v>100000</v>
      </c>
      <c r="G430" s="175">
        <v>103.339</v>
      </c>
      <c r="H430" s="175">
        <v>1.9130670000000001</v>
      </c>
      <c r="I430" s="175"/>
      <c r="J430" s="175">
        <v>2016</v>
      </c>
      <c r="K430" s="175">
        <v>7</v>
      </c>
      <c r="L430" s="175">
        <v>8</v>
      </c>
      <c r="M430" s="178">
        <v>42559</v>
      </c>
      <c r="N430" s="177">
        <f t="shared" si="6"/>
        <v>42559.609074074076</v>
      </c>
      <c r="O430" s="175">
        <v>103.339</v>
      </c>
      <c r="P430" s="175">
        <v>1.9130670000000001</v>
      </c>
      <c r="Q430" s="175" t="s">
        <v>196</v>
      </c>
      <c r="AF430" s="175"/>
    </row>
    <row r="431" spans="1:32" x14ac:dyDescent="0.25">
      <c r="A431" s="175" t="s">
        <v>628</v>
      </c>
      <c r="B431" s="175" t="s">
        <v>196</v>
      </c>
      <c r="C431" s="175" t="s">
        <v>213</v>
      </c>
      <c r="D431" s="175">
        <v>20160708</v>
      </c>
      <c r="E431" s="175" t="s">
        <v>650</v>
      </c>
      <c r="F431" s="175">
        <v>99000</v>
      </c>
      <c r="G431" s="175">
        <v>103.348</v>
      </c>
      <c r="H431" s="175">
        <v>1.9115150000000001</v>
      </c>
      <c r="I431" s="175"/>
      <c r="J431" s="175">
        <v>2016</v>
      </c>
      <c r="K431" s="175">
        <v>7</v>
      </c>
      <c r="L431" s="175">
        <v>8</v>
      </c>
      <c r="M431" s="178">
        <v>42559</v>
      </c>
      <c r="N431" s="177">
        <f t="shared" si="6"/>
        <v>42559.609085648146</v>
      </c>
      <c r="O431" s="175">
        <v>103.348</v>
      </c>
      <c r="P431" s="175">
        <v>1.9115150000000001</v>
      </c>
      <c r="Q431" s="175" t="s">
        <v>196</v>
      </c>
      <c r="AF431" s="175"/>
    </row>
    <row r="432" spans="1:32" x14ac:dyDescent="0.25">
      <c r="A432" s="175" t="s">
        <v>628</v>
      </c>
      <c r="B432" s="175" t="s">
        <v>196</v>
      </c>
      <c r="C432" s="175" t="s">
        <v>213</v>
      </c>
      <c r="D432" s="175">
        <v>20160708</v>
      </c>
      <c r="E432" s="175" t="s">
        <v>650</v>
      </c>
      <c r="F432" s="175">
        <v>1000</v>
      </c>
      <c r="G432" s="175">
        <v>102.498</v>
      </c>
      <c r="H432" s="175">
        <v>2.058824</v>
      </c>
      <c r="I432" s="175"/>
      <c r="J432" s="175">
        <v>2016</v>
      </c>
      <c r="K432" s="175">
        <v>7</v>
      </c>
      <c r="L432" s="175">
        <v>8</v>
      </c>
      <c r="M432" s="178">
        <v>42559</v>
      </c>
      <c r="N432" s="177">
        <f t="shared" si="6"/>
        <v>42559.609085648146</v>
      </c>
      <c r="O432" s="175">
        <v>102.498</v>
      </c>
      <c r="P432" s="175">
        <v>2.058824</v>
      </c>
      <c r="Q432" s="175" t="s">
        <v>196</v>
      </c>
      <c r="AF432" s="175"/>
    </row>
    <row r="433" spans="1:32" x14ac:dyDescent="0.25">
      <c r="A433" s="175" t="s">
        <v>628</v>
      </c>
      <c r="B433" s="175" t="s">
        <v>196</v>
      </c>
      <c r="C433" s="175" t="s">
        <v>213</v>
      </c>
      <c r="D433" s="175">
        <v>20160708</v>
      </c>
      <c r="E433" s="175" t="s">
        <v>650</v>
      </c>
      <c r="F433" s="175">
        <v>100000</v>
      </c>
      <c r="G433" s="175">
        <v>103.464</v>
      </c>
      <c r="H433" s="175">
        <v>1.891518</v>
      </c>
      <c r="I433" s="175"/>
      <c r="J433" s="175">
        <v>2016</v>
      </c>
      <c r="K433" s="175">
        <v>7</v>
      </c>
      <c r="L433" s="175">
        <v>8</v>
      </c>
      <c r="M433" s="178">
        <v>42559</v>
      </c>
      <c r="N433" s="177">
        <f t="shared" si="6"/>
        <v>42559.609085648146</v>
      </c>
      <c r="O433" s="175">
        <v>103.464</v>
      </c>
      <c r="P433" s="175">
        <v>1.891518</v>
      </c>
      <c r="Q433" s="175" t="s">
        <v>196</v>
      </c>
      <c r="AF433" s="175"/>
    </row>
    <row r="434" spans="1:32" x14ac:dyDescent="0.25">
      <c r="A434" s="175" t="s">
        <v>628</v>
      </c>
      <c r="B434" s="175" t="s">
        <v>196</v>
      </c>
      <c r="C434" s="175" t="s">
        <v>213</v>
      </c>
      <c r="D434" s="175">
        <v>20160708</v>
      </c>
      <c r="E434" s="175" t="s">
        <v>651</v>
      </c>
      <c r="F434" s="175">
        <v>10000</v>
      </c>
      <c r="G434" s="175">
        <v>103.279347</v>
      </c>
      <c r="H434" s="175">
        <v>1.923362</v>
      </c>
      <c r="I434" s="175"/>
      <c r="J434" s="175">
        <v>2016</v>
      </c>
      <c r="K434" s="175">
        <v>7</v>
      </c>
      <c r="L434" s="175">
        <v>8</v>
      </c>
      <c r="M434" s="178">
        <v>42559</v>
      </c>
      <c r="N434" s="177">
        <f t="shared" si="6"/>
        <v>42559.664212962962</v>
      </c>
      <c r="O434" s="175">
        <v>103.279347</v>
      </c>
      <c r="P434" s="175">
        <v>1.923362</v>
      </c>
      <c r="Q434" s="175" t="s">
        <v>196</v>
      </c>
      <c r="AF434" s="175"/>
    </row>
    <row r="435" spans="1:32" x14ac:dyDescent="0.25">
      <c r="A435" s="175" t="s">
        <v>628</v>
      </c>
      <c r="B435" s="175" t="s">
        <v>196</v>
      </c>
      <c r="C435" s="175" t="s">
        <v>213</v>
      </c>
      <c r="D435" s="175">
        <v>20160711</v>
      </c>
      <c r="E435" s="175" t="s">
        <v>652</v>
      </c>
      <c r="F435" s="175">
        <v>50000</v>
      </c>
      <c r="G435" s="175">
        <v>101.925</v>
      </c>
      <c r="H435" s="175">
        <v>2.1587689999999999</v>
      </c>
      <c r="I435" s="175"/>
      <c r="J435" s="175">
        <v>2016</v>
      </c>
      <c r="K435" s="175">
        <v>7</v>
      </c>
      <c r="L435" s="175">
        <v>11</v>
      </c>
      <c r="M435" s="178">
        <v>42562</v>
      </c>
      <c r="N435" s="177">
        <f t="shared" si="6"/>
        <v>42562.384583333333</v>
      </c>
      <c r="O435" s="175">
        <v>101.925</v>
      </c>
      <c r="P435" s="175">
        <v>2.1587689999999999</v>
      </c>
      <c r="Q435" s="175" t="s">
        <v>196</v>
      </c>
      <c r="AF435" s="175"/>
    </row>
    <row r="436" spans="1:32" x14ac:dyDescent="0.25">
      <c r="A436" s="175" t="s">
        <v>628</v>
      </c>
      <c r="B436" s="175" t="s">
        <v>196</v>
      </c>
      <c r="C436" s="175" t="s">
        <v>213</v>
      </c>
      <c r="D436" s="175">
        <v>20160711</v>
      </c>
      <c r="E436" s="175" t="s">
        <v>652</v>
      </c>
      <c r="F436" s="175">
        <v>50000</v>
      </c>
      <c r="G436" s="175">
        <v>101.925</v>
      </c>
      <c r="H436" s="175">
        <v>2.1587689999999999</v>
      </c>
      <c r="I436" s="175"/>
      <c r="J436" s="175">
        <v>2016</v>
      </c>
      <c r="K436" s="175">
        <v>7</v>
      </c>
      <c r="L436" s="175">
        <v>11</v>
      </c>
      <c r="M436" s="178">
        <v>42562</v>
      </c>
      <c r="N436" s="177">
        <f t="shared" si="6"/>
        <v>42562.384583333333</v>
      </c>
      <c r="O436" s="175">
        <v>101.925</v>
      </c>
      <c r="P436" s="175">
        <v>2.1587689999999999</v>
      </c>
      <c r="Q436" s="175" t="s">
        <v>196</v>
      </c>
      <c r="AF436" s="175"/>
    </row>
    <row r="437" spans="1:32" x14ac:dyDescent="0.25">
      <c r="A437" s="175" t="s">
        <v>628</v>
      </c>
      <c r="B437" s="175" t="s">
        <v>196</v>
      </c>
      <c r="C437" s="175" t="s">
        <v>213</v>
      </c>
      <c r="D437" s="175">
        <v>20160711</v>
      </c>
      <c r="E437" s="175" t="s">
        <v>653</v>
      </c>
      <c r="F437" s="175">
        <v>15000</v>
      </c>
      <c r="G437" s="175">
        <v>101.875</v>
      </c>
      <c r="H437" s="175">
        <v>2.1675360000000001</v>
      </c>
      <c r="I437" s="175"/>
      <c r="J437" s="175">
        <v>2016</v>
      </c>
      <c r="K437" s="175">
        <v>7</v>
      </c>
      <c r="L437" s="175">
        <v>11</v>
      </c>
      <c r="M437" s="178">
        <v>42562</v>
      </c>
      <c r="N437" s="177">
        <f t="shared" si="6"/>
        <v>42562.584756944445</v>
      </c>
      <c r="O437" s="175">
        <v>101.875</v>
      </c>
      <c r="P437" s="175">
        <v>2.1675360000000001</v>
      </c>
      <c r="Q437" s="175" t="s">
        <v>196</v>
      </c>
      <c r="AF437" s="175"/>
    </row>
    <row r="438" spans="1:32" x14ac:dyDescent="0.25">
      <c r="A438" s="175" t="s">
        <v>628</v>
      </c>
      <c r="B438" s="175" t="s">
        <v>196</v>
      </c>
      <c r="C438" s="175" t="s">
        <v>213</v>
      </c>
      <c r="D438" s="175">
        <v>20160711</v>
      </c>
      <c r="E438" s="175" t="s">
        <v>654</v>
      </c>
      <c r="F438" s="175">
        <v>15000</v>
      </c>
      <c r="G438" s="175">
        <v>101.875</v>
      </c>
      <c r="H438" s="175">
        <v>2.1675360000000001</v>
      </c>
      <c r="I438" s="175"/>
      <c r="J438" s="175">
        <v>2016</v>
      </c>
      <c r="K438" s="175">
        <v>7</v>
      </c>
      <c r="L438" s="175">
        <v>11</v>
      </c>
      <c r="M438" s="178">
        <v>42562</v>
      </c>
      <c r="N438" s="177">
        <f t="shared" si="6"/>
        <v>42562.585092592592</v>
      </c>
      <c r="O438" s="175">
        <v>101.875</v>
      </c>
      <c r="P438" s="175">
        <v>2.1675360000000001</v>
      </c>
      <c r="Q438" s="175" t="s">
        <v>196</v>
      </c>
      <c r="AF438" s="175"/>
    </row>
    <row r="439" spans="1:32" x14ac:dyDescent="0.25">
      <c r="A439" s="175" t="s">
        <v>628</v>
      </c>
      <c r="B439" s="175" t="s">
        <v>196</v>
      </c>
      <c r="C439" s="175" t="s">
        <v>213</v>
      </c>
      <c r="D439" s="175">
        <v>20160711</v>
      </c>
      <c r="E439" s="175" t="s">
        <v>654</v>
      </c>
      <c r="F439" s="175">
        <v>15000</v>
      </c>
      <c r="G439" s="175">
        <v>101.875</v>
      </c>
      <c r="H439" s="175">
        <v>2.1675360000000001</v>
      </c>
      <c r="I439" s="175"/>
      <c r="J439" s="175">
        <v>2016</v>
      </c>
      <c r="K439" s="175">
        <v>7</v>
      </c>
      <c r="L439" s="175">
        <v>11</v>
      </c>
      <c r="M439" s="178">
        <v>42562</v>
      </c>
      <c r="N439" s="177">
        <f t="shared" si="6"/>
        <v>42562.585092592592</v>
      </c>
      <c r="O439" s="175">
        <v>101.875</v>
      </c>
      <c r="P439" s="175">
        <v>2.1675360000000001</v>
      </c>
      <c r="Q439" s="175" t="s">
        <v>196</v>
      </c>
      <c r="AF439" s="175"/>
    </row>
    <row r="440" spans="1:32" x14ac:dyDescent="0.25">
      <c r="A440" s="175" t="s">
        <v>628</v>
      </c>
      <c r="B440" s="175" t="s">
        <v>196</v>
      </c>
      <c r="C440" s="175" t="s">
        <v>213</v>
      </c>
      <c r="D440" s="175">
        <v>20160712</v>
      </c>
      <c r="E440" s="175" t="s">
        <v>655</v>
      </c>
      <c r="F440" s="175">
        <v>67000</v>
      </c>
      <c r="G440" s="175">
        <v>101.69499999999999</v>
      </c>
      <c r="H440" s="175">
        <v>2.199017</v>
      </c>
      <c r="I440" s="175"/>
      <c r="J440" s="175">
        <v>2016</v>
      </c>
      <c r="K440" s="175">
        <v>7</v>
      </c>
      <c r="L440" s="175">
        <v>12</v>
      </c>
      <c r="M440" s="178">
        <v>42563</v>
      </c>
      <c r="N440" s="177">
        <f t="shared" si="6"/>
        <v>42563.378564814811</v>
      </c>
      <c r="O440" s="175">
        <v>101.69499999999999</v>
      </c>
      <c r="P440" s="175">
        <v>2.199017</v>
      </c>
      <c r="Q440" s="175" t="s">
        <v>196</v>
      </c>
      <c r="AF440" s="175"/>
    </row>
    <row r="441" spans="1:32" x14ac:dyDescent="0.25">
      <c r="A441" s="175" t="s">
        <v>628</v>
      </c>
      <c r="B441" s="175" t="s">
        <v>196</v>
      </c>
      <c r="C441" s="175" t="s">
        <v>213</v>
      </c>
      <c r="D441" s="175">
        <v>20160712</v>
      </c>
      <c r="E441" s="175" t="s">
        <v>655</v>
      </c>
      <c r="F441" s="175">
        <v>67000</v>
      </c>
      <c r="G441" s="175">
        <v>101.664</v>
      </c>
      <c r="H441" s="175">
        <v>2.2044679999999999</v>
      </c>
      <c r="I441" s="175"/>
      <c r="J441" s="175">
        <v>2016</v>
      </c>
      <c r="K441" s="175">
        <v>7</v>
      </c>
      <c r="L441" s="175">
        <v>12</v>
      </c>
      <c r="M441" s="178">
        <v>42563</v>
      </c>
      <c r="N441" s="177">
        <f t="shared" si="6"/>
        <v>42563.378564814811</v>
      </c>
      <c r="O441" s="175">
        <v>101.664</v>
      </c>
      <c r="P441" s="175">
        <v>2.2044679999999999</v>
      </c>
      <c r="Q441" s="175" t="s">
        <v>196</v>
      </c>
      <c r="AF441" s="175"/>
    </row>
    <row r="442" spans="1:32" x14ac:dyDescent="0.25">
      <c r="A442" s="175" t="s">
        <v>628</v>
      </c>
      <c r="B442" s="175" t="s">
        <v>196</v>
      </c>
      <c r="C442" s="175" t="s">
        <v>213</v>
      </c>
      <c r="D442" s="175">
        <v>20160712</v>
      </c>
      <c r="E442" s="175" t="s">
        <v>656</v>
      </c>
      <c r="F442" s="175">
        <v>100000</v>
      </c>
      <c r="G442" s="175">
        <v>101.599</v>
      </c>
      <c r="H442" s="175">
        <v>2.2159049999999998</v>
      </c>
      <c r="I442" s="175"/>
      <c r="J442" s="175">
        <v>2016</v>
      </c>
      <c r="K442" s="175">
        <v>7</v>
      </c>
      <c r="L442" s="175">
        <v>12</v>
      </c>
      <c r="M442" s="178">
        <v>42563</v>
      </c>
      <c r="N442" s="177">
        <f t="shared" si="6"/>
        <v>42563.432337962964</v>
      </c>
      <c r="O442" s="175">
        <v>101.599</v>
      </c>
      <c r="P442" s="175">
        <v>2.2159049999999998</v>
      </c>
      <c r="Q442" s="175" t="s">
        <v>196</v>
      </c>
      <c r="AF442" s="175"/>
    </row>
    <row r="443" spans="1:32" x14ac:dyDescent="0.25">
      <c r="A443" s="175" t="s">
        <v>628</v>
      </c>
      <c r="B443" s="175" t="s">
        <v>196</v>
      </c>
      <c r="C443" s="175" t="s">
        <v>213</v>
      </c>
      <c r="D443" s="175">
        <v>20160712</v>
      </c>
      <c r="E443" s="175" t="s">
        <v>657</v>
      </c>
      <c r="F443" s="175">
        <v>5000</v>
      </c>
      <c r="G443" s="175">
        <v>101.556</v>
      </c>
      <c r="H443" s="175">
        <v>2.2234750000000001</v>
      </c>
      <c r="I443" s="175"/>
      <c r="J443" s="175">
        <v>2016</v>
      </c>
      <c r="K443" s="175">
        <v>7</v>
      </c>
      <c r="L443" s="175">
        <v>12</v>
      </c>
      <c r="M443" s="178">
        <v>42563</v>
      </c>
      <c r="N443" s="177">
        <f t="shared" si="6"/>
        <v>42563.450428240743</v>
      </c>
      <c r="O443" s="175">
        <v>101.556</v>
      </c>
      <c r="P443" s="175">
        <v>2.2234750000000001</v>
      </c>
      <c r="Q443" s="175" t="s">
        <v>196</v>
      </c>
      <c r="AF443" s="175"/>
    </row>
    <row r="444" spans="1:32" x14ac:dyDescent="0.25">
      <c r="A444" s="175" t="s">
        <v>628</v>
      </c>
      <c r="B444" s="175" t="s">
        <v>196</v>
      </c>
      <c r="C444" s="175" t="s">
        <v>213</v>
      </c>
      <c r="D444" s="175">
        <v>20160712</v>
      </c>
      <c r="E444" s="175" t="s">
        <v>657</v>
      </c>
      <c r="F444" s="175">
        <v>5000</v>
      </c>
      <c r="G444" s="175">
        <v>101.40600000000001</v>
      </c>
      <c r="H444" s="175">
        <v>2.249911</v>
      </c>
      <c r="I444" s="175"/>
      <c r="J444" s="175">
        <v>2016</v>
      </c>
      <c r="K444" s="175">
        <v>7</v>
      </c>
      <c r="L444" s="175">
        <v>12</v>
      </c>
      <c r="M444" s="178">
        <v>42563</v>
      </c>
      <c r="N444" s="177">
        <f t="shared" si="6"/>
        <v>42563.450428240743</v>
      </c>
      <c r="O444" s="175">
        <v>101.40600000000001</v>
      </c>
      <c r="P444" s="175">
        <v>2.249911</v>
      </c>
      <c r="Q444" s="175" t="s">
        <v>196</v>
      </c>
      <c r="AF444" s="175"/>
    </row>
    <row r="445" spans="1:32" x14ac:dyDescent="0.25">
      <c r="A445" s="175" t="s">
        <v>628</v>
      </c>
      <c r="B445" s="175" t="s">
        <v>196</v>
      </c>
      <c r="C445" s="175" t="s">
        <v>213</v>
      </c>
      <c r="D445" s="175">
        <v>20160712</v>
      </c>
      <c r="E445" s="175" t="s">
        <v>658</v>
      </c>
      <c r="F445" s="175">
        <v>25000</v>
      </c>
      <c r="G445" s="175">
        <v>101.492</v>
      </c>
      <c r="H445" s="175">
        <v>2.2347489999999999</v>
      </c>
      <c r="I445" s="175"/>
      <c r="J445" s="175">
        <v>2016</v>
      </c>
      <c r="K445" s="175">
        <v>7</v>
      </c>
      <c r="L445" s="175">
        <v>12</v>
      </c>
      <c r="M445" s="178">
        <v>42563</v>
      </c>
      <c r="N445" s="177">
        <f t="shared" si="6"/>
        <v>42563.499398148146</v>
      </c>
      <c r="O445" s="175">
        <v>101.492</v>
      </c>
      <c r="P445" s="175">
        <v>2.2347489999999999</v>
      </c>
      <c r="Q445" s="175" t="s">
        <v>196</v>
      </c>
      <c r="AF445" s="175"/>
    </row>
    <row r="446" spans="1:32" x14ac:dyDescent="0.25">
      <c r="A446" s="175" t="s">
        <v>628</v>
      </c>
      <c r="B446" s="175" t="s">
        <v>196</v>
      </c>
      <c r="C446" s="175" t="s">
        <v>213</v>
      </c>
      <c r="D446" s="175">
        <v>20160712</v>
      </c>
      <c r="E446" s="175" t="s">
        <v>659</v>
      </c>
      <c r="F446" s="175">
        <v>25000</v>
      </c>
      <c r="G446" s="175">
        <v>101.492</v>
      </c>
      <c r="H446" s="175">
        <v>2.2347489999999999</v>
      </c>
      <c r="I446" s="175"/>
      <c r="J446" s="175">
        <v>2016</v>
      </c>
      <c r="K446" s="175">
        <v>7</v>
      </c>
      <c r="L446" s="175">
        <v>12</v>
      </c>
      <c r="M446" s="178">
        <v>42563</v>
      </c>
      <c r="N446" s="177">
        <f t="shared" si="6"/>
        <v>42563.5</v>
      </c>
      <c r="O446" s="175">
        <v>101.492</v>
      </c>
      <c r="P446" s="175">
        <v>2.2347489999999999</v>
      </c>
      <c r="Q446" s="175" t="s">
        <v>196</v>
      </c>
      <c r="AF446" s="175"/>
    </row>
    <row r="447" spans="1:32" x14ac:dyDescent="0.25">
      <c r="A447" s="175" t="s">
        <v>628</v>
      </c>
      <c r="B447" s="175" t="s">
        <v>196</v>
      </c>
      <c r="C447" s="175" t="s">
        <v>213</v>
      </c>
      <c r="D447" s="175">
        <v>20160712</v>
      </c>
      <c r="E447" s="175" t="s">
        <v>660</v>
      </c>
      <c r="F447" s="175">
        <v>25000</v>
      </c>
      <c r="G447" s="175">
        <v>99.875</v>
      </c>
      <c r="H447" s="175">
        <v>2.522297</v>
      </c>
      <c r="I447" s="175"/>
      <c r="J447" s="175">
        <v>2016</v>
      </c>
      <c r="K447" s="175">
        <v>7</v>
      </c>
      <c r="L447" s="175">
        <v>12</v>
      </c>
      <c r="M447" s="178">
        <v>42563</v>
      </c>
      <c r="N447" s="177">
        <f t="shared" si="6"/>
        <v>42563.534722222219</v>
      </c>
      <c r="O447" s="175">
        <v>99.875</v>
      </c>
      <c r="P447" s="175">
        <v>2.522297</v>
      </c>
      <c r="Q447" s="175" t="s">
        <v>196</v>
      </c>
      <c r="AF447" s="175"/>
    </row>
    <row r="448" spans="1:32" x14ac:dyDescent="0.25">
      <c r="A448" s="175" t="s">
        <v>628</v>
      </c>
      <c r="B448" s="175" t="s">
        <v>196</v>
      </c>
      <c r="C448" s="175" t="s">
        <v>213</v>
      </c>
      <c r="D448" s="175">
        <v>20160712</v>
      </c>
      <c r="E448" s="175" t="s">
        <v>661</v>
      </c>
      <c r="F448" s="175">
        <v>50000</v>
      </c>
      <c r="G448" s="175">
        <v>102.178</v>
      </c>
      <c r="H448" s="175">
        <v>2.114322</v>
      </c>
      <c r="I448" s="175"/>
      <c r="J448" s="175">
        <v>2016</v>
      </c>
      <c r="K448" s="175">
        <v>7</v>
      </c>
      <c r="L448" s="175">
        <v>12</v>
      </c>
      <c r="M448" s="178">
        <v>42563</v>
      </c>
      <c r="N448" s="177">
        <f t="shared" si="6"/>
        <v>42563.645810185182</v>
      </c>
      <c r="O448" s="175">
        <v>102.178</v>
      </c>
      <c r="P448" s="175">
        <v>2.114322</v>
      </c>
      <c r="Q448" s="175" t="s">
        <v>196</v>
      </c>
      <c r="AF448" s="175"/>
    </row>
    <row r="449" spans="1:32" x14ac:dyDescent="0.25">
      <c r="A449" s="175" t="s">
        <v>628</v>
      </c>
      <c r="B449" s="175" t="s">
        <v>196</v>
      </c>
      <c r="C449" s="175" t="s">
        <v>213</v>
      </c>
      <c r="D449" s="175">
        <v>20160712</v>
      </c>
      <c r="E449" s="175" t="s">
        <v>662</v>
      </c>
      <c r="F449" s="175">
        <v>50000</v>
      </c>
      <c r="G449" s="175">
        <v>102.786</v>
      </c>
      <c r="H449" s="175">
        <v>2.0083489999999999</v>
      </c>
      <c r="I449" s="175"/>
      <c r="J449" s="175">
        <v>2016</v>
      </c>
      <c r="K449" s="175">
        <v>7</v>
      </c>
      <c r="L449" s="175">
        <v>12</v>
      </c>
      <c r="M449" s="178">
        <v>42563</v>
      </c>
      <c r="N449" s="177">
        <f t="shared" si="6"/>
        <v>42563.645844907405</v>
      </c>
      <c r="O449" s="175">
        <v>102.786</v>
      </c>
      <c r="P449" s="175">
        <v>2.0083489999999999</v>
      </c>
      <c r="Q449" s="175" t="s">
        <v>196</v>
      </c>
      <c r="AF449" s="175"/>
    </row>
    <row r="450" spans="1:32" x14ac:dyDescent="0.25">
      <c r="A450" s="175" t="s">
        <v>628</v>
      </c>
      <c r="B450" s="175" t="s">
        <v>196</v>
      </c>
      <c r="C450" s="175" t="s">
        <v>213</v>
      </c>
      <c r="D450" s="175">
        <v>20160713</v>
      </c>
      <c r="E450" s="175" t="s">
        <v>663</v>
      </c>
      <c r="F450" s="175">
        <v>15000</v>
      </c>
      <c r="G450" s="175">
        <v>101.691</v>
      </c>
      <c r="H450" s="175">
        <v>2.1993529999999999</v>
      </c>
      <c r="I450" s="175"/>
      <c r="J450" s="175">
        <v>2016</v>
      </c>
      <c r="K450" s="175">
        <v>7</v>
      </c>
      <c r="L450" s="175">
        <v>13</v>
      </c>
      <c r="M450" s="178">
        <v>42564</v>
      </c>
      <c r="N450" s="177">
        <f t="shared" si="6"/>
        <v>42564.394513888888</v>
      </c>
      <c r="O450" s="175">
        <v>101.691</v>
      </c>
      <c r="P450" s="175">
        <v>2.1993529999999999</v>
      </c>
      <c r="Q450" s="175" t="s">
        <v>196</v>
      </c>
      <c r="AF450" s="175"/>
    </row>
    <row r="451" spans="1:32" x14ac:dyDescent="0.25">
      <c r="A451" s="175" t="s">
        <v>628</v>
      </c>
      <c r="B451" s="175" t="s">
        <v>196</v>
      </c>
      <c r="C451" s="175" t="s">
        <v>213</v>
      </c>
      <c r="D451" s="175">
        <v>20160713</v>
      </c>
      <c r="E451" s="175" t="s">
        <v>663</v>
      </c>
      <c r="F451" s="175">
        <v>15000</v>
      </c>
      <c r="G451" s="175">
        <v>101.691</v>
      </c>
      <c r="H451" s="175">
        <v>2.1993529999999999</v>
      </c>
      <c r="I451" s="175"/>
      <c r="J451" s="175">
        <v>2016</v>
      </c>
      <c r="K451" s="175">
        <v>7</v>
      </c>
      <c r="L451" s="175">
        <v>13</v>
      </c>
      <c r="M451" s="178">
        <v>42564</v>
      </c>
      <c r="N451" s="177">
        <f t="shared" ref="N451:N514" si="7">M451+E451</f>
        <v>42564.394513888888</v>
      </c>
      <c r="O451" s="175">
        <v>101.691</v>
      </c>
      <c r="P451" s="175">
        <v>2.1993529999999999</v>
      </c>
      <c r="Q451" s="175" t="s">
        <v>196</v>
      </c>
      <c r="AF451" s="175"/>
    </row>
    <row r="452" spans="1:32" x14ac:dyDescent="0.25">
      <c r="A452" s="175" t="s">
        <v>628</v>
      </c>
      <c r="B452" s="175" t="s">
        <v>196</v>
      </c>
      <c r="C452" s="175" t="s">
        <v>213</v>
      </c>
      <c r="D452" s="175">
        <v>20160713</v>
      </c>
      <c r="E452" s="175" t="s">
        <v>663</v>
      </c>
      <c r="F452" s="175">
        <v>15000</v>
      </c>
      <c r="G452" s="175">
        <v>101.691</v>
      </c>
      <c r="H452" s="175">
        <v>2.1993529999999999</v>
      </c>
      <c r="I452" s="175"/>
      <c r="J452" s="175">
        <v>2016</v>
      </c>
      <c r="K452" s="175">
        <v>7</v>
      </c>
      <c r="L452" s="175">
        <v>13</v>
      </c>
      <c r="M452" s="178">
        <v>42564</v>
      </c>
      <c r="N452" s="177">
        <f t="shared" si="7"/>
        <v>42564.394513888888</v>
      </c>
      <c r="O452" s="175">
        <v>101.691</v>
      </c>
      <c r="P452" s="175">
        <v>2.1993529999999999</v>
      </c>
      <c r="Q452" s="175" t="s">
        <v>196</v>
      </c>
      <c r="AF452" s="175"/>
    </row>
    <row r="453" spans="1:32" x14ac:dyDescent="0.25">
      <c r="A453" s="175" t="s">
        <v>628</v>
      </c>
      <c r="B453" s="175" t="s">
        <v>196</v>
      </c>
      <c r="C453" s="175" t="s">
        <v>213</v>
      </c>
      <c r="D453" s="175">
        <v>20160713</v>
      </c>
      <c r="E453" s="175" t="s">
        <v>664</v>
      </c>
      <c r="F453" s="175">
        <v>30000</v>
      </c>
      <c r="G453" s="175">
        <v>101.702</v>
      </c>
      <c r="H453" s="175">
        <v>2.197416</v>
      </c>
      <c r="I453" s="175"/>
      <c r="J453" s="175">
        <v>2016</v>
      </c>
      <c r="K453" s="175">
        <v>7</v>
      </c>
      <c r="L453" s="175">
        <v>13</v>
      </c>
      <c r="M453" s="178">
        <v>42564</v>
      </c>
      <c r="N453" s="177">
        <f t="shared" si="7"/>
        <v>42564.411527777775</v>
      </c>
      <c r="O453" s="175">
        <v>101.702</v>
      </c>
      <c r="P453" s="175">
        <v>2.197416</v>
      </c>
      <c r="Q453" s="175" t="s">
        <v>196</v>
      </c>
      <c r="AF453" s="175"/>
    </row>
    <row r="454" spans="1:32" x14ac:dyDescent="0.25">
      <c r="A454" s="175" t="s">
        <v>628</v>
      </c>
      <c r="B454" s="175" t="s">
        <v>196</v>
      </c>
      <c r="C454" s="175" t="s">
        <v>213</v>
      </c>
      <c r="D454" s="175">
        <v>20160713</v>
      </c>
      <c r="E454" s="175" t="s">
        <v>665</v>
      </c>
      <c r="F454" s="175">
        <v>30000</v>
      </c>
      <c r="G454" s="175">
        <v>101.702</v>
      </c>
      <c r="H454" s="175">
        <v>2.197416</v>
      </c>
      <c r="I454" s="175"/>
      <c r="J454" s="175">
        <v>2016</v>
      </c>
      <c r="K454" s="175">
        <v>7</v>
      </c>
      <c r="L454" s="175">
        <v>13</v>
      </c>
      <c r="M454" s="178">
        <v>42564</v>
      </c>
      <c r="N454" s="177">
        <f t="shared" si="7"/>
        <v>42564.411550925928</v>
      </c>
      <c r="O454" s="175">
        <v>101.702</v>
      </c>
      <c r="P454" s="175">
        <v>2.197416</v>
      </c>
      <c r="Q454" s="175" t="s">
        <v>196</v>
      </c>
      <c r="AF454" s="175"/>
    </row>
    <row r="455" spans="1:32" x14ac:dyDescent="0.25">
      <c r="A455" s="175" t="s">
        <v>628</v>
      </c>
      <c r="B455" s="175" t="s">
        <v>196</v>
      </c>
      <c r="C455" s="175" t="s">
        <v>213</v>
      </c>
      <c r="D455" s="175">
        <v>20160713</v>
      </c>
      <c r="E455" s="175" t="s">
        <v>666</v>
      </c>
      <c r="F455" s="175">
        <v>50000</v>
      </c>
      <c r="G455" s="175">
        <v>102.4</v>
      </c>
      <c r="H455" s="175">
        <v>2.075018</v>
      </c>
      <c r="I455" s="175"/>
      <c r="J455" s="175">
        <v>2016</v>
      </c>
      <c r="K455" s="175">
        <v>7</v>
      </c>
      <c r="L455" s="175">
        <v>13</v>
      </c>
      <c r="M455" s="178">
        <v>42564</v>
      </c>
      <c r="N455" s="177">
        <f t="shared" si="7"/>
        <v>42564.654918981483</v>
      </c>
      <c r="O455" s="175">
        <v>102.4</v>
      </c>
      <c r="P455" s="175">
        <v>2.075018</v>
      </c>
      <c r="Q455" s="175" t="s">
        <v>196</v>
      </c>
      <c r="AF455" s="175"/>
    </row>
    <row r="456" spans="1:32" x14ac:dyDescent="0.25">
      <c r="A456" s="175" t="s">
        <v>628</v>
      </c>
      <c r="B456" s="175" t="s">
        <v>196</v>
      </c>
      <c r="C456" s="175" t="s">
        <v>213</v>
      </c>
      <c r="D456" s="175">
        <v>20160713</v>
      </c>
      <c r="E456" s="175" t="s">
        <v>666</v>
      </c>
      <c r="F456" s="175">
        <v>50000</v>
      </c>
      <c r="G456" s="175">
        <v>102.4</v>
      </c>
      <c r="H456" s="175">
        <v>2.075018</v>
      </c>
      <c r="I456" s="175"/>
      <c r="J456" s="175">
        <v>2016</v>
      </c>
      <c r="K456" s="175">
        <v>7</v>
      </c>
      <c r="L456" s="175">
        <v>13</v>
      </c>
      <c r="M456" s="178">
        <v>42564</v>
      </c>
      <c r="N456" s="177">
        <f t="shared" si="7"/>
        <v>42564.654918981483</v>
      </c>
      <c r="O456" s="175">
        <v>102.4</v>
      </c>
      <c r="P456" s="175">
        <v>2.075018</v>
      </c>
      <c r="Q456" s="175" t="s">
        <v>196</v>
      </c>
      <c r="AF456" s="175"/>
    </row>
    <row r="457" spans="1:32" x14ac:dyDescent="0.25">
      <c r="A457" s="175" t="s">
        <v>628</v>
      </c>
      <c r="B457" s="175" t="s">
        <v>196</v>
      </c>
      <c r="C457" s="175" t="s">
        <v>213</v>
      </c>
      <c r="D457" s="175">
        <v>20160713</v>
      </c>
      <c r="E457" s="175" t="s">
        <v>666</v>
      </c>
      <c r="F457" s="175">
        <v>50000</v>
      </c>
      <c r="G457" s="175">
        <v>102.4</v>
      </c>
      <c r="H457" s="175">
        <v>2.075018</v>
      </c>
      <c r="I457" s="175"/>
      <c r="J457" s="175">
        <v>2016</v>
      </c>
      <c r="K457" s="175">
        <v>7</v>
      </c>
      <c r="L457" s="175">
        <v>13</v>
      </c>
      <c r="M457" s="178">
        <v>42564</v>
      </c>
      <c r="N457" s="177">
        <f t="shared" si="7"/>
        <v>42564.654918981483</v>
      </c>
      <c r="O457" s="175">
        <v>102.4</v>
      </c>
      <c r="P457" s="175">
        <v>2.075018</v>
      </c>
      <c r="Q457" s="175" t="s">
        <v>196</v>
      </c>
      <c r="AF457" s="175"/>
    </row>
    <row r="458" spans="1:32" x14ac:dyDescent="0.25">
      <c r="A458" s="175" t="s">
        <v>628</v>
      </c>
      <c r="B458" s="175" t="s">
        <v>196</v>
      </c>
      <c r="C458" s="175" t="s">
        <v>213</v>
      </c>
      <c r="D458" s="175">
        <v>20160713</v>
      </c>
      <c r="E458" s="175" t="s">
        <v>667</v>
      </c>
      <c r="F458" s="175">
        <v>50000</v>
      </c>
      <c r="G458" s="175">
        <v>102.4</v>
      </c>
      <c r="H458" s="175">
        <v>2.075018</v>
      </c>
      <c r="I458" s="175"/>
      <c r="J458" s="175">
        <v>2016</v>
      </c>
      <c r="K458" s="175">
        <v>7</v>
      </c>
      <c r="L458" s="175">
        <v>13</v>
      </c>
      <c r="M458" s="178">
        <v>42564</v>
      </c>
      <c r="N458" s="177">
        <f t="shared" si="7"/>
        <v>42564.655115740738</v>
      </c>
      <c r="O458" s="175">
        <v>102.4</v>
      </c>
      <c r="P458" s="175">
        <v>2.075018</v>
      </c>
      <c r="Q458" s="175" t="s">
        <v>196</v>
      </c>
      <c r="AF458" s="175"/>
    </row>
    <row r="459" spans="1:32" x14ac:dyDescent="0.25">
      <c r="A459" s="175" t="s">
        <v>628</v>
      </c>
      <c r="B459" s="175" t="s">
        <v>196</v>
      </c>
      <c r="C459" s="175" t="s">
        <v>213</v>
      </c>
      <c r="D459" s="175">
        <v>20160714</v>
      </c>
      <c r="E459" s="175" t="s">
        <v>668</v>
      </c>
      <c r="F459" s="175">
        <v>10000</v>
      </c>
      <c r="G459" s="175">
        <v>101.4</v>
      </c>
      <c r="H459" s="175">
        <v>2.2505679999999999</v>
      </c>
      <c r="I459" s="175"/>
      <c r="J459" s="175">
        <v>2016</v>
      </c>
      <c r="K459" s="175">
        <v>7</v>
      </c>
      <c r="L459" s="175">
        <v>14</v>
      </c>
      <c r="M459" s="178">
        <v>42565</v>
      </c>
      <c r="N459" s="177">
        <f t="shared" si="7"/>
        <v>42565.401805555557</v>
      </c>
      <c r="O459" s="175">
        <v>101.4</v>
      </c>
      <c r="P459" s="175">
        <v>2.2505679999999999</v>
      </c>
      <c r="Q459" s="175" t="s">
        <v>196</v>
      </c>
      <c r="AF459" s="175"/>
    </row>
    <row r="460" spans="1:32" x14ac:dyDescent="0.25">
      <c r="A460" s="175" t="s">
        <v>628</v>
      </c>
      <c r="B460" s="175" t="s">
        <v>196</v>
      </c>
      <c r="C460" s="175" t="s">
        <v>213</v>
      </c>
      <c r="D460" s="175">
        <v>20160714</v>
      </c>
      <c r="E460" s="175" t="s">
        <v>669</v>
      </c>
      <c r="F460" s="175">
        <v>2000</v>
      </c>
      <c r="G460" s="175">
        <v>102.139</v>
      </c>
      <c r="H460" s="175">
        <v>2.1205189999999998</v>
      </c>
      <c r="I460" s="175"/>
      <c r="J460" s="175">
        <v>2016</v>
      </c>
      <c r="K460" s="175">
        <v>7</v>
      </c>
      <c r="L460" s="175">
        <v>14</v>
      </c>
      <c r="M460" s="178">
        <v>42565</v>
      </c>
      <c r="N460" s="177">
        <f t="shared" si="7"/>
        <v>42565.415625000001</v>
      </c>
      <c r="O460" s="175">
        <v>102.139</v>
      </c>
      <c r="P460" s="175">
        <v>2.1205189999999998</v>
      </c>
      <c r="Q460" s="175" t="s">
        <v>196</v>
      </c>
      <c r="AF460" s="175"/>
    </row>
    <row r="461" spans="1:32" x14ac:dyDescent="0.25">
      <c r="A461" s="175" t="s">
        <v>628</v>
      </c>
      <c r="B461" s="175" t="s">
        <v>196</v>
      </c>
      <c r="C461" s="175" t="s">
        <v>213</v>
      </c>
      <c r="D461" s="175">
        <v>20160714</v>
      </c>
      <c r="E461" s="175" t="s">
        <v>669</v>
      </c>
      <c r="F461" s="175">
        <v>2000</v>
      </c>
      <c r="G461" s="175">
        <v>102.139</v>
      </c>
      <c r="H461" s="175">
        <v>2.1205189999999998</v>
      </c>
      <c r="I461" s="175"/>
      <c r="J461" s="175">
        <v>2016</v>
      </c>
      <c r="K461" s="175">
        <v>7</v>
      </c>
      <c r="L461" s="175">
        <v>14</v>
      </c>
      <c r="M461" s="178">
        <v>42565</v>
      </c>
      <c r="N461" s="177">
        <f t="shared" si="7"/>
        <v>42565.415625000001</v>
      </c>
      <c r="O461" s="175">
        <v>102.139</v>
      </c>
      <c r="P461" s="175">
        <v>2.1205189999999998</v>
      </c>
      <c r="Q461" s="175" t="s">
        <v>196</v>
      </c>
      <c r="AF461" s="175"/>
    </row>
    <row r="462" spans="1:32" x14ac:dyDescent="0.25">
      <c r="A462" s="175" t="s">
        <v>628</v>
      </c>
      <c r="B462" s="175" t="s">
        <v>196</v>
      </c>
      <c r="C462" s="175" t="s">
        <v>213</v>
      </c>
      <c r="D462" s="175">
        <v>20160714</v>
      </c>
      <c r="E462" s="175" t="s">
        <v>670</v>
      </c>
      <c r="F462" s="175">
        <v>15000</v>
      </c>
      <c r="G462" s="175">
        <v>102.139</v>
      </c>
      <c r="H462" s="175">
        <v>2.1205189999999998</v>
      </c>
      <c r="I462" s="175"/>
      <c r="J462" s="175">
        <v>2016</v>
      </c>
      <c r="K462" s="175">
        <v>7</v>
      </c>
      <c r="L462" s="175">
        <v>14</v>
      </c>
      <c r="M462" s="178">
        <v>42565</v>
      </c>
      <c r="N462" s="177">
        <f t="shared" si="7"/>
        <v>42565.418796296297</v>
      </c>
      <c r="O462" s="175">
        <v>102.139</v>
      </c>
      <c r="P462" s="175">
        <v>2.1205189999999998</v>
      </c>
      <c r="Q462" s="175" t="s">
        <v>196</v>
      </c>
      <c r="AF462" s="175"/>
    </row>
    <row r="463" spans="1:32" x14ac:dyDescent="0.25">
      <c r="A463" s="175" t="s">
        <v>628</v>
      </c>
      <c r="B463" s="175" t="s">
        <v>196</v>
      </c>
      <c r="C463" s="175" t="s">
        <v>213</v>
      </c>
      <c r="D463" s="175">
        <v>20160714</v>
      </c>
      <c r="E463" s="175" t="s">
        <v>670</v>
      </c>
      <c r="F463" s="175">
        <v>15000</v>
      </c>
      <c r="G463" s="175">
        <v>103.366</v>
      </c>
      <c r="H463" s="175">
        <v>1.9069259999999999</v>
      </c>
      <c r="I463" s="175"/>
      <c r="J463" s="175">
        <v>2016</v>
      </c>
      <c r="K463" s="175">
        <v>7</v>
      </c>
      <c r="L463" s="175">
        <v>14</v>
      </c>
      <c r="M463" s="178">
        <v>42565</v>
      </c>
      <c r="N463" s="177">
        <f t="shared" si="7"/>
        <v>42565.418796296297</v>
      </c>
      <c r="O463" s="175">
        <v>103.366</v>
      </c>
      <c r="P463" s="175">
        <v>1.9069259999999999</v>
      </c>
      <c r="Q463" s="175" t="s">
        <v>196</v>
      </c>
      <c r="AF463" s="175"/>
    </row>
    <row r="464" spans="1:32" x14ac:dyDescent="0.25">
      <c r="A464" s="175" t="s">
        <v>628</v>
      </c>
      <c r="B464" s="175" t="s">
        <v>196</v>
      </c>
      <c r="C464" s="175" t="s">
        <v>213</v>
      </c>
      <c r="D464" s="175">
        <v>20160714</v>
      </c>
      <c r="E464" s="175" t="s">
        <v>671</v>
      </c>
      <c r="F464" s="175">
        <v>5000</v>
      </c>
      <c r="G464" s="175">
        <v>102.631574</v>
      </c>
      <c r="H464" s="175">
        <v>2.0344259999999998</v>
      </c>
      <c r="I464" s="175"/>
      <c r="J464" s="175">
        <v>2016</v>
      </c>
      <c r="K464" s="175">
        <v>7</v>
      </c>
      <c r="L464" s="175">
        <v>14</v>
      </c>
      <c r="M464" s="178">
        <v>42565</v>
      </c>
      <c r="N464" s="177">
        <f t="shared" si="7"/>
        <v>42565.434340277781</v>
      </c>
      <c r="O464" s="175">
        <v>102.631574</v>
      </c>
      <c r="P464" s="175">
        <v>2.0344259999999998</v>
      </c>
      <c r="Q464" s="175" t="s">
        <v>196</v>
      </c>
      <c r="AF464" s="175"/>
    </row>
    <row r="465" spans="1:32" x14ac:dyDescent="0.25">
      <c r="A465" s="175" t="s">
        <v>628</v>
      </c>
      <c r="B465" s="175" t="s">
        <v>196</v>
      </c>
      <c r="C465" s="175" t="s">
        <v>213</v>
      </c>
      <c r="D465" s="175">
        <v>20160714</v>
      </c>
      <c r="E465" s="175" t="s">
        <v>672</v>
      </c>
      <c r="F465" s="175">
        <v>43000</v>
      </c>
      <c r="G465" s="175">
        <v>102.158</v>
      </c>
      <c r="H465" s="175">
        <v>2.1171890000000002</v>
      </c>
      <c r="I465" s="175"/>
      <c r="J465" s="175">
        <v>2016</v>
      </c>
      <c r="K465" s="175">
        <v>7</v>
      </c>
      <c r="L465" s="175">
        <v>14</v>
      </c>
      <c r="M465" s="178">
        <v>42565</v>
      </c>
      <c r="N465" s="177">
        <f t="shared" si="7"/>
        <v>42565.435787037037</v>
      </c>
      <c r="O465" s="175">
        <v>102.158</v>
      </c>
      <c r="P465" s="175">
        <v>2.1171890000000002</v>
      </c>
      <c r="Q465" s="175" t="s">
        <v>196</v>
      </c>
      <c r="AF465" s="175"/>
    </row>
    <row r="466" spans="1:32" x14ac:dyDescent="0.25">
      <c r="A466" s="175" t="s">
        <v>628</v>
      </c>
      <c r="B466" s="175" t="s">
        <v>196</v>
      </c>
      <c r="C466" s="175" t="s">
        <v>213</v>
      </c>
      <c r="D466" s="175">
        <v>20160714</v>
      </c>
      <c r="E466" s="175" t="s">
        <v>673</v>
      </c>
      <c r="F466" s="175">
        <v>17000</v>
      </c>
      <c r="G466" s="175">
        <v>102.1585</v>
      </c>
      <c r="H466" s="175">
        <v>2.117102</v>
      </c>
      <c r="I466" s="175"/>
      <c r="J466" s="175">
        <v>2016</v>
      </c>
      <c r="K466" s="175">
        <v>7</v>
      </c>
      <c r="L466" s="175">
        <v>14</v>
      </c>
      <c r="M466" s="178">
        <v>42565</v>
      </c>
      <c r="N466" s="177">
        <f t="shared" si="7"/>
        <v>42565.435949074075</v>
      </c>
      <c r="O466" s="175">
        <v>102.1585</v>
      </c>
      <c r="P466" s="175">
        <v>2.117102</v>
      </c>
      <c r="Q466" s="175" t="s">
        <v>196</v>
      </c>
      <c r="AF466" s="175"/>
    </row>
    <row r="467" spans="1:32" x14ac:dyDescent="0.25">
      <c r="A467" s="175" t="s">
        <v>628</v>
      </c>
      <c r="B467" s="175" t="s">
        <v>196</v>
      </c>
      <c r="C467" s="175" t="s">
        <v>213</v>
      </c>
      <c r="D467" s="175">
        <v>20160714</v>
      </c>
      <c r="E467" s="175" t="s">
        <v>673</v>
      </c>
      <c r="F467" s="175">
        <v>17000</v>
      </c>
      <c r="G467" s="175">
        <v>102.1585</v>
      </c>
      <c r="H467" s="175">
        <v>2.117102</v>
      </c>
      <c r="I467" s="175"/>
      <c r="J467" s="175">
        <v>2016</v>
      </c>
      <c r="K467" s="175">
        <v>7</v>
      </c>
      <c r="L467" s="175">
        <v>14</v>
      </c>
      <c r="M467" s="178">
        <v>42565</v>
      </c>
      <c r="N467" s="177">
        <f t="shared" si="7"/>
        <v>42565.435949074075</v>
      </c>
      <c r="O467" s="175">
        <v>102.1585</v>
      </c>
      <c r="P467" s="175">
        <v>2.117102</v>
      </c>
      <c r="Q467" s="175" t="s">
        <v>196</v>
      </c>
      <c r="AF467" s="175"/>
    </row>
    <row r="468" spans="1:32" x14ac:dyDescent="0.25">
      <c r="A468" s="175" t="s">
        <v>628</v>
      </c>
      <c r="B468" s="175" t="s">
        <v>196</v>
      </c>
      <c r="C468" s="175" t="s">
        <v>213</v>
      </c>
      <c r="D468" s="175">
        <v>20160714</v>
      </c>
      <c r="E468" s="175" t="s">
        <v>674</v>
      </c>
      <c r="F468" s="175">
        <v>106000</v>
      </c>
      <c r="G468" s="175">
        <v>102.68600000000001</v>
      </c>
      <c r="H468" s="175">
        <v>2.0249419999999998</v>
      </c>
      <c r="I468" s="175"/>
      <c r="J468" s="175">
        <v>2016</v>
      </c>
      <c r="K468" s="175">
        <v>7</v>
      </c>
      <c r="L468" s="175">
        <v>14</v>
      </c>
      <c r="M468" s="178">
        <v>42565</v>
      </c>
      <c r="N468" s="177">
        <f t="shared" si="7"/>
        <v>42565.439328703702</v>
      </c>
      <c r="O468" s="175">
        <v>102.68600000000001</v>
      </c>
      <c r="P468" s="175">
        <v>2.0249419999999998</v>
      </c>
      <c r="Q468" s="175" t="s">
        <v>196</v>
      </c>
      <c r="AF468" s="175"/>
    </row>
    <row r="469" spans="1:32" x14ac:dyDescent="0.25">
      <c r="A469" s="175" t="s">
        <v>628</v>
      </c>
      <c r="B469" s="175" t="s">
        <v>196</v>
      </c>
      <c r="C469" s="175" t="s">
        <v>213</v>
      </c>
      <c r="D469" s="175">
        <v>20160714</v>
      </c>
      <c r="E469" s="175" t="s">
        <v>675</v>
      </c>
      <c r="F469" s="175">
        <v>33000</v>
      </c>
      <c r="G469" s="175">
        <v>102.845</v>
      </c>
      <c r="H469" s="175">
        <v>1.997268</v>
      </c>
      <c r="I469" s="175"/>
      <c r="J469" s="175">
        <v>2016</v>
      </c>
      <c r="K469" s="175">
        <v>7</v>
      </c>
      <c r="L469" s="175">
        <v>14</v>
      </c>
      <c r="M469" s="178">
        <v>42565</v>
      </c>
      <c r="N469" s="177">
        <f t="shared" si="7"/>
        <v>42565.443935185183</v>
      </c>
      <c r="O469" s="175">
        <v>102.845</v>
      </c>
      <c r="P469" s="175">
        <v>1.997268</v>
      </c>
      <c r="Q469" s="175" t="s">
        <v>196</v>
      </c>
      <c r="AF469" s="175"/>
    </row>
    <row r="470" spans="1:32" x14ac:dyDescent="0.25">
      <c r="A470" s="175" t="s">
        <v>628</v>
      </c>
      <c r="B470" s="175" t="s">
        <v>196</v>
      </c>
      <c r="C470" s="175" t="s">
        <v>213</v>
      </c>
      <c r="D470" s="175">
        <v>20160714</v>
      </c>
      <c r="E470" s="175" t="s">
        <v>676</v>
      </c>
      <c r="F470" s="175">
        <v>10000</v>
      </c>
      <c r="G470" s="175">
        <v>102.964</v>
      </c>
      <c r="H470" s="175">
        <v>1.976588</v>
      </c>
      <c r="I470" s="175"/>
      <c r="J470" s="175">
        <v>2016</v>
      </c>
      <c r="K470" s="175">
        <v>7</v>
      </c>
      <c r="L470" s="175">
        <v>14</v>
      </c>
      <c r="M470" s="178">
        <v>42565</v>
      </c>
      <c r="N470" s="177">
        <f t="shared" si="7"/>
        <v>42565.446608796294</v>
      </c>
      <c r="O470" s="175">
        <v>102.964</v>
      </c>
      <c r="P470" s="175">
        <v>1.976588</v>
      </c>
      <c r="Q470" s="175" t="s">
        <v>196</v>
      </c>
      <c r="AF470" s="175"/>
    </row>
    <row r="471" spans="1:32" x14ac:dyDescent="0.25">
      <c r="A471" s="175" t="s">
        <v>628</v>
      </c>
      <c r="B471" s="175" t="s">
        <v>196</v>
      </c>
      <c r="C471" s="175" t="s">
        <v>213</v>
      </c>
      <c r="D471" s="175">
        <v>20160714</v>
      </c>
      <c r="E471" s="175" t="s">
        <v>676</v>
      </c>
      <c r="F471" s="175">
        <v>10000</v>
      </c>
      <c r="G471" s="175">
        <v>104.20099999999999</v>
      </c>
      <c r="H471" s="175">
        <v>1.763204</v>
      </c>
      <c r="I471" s="175"/>
      <c r="J471" s="175">
        <v>2016</v>
      </c>
      <c r="K471" s="175">
        <v>7</v>
      </c>
      <c r="L471" s="175">
        <v>14</v>
      </c>
      <c r="M471" s="178">
        <v>42565</v>
      </c>
      <c r="N471" s="177">
        <f t="shared" si="7"/>
        <v>42565.446608796294</v>
      </c>
      <c r="O471" s="175">
        <v>104.20099999999999</v>
      </c>
      <c r="P471" s="175">
        <v>1.763204</v>
      </c>
      <c r="Q471" s="175" t="s">
        <v>196</v>
      </c>
      <c r="AF471" s="175"/>
    </row>
    <row r="472" spans="1:32" x14ac:dyDescent="0.25">
      <c r="A472" s="175" t="s">
        <v>628</v>
      </c>
      <c r="B472" s="175" t="s">
        <v>196</v>
      </c>
      <c r="C472" s="175" t="s">
        <v>213</v>
      </c>
      <c r="D472" s="175">
        <v>20160714</v>
      </c>
      <c r="E472" s="175" t="s">
        <v>677</v>
      </c>
      <c r="F472" s="175">
        <v>500000</v>
      </c>
      <c r="G472" s="175">
        <v>103.352</v>
      </c>
      <c r="H472" s="175">
        <v>1.9093469999999999</v>
      </c>
      <c r="I472" s="175"/>
      <c r="J472" s="175">
        <v>2016</v>
      </c>
      <c r="K472" s="175">
        <v>7</v>
      </c>
      <c r="L472" s="175">
        <v>14</v>
      </c>
      <c r="M472" s="178">
        <v>42565</v>
      </c>
      <c r="N472" s="177">
        <f t="shared" si="7"/>
        <v>42565.449942129628</v>
      </c>
      <c r="O472" s="175">
        <v>103.352</v>
      </c>
      <c r="P472" s="175">
        <v>1.9093469999999999</v>
      </c>
      <c r="Q472" s="175" t="s">
        <v>196</v>
      </c>
      <c r="AF472" s="175"/>
    </row>
    <row r="473" spans="1:32" x14ac:dyDescent="0.25">
      <c r="A473" s="175" t="s">
        <v>628</v>
      </c>
      <c r="B473" s="175" t="s">
        <v>196</v>
      </c>
      <c r="C473" s="175" t="s">
        <v>213</v>
      </c>
      <c r="D473" s="175">
        <v>20160714</v>
      </c>
      <c r="E473" s="175" t="s">
        <v>678</v>
      </c>
      <c r="F473" s="175">
        <v>5000</v>
      </c>
      <c r="G473" s="175">
        <v>102.687376</v>
      </c>
      <c r="H473" s="175">
        <v>2.024702</v>
      </c>
      <c r="I473" s="175"/>
      <c r="J473" s="175">
        <v>2016</v>
      </c>
      <c r="K473" s="175">
        <v>7</v>
      </c>
      <c r="L473" s="175">
        <v>14</v>
      </c>
      <c r="M473" s="178">
        <v>42565</v>
      </c>
      <c r="N473" s="177">
        <f t="shared" si="7"/>
        <v>42565.612256944441</v>
      </c>
      <c r="O473" s="175">
        <v>102.687376</v>
      </c>
      <c r="P473" s="175">
        <v>2.024702</v>
      </c>
      <c r="Q473" s="175" t="s">
        <v>196</v>
      </c>
      <c r="AF473" s="175"/>
    </row>
    <row r="474" spans="1:32" x14ac:dyDescent="0.25">
      <c r="A474" s="175" t="s">
        <v>628</v>
      </c>
      <c r="B474" s="175" t="s">
        <v>196</v>
      </c>
      <c r="C474" s="175" t="s">
        <v>213</v>
      </c>
      <c r="D474" s="175">
        <v>20160715</v>
      </c>
      <c r="E474" s="175" t="s">
        <v>679</v>
      </c>
      <c r="F474" s="175">
        <v>100000</v>
      </c>
      <c r="G474" s="175">
        <v>101.68899999999999</v>
      </c>
      <c r="H474" s="175">
        <v>2.1994600000000002</v>
      </c>
      <c r="I474" s="175"/>
      <c r="J474" s="175">
        <v>2016</v>
      </c>
      <c r="K474" s="175">
        <v>7</v>
      </c>
      <c r="L474" s="175">
        <v>15</v>
      </c>
      <c r="M474" s="178">
        <v>42566</v>
      </c>
      <c r="N474" s="177">
        <f t="shared" si="7"/>
        <v>42566.415532407409</v>
      </c>
      <c r="O474" s="175">
        <v>101.68899999999999</v>
      </c>
      <c r="P474" s="175">
        <v>2.1994600000000002</v>
      </c>
      <c r="Q474" s="175" t="s">
        <v>196</v>
      </c>
      <c r="AF474" s="175"/>
    </row>
    <row r="475" spans="1:32" x14ac:dyDescent="0.25">
      <c r="A475" s="175" t="s">
        <v>628</v>
      </c>
      <c r="B475" s="175" t="s">
        <v>196</v>
      </c>
      <c r="C475" s="175" t="s">
        <v>213</v>
      </c>
      <c r="D475" s="175">
        <v>20160715</v>
      </c>
      <c r="E475" s="175" t="s">
        <v>680</v>
      </c>
      <c r="F475" s="175">
        <v>24000</v>
      </c>
      <c r="G475" s="175">
        <v>102.182</v>
      </c>
      <c r="H475" s="175">
        <v>2.112825</v>
      </c>
      <c r="I475" s="175"/>
      <c r="J475" s="175">
        <v>2016</v>
      </c>
      <c r="K475" s="175">
        <v>7</v>
      </c>
      <c r="L475" s="175">
        <v>15</v>
      </c>
      <c r="M475" s="178">
        <v>42566</v>
      </c>
      <c r="N475" s="177">
        <f t="shared" si="7"/>
        <v>42566.419803240744</v>
      </c>
      <c r="O475" s="175">
        <v>102.182</v>
      </c>
      <c r="P475" s="175">
        <v>2.112825</v>
      </c>
      <c r="Q475" s="175" t="s">
        <v>196</v>
      </c>
      <c r="AF475" s="175"/>
    </row>
    <row r="476" spans="1:32" x14ac:dyDescent="0.25">
      <c r="A476" s="175" t="s">
        <v>628</v>
      </c>
      <c r="B476" s="175" t="s">
        <v>196</v>
      </c>
      <c r="C476" s="175" t="s">
        <v>213</v>
      </c>
      <c r="D476" s="175">
        <v>20160715</v>
      </c>
      <c r="E476" s="175" t="s">
        <v>680</v>
      </c>
      <c r="F476" s="175">
        <v>24000</v>
      </c>
      <c r="G476" s="175">
        <v>102.182</v>
      </c>
      <c r="H476" s="175">
        <v>2.112825</v>
      </c>
      <c r="I476" s="175"/>
      <c r="J476" s="175">
        <v>2016</v>
      </c>
      <c r="K476" s="175">
        <v>7</v>
      </c>
      <c r="L476" s="175">
        <v>15</v>
      </c>
      <c r="M476" s="178">
        <v>42566</v>
      </c>
      <c r="N476" s="177">
        <f t="shared" si="7"/>
        <v>42566.419803240744</v>
      </c>
      <c r="O476" s="175">
        <v>102.182</v>
      </c>
      <c r="P476" s="175">
        <v>2.112825</v>
      </c>
      <c r="Q476" s="175" t="s">
        <v>196</v>
      </c>
      <c r="AF476" s="175"/>
    </row>
    <row r="477" spans="1:32" x14ac:dyDescent="0.25">
      <c r="A477" s="175" t="s">
        <v>628</v>
      </c>
      <c r="B477" s="175" t="s">
        <v>196</v>
      </c>
      <c r="C477" s="175" t="s">
        <v>213</v>
      </c>
      <c r="D477" s="175">
        <v>20160718</v>
      </c>
      <c r="E477" s="175" t="s">
        <v>681</v>
      </c>
      <c r="F477" s="175">
        <v>25000</v>
      </c>
      <c r="G477" s="175">
        <v>103.608</v>
      </c>
      <c r="H477" s="175">
        <v>1.8646050000000001</v>
      </c>
      <c r="I477" s="175"/>
      <c r="J477" s="175">
        <v>2016</v>
      </c>
      <c r="K477" s="175">
        <v>7</v>
      </c>
      <c r="L477" s="175">
        <v>18</v>
      </c>
      <c r="M477" s="178">
        <v>42569</v>
      </c>
      <c r="N477" s="177">
        <f t="shared" si="7"/>
        <v>42569.514710648145</v>
      </c>
      <c r="O477" s="175">
        <v>103.608</v>
      </c>
      <c r="P477" s="175">
        <v>1.8646050000000001</v>
      </c>
      <c r="Q477" s="175" t="s">
        <v>196</v>
      </c>
      <c r="AF477" s="175"/>
    </row>
    <row r="478" spans="1:32" x14ac:dyDescent="0.25">
      <c r="A478" s="175" t="s">
        <v>628</v>
      </c>
      <c r="B478" s="175" t="s">
        <v>196</v>
      </c>
      <c r="C478" s="175" t="s">
        <v>213</v>
      </c>
      <c r="D478" s="175">
        <v>20160718</v>
      </c>
      <c r="E478" s="175" t="s">
        <v>682</v>
      </c>
      <c r="F478" s="175">
        <v>25000</v>
      </c>
      <c r="G478" s="175">
        <v>103.608</v>
      </c>
      <c r="H478" s="175">
        <v>1.8646050000000001</v>
      </c>
      <c r="I478" s="175"/>
      <c r="J478" s="175">
        <v>2016</v>
      </c>
      <c r="K478" s="175">
        <v>7</v>
      </c>
      <c r="L478" s="175">
        <v>18</v>
      </c>
      <c r="M478" s="178">
        <v>42569</v>
      </c>
      <c r="N478" s="177">
        <f t="shared" si="7"/>
        <v>42569.514976851853</v>
      </c>
      <c r="O478" s="175">
        <v>103.608</v>
      </c>
      <c r="P478" s="175">
        <v>1.8646050000000001</v>
      </c>
      <c r="Q478" s="175" t="s">
        <v>196</v>
      </c>
      <c r="AF478" s="175"/>
    </row>
    <row r="479" spans="1:32" x14ac:dyDescent="0.25">
      <c r="A479" s="175" t="s">
        <v>628</v>
      </c>
      <c r="B479" s="175" t="s">
        <v>196</v>
      </c>
      <c r="C479" s="175" t="s">
        <v>213</v>
      </c>
      <c r="D479" s="175">
        <v>20160718</v>
      </c>
      <c r="E479" s="175" t="s">
        <v>683</v>
      </c>
      <c r="F479" s="175">
        <v>25000</v>
      </c>
      <c r="G479" s="175">
        <v>103.708</v>
      </c>
      <c r="H479" s="175">
        <v>1.8473550000000001</v>
      </c>
      <c r="I479" s="175"/>
      <c r="J479" s="175">
        <v>2016</v>
      </c>
      <c r="K479" s="175">
        <v>7</v>
      </c>
      <c r="L479" s="175">
        <v>18</v>
      </c>
      <c r="M479" s="178">
        <v>42569</v>
      </c>
      <c r="N479" s="177">
        <f t="shared" si="7"/>
        <v>42569.514988425923</v>
      </c>
      <c r="O479" s="175">
        <v>103.708</v>
      </c>
      <c r="P479" s="175">
        <v>1.8473550000000001</v>
      </c>
      <c r="Q479" s="175" t="s">
        <v>196</v>
      </c>
      <c r="AF479" s="175"/>
    </row>
    <row r="480" spans="1:32" x14ac:dyDescent="0.25">
      <c r="A480" s="175" t="s">
        <v>628</v>
      </c>
      <c r="B480" s="175" t="s">
        <v>196</v>
      </c>
      <c r="C480" s="175" t="s">
        <v>213</v>
      </c>
      <c r="D480" s="175">
        <v>20160718</v>
      </c>
      <c r="E480" s="175" t="s">
        <v>684</v>
      </c>
      <c r="F480" s="175">
        <v>40000</v>
      </c>
      <c r="G480" s="175">
        <v>102.77500000000001</v>
      </c>
      <c r="H480" s="175">
        <v>2.0090370000000002</v>
      </c>
      <c r="I480" s="175"/>
      <c r="J480" s="175">
        <v>2016</v>
      </c>
      <c r="K480" s="175">
        <v>7</v>
      </c>
      <c r="L480" s="175">
        <v>18</v>
      </c>
      <c r="M480" s="178">
        <v>42569</v>
      </c>
      <c r="N480" s="177">
        <f t="shared" si="7"/>
        <v>42569.608136574076</v>
      </c>
      <c r="O480" s="175">
        <v>102.77500000000001</v>
      </c>
      <c r="P480" s="175">
        <v>2.0090370000000002</v>
      </c>
      <c r="Q480" s="175" t="s">
        <v>196</v>
      </c>
      <c r="AF480" s="175"/>
    </row>
    <row r="481" spans="1:32" x14ac:dyDescent="0.25">
      <c r="A481" s="175" t="s">
        <v>628</v>
      </c>
      <c r="B481" s="175" t="s">
        <v>196</v>
      </c>
      <c r="C481" s="175" t="s">
        <v>213</v>
      </c>
      <c r="D481" s="175">
        <v>20160718</v>
      </c>
      <c r="E481" s="175" t="s">
        <v>684</v>
      </c>
      <c r="F481" s="175">
        <v>40000</v>
      </c>
      <c r="G481" s="175">
        <v>102.77500000000001</v>
      </c>
      <c r="H481" s="175">
        <v>2.0090370000000002</v>
      </c>
      <c r="I481" s="175"/>
      <c r="J481" s="175">
        <v>2016</v>
      </c>
      <c r="K481" s="175">
        <v>7</v>
      </c>
      <c r="L481" s="175">
        <v>18</v>
      </c>
      <c r="M481" s="178">
        <v>42569</v>
      </c>
      <c r="N481" s="177">
        <f t="shared" si="7"/>
        <v>42569.608136574076</v>
      </c>
      <c r="O481" s="175">
        <v>102.77500000000001</v>
      </c>
      <c r="P481" s="175">
        <v>2.0090370000000002</v>
      </c>
      <c r="Q481" s="175" t="s">
        <v>196</v>
      </c>
      <c r="AF481" s="175"/>
    </row>
    <row r="482" spans="1:32" x14ac:dyDescent="0.25">
      <c r="A482" s="175" t="s">
        <v>628</v>
      </c>
      <c r="B482" s="175" t="s">
        <v>196</v>
      </c>
      <c r="C482" s="175" t="s">
        <v>213</v>
      </c>
      <c r="D482" s="175">
        <v>20160718</v>
      </c>
      <c r="E482" s="175" t="s">
        <v>684</v>
      </c>
      <c r="F482" s="175">
        <v>40000</v>
      </c>
      <c r="G482" s="175">
        <v>102.27500000000001</v>
      </c>
      <c r="H482" s="175">
        <v>2.096368</v>
      </c>
      <c r="I482" s="175"/>
      <c r="J482" s="175">
        <v>2016</v>
      </c>
      <c r="K482" s="175">
        <v>7</v>
      </c>
      <c r="L482" s="175">
        <v>18</v>
      </c>
      <c r="M482" s="178">
        <v>42569</v>
      </c>
      <c r="N482" s="177">
        <f t="shared" si="7"/>
        <v>42569.608136574076</v>
      </c>
      <c r="O482" s="175">
        <v>102.27500000000001</v>
      </c>
      <c r="P482" s="175">
        <v>2.096368</v>
      </c>
      <c r="Q482" s="175" t="s">
        <v>196</v>
      </c>
      <c r="AF482" s="175"/>
    </row>
    <row r="483" spans="1:32" x14ac:dyDescent="0.25">
      <c r="A483" s="175" t="s">
        <v>628</v>
      </c>
      <c r="B483" s="175" t="s">
        <v>196</v>
      </c>
      <c r="C483" s="175" t="s">
        <v>213</v>
      </c>
      <c r="D483" s="175">
        <v>20160718</v>
      </c>
      <c r="E483" s="175" t="s">
        <v>684</v>
      </c>
      <c r="F483" s="175">
        <v>40000</v>
      </c>
      <c r="G483" s="175">
        <v>102.77500000000001</v>
      </c>
      <c r="H483" s="175">
        <v>2.0090370000000002</v>
      </c>
      <c r="I483" s="175"/>
      <c r="J483" s="175">
        <v>2016</v>
      </c>
      <c r="K483" s="175">
        <v>7</v>
      </c>
      <c r="L483" s="175">
        <v>18</v>
      </c>
      <c r="M483" s="178">
        <v>42569</v>
      </c>
      <c r="N483" s="177">
        <f t="shared" si="7"/>
        <v>42569.608136574076</v>
      </c>
      <c r="O483" s="175">
        <v>102.77500000000001</v>
      </c>
      <c r="P483" s="175">
        <v>2.0090370000000002</v>
      </c>
      <c r="Q483" s="175" t="s">
        <v>196</v>
      </c>
      <c r="AF483" s="175"/>
    </row>
    <row r="484" spans="1:32" x14ac:dyDescent="0.25">
      <c r="A484" s="175" t="s">
        <v>628</v>
      </c>
      <c r="B484" s="175" t="s">
        <v>196</v>
      </c>
      <c r="C484" s="175" t="s">
        <v>213</v>
      </c>
      <c r="D484" s="175">
        <v>20160719</v>
      </c>
      <c r="E484" s="175" t="s">
        <v>637</v>
      </c>
      <c r="F484" s="175">
        <v>5000</v>
      </c>
      <c r="G484" s="175">
        <v>102.857</v>
      </c>
      <c r="H484" s="175">
        <v>1.99455</v>
      </c>
      <c r="I484" s="175"/>
      <c r="J484" s="175">
        <v>2016</v>
      </c>
      <c r="K484" s="175">
        <v>7</v>
      </c>
      <c r="L484" s="175">
        <v>19</v>
      </c>
      <c r="M484" s="178">
        <v>42570</v>
      </c>
      <c r="N484" s="177">
        <f t="shared" si="7"/>
        <v>42570.442025462966</v>
      </c>
      <c r="O484" s="175">
        <v>102.857</v>
      </c>
      <c r="P484" s="175">
        <v>1.99455</v>
      </c>
      <c r="Q484" s="175" t="s">
        <v>196</v>
      </c>
      <c r="AF484" s="175"/>
    </row>
    <row r="485" spans="1:32" x14ac:dyDescent="0.25">
      <c r="A485" s="175" t="s">
        <v>628</v>
      </c>
      <c r="B485" s="175" t="s">
        <v>196</v>
      </c>
      <c r="C485" s="175" t="s">
        <v>213</v>
      </c>
      <c r="D485" s="175">
        <v>20160719</v>
      </c>
      <c r="E485" s="175" t="s">
        <v>637</v>
      </c>
      <c r="F485" s="175">
        <v>5000</v>
      </c>
      <c r="G485" s="175">
        <v>104.093</v>
      </c>
      <c r="H485" s="175">
        <v>1.7808139999999999</v>
      </c>
      <c r="I485" s="175"/>
      <c r="J485" s="175">
        <v>2016</v>
      </c>
      <c r="K485" s="175">
        <v>7</v>
      </c>
      <c r="L485" s="175">
        <v>19</v>
      </c>
      <c r="M485" s="178">
        <v>42570</v>
      </c>
      <c r="N485" s="177">
        <f t="shared" si="7"/>
        <v>42570.442025462966</v>
      </c>
      <c r="O485" s="175">
        <v>104.093</v>
      </c>
      <c r="P485" s="175">
        <v>1.7808139999999999</v>
      </c>
      <c r="Q485" s="175" t="s">
        <v>196</v>
      </c>
      <c r="AF485" s="175"/>
    </row>
    <row r="486" spans="1:32" x14ac:dyDescent="0.25">
      <c r="A486" s="175" t="s">
        <v>628</v>
      </c>
      <c r="B486" s="175" t="s">
        <v>196</v>
      </c>
      <c r="C486" s="175" t="s">
        <v>213</v>
      </c>
      <c r="D486" s="175">
        <v>20160719</v>
      </c>
      <c r="E486" s="175" t="s">
        <v>685</v>
      </c>
      <c r="F486" s="175">
        <v>2000</v>
      </c>
      <c r="G486" s="175">
        <v>105.298</v>
      </c>
      <c r="H486" s="175">
        <v>1.575183</v>
      </c>
      <c r="I486" s="175"/>
      <c r="J486" s="175">
        <v>2016</v>
      </c>
      <c r="K486" s="175">
        <v>7</v>
      </c>
      <c r="L486" s="175">
        <v>19</v>
      </c>
      <c r="M486" s="178">
        <v>42570</v>
      </c>
      <c r="N486" s="177">
        <f t="shared" si="7"/>
        <v>42570.44630787037</v>
      </c>
      <c r="O486" s="175">
        <v>105.298</v>
      </c>
      <c r="P486" s="175">
        <v>1.575183</v>
      </c>
      <c r="Q486" s="175" t="s">
        <v>196</v>
      </c>
      <c r="AF486" s="175"/>
    </row>
    <row r="487" spans="1:32" x14ac:dyDescent="0.25">
      <c r="A487" s="175" t="s">
        <v>628</v>
      </c>
      <c r="B487" s="175" t="s">
        <v>196</v>
      </c>
      <c r="C487" s="175" t="s">
        <v>213</v>
      </c>
      <c r="D487" s="175">
        <v>20160719</v>
      </c>
      <c r="E487" s="175" t="s">
        <v>685</v>
      </c>
      <c r="F487" s="175">
        <v>2000</v>
      </c>
      <c r="G487" s="175">
        <v>104.048</v>
      </c>
      <c r="H487" s="175">
        <v>1.7885450000000001</v>
      </c>
      <c r="I487" s="175"/>
      <c r="J487" s="175">
        <v>2016</v>
      </c>
      <c r="K487" s="175">
        <v>7</v>
      </c>
      <c r="L487" s="175">
        <v>19</v>
      </c>
      <c r="M487" s="178">
        <v>42570</v>
      </c>
      <c r="N487" s="177">
        <f t="shared" si="7"/>
        <v>42570.44630787037</v>
      </c>
      <c r="O487" s="175">
        <v>104.048</v>
      </c>
      <c r="P487" s="175">
        <v>1.7885450000000001</v>
      </c>
      <c r="Q487" s="175" t="s">
        <v>196</v>
      </c>
      <c r="AF487" s="175"/>
    </row>
    <row r="488" spans="1:32" x14ac:dyDescent="0.25">
      <c r="A488" s="175" t="s">
        <v>628</v>
      </c>
      <c r="B488" s="175" t="s">
        <v>196</v>
      </c>
      <c r="C488" s="175" t="s">
        <v>213</v>
      </c>
      <c r="D488" s="175">
        <v>20160719</v>
      </c>
      <c r="E488" s="175" t="s">
        <v>686</v>
      </c>
      <c r="F488" s="175">
        <v>1000</v>
      </c>
      <c r="G488" s="175">
        <v>102.35599999999999</v>
      </c>
      <c r="H488" s="175">
        <v>2.0820150000000002</v>
      </c>
      <c r="I488" s="175"/>
      <c r="J488" s="175">
        <v>2016</v>
      </c>
      <c r="K488" s="175">
        <v>7</v>
      </c>
      <c r="L488" s="175">
        <v>19</v>
      </c>
      <c r="M488" s="178">
        <v>42570</v>
      </c>
      <c r="N488" s="177">
        <f t="shared" si="7"/>
        <v>42570.639803240738</v>
      </c>
      <c r="O488" s="175">
        <v>102.35599999999999</v>
      </c>
      <c r="P488" s="175">
        <v>2.0820150000000002</v>
      </c>
      <c r="Q488" s="175" t="s">
        <v>196</v>
      </c>
      <c r="AF488" s="175"/>
    </row>
    <row r="489" spans="1:32" x14ac:dyDescent="0.25">
      <c r="A489" s="175" t="s">
        <v>628</v>
      </c>
      <c r="B489" s="175" t="s">
        <v>196</v>
      </c>
      <c r="C489" s="175" t="s">
        <v>213</v>
      </c>
      <c r="D489" s="175">
        <v>20160719</v>
      </c>
      <c r="E489" s="175" t="s">
        <v>686</v>
      </c>
      <c r="F489" s="175">
        <v>1000</v>
      </c>
      <c r="G489" s="175">
        <v>102.35599999999999</v>
      </c>
      <c r="H489" s="175">
        <v>2.0820150000000002</v>
      </c>
      <c r="I489" s="175"/>
      <c r="J489" s="175">
        <v>2016</v>
      </c>
      <c r="K489" s="175">
        <v>7</v>
      </c>
      <c r="L489" s="175">
        <v>19</v>
      </c>
      <c r="M489" s="178">
        <v>42570</v>
      </c>
      <c r="N489" s="177">
        <f t="shared" si="7"/>
        <v>42570.639803240738</v>
      </c>
      <c r="O489" s="175">
        <v>102.35599999999999</v>
      </c>
      <c r="P489" s="175">
        <v>2.0820150000000002</v>
      </c>
      <c r="Q489" s="175" t="s">
        <v>196</v>
      </c>
      <c r="AF489" s="175"/>
    </row>
    <row r="490" spans="1:32" x14ac:dyDescent="0.25">
      <c r="A490" s="175" t="s">
        <v>628</v>
      </c>
      <c r="B490" s="175" t="s">
        <v>196</v>
      </c>
      <c r="C490" s="175" t="s">
        <v>213</v>
      </c>
      <c r="D490" s="175">
        <v>20160720</v>
      </c>
      <c r="E490" s="175" t="s">
        <v>687</v>
      </c>
      <c r="F490" s="175">
        <v>2000</v>
      </c>
      <c r="G490" s="175">
        <v>102.2</v>
      </c>
      <c r="H490" s="175">
        <v>2.1096710000000001</v>
      </c>
      <c r="I490" s="175"/>
      <c r="J490" s="175">
        <v>2016</v>
      </c>
      <c r="K490" s="175">
        <v>7</v>
      </c>
      <c r="L490" s="175">
        <v>20</v>
      </c>
      <c r="M490" s="178">
        <v>42571</v>
      </c>
      <c r="N490" s="177">
        <f t="shared" si="7"/>
        <v>42571.426539351851</v>
      </c>
      <c r="O490" s="175">
        <v>102.2</v>
      </c>
      <c r="P490" s="175">
        <v>2.1096710000000001</v>
      </c>
      <c r="Q490" s="175" t="s">
        <v>196</v>
      </c>
      <c r="AF490" s="175"/>
    </row>
    <row r="491" spans="1:32" x14ac:dyDescent="0.25">
      <c r="A491" s="175" t="s">
        <v>628</v>
      </c>
      <c r="B491" s="175" t="s">
        <v>196</v>
      </c>
      <c r="C491" s="175" t="s">
        <v>213</v>
      </c>
      <c r="D491" s="175">
        <v>20160720</v>
      </c>
      <c r="E491" s="175" t="s">
        <v>687</v>
      </c>
      <c r="F491" s="175">
        <v>2000</v>
      </c>
      <c r="G491" s="175">
        <v>102.2</v>
      </c>
      <c r="H491" s="175">
        <v>2.1096710000000001</v>
      </c>
      <c r="I491" s="175"/>
      <c r="J491" s="175">
        <v>2016</v>
      </c>
      <c r="K491" s="175">
        <v>7</v>
      </c>
      <c r="L491" s="175">
        <v>20</v>
      </c>
      <c r="M491" s="178">
        <v>42571</v>
      </c>
      <c r="N491" s="177">
        <f t="shared" si="7"/>
        <v>42571.426539351851</v>
      </c>
      <c r="O491" s="175">
        <v>102.2</v>
      </c>
      <c r="P491" s="175">
        <v>2.1096710000000001</v>
      </c>
      <c r="Q491" s="175" t="s">
        <v>196</v>
      </c>
      <c r="AF491" s="175"/>
    </row>
    <row r="492" spans="1:32" x14ac:dyDescent="0.25">
      <c r="A492" s="175" t="s">
        <v>628</v>
      </c>
      <c r="B492" s="175" t="s">
        <v>196</v>
      </c>
      <c r="C492" s="175" t="s">
        <v>213</v>
      </c>
      <c r="D492" s="175">
        <v>20160721</v>
      </c>
      <c r="E492" s="175" t="s">
        <v>688</v>
      </c>
      <c r="F492" s="175">
        <v>25000</v>
      </c>
      <c r="G492" s="175">
        <v>102.34399999999999</v>
      </c>
      <c r="H492" s="175">
        <v>2.0834280000000001</v>
      </c>
      <c r="I492" s="175"/>
      <c r="J492" s="175">
        <v>2016</v>
      </c>
      <c r="K492" s="175">
        <v>7</v>
      </c>
      <c r="L492" s="175">
        <v>21</v>
      </c>
      <c r="M492" s="178">
        <v>42572</v>
      </c>
      <c r="N492" s="177">
        <f t="shared" si="7"/>
        <v>42572.493680555555</v>
      </c>
      <c r="O492" s="175">
        <v>102.34399999999999</v>
      </c>
      <c r="P492" s="175">
        <v>2.0834280000000001</v>
      </c>
      <c r="Q492" s="175" t="s">
        <v>196</v>
      </c>
      <c r="AF492" s="175"/>
    </row>
    <row r="493" spans="1:32" x14ac:dyDescent="0.25">
      <c r="A493" s="175" t="s">
        <v>628</v>
      </c>
      <c r="B493" s="175" t="s">
        <v>196</v>
      </c>
      <c r="C493" s="175" t="s">
        <v>213</v>
      </c>
      <c r="D493" s="175">
        <v>20160721</v>
      </c>
      <c r="E493" s="175" t="s">
        <v>688</v>
      </c>
      <c r="F493" s="175">
        <v>25000</v>
      </c>
      <c r="G493" s="175">
        <v>102.34399999999999</v>
      </c>
      <c r="H493" s="175">
        <v>2.0834280000000001</v>
      </c>
      <c r="I493" s="175"/>
      <c r="J493" s="175">
        <v>2016</v>
      </c>
      <c r="K493" s="175">
        <v>7</v>
      </c>
      <c r="L493" s="175">
        <v>21</v>
      </c>
      <c r="M493" s="178">
        <v>42572</v>
      </c>
      <c r="N493" s="177">
        <f t="shared" si="7"/>
        <v>42572.493680555555</v>
      </c>
      <c r="O493" s="175">
        <v>102.34399999999999</v>
      </c>
      <c r="P493" s="175">
        <v>2.0834280000000001</v>
      </c>
      <c r="Q493" s="175" t="s">
        <v>196</v>
      </c>
      <c r="AF493" s="175"/>
    </row>
    <row r="494" spans="1:32" x14ac:dyDescent="0.25">
      <c r="A494" s="175" t="s">
        <v>628</v>
      </c>
      <c r="B494" s="175" t="s">
        <v>196</v>
      </c>
      <c r="C494" s="175" t="s">
        <v>213</v>
      </c>
      <c r="D494" s="175">
        <v>20160722</v>
      </c>
      <c r="E494" s="175" t="s">
        <v>689</v>
      </c>
      <c r="F494" s="175">
        <v>10000</v>
      </c>
      <c r="G494" s="175">
        <v>102</v>
      </c>
      <c r="H494" s="175">
        <v>2.1437300000000001</v>
      </c>
      <c r="I494" s="175"/>
      <c r="J494" s="175">
        <v>2016</v>
      </c>
      <c r="K494" s="175">
        <v>7</v>
      </c>
      <c r="L494" s="175">
        <v>22</v>
      </c>
      <c r="M494" s="178">
        <v>42573</v>
      </c>
      <c r="N494" s="177">
        <f t="shared" si="7"/>
        <v>42573.474027777775</v>
      </c>
      <c r="O494" s="175">
        <v>102</v>
      </c>
      <c r="P494" s="175">
        <v>2.1437300000000001</v>
      </c>
      <c r="Q494" s="175" t="s">
        <v>196</v>
      </c>
      <c r="AF494" s="175"/>
    </row>
    <row r="495" spans="1:32" x14ac:dyDescent="0.25">
      <c r="A495" s="175" t="s">
        <v>628</v>
      </c>
      <c r="B495" s="175" t="s">
        <v>196</v>
      </c>
      <c r="C495" s="175" t="s">
        <v>213</v>
      </c>
      <c r="D495" s="175">
        <v>20160725</v>
      </c>
      <c r="E495" s="175" t="s">
        <v>690</v>
      </c>
      <c r="F495" s="175">
        <v>150000</v>
      </c>
      <c r="G495" s="175">
        <v>102.429</v>
      </c>
      <c r="H495" s="175">
        <v>2.0681690000000001</v>
      </c>
      <c r="I495" s="175"/>
      <c r="J495" s="175">
        <v>2016</v>
      </c>
      <c r="K495" s="175">
        <v>7</v>
      </c>
      <c r="L495" s="175">
        <v>25</v>
      </c>
      <c r="M495" s="178">
        <v>42576</v>
      </c>
      <c r="N495" s="177">
        <f t="shared" si="7"/>
        <v>42576.394872685189</v>
      </c>
      <c r="O495" s="175">
        <v>102.429</v>
      </c>
      <c r="P495" s="175">
        <v>2.0681690000000001</v>
      </c>
      <c r="Q495" s="175" t="s">
        <v>196</v>
      </c>
      <c r="AF495" s="175"/>
    </row>
    <row r="496" spans="1:32" x14ac:dyDescent="0.25">
      <c r="A496" s="175" t="s">
        <v>628</v>
      </c>
      <c r="B496" s="175" t="s">
        <v>196</v>
      </c>
      <c r="C496" s="175" t="s">
        <v>213</v>
      </c>
      <c r="D496" s="175">
        <v>20160726</v>
      </c>
      <c r="E496" s="175" t="s">
        <v>691</v>
      </c>
      <c r="F496" s="175">
        <v>90000</v>
      </c>
      <c r="G496" s="175">
        <v>102.3446</v>
      </c>
      <c r="H496" s="175">
        <v>2.082805</v>
      </c>
      <c r="I496" s="175"/>
      <c r="J496" s="175">
        <v>2016</v>
      </c>
      <c r="K496" s="175">
        <v>7</v>
      </c>
      <c r="L496" s="175">
        <v>26</v>
      </c>
      <c r="M496" s="178">
        <v>42577</v>
      </c>
      <c r="N496" s="177">
        <f t="shared" si="7"/>
        <v>42577.471631944441</v>
      </c>
      <c r="O496" s="175">
        <v>102.3446</v>
      </c>
      <c r="P496" s="175">
        <v>2.082805</v>
      </c>
      <c r="Q496" s="175" t="s">
        <v>196</v>
      </c>
      <c r="AF496" s="175"/>
    </row>
    <row r="497" spans="1:32" x14ac:dyDescent="0.25">
      <c r="A497" s="175" t="s">
        <v>628</v>
      </c>
      <c r="B497" s="175" t="s">
        <v>196</v>
      </c>
      <c r="C497" s="175" t="s">
        <v>213</v>
      </c>
      <c r="D497" s="175">
        <v>20160726</v>
      </c>
      <c r="E497" s="175" t="s">
        <v>692</v>
      </c>
      <c r="F497" s="175">
        <v>15000</v>
      </c>
      <c r="G497" s="175">
        <v>102.25</v>
      </c>
      <c r="H497" s="175">
        <v>2.0994269999999999</v>
      </c>
      <c r="I497" s="175"/>
      <c r="J497" s="175">
        <v>2016</v>
      </c>
      <c r="K497" s="175">
        <v>7</v>
      </c>
      <c r="L497" s="175">
        <v>26</v>
      </c>
      <c r="M497" s="178">
        <v>42577</v>
      </c>
      <c r="N497" s="177">
        <f t="shared" si="7"/>
        <v>42577.528194444443</v>
      </c>
      <c r="O497" s="175">
        <v>102.25</v>
      </c>
      <c r="P497" s="175">
        <v>2.0994269999999999</v>
      </c>
      <c r="Q497" s="175" t="s">
        <v>196</v>
      </c>
      <c r="AF497" s="175"/>
    </row>
    <row r="498" spans="1:32" x14ac:dyDescent="0.25">
      <c r="A498" s="175" t="s">
        <v>628</v>
      </c>
      <c r="B498" s="175" t="s">
        <v>196</v>
      </c>
      <c r="C498" s="175" t="s">
        <v>213</v>
      </c>
      <c r="D498" s="175">
        <v>20160726</v>
      </c>
      <c r="E498" s="175" t="s">
        <v>692</v>
      </c>
      <c r="F498" s="175">
        <v>15000</v>
      </c>
      <c r="G498" s="175">
        <v>101.25</v>
      </c>
      <c r="H498" s="175">
        <v>2.276205</v>
      </c>
      <c r="I498" s="175"/>
      <c r="J498" s="175">
        <v>2016</v>
      </c>
      <c r="K498" s="175">
        <v>7</v>
      </c>
      <c r="L498" s="175">
        <v>26</v>
      </c>
      <c r="M498" s="178">
        <v>42577</v>
      </c>
      <c r="N498" s="177">
        <f t="shared" si="7"/>
        <v>42577.528194444443</v>
      </c>
      <c r="O498" s="175">
        <v>101.25</v>
      </c>
      <c r="P498" s="175">
        <v>2.276205</v>
      </c>
      <c r="Q498" s="175" t="s">
        <v>196</v>
      </c>
      <c r="AF498" s="175"/>
    </row>
    <row r="499" spans="1:32" x14ac:dyDescent="0.25">
      <c r="A499" s="175" t="s">
        <v>628</v>
      </c>
      <c r="B499" s="175" t="s">
        <v>196</v>
      </c>
      <c r="C499" s="175" t="s">
        <v>213</v>
      </c>
      <c r="D499" s="175">
        <v>20160726</v>
      </c>
      <c r="E499" s="175" t="s">
        <v>692</v>
      </c>
      <c r="F499" s="175">
        <v>15000</v>
      </c>
      <c r="G499" s="175">
        <v>102.25</v>
      </c>
      <c r="H499" s="175">
        <v>2.0994269999999999</v>
      </c>
      <c r="I499" s="175"/>
      <c r="J499" s="175">
        <v>2016</v>
      </c>
      <c r="K499" s="175">
        <v>7</v>
      </c>
      <c r="L499" s="175">
        <v>26</v>
      </c>
      <c r="M499" s="178">
        <v>42577</v>
      </c>
      <c r="N499" s="177">
        <f t="shared" si="7"/>
        <v>42577.528194444443</v>
      </c>
      <c r="O499" s="175">
        <v>102.25</v>
      </c>
      <c r="P499" s="175">
        <v>2.0994269999999999</v>
      </c>
      <c r="Q499" s="175" t="s">
        <v>196</v>
      </c>
      <c r="AF499" s="175"/>
    </row>
    <row r="500" spans="1:32" x14ac:dyDescent="0.25">
      <c r="A500" s="175" t="s">
        <v>628</v>
      </c>
      <c r="B500" s="175" t="s">
        <v>196</v>
      </c>
      <c r="C500" s="175" t="s">
        <v>213</v>
      </c>
      <c r="D500" s="175">
        <v>20160726</v>
      </c>
      <c r="E500" s="175" t="s">
        <v>692</v>
      </c>
      <c r="F500" s="175">
        <v>15000</v>
      </c>
      <c r="G500" s="175">
        <v>102.25</v>
      </c>
      <c r="H500" s="175">
        <v>2.0994269999999999</v>
      </c>
      <c r="I500" s="175"/>
      <c r="J500" s="175">
        <v>2016</v>
      </c>
      <c r="K500" s="175">
        <v>7</v>
      </c>
      <c r="L500" s="175">
        <v>26</v>
      </c>
      <c r="M500" s="178">
        <v>42577</v>
      </c>
      <c r="N500" s="177">
        <f t="shared" si="7"/>
        <v>42577.528194444443</v>
      </c>
      <c r="O500" s="175">
        <v>102.25</v>
      </c>
      <c r="P500" s="175">
        <v>2.0994269999999999</v>
      </c>
      <c r="Q500" s="175" t="s">
        <v>196</v>
      </c>
      <c r="AF500" s="175"/>
    </row>
    <row r="501" spans="1:32" x14ac:dyDescent="0.25">
      <c r="A501" s="175" t="s">
        <v>628</v>
      </c>
      <c r="B501" s="175" t="s">
        <v>196</v>
      </c>
      <c r="C501" s="175" t="s">
        <v>213</v>
      </c>
      <c r="D501" s="175">
        <v>20160726</v>
      </c>
      <c r="E501" s="175" t="s">
        <v>693</v>
      </c>
      <c r="F501" s="175">
        <v>25000</v>
      </c>
      <c r="G501" s="175">
        <v>101.152</v>
      </c>
      <c r="H501" s="175">
        <v>2.2936350000000001</v>
      </c>
      <c r="I501" s="175"/>
      <c r="J501" s="175">
        <v>2016</v>
      </c>
      <c r="K501" s="175">
        <v>7</v>
      </c>
      <c r="L501" s="175">
        <v>26</v>
      </c>
      <c r="M501" s="178">
        <v>42577</v>
      </c>
      <c r="N501" s="177">
        <f t="shared" si="7"/>
        <v>42577.557523148149</v>
      </c>
      <c r="O501" s="175">
        <v>101.152</v>
      </c>
      <c r="P501" s="175">
        <v>2.2936350000000001</v>
      </c>
      <c r="Q501" s="175" t="s">
        <v>196</v>
      </c>
      <c r="AF501" s="175"/>
    </row>
    <row r="502" spans="1:32" x14ac:dyDescent="0.25">
      <c r="A502" s="175" t="s">
        <v>628</v>
      </c>
      <c r="B502" s="175" t="s">
        <v>196</v>
      </c>
      <c r="C502" s="175" t="s">
        <v>213</v>
      </c>
      <c r="D502" s="175">
        <v>20160726</v>
      </c>
      <c r="E502" s="175" t="s">
        <v>694</v>
      </c>
      <c r="F502" s="175">
        <v>25000</v>
      </c>
      <c r="G502" s="175">
        <v>103.11199999999999</v>
      </c>
      <c r="H502" s="175">
        <v>1.948607</v>
      </c>
      <c r="I502" s="175"/>
      <c r="J502" s="175">
        <v>2016</v>
      </c>
      <c r="K502" s="175">
        <v>7</v>
      </c>
      <c r="L502" s="175">
        <v>26</v>
      </c>
      <c r="M502" s="178">
        <v>42577</v>
      </c>
      <c r="N502" s="177">
        <f t="shared" si="7"/>
        <v>42577.651261574072</v>
      </c>
      <c r="O502" s="175">
        <v>103.11199999999999</v>
      </c>
      <c r="P502" s="175">
        <v>1.948607</v>
      </c>
      <c r="Q502" s="175" t="s">
        <v>196</v>
      </c>
      <c r="AF502" s="175"/>
    </row>
    <row r="503" spans="1:32" x14ac:dyDescent="0.25">
      <c r="A503" s="175" t="s">
        <v>628</v>
      </c>
      <c r="B503" s="175" t="s">
        <v>196</v>
      </c>
      <c r="C503" s="175" t="s">
        <v>213</v>
      </c>
      <c r="D503" s="175">
        <v>20160726</v>
      </c>
      <c r="E503" s="175" t="s">
        <v>695</v>
      </c>
      <c r="F503" s="175">
        <v>25000</v>
      </c>
      <c r="G503" s="175">
        <v>103.212</v>
      </c>
      <c r="H503" s="175">
        <v>1.931203</v>
      </c>
      <c r="I503" s="175"/>
      <c r="J503" s="175">
        <v>2016</v>
      </c>
      <c r="K503" s="175">
        <v>7</v>
      </c>
      <c r="L503" s="175">
        <v>26</v>
      </c>
      <c r="M503" s="178">
        <v>42577</v>
      </c>
      <c r="N503" s="177">
        <f t="shared" si="7"/>
        <v>42577.651273148149</v>
      </c>
      <c r="O503" s="175">
        <v>103.212</v>
      </c>
      <c r="P503" s="175">
        <v>1.931203</v>
      </c>
      <c r="Q503" s="175" t="s">
        <v>196</v>
      </c>
      <c r="AF503" s="175"/>
    </row>
    <row r="504" spans="1:32" x14ac:dyDescent="0.25">
      <c r="A504" s="175" t="s">
        <v>628</v>
      </c>
      <c r="B504" s="175" t="s">
        <v>196</v>
      </c>
      <c r="C504" s="175" t="s">
        <v>213</v>
      </c>
      <c r="D504" s="175">
        <v>20160728</v>
      </c>
      <c r="E504" s="175" t="s">
        <v>696</v>
      </c>
      <c r="F504" s="175">
        <v>5000</v>
      </c>
      <c r="G504" s="175">
        <v>102.508</v>
      </c>
      <c r="H504" s="175">
        <v>2.0535800000000002</v>
      </c>
      <c r="I504" s="175"/>
      <c r="J504" s="175">
        <v>2016</v>
      </c>
      <c r="K504" s="175">
        <v>7</v>
      </c>
      <c r="L504" s="175">
        <v>28</v>
      </c>
      <c r="M504" s="178">
        <v>42579</v>
      </c>
      <c r="N504" s="177">
        <f t="shared" si="7"/>
        <v>42579.374131944445</v>
      </c>
      <c r="O504" s="175">
        <v>102.508</v>
      </c>
      <c r="P504" s="175">
        <v>2.0535800000000002</v>
      </c>
      <c r="Q504" s="175" t="s">
        <v>196</v>
      </c>
      <c r="AF504" s="175"/>
    </row>
    <row r="505" spans="1:32" x14ac:dyDescent="0.25">
      <c r="A505" s="175" t="s">
        <v>628</v>
      </c>
      <c r="B505" s="175" t="s">
        <v>196</v>
      </c>
      <c r="C505" s="175" t="s">
        <v>213</v>
      </c>
      <c r="D505" s="175">
        <v>20160728</v>
      </c>
      <c r="E505" s="175" t="s">
        <v>696</v>
      </c>
      <c r="F505" s="175">
        <v>5000</v>
      </c>
      <c r="G505" s="175">
        <v>102.508</v>
      </c>
      <c r="H505" s="175">
        <v>2.0535800000000002</v>
      </c>
      <c r="I505" s="175"/>
      <c r="J505" s="175">
        <v>2016</v>
      </c>
      <c r="K505" s="175">
        <v>7</v>
      </c>
      <c r="L505" s="175">
        <v>28</v>
      </c>
      <c r="M505" s="178">
        <v>42579</v>
      </c>
      <c r="N505" s="177">
        <f t="shared" si="7"/>
        <v>42579.374131944445</v>
      </c>
      <c r="O505" s="175">
        <v>102.508</v>
      </c>
      <c r="P505" s="175">
        <v>2.0535800000000002</v>
      </c>
      <c r="Q505" s="175" t="s">
        <v>196</v>
      </c>
      <c r="AF505" s="175"/>
    </row>
    <row r="506" spans="1:32" x14ac:dyDescent="0.25">
      <c r="A506" s="175" t="s">
        <v>628</v>
      </c>
      <c r="B506" s="175" t="s">
        <v>196</v>
      </c>
      <c r="C506" s="175" t="s">
        <v>213</v>
      </c>
      <c r="D506" s="175">
        <v>20160728</v>
      </c>
      <c r="E506" s="175" t="s">
        <v>697</v>
      </c>
      <c r="F506" s="175">
        <v>15000</v>
      </c>
      <c r="G506" s="175">
        <v>101.54600000000001</v>
      </c>
      <c r="H506" s="175">
        <v>2.2233369999999999</v>
      </c>
      <c r="I506" s="175"/>
      <c r="J506" s="175">
        <v>2016</v>
      </c>
      <c r="K506" s="175">
        <v>7</v>
      </c>
      <c r="L506" s="175">
        <v>28</v>
      </c>
      <c r="M506" s="178">
        <v>42579</v>
      </c>
      <c r="N506" s="177">
        <f t="shared" si="7"/>
        <v>42579.576435185183</v>
      </c>
      <c r="O506" s="175">
        <v>101.54600000000001</v>
      </c>
      <c r="P506" s="175">
        <v>2.2233369999999999</v>
      </c>
      <c r="Q506" s="175" t="s">
        <v>196</v>
      </c>
      <c r="AF506" s="175"/>
    </row>
    <row r="507" spans="1:32" x14ac:dyDescent="0.25">
      <c r="A507" s="175" t="s">
        <v>628</v>
      </c>
      <c r="B507" s="175" t="s">
        <v>196</v>
      </c>
      <c r="C507" s="175" t="s">
        <v>213</v>
      </c>
      <c r="D507" s="175">
        <v>20160728</v>
      </c>
      <c r="E507" s="175" t="s">
        <v>697</v>
      </c>
      <c r="F507" s="175">
        <v>15000</v>
      </c>
      <c r="G507" s="175">
        <v>102.646</v>
      </c>
      <c r="H507" s="175">
        <v>2.0293760000000001</v>
      </c>
      <c r="I507" s="175"/>
      <c r="J507" s="175">
        <v>2016</v>
      </c>
      <c r="K507" s="175">
        <v>7</v>
      </c>
      <c r="L507" s="175">
        <v>28</v>
      </c>
      <c r="M507" s="178">
        <v>42579</v>
      </c>
      <c r="N507" s="177">
        <f t="shared" si="7"/>
        <v>42579.576435185183</v>
      </c>
      <c r="O507" s="175">
        <v>102.646</v>
      </c>
      <c r="P507" s="175">
        <v>2.0293760000000001</v>
      </c>
      <c r="Q507" s="175" t="s">
        <v>196</v>
      </c>
      <c r="AF507" s="175"/>
    </row>
    <row r="508" spans="1:32" x14ac:dyDescent="0.25">
      <c r="A508" s="175" t="s">
        <v>628</v>
      </c>
      <c r="B508" s="175" t="s">
        <v>196</v>
      </c>
      <c r="C508" s="175" t="s">
        <v>213</v>
      </c>
      <c r="D508" s="175">
        <v>20160728</v>
      </c>
      <c r="E508" s="175" t="s">
        <v>697</v>
      </c>
      <c r="F508" s="175">
        <v>15000</v>
      </c>
      <c r="G508" s="175">
        <v>102.646</v>
      </c>
      <c r="H508" s="175">
        <v>2.0293760000000001</v>
      </c>
      <c r="I508" s="175"/>
      <c r="J508" s="175">
        <v>2016</v>
      </c>
      <c r="K508" s="175">
        <v>7</v>
      </c>
      <c r="L508" s="175">
        <v>28</v>
      </c>
      <c r="M508" s="178">
        <v>42579</v>
      </c>
      <c r="N508" s="177">
        <f t="shared" si="7"/>
        <v>42579.576435185183</v>
      </c>
      <c r="O508" s="175">
        <v>102.646</v>
      </c>
      <c r="P508" s="175">
        <v>2.0293760000000001</v>
      </c>
      <c r="Q508" s="175" t="s">
        <v>196</v>
      </c>
      <c r="AF508" s="175"/>
    </row>
    <row r="509" spans="1:32" x14ac:dyDescent="0.25">
      <c r="A509" s="175" t="s">
        <v>628</v>
      </c>
      <c r="B509" s="175" t="s">
        <v>196</v>
      </c>
      <c r="C509" s="175" t="s">
        <v>213</v>
      </c>
      <c r="D509" s="175">
        <v>20160728</v>
      </c>
      <c r="E509" s="175" t="s">
        <v>697</v>
      </c>
      <c r="F509" s="175">
        <v>15000</v>
      </c>
      <c r="G509" s="175">
        <v>102.646</v>
      </c>
      <c r="H509" s="175">
        <v>2.0293760000000001</v>
      </c>
      <c r="I509" s="175"/>
      <c r="J509" s="175">
        <v>2016</v>
      </c>
      <c r="K509" s="175">
        <v>7</v>
      </c>
      <c r="L509" s="175">
        <v>28</v>
      </c>
      <c r="M509" s="178">
        <v>42579</v>
      </c>
      <c r="N509" s="177">
        <f t="shared" si="7"/>
        <v>42579.576435185183</v>
      </c>
      <c r="O509" s="175">
        <v>102.646</v>
      </c>
      <c r="P509" s="175">
        <v>2.0293760000000001</v>
      </c>
      <c r="Q509" s="175" t="s">
        <v>196</v>
      </c>
      <c r="AF509" s="175"/>
    </row>
    <row r="510" spans="1:32" x14ac:dyDescent="0.25">
      <c r="A510" s="175" t="s">
        <v>628</v>
      </c>
      <c r="B510" s="175" t="s">
        <v>196</v>
      </c>
      <c r="C510" s="175" t="s">
        <v>213</v>
      </c>
      <c r="D510" s="175">
        <v>20160728</v>
      </c>
      <c r="E510" s="175" t="s">
        <v>698</v>
      </c>
      <c r="F510" s="175">
        <v>7000</v>
      </c>
      <c r="G510" s="175">
        <v>102.47799999999999</v>
      </c>
      <c r="H510" s="175">
        <v>2.058846</v>
      </c>
      <c r="I510" s="175"/>
      <c r="J510" s="175">
        <v>2016</v>
      </c>
      <c r="K510" s="175">
        <v>7</v>
      </c>
      <c r="L510" s="175">
        <v>28</v>
      </c>
      <c r="M510" s="178">
        <v>42579</v>
      </c>
      <c r="N510" s="177">
        <f t="shared" si="7"/>
        <v>42579.637523148151</v>
      </c>
      <c r="O510" s="175">
        <v>102.47799999999999</v>
      </c>
      <c r="P510" s="175">
        <v>2.058846</v>
      </c>
      <c r="Q510" s="175" t="s">
        <v>196</v>
      </c>
      <c r="AF510" s="175"/>
    </row>
    <row r="511" spans="1:32" x14ac:dyDescent="0.25">
      <c r="A511" s="175" t="s">
        <v>628</v>
      </c>
      <c r="B511" s="175" t="s">
        <v>196</v>
      </c>
      <c r="C511" s="175" t="s">
        <v>213</v>
      </c>
      <c r="D511" s="175">
        <v>20160728</v>
      </c>
      <c r="E511" s="175" t="s">
        <v>699</v>
      </c>
      <c r="F511" s="175">
        <v>7000</v>
      </c>
      <c r="G511" s="175">
        <v>102.59099999999999</v>
      </c>
      <c r="H511" s="175">
        <v>2.039018</v>
      </c>
      <c r="I511" s="175"/>
      <c r="J511" s="175">
        <v>2016</v>
      </c>
      <c r="K511" s="175">
        <v>7</v>
      </c>
      <c r="L511" s="175">
        <v>28</v>
      </c>
      <c r="M511" s="178">
        <v>42579</v>
      </c>
      <c r="N511" s="177">
        <f t="shared" si="7"/>
        <v>42579.637962962966</v>
      </c>
      <c r="O511" s="175">
        <v>102.59099999999999</v>
      </c>
      <c r="P511" s="175">
        <v>2.039018</v>
      </c>
      <c r="Q511" s="175" t="s">
        <v>196</v>
      </c>
      <c r="AF511" s="175"/>
    </row>
    <row r="512" spans="1:32" x14ac:dyDescent="0.25">
      <c r="A512" s="175" t="s">
        <v>628</v>
      </c>
      <c r="B512" s="175" t="s">
        <v>196</v>
      </c>
      <c r="C512" s="175" t="s">
        <v>213</v>
      </c>
      <c r="D512" s="175">
        <v>20160728</v>
      </c>
      <c r="E512" s="175" t="s">
        <v>699</v>
      </c>
      <c r="F512" s="175">
        <v>7000</v>
      </c>
      <c r="G512" s="175">
        <v>102.59099999999999</v>
      </c>
      <c r="H512" s="175">
        <v>2.039018</v>
      </c>
      <c r="I512" s="175"/>
      <c r="J512" s="175">
        <v>2016</v>
      </c>
      <c r="K512" s="175">
        <v>7</v>
      </c>
      <c r="L512" s="175">
        <v>28</v>
      </c>
      <c r="M512" s="178">
        <v>42579</v>
      </c>
      <c r="N512" s="177">
        <f t="shared" si="7"/>
        <v>42579.637962962966</v>
      </c>
      <c r="O512" s="175">
        <v>102.59099999999999</v>
      </c>
      <c r="P512" s="175">
        <v>2.039018</v>
      </c>
      <c r="Q512" s="175" t="s">
        <v>196</v>
      </c>
      <c r="AF512" s="175"/>
    </row>
    <row r="513" spans="1:32" x14ac:dyDescent="0.25">
      <c r="A513" s="175" t="s">
        <v>628</v>
      </c>
      <c r="B513" s="175" t="s">
        <v>196</v>
      </c>
      <c r="C513" s="175" t="s">
        <v>213</v>
      </c>
      <c r="D513" s="175">
        <v>20160729</v>
      </c>
      <c r="E513" s="175" t="s">
        <v>700</v>
      </c>
      <c r="F513" s="175" t="s">
        <v>451</v>
      </c>
      <c r="G513" s="175">
        <v>103.351</v>
      </c>
      <c r="H513" s="175">
        <v>1.9060360000000001</v>
      </c>
      <c r="I513" s="175"/>
      <c r="J513" s="175">
        <v>2016</v>
      </c>
      <c r="K513" s="175">
        <v>7</v>
      </c>
      <c r="L513" s="175">
        <v>29</v>
      </c>
      <c r="M513" s="178">
        <v>42580</v>
      </c>
      <c r="N513" s="177">
        <f t="shared" si="7"/>
        <v>42580.490891203706</v>
      </c>
      <c r="O513" s="175">
        <v>103.351</v>
      </c>
      <c r="P513" s="175">
        <v>1.9060360000000001</v>
      </c>
      <c r="Q513" s="175" t="s">
        <v>196</v>
      </c>
      <c r="AF513" s="175"/>
    </row>
    <row r="514" spans="1:32" x14ac:dyDescent="0.25">
      <c r="A514" s="175" t="s">
        <v>628</v>
      </c>
      <c r="B514" s="175" t="s">
        <v>196</v>
      </c>
      <c r="C514" s="175" t="s">
        <v>213</v>
      </c>
      <c r="D514" s="175">
        <v>20160729</v>
      </c>
      <c r="E514" s="175" t="s">
        <v>701</v>
      </c>
      <c r="F514" s="175">
        <v>100000</v>
      </c>
      <c r="G514" s="175">
        <v>103.63800000000001</v>
      </c>
      <c r="H514" s="175">
        <v>1.856182</v>
      </c>
      <c r="I514" s="175"/>
      <c r="J514" s="175">
        <v>2016</v>
      </c>
      <c r="K514" s="175">
        <v>7</v>
      </c>
      <c r="L514" s="175">
        <v>29</v>
      </c>
      <c r="M514" s="178">
        <v>42580</v>
      </c>
      <c r="N514" s="177">
        <f t="shared" si="7"/>
        <v>42580.504224537035</v>
      </c>
      <c r="O514" s="175">
        <v>103.63800000000001</v>
      </c>
      <c r="P514" s="175">
        <v>1.856182</v>
      </c>
      <c r="Q514" s="175" t="s">
        <v>196</v>
      </c>
      <c r="AF514" s="175"/>
    </row>
    <row r="515" spans="1:32" x14ac:dyDescent="0.25">
      <c r="A515" s="175" t="s">
        <v>628</v>
      </c>
      <c r="B515" s="175" t="s">
        <v>196</v>
      </c>
      <c r="C515" s="175" t="s">
        <v>213</v>
      </c>
      <c r="D515" s="175">
        <v>20160729</v>
      </c>
      <c r="E515" s="175" t="s">
        <v>702</v>
      </c>
      <c r="F515" s="175">
        <v>25000</v>
      </c>
      <c r="G515" s="175">
        <v>102.07899999999999</v>
      </c>
      <c r="H515" s="175">
        <v>2.1288930000000001</v>
      </c>
      <c r="I515" s="175"/>
      <c r="J515" s="175">
        <v>2016</v>
      </c>
      <c r="K515" s="175">
        <v>7</v>
      </c>
      <c r="L515" s="175">
        <v>29</v>
      </c>
      <c r="M515" s="178">
        <v>42580</v>
      </c>
      <c r="N515" s="177">
        <f t="shared" ref="N515:N578" si="8">M515+E515</f>
        <v>42580.510775462964</v>
      </c>
      <c r="O515" s="175">
        <v>102.07899999999999</v>
      </c>
      <c r="P515" s="175">
        <v>2.1288930000000001</v>
      </c>
      <c r="Q515" s="175" t="s">
        <v>196</v>
      </c>
      <c r="AF515" s="175"/>
    </row>
    <row r="516" spans="1:32" x14ac:dyDescent="0.25">
      <c r="A516" s="175" t="s">
        <v>628</v>
      </c>
      <c r="B516" s="175" t="s">
        <v>196</v>
      </c>
      <c r="C516" s="175" t="s">
        <v>213</v>
      </c>
      <c r="D516" s="175">
        <v>20160801</v>
      </c>
      <c r="E516" s="175" t="s">
        <v>703</v>
      </c>
      <c r="F516" s="175">
        <v>40000</v>
      </c>
      <c r="G516" s="175">
        <v>103.247</v>
      </c>
      <c r="H516" s="175">
        <v>1.9238869999999999</v>
      </c>
      <c r="I516" s="175"/>
      <c r="J516" s="175">
        <v>2016</v>
      </c>
      <c r="K516" s="175">
        <v>8</v>
      </c>
      <c r="L516" s="175">
        <v>1</v>
      </c>
      <c r="M516" s="178">
        <v>42583</v>
      </c>
      <c r="N516" s="177">
        <f t="shared" si="8"/>
        <v>42583.527592592596</v>
      </c>
      <c r="O516" s="175">
        <v>103.247</v>
      </c>
      <c r="P516" s="175">
        <v>1.9238869999999999</v>
      </c>
      <c r="Q516" s="175" t="s">
        <v>196</v>
      </c>
      <c r="AF516" s="175"/>
    </row>
    <row r="517" spans="1:32" x14ac:dyDescent="0.25">
      <c r="A517" s="175" t="s">
        <v>628</v>
      </c>
      <c r="B517" s="175" t="s">
        <v>196</v>
      </c>
      <c r="C517" s="175" t="s">
        <v>213</v>
      </c>
      <c r="D517" s="175">
        <v>20160801</v>
      </c>
      <c r="E517" s="175" t="s">
        <v>704</v>
      </c>
      <c r="F517" s="175">
        <v>40000</v>
      </c>
      <c r="G517" s="175">
        <v>101.443</v>
      </c>
      <c r="H517" s="175">
        <v>2.2413850000000002</v>
      </c>
      <c r="I517" s="175"/>
      <c r="J517" s="175">
        <v>2016</v>
      </c>
      <c r="K517" s="175">
        <v>8</v>
      </c>
      <c r="L517" s="175">
        <v>1</v>
      </c>
      <c r="M517" s="178">
        <v>42583</v>
      </c>
      <c r="N517" s="177">
        <f t="shared" si="8"/>
        <v>42583.527662037035</v>
      </c>
      <c r="O517" s="175">
        <v>101.443</v>
      </c>
      <c r="P517" s="175">
        <v>2.2413850000000002</v>
      </c>
      <c r="Q517" s="175" t="s">
        <v>196</v>
      </c>
      <c r="AF517" s="175"/>
    </row>
    <row r="518" spans="1:32" x14ac:dyDescent="0.25">
      <c r="A518" s="175" t="s">
        <v>628</v>
      </c>
      <c r="B518" s="175" t="s">
        <v>196</v>
      </c>
      <c r="C518" s="175" t="s">
        <v>213</v>
      </c>
      <c r="D518" s="175">
        <v>20160801</v>
      </c>
      <c r="E518" s="175" t="s">
        <v>705</v>
      </c>
      <c r="F518" s="175">
        <v>30000</v>
      </c>
      <c r="G518" s="175">
        <v>103.239</v>
      </c>
      <c r="H518" s="175">
        <v>1.925281</v>
      </c>
      <c r="I518" s="175"/>
      <c r="J518" s="175">
        <v>2016</v>
      </c>
      <c r="K518" s="175">
        <v>8</v>
      </c>
      <c r="L518" s="175">
        <v>1</v>
      </c>
      <c r="M518" s="178">
        <v>42583</v>
      </c>
      <c r="N518" s="177">
        <f t="shared" si="8"/>
        <v>42583.569212962961</v>
      </c>
      <c r="O518" s="175">
        <v>103.239</v>
      </c>
      <c r="P518" s="175">
        <v>1.925281</v>
      </c>
      <c r="Q518" s="175" t="s">
        <v>196</v>
      </c>
      <c r="AF518" s="175"/>
    </row>
    <row r="519" spans="1:32" x14ac:dyDescent="0.25">
      <c r="A519" s="175" t="s">
        <v>628</v>
      </c>
      <c r="B519" s="175" t="s">
        <v>196</v>
      </c>
      <c r="C519" s="175" t="s">
        <v>213</v>
      </c>
      <c r="D519" s="175">
        <v>20160801</v>
      </c>
      <c r="E519" s="175" t="s">
        <v>705</v>
      </c>
      <c r="F519" s="175">
        <v>30000</v>
      </c>
      <c r="G519" s="175">
        <v>102.639</v>
      </c>
      <c r="H519" s="175">
        <v>2.0301870000000002</v>
      </c>
      <c r="I519" s="175"/>
      <c r="J519" s="175">
        <v>2016</v>
      </c>
      <c r="K519" s="175">
        <v>8</v>
      </c>
      <c r="L519" s="175">
        <v>1</v>
      </c>
      <c r="M519" s="178">
        <v>42583</v>
      </c>
      <c r="N519" s="177">
        <f t="shared" si="8"/>
        <v>42583.569212962961</v>
      </c>
      <c r="O519" s="175">
        <v>102.639</v>
      </c>
      <c r="P519" s="175">
        <v>2.0301870000000002</v>
      </c>
      <c r="Q519" s="175" t="s">
        <v>196</v>
      </c>
      <c r="AF519" s="175"/>
    </row>
    <row r="520" spans="1:32" x14ac:dyDescent="0.25">
      <c r="A520" s="175" t="s">
        <v>628</v>
      </c>
      <c r="B520" s="175" t="s">
        <v>196</v>
      </c>
      <c r="C520" s="175" t="s">
        <v>213</v>
      </c>
      <c r="D520" s="175">
        <v>20160801</v>
      </c>
      <c r="E520" s="175" t="s">
        <v>705</v>
      </c>
      <c r="F520" s="175">
        <v>30000</v>
      </c>
      <c r="G520" s="175">
        <v>103.239</v>
      </c>
      <c r="H520" s="175">
        <v>1.925281</v>
      </c>
      <c r="I520" s="175"/>
      <c r="J520" s="175">
        <v>2016</v>
      </c>
      <c r="K520" s="175">
        <v>8</v>
      </c>
      <c r="L520" s="175">
        <v>1</v>
      </c>
      <c r="M520" s="178">
        <v>42583</v>
      </c>
      <c r="N520" s="177">
        <f t="shared" si="8"/>
        <v>42583.569212962961</v>
      </c>
      <c r="O520" s="175">
        <v>103.239</v>
      </c>
      <c r="P520" s="175">
        <v>1.925281</v>
      </c>
      <c r="Q520" s="175" t="s">
        <v>196</v>
      </c>
      <c r="AF520" s="175"/>
    </row>
    <row r="521" spans="1:32" x14ac:dyDescent="0.25">
      <c r="A521" s="175" t="s">
        <v>628</v>
      </c>
      <c r="B521" s="175" t="s">
        <v>196</v>
      </c>
      <c r="C521" s="175" t="s">
        <v>213</v>
      </c>
      <c r="D521" s="175">
        <v>20160801</v>
      </c>
      <c r="E521" s="175" t="s">
        <v>705</v>
      </c>
      <c r="F521" s="175">
        <v>30000</v>
      </c>
      <c r="G521" s="175">
        <v>103.239</v>
      </c>
      <c r="H521" s="175">
        <v>1.925281</v>
      </c>
      <c r="I521" s="175"/>
      <c r="J521" s="175">
        <v>2016</v>
      </c>
      <c r="K521" s="175">
        <v>8</v>
      </c>
      <c r="L521" s="175">
        <v>1</v>
      </c>
      <c r="M521" s="178">
        <v>42583</v>
      </c>
      <c r="N521" s="177">
        <f t="shared" si="8"/>
        <v>42583.569212962961</v>
      </c>
      <c r="O521" s="175">
        <v>103.239</v>
      </c>
      <c r="P521" s="175">
        <v>1.925281</v>
      </c>
      <c r="Q521" s="175" t="s">
        <v>196</v>
      </c>
      <c r="AF521" s="175"/>
    </row>
    <row r="522" spans="1:32" x14ac:dyDescent="0.25">
      <c r="A522" s="175" t="s">
        <v>628</v>
      </c>
      <c r="B522" s="175" t="s">
        <v>196</v>
      </c>
      <c r="C522" s="175" t="s">
        <v>213</v>
      </c>
      <c r="D522" s="175">
        <v>20160802</v>
      </c>
      <c r="E522" s="175" t="s">
        <v>706</v>
      </c>
      <c r="F522" s="175">
        <v>25000</v>
      </c>
      <c r="G522" s="175">
        <v>102.143</v>
      </c>
      <c r="H522" s="175">
        <v>2.117264</v>
      </c>
      <c r="I522" s="175"/>
      <c r="J522" s="175">
        <v>2016</v>
      </c>
      <c r="K522" s="175">
        <v>8</v>
      </c>
      <c r="L522" s="175">
        <v>2</v>
      </c>
      <c r="M522" s="178">
        <v>42584</v>
      </c>
      <c r="N522" s="177">
        <f t="shared" si="8"/>
        <v>42584.394733796296</v>
      </c>
      <c r="O522" s="175">
        <v>102.143</v>
      </c>
      <c r="P522" s="175">
        <v>2.117264</v>
      </c>
      <c r="Q522" s="175" t="s">
        <v>196</v>
      </c>
      <c r="AF522" s="175"/>
    </row>
    <row r="523" spans="1:32" x14ac:dyDescent="0.25">
      <c r="A523" s="175" t="s">
        <v>628</v>
      </c>
      <c r="B523" s="175" t="s">
        <v>196</v>
      </c>
      <c r="C523" s="175" t="s">
        <v>213</v>
      </c>
      <c r="D523" s="175">
        <v>20160802</v>
      </c>
      <c r="E523" s="175" t="s">
        <v>707</v>
      </c>
      <c r="F523" s="175">
        <v>5000</v>
      </c>
      <c r="G523" s="175">
        <v>104.28700000000001</v>
      </c>
      <c r="H523" s="175">
        <v>1.74336</v>
      </c>
      <c r="I523" s="175"/>
      <c r="J523" s="175">
        <v>2016</v>
      </c>
      <c r="K523" s="175">
        <v>8</v>
      </c>
      <c r="L523" s="175">
        <v>2</v>
      </c>
      <c r="M523" s="178">
        <v>42584</v>
      </c>
      <c r="N523" s="177">
        <f t="shared" si="8"/>
        <v>42584.580972222226</v>
      </c>
      <c r="O523" s="175">
        <v>104.28700000000001</v>
      </c>
      <c r="P523" s="175">
        <v>1.74336</v>
      </c>
      <c r="Q523" s="175" t="s">
        <v>196</v>
      </c>
      <c r="AF523" s="175"/>
    </row>
    <row r="524" spans="1:32" x14ac:dyDescent="0.25">
      <c r="A524" s="175" t="s">
        <v>628</v>
      </c>
      <c r="B524" s="175" t="s">
        <v>196</v>
      </c>
      <c r="C524" s="175" t="s">
        <v>213</v>
      </c>
      <c r="D524" s="175">
        <v>20160802</v>
      </c>
      <c r="E524" s="175" t="s">
        <v>707</v>
      </c>
      <c r="F524" s="175">
        <v>5000</v>
      </c>
      <c r="G524" s="175">
        <v>104.28700000000001</v>
      </c>
      <c r="H524" s="175">
        <v>1.74336</v>
      </c>
      <c r="I524" s="175"/>
      <c r="J524" s="175">
        <v>2016</v>
      </c>
      <c r="K524" s="175">
        <v>8</v>
      </c>
      <c r="L524" s="175">
        <v>2</v>
      </c>
      <c r="M524" s="178">
        <v>42584</v>
      </c>
      <c r="N524" s="177">
        <f t="shared" si="8"/>
        <v>42584.580972222226</v>
      </c>
      <c r="O524" s="175">
        <v>104.28700000000001</v>
      </c>
      <c r="P524" s="175">
        <v>1.74336</v>
      </c>
      <c r="Q524" s="175" t="s">
        <v>196</v>
      </c>
      <c r="AF524" s="175"/>
    </row>
    <row r="525" spans="1:32" x14ac:dyDescent="0.25">
      <c r="A525" s="175" t="s">
        <v>628</v>
      </c>
      <c r="B525" s="175" t="s">
        <v>196</v>
      </c>
      <c r="C525" s="175" t="s">
        <v>213</v>
      </c>
      <c r="D525" s="175">
        <v>20160803</v>
      </c>
      <c r="E525" s="175" t="s">
        <v>708</v>
      </c>
      <c r="F525" s="175">
        <v>10000</v>
      </c>
      <c r="G525" s="175">
        <v>102.393</v>
      </c>
      <c r="H525" s="175">
        <v>2.072641</v>
      </c>
      <c r="I525" s="175"/>
      <c r="J525" s="175">
        <v>2016</v>
      </c>
      <c r="K525" s="175">
        <v>8</v>
      </c>
      <c r="L525" s="175">
        <v>3</v>
      </c>
      <c r="M525" s="178">
        <v>42585</v>
      </c>
      <c r="N525" s="177">
        <f t="shared" si="8"/>
        <v>42585.366574074076</v>
      </c>
      <c r="O525" s="175">
        <v>102.393</v>
      </c>
      <c r="P525" s="175">
        <v>2.072641</v>
      </c>
      <c r="Q525" s="175" t="s">
        <v>196</v>
      </c>
      <c r="AF525" s="175"/>
    </row>
    <row r="526" spans="1:32" x14ac:dyDescent="0.25">
      <c r="A526" s="175" t="s">
        <v>628</v>
      </c>
      <c r="B526" s="175" t="s">
        <v>196</v>
      </c>
      <c r="C526" s="175" t="s">
        <v>213</v>
      </c>
      <c r="D526" s="175">
        <v>20160803</v>
      </c>
      <c r="E526" s="175" t="s">
        <v>709</v>
      </c>
      <c r="F526" s="175">
        <v>3000</v>
      </c>
      <c r="G526" s="175">
        <v>104.18899999999999</v>
      </c>
      <c r="H526" s="175">
        <v>1.7592909999999999</v>
      </c>
      <c r="I526" s="175"/>
      <c r="J526" s="175">
        <v>2016</v>
      </c>
      <c r="K526" s="175">
        <v>8</v>
      </c>
      <c r="L526" s="175">
        <v>3</v>
      </c>
      <c r="M526" s="178">
        <v>42585</v>
      </c>
      <c r="N526" s="177">
        <f t="shared" si="8"/>
        <v>42585.518703703703</v>
      </c>
      <c r="O526" s="175">
        <v>104.18899999999999</v>
      </c>
      <c r="P526" s="175">
        <v>1.7592909999999999</v>
      </c>
      <c r="Q526" s="175" t="s">
        <v>196</v>
      </c>
      <c r="AF526" s="175"/>
    </row>
    <row r="527" spans="1:32" x14ac:dyDescent="0.25">
      <c r="A527" s="175" t="s">
        <v>628</v>
      </c>
      <c r="B527" s="175" t="s">
        <v>196</v>
      </c>
      <c r="C527" s="175" t="s">
        <v>213</v>
      </c>
      <c r="D527" s="175">
        <v>20160803</v>
      </c>
      <c r="E527" s="175" t="s">
        <v>709</v>
      </c>
      <c r="F527" s="175">
        <v>3000</v>
      </c>
      <c r="G527" s="175">
        <v>105.44</v>
      </c>
      <c r="H527" s="175">
        <v>1.544616</v>
      </c>
      <c r="I527" s="175"/>
      <c r="J527" s="175">
        <v>2016</v>
      </c>
      <c r="K527" s="175">
        <v>8</v>
      </c>
      <c r="L527" s="175">
        <v>3</v>
      </c>
      <c r="M527" s="178">
        <v>42585</v>
      </c>
      <c r="N527" s="177">
        <f t="shared" si="8"/>
        <v>42585.518703703703</v>
      </c>
      <c r="O527" s="175">
        <v>105.44</v>
      </c>
      <c r="P527" s="175">
        <v>1.544616</v>
      </c>
      <c r="Q527" s="175" t="s">
        <v>196</v>
      </c>
      <c r="AF527" s="175"/>
    </row>
    <row r="528" spans="1:32" x14ac:dyDescent="0.25">
      <c r="A528" s="175" t="s">
        <v>628</v>
      </c>
      <c r="B528" s="175" t="s">
        <v>196</v>
      </c>
      <c r="C528" s="175" t="s">
        <v>213</v>
      </c>
      <c r="D528" s="175">
        <v>20160803</v>
      </c>
      <c r="E528" s="175" t="s">
        <v>710</v>
      </c>
      <c r="F528" s="175">
        <v>164000</v>
      </c>
      <c r="G528" s="175">
        <v>103.035</v>
      </c>
      <c r="H528" s="175">
        <v>1.959921</v>
      </c>
      <c r="I528" s="175"/>
      <c r="J528" s="175">
        <v>2016</v>
      </c>
      <c r="K528" s="175">
        <v>8</v>
      </c>
      <c r="L528" s="175">
        <v>3</v>
      </c>
      <c r="M528" s="178">
        <v>42585</v>
      </c>
      <c r="N528" s="177">
        <f t="shared" si="8"/>
        <v>42585.523252314815</v>
      </c>
      <c r="O528" s="175">
        <v>103.035</v>
      </c>
      <c r="P528" s="175">
        <v>1.959921</v>
      </c>
      <c r="Q528" s="175" t="s">
        <v>196</v>
      </c>
      <c r="AF528" s="175"/>
    </row>
    <row r="529" spans="1:32" x14ac:dyDescent="0.25">
      <c r="A529" s="175" t="s">
        <v>628</v>
      </c>
      <c r="B529" s="175" t="s">
        <v>196</v>
      </c>
      <c r="C529" s="175" t="s">
        <v>213</v>
      </c>
      <c r="D529" s="175">
        <v>20160804</v>
      </c>
      <c r="E529" s="175" t="s">
        <v>711</v>
      </c>
      <c r="F529" s="175">
        <v>5000</v>
      </c>
      <c r="G529" s="175">
        <v>102.620344</v>
      </c>
      <c r="H529" s="175">
        <v>2.0324270000000002</v>
      </c>
      <c r="I529" s="175"/>
      <c r="J529" s="175">
        <v>2016</v>
      </c>
      <c r="K529" s="175">
        <v>8</v>
      </c>
      <c r="L529" s="175">
        <v>4</v>
      </c>
      <c r="M529" s="178">
        <v>42586</v>
      </c>
      <c r="N529" s="177">
        <f t="shared" si="8"/>
        <v>42586.46234953704</v>
      </c>
      <c r="O529" s="175">
        <v>102.620344</v>
      </c>
      <c r="P529" s="175">
        <v>2.0324270000000002</v>
      </c>
      <c r="Q529" s="175" t="s">
        <v>196</v>
      </c>
      <c r="AF529" s="175"/>
    </row>
    <row r="530" spans="1:32" x14ac:dyDescent="0.25">
      <c r="A530" s="175" t="s">
        <v>628</v>
      </c>
      <c r="B530" s="175" t="s">
        <v>196</v>
      </c>
      <c r="C530" s="175" t="s">
        <v>213</v>
      </c>
      <c r="D530" s="175">
        <v>20160804</v>
      </c>
      <c r="E530" s="175" t="s">
        <v>682</v>
      </c>
      <c r="F530" s="175">
        <v>45000</v>
      </c>
      <c r="G530" s="175">
        <v>103.25700000000001</v>
      </c>
      <c r="H530" s="175">
        <v>1.920874</v>
      </c>
      <c r="I530" s="175"/>
      <c r="J530" s="175">
        <v>2016</v>
      </c>
      <c r="K530" s="175">
        <v>8</v>
      </c>
      <c r="L530" s="175">
        <v>4</v>
      </c>
      <c r="M530" s="178">
        <v>42586</v>
      </c>
      <c r="N530" s="177">
        <f t="shared" si="8"/>
        <v>42586.514976851853</v>
      </c>
      <c r="O530" s="175">
        <v>103.25700000000001</v>
      </c>
      <c r="P530" s="175">
        <v>1.920874</v>
      </c>
      <c r="Q530" s="175" t="s">
        <v>196</v>
      </c>
      <c r="AF530" s="175"/>
    </row>
    <row r="531" spans="1:32" x14ac:dyDescent="0.25">
      <c r="A531" s="175" t="s">
        <v>628</v>
      </c>
      <c r="B531" s="175" t="s">
        <v>196</v>
      </c>
      <c r="C531" s="175" t="s">
        <v>213</v>
      </c>
      <c r="D531" s="175">
        <v>20160804</v>
      </c>
      <c r="E531" s="175" t="s">
        <v>682</v>
      </c>
      <c r="F531" s="175">
        <v>45000</v>
      </c>
      <c r="G531" s="175">
        <v>102.557</v>
      </c>
      <c r="H531" s="175">
        <v>2.0435680000000001</v>
      </c>
      <c r="I531" s="175"/>
      <c r="J531" s="175">
        <v>2016</v>
      </c>
      <c r="K531" s="175">
        <v>8</v>
      </c>
      <c r="L531" s="175">
        <v>4</v>
      </c>
      <c r="M531" s="178">
        <v>42586</v>
      </c>
      <c r="N531" s="177">
        <f t="shared" si="8"/>
        <v>42586.514976851853</v>
      </c>
      <c r="O531" s="175">
        <v>102.557</v>
      </c>
      <c r="P531" s="175">
        <v>2.0435680000000001</v>
      </c>
      <c r="Q531" s="175" t="s">
        <v>196</v>
      </c>
      <c r="AF531" s="175"/>
    </row>
    <row r="532" spans="1:32" x14ac:dyDescent="0.25">
      <c r="A532" s="175" t="s">
        <v>628</v>
      </c>
      <c r="B532" s="175" t="s">
        <v>196</v>
      </c>
      <c r="C532" s="175" t="s">
        <v>213</v>
      </c>
      <c r="D532" s="175">
        <v>20160804</v>
      </c>
      <c r="E532" s="175" t="s">
        <v>682</v>
      </c>
      <c r="F532" s="175">
        <v>45000</v>
      </c>
      <c r="G532" s="175">
        <v>103.25700000000001</v>
      </c>
      <c r="H532" s="175">
        <v>1.920874</v>
      </c>
      <c r="I532" s="175"/>
      <c r="J532" s="175">
        <v>2016</v>
      </c>
      <c r="K532" s="175">
        <v>8</v>
      </c>
      <c r="L532" s="175">
        <v>4</v>
      </c>
      <c r="M532" s="178">
        <v>42586</v>
      </c>
      <c r="N532" s="177">
        <f t="shared" si="8"/>
        <v>42586.514976851853</v>
      </c>
      <c r="O532" s="175">
        <v>103.25700000000001</v>
      </c>
      <c r="P532" s="175">
        <v>1.920874</v>
      </c>
      <c r="Q532" s="175" t="s">
        <v>196</v>
      </c>
      <c r="AF532" s="175"/>
    </row>
    <row r="533" spans="1:32" x14ac:dyDescent="0.25">
      <c r="A533" s="175" t="s">
        <v>628</v>
      </c>
      <c r="B533" s="175" t="s">
        <v>196</v>
      </c>
      <c r="C533" s="175" t="s">
        <v>213</v>
      </c>
      <c r="D533" s="175">
        <v>20160804</v>
      </c>
      <c r="E533" s="175" t="s">
        <v>682</v>
      </c>
      <c r="F533" s="175">
        <v>45000</v>
      </c>
      <c r="G533" s="175">
        <v>103.25700000000001</v>
      </c>
      <c r="H533" s="175">
        <v>1.920874</v>
      </c>
      <c r="I533" s="175"/>
      <c r="J533" s="175">
        <v>2016</v>
      </c>
      <c r="K533" s="175">
        <v>8</v>
      </c>
      <c r="L533" s="175">
        <v>4</v>
      </c>
      <c r="M533" s="178">
        <v>42586</v>
      </c>
      <c r="N533" s="177">
        <f t="shared" si="8"/>
        <v>42586.514976851853</v>
      </c>
      <c r="O533" s="175">
        <v>103.25700000000001</v>
      </c>
      <c r="P533" s="175">
        <v>1.920874</v>
      </c>
      <c r="Q533" s="175" t="s">
        <v>196</v>
      </c>
      <c r="AF533" s="175"/>
    </row>
    <row r="534" spans="1:32" x14ac:dyDescent="0.25">
      <c r="A534" s="175" t="s">
        <v>628</v>
      </c>
      <c r="B534" s="175" t="s">
        <v>196</v>
      </c>
      <c r="C534" s="175" t="s">
        <v>213</v>
      </c>
      <c r="D534" s="175">
        <v>20160805</v>
      </c>
      <c r="E534" s="175" t="s">
        <v>712</v>
      </c>
      <c r="F534" s="175">
        <v>75000</v>
      </c>
      <c r="G534" s="175">
        <v>103.05500000000001</v>
      </c>
      <c r="H534" s="175">
        <v>1.955943</v>
      </c>
      <c r="I534" s="175"/>
      <c r="J534" s="175">
        <v>2016</v>
      </c>
      <c r="K534" s="175">
        <v>8</v>
      </c>
      <c r="L534" s="175">
        <v>5</v>
      </c>
      <c r="M534" s="178">
        <v>42587</v>
      </c>
      <c r="N534" s="177">
        <f t="shared" si="8"/>
        <v>42587.515972222223</v>
      </c>
      <c r="O534" s="175">
        <v>103.05500000000001</v>
      </c>
      <c r="P534" s="175">
        <v>1.955943</v>
      </c>
      <c r="Q534" s="175" t="s">
        <v>196</v>
      </c>
      <c r="AF534" s="175"/>
    </row>
    <row r="535" spans="1:32" x14ac:dyDescent="0.25">
      <c r="A535" s="175" t="s">
        <v>628</v>
      </c>
      <c r="B535" s="175" t="s">
        <v>196</v>
      </c>
      <c r="C535" s="175" t="s">
        <v>213</v>
      </c>
      <c r="D535" s="175">
        <v>20160805</v>
      </c>
      <c r="E535" s="175" t="s">
        <v>712</v>
      </c>
      <c r="F535" s="175">
        <v>75000</v>
      </c>
      <c r="G535" s="175">
        <v>103.05500000000001</v>
      </c>
      <c r="H535" s="175">
        <v>1.955943</v>
      </c>
      <c r="I535" s="175"/>
      <c r="J535" s="175">
        <v>2016</v>
      </c>
      <c r="K535" s="175">
        <v>8</v>
      </c>
      <c r="L535" s="175">
        <v>5</v>
      </c>
      <c r="M535" s="178">
        <v>42587</v>
      </c>
      <c r="N535" s="177">
        <f t="shared" si="8"/>
        <v>42587.515972222223</v>
      </c>
      <c r="O535" s="175">
        <v>103.05500000000001</v>
      </c>
      <c r="P535" s="175">
        <v>1.955943</v>
      </c>
      <c r="Q535" s="175" t="s">
        <v>196</v>
      </c>
      <c r="AF535" s="175"/>
    </row>
    <row r="536" spans="1:32" x14ac:dyDescent="0.25">
      <c r="A536" s="175" t="s">
        <v>628</v>
      </c>
      <c r="B536" s="175" t="s">
        <v>196</v>
      </c>
      <c r="C536" s="175" t="s">
        <v>213</v>
      </c>
      <c r="D536" s="175">
        <v>20160805</v>
      </c>
      <c r="E536" s="175" t="s">
        <v>713</v>
      </c>
      <c r="F536" s="175">
        <v>10000</v>
      </c>
      <c r="G536" s="175">
        <v>102.998</v>
      </c>
      <c r="H536" s="175">
        <v>1.9659249999999999</v>
      </c>
      <c r="I536" s="175"/>
      <c r="J536" s="175">
        <v>2016</v>
      </c>
      <c r="K536" s="175">
        <v>8</v>
      </c>
      <c r="L536" s="175">
        <v>5</v>
      </c>
      <c r="M536" s="178">
        <v>42587</v>
      </c>
      <c r="N536" s="177">
        <f t="shared" si="8"/>
        <v>42587.63585648148</v>
      </c>
      <c r="O536" s="175">
        <v>102.998</v>
      </c>
      <c r="P536" s="175">
        <v>1.9659249999999999</v>
      </c>
      <c r="Q536" s="175" t="s">
        <v>196</v>
      </c>
      <c r="AF536" s="175"/>
    </row>
    <row r="537" spans="1:32" x14ac:dyDescent="0.25">
      <c r="A537" s="175" t="s">
        <v>628</v>
      </c>
      <c r="B537" s="175" t="s">
        <v>196</v>
      </c>
      <c r="C537" s="175" t="s">
        <v>213</v>
      </c>
      <c r="D537" s="175">
        <v>20160805</v>
      </c>
      <c r="E537" s="175" t="s">
        <v>713</v>
      </c>
      <c r="F537" s="175">
        <v>10000</v>
      </c>
      <c r="G537" s="175">
        <v>103.00700000000001</v>
      </c>
      <c r="H537" s="175">
        <v>1.9643489999999999</v>
      </c>
      <c r="I537" s="175"/>
      <c r="J537" s="175">
        <v>2016</v>
      </c>
      <c r="K537" s="175">
        <v>8</v>
      </c>
      <c r="L537" s="175">
        <v>5</v>
      </c>
      <c r="M537" s="178">
        <v>42587</v>
      </c>
      <c r="N537" s="177">
        <f t="shared" si="8"/>
        <v>42587.63585648148</v>
      </c>
      <c r="O537" s="175">
        <v>103.00700000000001</v>
      </c>
      <c r="P537" s="175">
        <v>1.9643489999999999</v>
      </c>
      <c r="Q537" s="175" t="s">
        <v>196</v>
      </c>
      <c r="AF537" s="175"/>
    </row>
    <row r="538" spans="1:32" x14ac:dyDescent="0.25">
      <c r="A538" s="175" t="s">
        <v>628</v>
      </c>
      <c r="B538" s="175" t="s">
        <v>196</v>
      </c>
      <c r="C538" s="175" t="s">
        <v>213</v>
      </c>
      <c r="D538" s="175">
        <v>20160805</v>
      </c>
      <c r="E538" s="175" t="s">
        <v>713</v>
      </c>
      <c r="F538" s="175">
        <v>10000</v>
      </c>
      <c r="G538" s="175">
        <v>103.00700000000001</v>
      </c>
      <c r="H538" s="175">
        <v>1.9643489999999999</v>
      </c>
      <c r="I538" s="175"/>
      <c r="J538" s="175">
        <v>2016</v>
      </c>
      <c r="K538" s="175">
        <v>8</v>
      </c>
      <c r="L538" s="175">
        <v>5</v>
      </c>
      <c r="M538" s="178">
        <v>42587</v>
      </c>
      <c r="N538" s="177">
        <f t="shared" si="8"/>
        <v>42587.63585648148</v>
      </c>
      <c r="O538" s="175">
        <v>103.00700000000001</v>
      </c>
      <c r="P538" s="175">
        <v>1.9643489999999999</v>
      </c>
      <c r="Q538" s="175" t="s">
        <v>196</v>
      </c>
      <c r="AF538" s="175"/>
    </row>
    <row r="539" spans="1:32" x14ac:dyDescent="0.25">
      <c r="A539" s="175" t="s">
        <v>628</v>
      </c>
      <c r="B539" s="175" t="s">
        <v>196</v>
      </c>
      <c r="C539" s="175" t="s">
        <v>213</v>
      </c>
      <c r="D539" s="175">
        <v>20160805</v>
      </c>
      <c r="E539" s="175" t="s">
        <v>713</v>
      </c>
      <c r="F539" s="175">
        <v>10000</v>
      </c>
      <c r="G539" s="175">
        <v>102.998</v>
      </c>
      <c r="H539" s="175">
        <v>1.9659249999999999</v>
      </c>
      <c r="I539" s="175"/>
      <c r="J539" s="175">
        <v>2016</v>
      </c>
      <c r="K539" s="175">
        <v>8</v>
      </c>
      <c r="L539" s="175">
        <v>5</v>
      </c>
      <c r="M539" s="178">
        <v>42587</v>
      </c>
      <c r="N539" s="177">
        <f t="shared" si="8"/>
        <v>42587.63585648148</v>
      </c>
      <c r="O539" s="175">
        <v>102.998</v>
      </c>
      <c r="P539" s="175">
        <v>1.9659249999999999</v>
      </c>
      <c r="Q539" s="175" t="s">
        <v>196</v>
      </c>
      <c r="AF539" s="175"/>
    </row>
    <row r="540" spans="1:32" x14ac:dyDescent="0.25">
      <c r="A540" s="175" t="s">
        <v>628</v>
      </c>
      <c r="B540" s="175" t="s">
        <v>196</v>
      </c>
      <c r="C540" s="175" t="s">
        <v>213</v>
      </c>
      <c r="D540" s="175">
        <v>20160808</v>
      </c>
      <c r="E540" s="175" t="s">
        <v>714</v>
      </c>
      <c r="F540" s="175">
        <v>25000</v>
      </c>
      <c r="G540" s="175">
        <v>102.32899999999999</v>
      </c>
      <c r="H540" s="175">
        <v>2.0833659999999998</v>
      </c>
      <c r="I540" s="175"/>
      <c r="J540" s="175">
        <v>2016</v>
      </c>
      <c r="K540" s="175">
        <v>8</v>
      </c>
      <c r="L540" s="175">
        <v>8</v>
      </c>
      <c r="M540" s="178">
        <v>42590</v>
      </c>
      <c r="N540" s="177">
        <f t="shared" si="8"/>
        <v>42590.410763888889</v>
      </c>
      <c r="O540" s="175">
        <v>102.32899999999999</v>
      </c>
      <c r="P540" s="175">
        <v>2.0833659999999998</v>
      </c>
      <c r="Q540" s="175" t="s">
        <v>196</v>
      </c>
      <c r="AF540" s="175"/>
    </row>
    <row r="541" spans="1:32" x14ac:dyDescent="0.25">
      <c r="A541" s="175" t="s">
        <v>628</v>
      </c>
      <c r="B541" s="175" t="s">
        <v>196</v>
      </c>
      <c r="C541" s="175" t="s">
        <v>213</v>
      </c>
      <c r="D541" s="175">
        <v>20160808</v>
      </c>
      <c r="E541" s="175" t="s">
        <v>715</v>
      </c>
      <c r="F541" s="175">
        <v>10000</v>
      </c>
      <c r="G541" s="175">
        <v>102.88800000000001</v>
      </c>
      <c r="H541" s="175">
        <v>1.984979</v>
      </c>
      <c r="I541" s="175"/>
      <c r="J541" s="175">
        <v>2016</v>
      </c>
      <c r="K541" s="175">
        <v>8</v>
      </c>
      <c r="L541" s="175">
        <v>8</v>
      </c>
      <c r="M541" s="178">
        <v>42590</v>
      </c>
      <c r="N541" s="177">
        <f t="shared" si="8"/>
        <v>42590.428067129629</v>
      </c>
      <c r="O541" s="175">
        <v>102.88800000000001</v>
      </c>
      <c r="P541" s="175">
        <v>1.984979</v>
      </c>
      <c r="Q541" s="175" t="s">
        <v>196</v>
      </c>
      <c r="AF541" s="175"/>
    </row>
    <row r="542" spans="1:32" x14ac:dyDescent="0.25">
      <c r="A542" s="175" t="s">
        <v>628</v>
      </c>
      <c r="B542" s="175" t="s">
        <v>196</v>
      </c>
      <c r="C542" s="175" t="s">
        <v>213</v>
      </c>
      <c r="D542" s="175">
        <v>20160808</v>
      </c>
      <c r="E542" s="175" t="s">
        <v>715</v>
      </c>
      <c r="F542" s="175">
        <v>10000</v>
      </c>
      <c r="G542" s="175">
        <v>102.88800000000001</v>
      </c>
      <c r="H542" s="175">
        <v>1.984979</v>
      </c>
      <c r="I542" s="175"/>
      <c r="J542" s="175">
        <v>2016</v>
      </c>
      <c r="K542" s="175">
        <v>8</v>
      </c>
      <c r="L542" s="175">
        <v>8</v>
      </c>
      <c r="M542" s="178">
        <v>42590</v>
      </c>
      <c r="N542" s="177">
        <f t="shared" si="8"/>
        <v>42590.428067129629</v>
      </c>
      <c r="O542" s="175">
        <v>102.88800000000001</v>
      </c>
      <c r="P542" s="175">
        <v>1.984979</v>
      </c>
      <c r="Q542" s="175" t="s">
        <v>196</v>
      </c>
      <c r="AF542" s="175"/>
    </row>
    <row r="543" spans="1:32" x14ac:dyDescent="0.25">
      <c r="A543" s="175" t="s">
        <v>628</v>
      </c>
      <c r="B543" s="175" t="s">
        <v>196</v>
      </c>
      <c r="C543" s="175" t="s">
        <v>213</v>
      </c>
      <c r="D543" s="175">
        <v>20160808</v>
      </c>
      <c r="E543" s="175" t="s">
        <v>715</v>
      </c>
      <c r="F543" s="175">
        <v>10000</v>
      </c>
      <c r="G543" s="175">
        <v>102.88800000000001</v>
      </c>
      <c r="H543" s="175">
        <v>1.984979</v>
      </c>
      <c r="I543" s="175"/>
      <c r="J543" s="175">
        <v>2016</v>
      </c>
      <c r="K543" s="175">
        <v>8</v>
      </c>
      <c r="L543" s="175">
        <v>8</v>
      </c>
      <c r="M543" s="178">
        <v>42590</v>
      </c>
      <c r="N543" s="177">
        <f t="shared" si="8"/>
        <v>42590.428067129629</v>
      </c>
      <c r="O543" s="175">
        <v>102.88800000000001</v>
      </c>
      <c r="P543" s="175">
        <v>1.984979</v>
      </c>
      <c r="Q543" s="175" t="s">
        <v>196</v>
      </c>
      <c r="AF543" s="175"/>
    </row>
    <row r="544" spans="1:32" x14ac:dyDescent="0.25">
      <c r="A544" s="175" t="s">
        <v>628</v>
      </c>
      <c r="B544" s="175" t="s">
        <v>196</v>
      </c>
      <c r="C544" s="175" t="s">
        <v>213</v>
      </c>
      <c r="D544" s="175">
        <v>20160808</v>
      </c>
      <c r="E544" s="175" t="s">
        <v>716</v>
      </c>
      <c r="F544" s="175">
        <v>17000</v>
      </c>
      <c r="G544" s="175">
        <v>103.90900000000001</v>
      </c>
      <c r="H544" s="175">
        <v>1.806829</v>
      </c>
      <c r="I544" s="175"/>
      <c r="J544" s="175">
        <v>2016</v>
      </c>
      <c r="K544" s="175">
        <v>8</v>
      </c>
      <c r="L544" s="175">
        <v>8</v>
      </c>
      <c r="M544" s="178">
        <v>42590</v>
      </c>
      <c r="N544" s="177">
        <f t="shared" si="8"/>
        <v>42590.512488425928</v>
      </c>
      <c r="O544" s="175">
        <v>103.90900000000001</v>
      </c>
      <c r="P544" s="175">
        <v>1.806829</v>
      </c>
      <c r="Q544" s="175" t="s">
        <v>196</v>
      </c>
      <c r="AF544" s="175"/>
    </row>
    <row r="545" spans="1:32" x14ac:dyDescent="0.25">
      <c r="A545" s="175" t="s">
        <v>628</v>
      </c>
      <c r="B545" s="175" t="s">
        <v>196</v>
      </c>
      <c r="C545" s="175" t="s">
        <v>213</v>
      </c>
      <c r="D545" s="175">
        <v>20160810</v>
      </c>
      <c r="E545" s="175" t="s">
        <v>717</v>
      </c>
      <c r="F545" s="175">
        <v>2000</v>
      </c>
      <c r="G545" s="175">
        <v>103.12090000000001</v>
      </c>
      <c r="H545" s="175">
        <v>1.9431849999999999</v>
      </c>
      <c r="I545" s="175"/>
      <c r="J545" s="175">
        <v>2016</v>
      </c>
      <c r="K545" s="175">
        <v>8</v>
      </c>
      <c r="L545" s="175">
        <v>10</v>
      </c>
      <c r="M545" s="178">
        <v>42592</v>
      </c>
      <c r="N545" s="177">
        <f t="shared" si="8"/>
        <v>42592.618032407408</v>
      </c>
      <c r="O545" s="175">
        <v>103.12090000000001</v>
      </c>
      <c r="P545" s="175">
        <v>1.9431849999999999</v>
      </c>
      <c r="Q545" s="175" t="s">
        <v>196</v>
      </c>
      <c r="AF545" s="175"/>
    </row>
    <row r="546" spans="1:32" x14ac:dyDescent="0.25">
      <c r="A546" s="175" t="s">
        <v>628</v>
      </c>
      <c r="B546" s="175" t="s">
        <v>196</v>
      </c>
      <c r="C546" s="175" t="s">
        <v>213</v>
      </c>
      <c r="D546" s="175">
        <v>20160811</v>
      </c>
      <c r="E546" s="175" t="s">
        <v>718</v>
      </c>
      <c r="F546" s="175">
        <v>5000</v>
      </c>
      <c r="G546" s="175">
        <v>103.31</v>
      </c>
      <c r="H546" s="175">
        <v>1.909808</v>
      </c>
      <c r="I546" s="175"/>
      <c r="J546" s="175">
        <v>2016</v>
      </c>
      <c r="K546" s="175">
        <v>8</v>
      </c>
      <c r="L546" s="175">
        <v>11</v>
      </c>
      <c r="M546" s="178">
        <v>42593</v>
      </c>
      <c r="N546" s="177">
        <f t="shared" si="8"/>
        <v>42593.375601851854</v>
      </c>
      <c r="O546" s="175">
        <v>103.31</v>
      </c>
      <c r="P546" s="175">
        <v>1.909808</v>
      </c>
      <c r="Q546" s="175" t="s">
        <v>196</v>
      </c>
      <c r="AF546" s="175"/>
    </row>
    <row r="547" spans="1:32" x14ac:dyDescent="0.25">
      <c r="A547" s="175" t="s">
        <v>628</v>
      </c>
      <c r="B547" s="175" t="s">
        <v>196</v>
      </c>
      <c r="C547" s="175" t="s">
        <v>213</v>
      </c>
      <c r="D547" s="175">
        <v>20160811</v>
      </c>
      <c r="E547" s="175" t="s">
        <v>719</v>
      </c>
      <c r="F547" s="175" t="s">
        <v>451</v>
      </c>
      <c r="G547" s="175">
        <v>102.694</v>
      </c>
      <c r="H547" s="175">
        <v>2.0179900000000002</v>
      </c>
      <c r="I547" s="175"/>
      <c r="J547" s="175">
        <v>2016</v>
      </c>
      <c r="K547" s="175">
        <v>8</v>
      </c>
      <c r="L547" s="175">
        <v>11</v>
      </c>
      <c r="M547" s="178">
        <v>42593</v>
      </c>
      <c r="N547" s="177">
        <f t="shared" si="8"/>
        <v>42593.516192129631</v>
      </c>
      <c r="O547" s="175">
        <v>102.694</v>
      </c>
      <c r="P547" s="175">
        <v>2.0179900000000002</v>
      </c>
      <c r="Q547" s="175" t="s">
        <v>196</v>
      </c>
      <c r="AF547" s="175"/>
    </row>
    <row r="548" spans="1:32" x14ac:dyDescent="0.25">
      <c r="A548" s="175" t="s">
        <v>628</v>
      </c>
      <c r="B548" s="175" t="s">
        <v>196</v>
      </c>
      <c r="C548" s="175" t="s">
        <v>213</v>
      </c>
      <c r="D548" s="175">
        <v>20160811</v>
      </c>
      <c r="E548" s="175" t="s">
        <v>720</v>
      </c>
      <c r="F548" s="175">
        <v>5000</v>
      </c>
      <c r="G548" s="175">
        <v>104.085722</v>
      </c>
      <c r="H548" s="175">
        <v>1.774608</v>
      </c>
      <c r="I548" s="175"/>
      <c r="J548" s="175">
        <v>2016</v>
      </c>
      <c r="K548" s="175">
        <v>8</v>
      </c>
      <c r="L548" s="175">
        <v>11</v>
      </c>
      <c r="M548" s="178">
        <v>42593</v>
      </c>
      <c r="N548" s="177">
        <f t="shared" si="8"/>
        <v>42593.571631944447</v>
      </c>
      <c r="O548" s="175">
        <v>104.085722</v>
      </c>
      <c r="P548" s="175">
        <v>1.774608</v>
      </c>
      <c r="Q548" s="175" t="s">
        <v>196</v>
      </c>
      <c r="AF548" s="175"/>
    </row>
    <row r="549" spans="1:32" x14ac:dyDescent="0.25">
      <c r="A549" s="175" t="s">
        <v>628</v>
      </c>
      <c r="B549" s="175" t="s">
        <v>196</v>
      </c>
      <c r="C549" s="175" t="s">
        <v>213</v>
      </c>
      <c r="D549" s="175">
        <v>20160811</v>
      </c>
      <c r="E549" s="175" t="s">
        <v>721</v>
      </c>
      <c r="F549" s="175">
        <v>2332000</v>
      </c>
      <c r="G549" s="175">
        <v>102.773</v>
      </c>
      <c r="H549" s="175">
        <v>2.0040749999999998</v>
      </c>
      <c r="I549" s="175"/>
      <c r="J549" s="175">
        <v>2016</v>
      </c>
      <c r="K549" s="175">
        <v>8</v>
      </c>
      <c r="L549" s="175">
        <v>11</v>
      </c>
      <c r="M549" s="178">
        <v>42593</v>
      </c>
      <c r="N549" s="177">
        <f t="shared" si="8"/>
        <v>42593.669039351851</v>
      </c>
      <c r="O549" s="175">
        <v>102.773</v>
      </c>
      <c r="P549" s="175">
        <v>2.0040749999999998</v>
      </c>
      <c r="Q549" s="175" t="s">
        <v>196</v>
      </c>
      <c r="AF549" s="175"/>
    </row>
    <row r="550" spans="1:32" x14ac:dyDescent="0.25">
      <c r="A550" s="175" t="s">
        <v>628</v>
      </c>
      <c r="B550" s="175" t="s">
        <v>196</v>
      </c>
      <c r="C550" s="175" t="s">
        <v>213</v>
      </c>
      <c r="D550" s="175">
        <v>20160812</v>
      </c>
      <c r="E550" s="175" t="s">
        <v>722</v>
      </c>
      <c r="F550" s="175" t="s">
        <v>451</v>
      </c>
      <c r="G550" s="175">
        <v>102.81</v>
      </c>
      <c r="H550" s="175">
        <v>1.9973399999999999</v>
      </c>
      <c r="I550" s="175"/>
      <c r="J550" s="175">
        <v>2016</v>
      </c>
      <c r="K550" s="175">
        <v>8</v>
      </c>
      <c r="L550" s="175">
        <v>12</v>
      </c>
      <c r="M550" s="178">
        <v>42594</v>
      </c>
      <c r="N550" s="177">
        <f t="shared" si="8"/>
        <v>42594.314768518518</v>
      </c>
      <c r="O550" s="175">
        <v>102.81</v>
      </c>
      <c r="P550" s="175">
        <v>1.9973399999999999</v>
      </c>
      <c r="Q550" s="175" t="s">
        <v>196</v>
      </c>
      <c r="AF550" s="175"/>
    </row>
    <row r="551" spans="1:32" x14ac:dyDescent="0.25">
      <c r="A551" s="175" t="s">
        <v>628</v>
      </c>
      <c r="B551" s="175" t="s">
        <v>196</v>
      </c>
      <c r="C551" s="175" t="s">
        <v>213</v>
      </c>
      <c r="D551" s="175">
        <v>20160812</v>
      </c>
      <c r="E551" s="175" t="s">
        <v>723</v>
      </c>
      <c r="F551" s="175">
        <v>25000</v>
      </c>
      <c r="G551" s="175">
        <v>103.29</v>
      </c>
      <c r="H551" s="175">
        <v>1.9130499999999999</v>
      </c>
      <c r="I551" s="175"/>
      <c r="J551" s="175">
        <v>2016</v>
      </c>
      <c r="K551" s="175">
        <v>8</v>
      </c>
      <c r="L551" s="175">
        <v>12</v>
      </c>
      <c r="M551" s="178">
        <v>42594</v>
      </c>
      <c r="N551" s="177">
        <f t="shared" si="8"/>
        <v>42594.458437499998</v>
      </c>
      <c r="O551" s="175">
        <v>103.29</v>
      </c>
      <c r="P551" s="175">
        <v>1.9130499999999999</v>
      </c>
      <c r="Q551" s="175" t="s">
        <v>196</v>
      </c>
      <c r="AF551" s="175"/>
    </row>
    <row r="552" spans="1:32" x14ac:dyDescent="0.25">
      <c r="A552" s="175" t="s">
        <v>628</v>
      </c>
      <c r="B552" s="175" t="s">
        <v>196</v>
      </c>
      <c r="C552" s="175" t="s">
        <v>213</v>
      </c>
      <c r="D552" s="175">
        <v>20160812</v>
      </c>
      <c r="E552" s="175" t="s">
        <v>724</v>
      </c>
      <c r="F552" s="175" t="s">
        <v>451</v>
      </c>
      <c r="G552" s="175">
        <v>102.965</v>
      </c>
      <c r="H552" s="175">
        <v>1.970072</v>
      </c>
      <c r="I552" s="175"/>
      <c r="J552" s="175">
        <v>2016</v>
      </c>
      <c r="K552" s="175">
        <v>8</v>
      </c>
      <c r="L552" s="175">
        <v>12</v>
      </c>
      <c r="M552" s="178">
        <v>42594</v>
      </c>
      <c r="N552" s="177">
        <f t="shared" si="8"/>
        <v>42594.463009259256</v>
      </c>
      <c r="O552" s="175">
        <v>102.965</v>
      </c>
      <c r="P552" s="175">
        <v>1.970072</v>
      </c>
      <c r="Q552" s="175" t="s">
        <v>196</v>
      </c>
      <c r="AF552" s="175"/>
    </row>
    <row r="553" spans="1:32" x14ac:dyDescent="0.25">
      <c r="A553" s="175" t="s">
        <v>628</v>
      </c>
      <c r="B553" s="175" t="s">
        <v>196</v>
      </c>
      <c r="C553" s="175" t="s">
        <v>213</v>
      </c>
      <c r="D553" s="175">
        <v>20160815</v>
      </c>
      <c r="E553" s="175" t="s">
        <v>725</v>
      </c>
      <c r="F553" s="175">
        <v>28000</v>
      </c>
      <c r="G553" s="175">
        <v>101.508</v>
      </c>
      <c r="H553" s="175">
        <v>2.228113</v>
      </c>
      <c r="I553" s="175"/>
      <c r="J553" s="175">
        <v>2016</v>
      </c>
      <c r="K553" s="175">
        <v>8</v>
      </c>
      <c r="L553" s="175">
        <v>15</v>
      </c>
      <c r="M553" s="178">
        <v>42597</v>
      </c>
      <c r="N553" s="177">
        <f t="shared" si="8"/>
        <v>42597.614062499997</v>
      </c>
      <c r="O553" s="175">
        <v>101.508</v>
      </c>
      <c r="P553" s="175">
        <v>2.228113</v>
      </c>
      <c r="Q553" s="175" t="s">
        <v>196</v>
      </c>
      <c r="AF553" s="175"/>
    </row>
    <row r="554" spans="1:32" x14ac:dyDescent="0.25">
      <c r="A554" s="175" t="s">
        <v>628</v>
      </c>
      <c r="B554" s="175" t="s">
        <v>196</v>
      </c>
      <c r="C554" s="175" t="s">
        <v>213</v>
      </c>
      <c r="D554" s="175">
        <v>20160815</v>
      </c>
      <c r="E554" s="175" t="s">
        <v>725</v>
      </c>
      <c r="F554" s="175">
        <v>28000</v>
      </c>
      <c r="G554" s="175">
        <v>102.66200000000001</v>
      </c>
      <c r="H554" s="175">
        <v>2.0232070000000002</v>
      </c>
      <c r="I554" s="175"/>
      <c r="J554" s="175">
        <v>2016</v>
      </c>
      <c r="K554" s="175">
        <v>8</v>
      </c>
      <c r="L554" s="175">
        <v>15</v>
      </c>
      <c r="M554" s="178">
        <v>42597</v>
      </c>
      <c r="N554" s="177">
        <f t="shared" si="8"/>
        <v>42597.614062499997</v>
      </c>
      <c r="O554" s="175">
        <v>102.66200000000001</v>
      </c>
      <c r="P554" s="175">
        <v>2.0232070000000002</v>
      </c>
      <c r="Q554" s="175" t="s">
        <v>196</v>
      </c>
      <c r="AF554" s="175"/>
    </row>
    <row r="555" spans="1:32" x14ac:dyDescent="0.25">
      <c r="A555" s="175" t="s">
        <v>628</v>
      </c>
      <c r="B555" s="175" t="s">
        <v>196</v>
      </c>
      <c r="C555" s="175" t="s">
        <v>213</v>
      </c>
      <c r="D555" s="175">
        <v>20160817</v>
      </c>
      <c r="E555" s="175" t="s">
        <v>726</v>
      </c>
      <c r="F555" s="175">
        <v>22000</v>
      </c>
      <c r="G555" s="175">
        <v>102.81100000000001</v>
      </c>
      <c r="H555" s="175">
        <v>1.9960500000000001</v>
      </c>
      <c r="I555" s="175"/>
      <c r="J555" s="175">
        <v>2016</v>
      </c>
      <c r="K555" s="175">
        <v>8</v>
      </c>
      <c r="L555" s="175">
        <v>17</v>
      </c>
      <c r="M555" s="178">
        <v>42599</v>
      </c>
      <c r="N555" s="177">
        <f t="shared" si="8"/>
        <v>42599.379270833335</v>
      </c>
      <c r="O555" s="175">
        <v>102.81100000000001</v>
      </c>
      <c r="P555" s="175">
        <v>1.9960500000000001</v>
      </c>
      <c r="Q555" s="175" t="s">
        <v>196</v>
      </c>
      <c r="AF555" s="175"/>
    </row>
    <row r="556" spans="1:32" x14ac:dyDescent="0.25">
      <c r="A556" s="175" t="s">
        <v>628</v>
      </c>
      <c r="B556" s="175" t="s">
        <v>196</v>
      </c>
      <c r="C556" s="175" t="s">
        <v>213</v>
      </c>
      <c r="D556" s="175">
        <v>20160817</v>
      </c>
      <c r="E556" s="175" t="s">
        <v>726</v>
      </c>
      <c r="F556" s="175">
        <v>22000</v>
      </c>
      <c r="G556" s="175">
        <v>102.81100000000001</v>
      </c>
      <c r="H556" s="175">
        <v>1.9960500000000001</v>
      </c>
      <c r="I556" s="175"/>
      <c r="J556" s="175">
        <v>2016</v>
      </c>
      <c r="K556" s="175">
        <v>8</v>
      </c>
      <c r="L556" s="175">
        <v>17</v>
      </c>
      <c r="M556" s="178">
        <v>42599</v>
      </c>
      <c r="N556" s="177">
        <f t="shared" si="8"/>
        <v>42599.379270833335</v>
      </c>
      <c r="O556" s="175">
        <v>102.81100000000001</v>
      </c>
      <c r="P556" s="175">
        <v>1.9960500000000001</v>
      </c>
      <c r="Q556" s="175" t="s">
        <v>196</v>
      </c>
      <c r="AF556" s="175"/>
    </row>
    <row r="557" spans="1:32" x14ac:dyDescent="0.25">
      <c r="A557" s="175" t="s">
        <v>628</v>
      </c>
      <c r="B557" s="175" t="s">
        <v>196</v>
      </c>
      <c r="C557" s="175" t="s">
        <v>213</v>
      </c>
      <c r="D557" s="175">
        <v>20160817</v>
      </c>
      <c r="E557" s="175" t="s">
        <v>727</v>
      </c>
      <c r="F557" s="175">
        <v>15000</v>
      </c>
      <c r="G557" s="175">
        <v>102.517</v>
      </c>
      <c r="H557" s="175">
        <v>2.0480079999999998</v>
      </c>
      <c r="I557" s="175"/>
      <c r="J557" s="175">
        <v>2016</v>
      </c>
      <c r="K557" s="175">
        <v>8</v>
      </c>
      <c r="L557" s="175">
        <v>17</v>
      </c>
      <c r="M557" s="178">
        <v>42599</v>
      </c>
      <c r="N557" s="177">
        <f t="shared" si="8"/>
        <v>42599.441469907404</v>
      </c>
      <c r="O557" s="175">
        <v>102.517</v>
      </c>
      <c r="P557" s="175">
        <v>2.0480079999999998</v>
      </c>
      <c r="Q557" s="175" t="s">
        <v>196</v>
      </c>
      <c r="AF557" s="175"/>
    </row>
    <row r="558" spans="1:32" x14ac:dyDescent="0.25">
      <c r="A558" s="175" t="s">
        <v>628</v>
      </c>
      <c r="B558" s="175" t="s">
        <v>196</v>
      </c>
      <c r="C558" s="175" t="s">
        <v>213</v>
      </c>
      <c r="D558" s="175">
        <v>20160817</v>
      </c>
      <c r="E558" s="175" t="s">
        <v>728</v>
      </c>
      <c r="F558" s="175">
        <v>10000</v>
      </c>
      <c r="G558" s="175">
        <v>104.79599899999999</v>
      </c>
      <c r="H558" s="175">
        <v>1.649583</v>
      </c>
      <c r="I558" s="175"/>
      <c r="J558" s="175">
        <v>2016</v>
      </c>
      <c r="K558" s="175">
        <v>8</v>
      </c>
      <c r="L558" s="175">
        <v>17</v>
      </c>
      <c r="M558" s="178">
        <v>42599</v>
      </c>
      <c r="N558" s="177">
        <f t="shared" si="8"/>
        <v>42599.496574074074</v>
      </c>
      <c r="O558" s="175">
        <v>104.79599899999999</v>
      </c>
      <c r="P558" s="175">
        <v>1.649583</v>
      </c>
      <c r="Q558" s="175" t="s">
        <v>196</v>
      </c>
      <c r="AF558" s="175"/>
    </row>
    <row r="559" spans="1:32" x14ac:dyDescent="0.25">
      <c r="A559" s="175" t="s">
        <v>628</v>
      </c>
      <c r="B559" s="175" t="s">
        <v>196</v>
      </c>
      <c r="C559" s="175" t="s">
        <v>213</v>
      </c>
      <c r="D559" s="175">
        <v>20160818</v>
      </c>
      <c r="E559" s="175" t="s">
        <v>729</v>
      </c>
      <c r="F559" s="175">
        <v>5000</v>
      </c>
      <c r="G559" s="175">
        <v>104.13345700000001</v>
      </c>
      <c r="H559" s="175">
        <v>1.76407</v>
      </c>
      <c r="I559" s="175"/>
      <c r="J559" s="175">
        <v>2016</v>
      </c>
      <c r="K559" s="175">
        <v>8</v>
      </c>
      <c r="L559" s="175">
        <v>18</v>
      </c>
      <c r="M559" s="178">
        <v>42600</v>
      </c>
      <c r="N559" s="177">
        <f t="shared" si="8"/>
        <v>42600.366736111115</v>
      </c>
      <c r="O559" s="175">
        <v>104.13345700000001</v>
      </c>
      <c r="P559" s="175">
        <v>1.76407</v>
      </c>
      <c r="Q559" s="175" t="s">
        <v>196</v>
      </c>
      <c r="AF559" s="175"/>
    </row>
    <row r="560" spans="1:32" x14ac:dyDescent="0.25">
      <c r="A560" s="175" t="s">
        <v>628</v>
      </c>
      <c r="B560" s="175" t="s">
        <v>196</v>
      </c>
      <c r="C560" s="175" t="s">
        <v>213</v>
      </c>
      <c r="D560" s="175">
        <v>20160818</v>
      </c>
      <c r="E560" s="175" t="s">
        <v>730</v>
      </c>
      <c r="F560" s="175">
        <v>5000</v>
      </c>
      <c r="G560" s="175">
        <v>102.88200000000001</v>
      </c>
      <c r="H560" s="175">
        <v>1.983298</v>
      </c>
      <c r="I560" s="175"/>
      <c r="J560" s="175">
        <v>2016</v>
      </c>
      <c r="K560" s="175">
        <v>8</v>
      </c>
      <c r="L560" s="175">
        <v>18</v>
      </c>
      <c r="M560" s="178">
        <v>42600</v>
      </c>
      <c r="N560" s="177">
        <f t="shared" si="8"/>
        <v>42600.418969907405</v>
      </c>
      <c r="O560" s="175">
        <v>102.88200000000001</v>
      </c>
      <c r="P560" s="175">
        <v>1.983298</v>
      </c>
      <c r="Q560" s="175" t="s">
        <v>196</v>
      </c>
      <c r="AF560" s="175"/>
    </row>
    <row r="561" spans="1:32" x14ac:dyDescent="0.25">
      <c r="A561" s="175" t="s">
        <v>628</v>
      </c>
      <c r="B561" s="175" t="s">
        <v>196</v>
      </c>
      <c r="C561" s="175" t="s">
        <v>213</v>
      </c>
      <c r="D561" s="175">
        <v>20160818</v>
      </c>
      <c r="E561" s="175" t="s">
        <v>731</v>
      </c>
      <c r="F561" s="175">
        <v>20000</v>
      </c>
      <c r="G561" s="175">
        <v>102.14100000000001</v>
      </c>
      <c r="H561" s="175">
        <v>2.1145330000000002</v>
      </c>
      <c r="I561" s="175"/>
      <c r="J561" s="175">
        <v>2016</v>
      </c>
      <c r="K561" s="175">
        <v>8</v>
      </c>
      <c r="L561" s="175">
        <v>18</v>
      </c>
      <c r="M561" s="178">
        <v>42600</v>
      </c>
      <c r="N561" s="177">
        <f t="shared" si="8"/>
        <v>42600.428402777776</v>
      </c>
      <c r="O561" s="175">
        <v>102.14100000000001</v>
      </c>
      <c r="P561" s="175">
        <v>2.1145330000000002</v>
      </c>
      <c r="Q561" s="175" t="s">
        <v>196</v>
      </c>
      <c r="AF561" s="175"/>
    </row>
    <row r="562" spans="1:32" x14ac:dyDescent="0.25">
      <c r="A562" s="175" t="s">
        <v>628</v>
      </c>
      <c r="B562" s="175" t="s">
        <v>196</v>
      </c>
      <c r="C562" s="175" t="s">
        <v>213</v>
      </c>
      <c r="D562" s="175">
        <v>20160819</v>
      </c>
      <c r="E562" s="175" t="s">
        <v>732</v>
      </c>
      <c r="F562" s="175">
        <v>5000</v>
      </c>
      <c r="G562" s="175">
        <v>101.926</v>
      </c>
      <c r="H562" s="175">
        <v>2.1526559999999999</v>
      </c>
      <c r="I562" s="175"/>
      <c r="J562" s="175">
        <v>2016</v>
      </c>
      <c r="K562" s="175">
        <v>8</v>
      </c>
      <c r="L562" s="175">
        <v>19</v>
      </c>
      <c r="M562" s="178">
        <v>42601</v>
      </c>
      <c r="N562" s="177">
        <f t="shared" si="8"/>
        <v>42601.498124999998</v>
      </c>
      <c r="O562" s="175">
        <v>101.926</v>
      </c>
      <c r="P562" s="175">
        <v>2.1526559999999999</v>
      </c>
      <c r="Q562" s="175" t="s">
        <v>196</v>
      </c>
      <c r="AF562" s="175"/>
    </row>
    <row r="563" spans="1:32" x14ac:dyDescent="0.25">
      <c r="A563" s="175" t="s">
        <v>628</v>
      </c>
      <c r="B563" s="175" t="s">
        <v>196</v>
      </c>
      <c r="C563" s="175" t="s">
        <v>213</v>
      </c>
      <c r="D563" s="175">
        <v>20160822</v>
      </c>
      <c r="E563" s="175" t="s">
        <v>733</v>
      </c>
      <c r="F563" s="175">
        <v>20000</v>
      </c>
      <c r="G563" s="175">
        <v>101.986</v>
      </c>
      <c r="H563" s="175">
        <v>2.1417989999999998</v>
      </c>
      <c r="I563" s="175"/>
      <c r="J563" s="175">
        <v>2016</v>
      </c>
      <c r="K563" s="175">
        <v>8</v>
      </c>
      <c r="L563" s="175">
        <v>22</v>
      </c>
      <c r="M563" s="178">
        <v>42604</v>
      </c>
      <c r="N563" s="177">
        <f t="shared" si="8"/>
        <v>42604.370497685188</v>
      </c>
      <c r="O563" s="175">
        <v>101.986</v>
      </c>
      <c r="P563" s="175">
        <v>2.1417989999999998</v>
      </c>
      <c r="Q563" s="175" t="s">
        <v>196</v>
      </c>
      <c r="AF563" s="175"/>
    </row>
    <row r="564" spans="1:32" x14ac:dyDescent="0.25">
      <c r="A564" s="175" t="s">
        <v>628</v>
      </c>
      <c r="B564" s="175" t="s">
        <v>196</v>
      </c>
      <c r="C564" s="175" t="s">
        <v>213</v>
      </c>
      <c r="D564" s="175">
        <v>20160822</v>
      </c>
      <c r="E564" s="175" t="s">
        <v>734</v>
      </c>
      <c r="F564" s="175">
        <v>410000</v>
      </c>
      <c r="G564" s="175">
        <v>103.494</v>
      </c>
      <c r="H564" s="175">
        <v>1.8751640000000001</v>
      </c>
      <c r="I564" s="175"/>
      <c r="J564" s="175">
        <v>2016</v>
      </c>
      <c r="K564" s="175">
        <v>8</v>
      </c>
      <c r="L564" s="175">
        <v>22</v>
      </c>
      <c r="M564" s="178">
        <v>42604</v>
      </c>
      <c r="N564" s="177">
        <f t="shared" si="8"/>
        <v>42604.490925925929</v>
      </c>
      <c r="O564" s="175">
        <v>103.494</v>
      </c>
      <c r="P564" s="175">
        <v>1.8751640000000001</v>
      </c>
      <c r="Q564" s="175" t="s">
        <v>196</v>
      </c>
      <c r="AF564" s="175"/>
    </row>
    <row r="565" spans="1:32" x14ac:dyDescent="0.25">
      <c r="A565" s="175" t="s">
        <v>628</v>
      </c>
      <c r="B565" s="175" t="s">
        <v>196</v>
      </c>
      <c r="C565" s="175" t="s">
        <v>213</v>
      </c>
      <c r="D565" s="175">
        <v>20160822</v>
      </c>
      <c r="E565" s="175" t="s">
        <v>735</v>
      </c>
      <c r="F565" s="175">
        <v>410000</v>
      </c>
      <c r="G565" s="175">
        <v>102.87</v>
      </c>
      <c r="H565" s="175">
        <v>1.9849589999999999</v>
      </c>
      <c r="I565" s="175"/>
      <c r="J565" s="175">
        <v>2016</v>
      </c>
      <c r="K565" s="175">
        <v>8</v>
      </c>
      <c r="L565" s="175">
        <v>22</v>
      </c>
      <c r="M565" s="178">
        <v>42604</v>
      </c>
      <c r="N565" s="177">
        <f t="shared" si="8"/>
        <v>42604.492164351854</v>
      </c>
      <c r="O565" s="175">
        <v>102.87</v>
      </c>
      <c r="P565" s="175">
        <v>1.9849589999999999</v>
      </c>
      <c r="Q565" s="175" t="s">
        <v>196</v>
      </c>
      <c r="AF565" s="175"/>
    </row>
    <row r="566" spans="1:32" x14ac:dyDescent="0.25">
      <c r="A566" s="175" t="s">
        <v>628</v>
      </c>
      <c r="B566" s="175" t="s">
        <v>196</v>
      </c>
      <c r="C566" s="175" t="s">
        <v>213</v>
      </c>
      <c r="D566" s="175">
        <v>20160822</v>
      </c>
      <c r="E566" s="175" t="s">
        <v>736</v>
      </c>
      <c r="F566" s="175">
        <v>10000</v>
      </c>
      <c r="G566" s="175">
        <v>104.781649</v>
      </c>
      <c r="H566" s="175">
        <v>1.650946</v>
      </c>
      <c r="I566" s="175"/>
      <c r="J566" s="175">
        <v>2016</v>
      </c>
      <c r="K566" s="175">
        <v>8</v>
      </c>
      <c r="L566" s="175">
        <v>22</v>
      </c>
      <c r="M566" s="178">
        <v>42604</v>
      </c>
      <c r="N566" s="177">
        <f t="shared" si="8"/>
        <v>42604.559976851851</v>
      </c>
      <c r="O566" s="175">
        <v>104.781649</v>
      </c>
      <c r="P566" s="175">
        <v>1.650946</v>
      </c>
      <c r="Q566" s="175" t="s">
        <v>196</v>
      </c>
      <c r="AF566" s="175"/>
    </row>
    <row r="567" spans="1:32" x14ac:dyDescent="0.25">
      <c r="A567" s="175" t="s">
        <v>628</v>
      </c>
      <c r="B567" s="175" t="s">
        <v>196</v>
      </c>
      <c r="C567" s="175" t="s">
        <v>213</v>
      </c>
      <c r="D567" s="175">
        <v>20160822</v>
      </c>
      <c r="E567" s="175" t="s">
        <v>737</v>
      </c>
      <c r="F567" s="175">
        <v>15000</v>
      </c>
      <c r="G567" s="175">
        <v>103.44799999999999</v>
      </c>
      <c r="H567" s="175">
        <v>1.883232</v>
      </c>
      <c r="I567" s="175"/>
      <c r="J567" s="175">
        <v>2016</v>
      </c>
      <c r="K567" s="175">
        <v>8</v>
      </c>
      <c r="L567" s="175">
        <v>22</v>
      </c>
      <c r="M567" s="178">
        <v>42604</v>
      </c>
      <c r="N567" s="177">
        <f t="shared" si="8"/>
        <v>42604.70758101852</v>
      </c>
      <c r="O567" s="175">
        <v>103.44799999999999</v>
      </c>
      <c r="P567" s="175">
        <v>1.883232</v>
      </c>
      <c r="Q567" s="175" t="s">
        <v>196</v>
      </c>
      <c r="AF567" s="175"/>
    </row>
    <row r="568" spans="1:32" x14ac:dyDescent="0.25">
      <c r="A568" s="175" t="s">
        <v>628</v>
      </c>
      <c r="B568" s="175" t="s">
        <v>196</v>
      </c>
      <c r="C568" s="175" t="s">
        <v>213</v>
      </c>
      <c r="D568" s="175">
        <v>20160822</v>
      </c>
      <c r="E568" s="175" t="s">
        <v>737</v>
      </c>
      <c r="F568" s="175">
        <v>15000</v>
      </c>
      <c r="G568" s="175">
        <v>104.44799999999999</v>
      </c>
      <c r="H568" s="175">
        <v>1.708744</v>
      </c>
      <c r="I568" s="175"/>
      <c r="J568" s="175">
        <v>2016</v>
      </c>
      <c r="K568" s="175">
        <v>8</v>
      </c>
      <c r="L568" s="175">
        <v>22</v>
      </c>
      <c r="M568" s="178">
        <v>42604</v>
      </c>
      <c r="N568" s="177">
        <f t="shared" si="8"/>
        <v>42604.70758101852</v>
      </c>
      <c r="O568" s="175">
        <v>104.44799999999999</v>
      </c>
      <c r="P568" s="175">
        <v>1.708744</v>
      </c>
      <c r="Q568" s="175" t="s">
        <v>196</v>
      </c>
      <c r="AF568" s="175"/>
    </row>
    <row r="569" spans="1:32" x14ac:dyDescent="0.25">
      <c r="A569" s="175" t="s">
        <v>628</v>
      </c>
      <c r="B569" s="175" t="s">
        <v>196</v>
      </c>
      <c r="C569" s="175" t="s">
        <v>213</v>
      </c>
      <c r="D569" s="175">
        <v>20160823</v>
      </c>
      <c r="E569" s="175" t="s">
        <v>738</v>
      </c>
      <c r="F569" s="175">
        <v>7000</v>
      </c>
      <c r="G569" s="175">
        <v>102.925</v>
      </c>
      <c r="H569" s="175">
        <v>1.9750190000000001</v>
      </c>
      <c r="I569" s="175"/>
      <c r="J569" s="175">
        <v>2016</v>
      </c>
      <c r="K569" s="175">
        <v>8</v>
      </c>
      <c r="L569" s="175">
        <v>23</v>
      </c>
      <c r="M569" s="178">
        <v>42605</v>
      </c>
      <c r="N569" s="177">
        <f t="shared" si="8"/>
        <v>42605.392893518518</v>
      </c>
      <c r="O569" s="175">
        <v>102.925</v>
      </c>
      <c r="P569" s="175">
        <v>1.9750190000000001</v>
      </c>
      <c r="Q569" s="175" t="s">
        <v>196</v>
      </c>
      <c r="AF569" s="175"/>
    </row>
    <row r="570" spans="1:32" x14ac:dyDescent="0.25">
      <c r="A570" s="175" t="s">
        <v>628</v>
      </c>
      <c r="B570" s="175" t="s">
        <v>196</v>
      </c>
      <c r="C570" s="175" t="s">
        <v>213</v>
      </c>
      <c r="D570" s="175">
        <v>20160823</v>
      </c>
      <c r="E570" s="175" t="s">
        <v>738</v>
      </c>
      <c r="F570" s="175">
        <v>7000</v>
      </c>
      <c r="G570" s="175">
        <v>102.925</v>
      </c>
      <c r="H570" s="175">
        <v>1.9750190000000001</v>
      </c>
      <c r="I570" s="175"/>
      <c r="J570" s="175">
        <v>2016</v>
      </c>
      <c r="K570" s="175">
        <v>8</v>
      </c>
      <c r="L570" s="175">
        <v>23</v>
      </c>
      <c r="M570" s="178">
        <v>42605</v>
      </c>
      <c r="N570" s="177">
        <f t="shared" si="8"/>
        <v>42605.392893518518</v>
      </c>
      <c r="O570" s="175">
        <v>102.925</v>
      </c>
      <c r="P570" s="175">
        <v>1.9750190000000001</v>
      </c>
      <c r="Q570" s="175" t="s">
        <v>196</v>
      </c>
      <c r="AF570" s="175"/>
    </row>
    <row r="571" spans="1:32" x14ac:dyDescent="0.25">
      <c r="A571" s="175" t="s">
        <v>628</v>
      </c>
      <c r="B571" s="175" t="s">
        <v>196</v>
      </c>
      <c r="C571" s="175" t="s">
        <v>213</v>
      </c>
      <c r="D571" s="175">
        <v>20160823</v>
      </c>
      <c r="E571" s="175" t="s">
        <v>739</v>
      </c>
      <c r="F571" s="175">
        <v>10000</v>
      </c>
      <c r="G571" s="175">
        <v>103.482</v>
      </c>
      <c r="H571" s="175">
        <v>1.8769940000000001</v>
      </c>
      <c r="I571" s="175"/>
      <c r="J571" s="175">
        <v>2016</v>
      </c>
      <c r="K571" s="175">
        <v>8</v>
      </c>
      <c r="L571" s="175">
        <v>23</v>
      </c>
      <c r="M571" s="178">
        <v>42605</v>
      </c>
      <c r="N571" s="177">
        <f t="shared" si="8"/>
        <v>42605.422673611109</v>
      </c>
      <c r="O571" s="175">
        <v>103.482</v>
      </c>
      <c r="P571" s="175">
        <v>1.8769940000000001</v>
      </c>
      <c r="Q571" s="175" t="s">
        <v>196</v>
      </c>
      <c r="AF571" s="175"/>
    </row>
    <row r="572" spans="1:32" x14ac:dyDescent="0.25">
      <c r="A572" s="175" t="s">
        <v>628</v>
      </c>
      <c r="B572" s="175" t="s">
        <v>196</v>
      </c>
      <c r="C572" s="175" t="s">
        <v>213</v>
      </c>
      <c r="D572" s="175">
        <v>20160823</v>
      </c>
      <c r="E572" s="175" t="s">
        <v>739</v>
      </c>
      <c r="F572" s="175">
        <v>10000</v>
      </c>
      <c r="G572" s="175">
        <v>103.482</v>
      </c>
      <c r="H572" s="175">
        <v>1.8769940000000001</v>
      </c>
      <c r="I572" s="175"/>
      <c r="J572" s="175">
        <v>2016</v>
      </c>
      <c r="K572" s="175">
        <v>8</v>
      </c>
      <c r="L572" s="175">
        <v>23</v>
      </c>
      <c r="M572" s="178">
        <v>42605</v>
      </c>
      <c r="N572" s="177">
        <f t="shared" si="8"/>
        <v>42605.422673611109</v>
      </c>
      <c r="O572" s="175">
        <v>103.482</v>
      </c>
      <c r="P572" s="175">
        <v>1.8769940000000001</v>
      </c>
      <c r="Q572" s="175" t="s">
        <v>196</v>
      </c>
      <c r="AF572" s="175"/>
    </row>
    <row r="573" spans="1:32" x14ac:dyDescent="0.25">
      <c r="A573" s="175" t="s">
        <v>628</v>
      </c>
      <c r="B573" s="175" t="s">
        <v>196</v>
      </c>
      <c r="C573" s="175" t="s">
        <v>213</v>
      </c>
      <c r="D573" s="175">
        <v>20160823</v>
      </c>
      <c r="E573" s="175" t="s">
        <v>740</v>
      </c>
      <c r="F573" s="175">
        <v>10000</v>
      </c>
      <c r="G573" s="175">
        <v>103.426</v>
      </c>
      <c r="H573" s="175">
        <v>1.886822</v>
      </c>
      <c r="I573" s="175"/>
      <c r="J573" s="175">
        <v>2016</v>
      </c>
      <c r="K573" s="175">
        <v>8</v>
      </c>
      <c r="L573" s="175">
        <v>23</v>
      </c>
      <c r="M573" s="178">
        <v>42605</v>
      </c>
      <c r="N573" s="177">
        <f t="shared" si="8"/>
        <v>42605.577152777776</v>
      </c>
      <c r="O573" s="175">
        <v>103.426</v>
      </c>
      <c r="P573" s="175">
        <v>1.886822</v>
      </c>
      <c r="Q573" s="175" t="s">
        <v>196</v>
      </c>
      <c r="AF573" s="175"/>
    </row>
    <row r="574" spans="1:32" x14ac:dyDescent="0.25">
      <c r="A574" s="175" t="s">
        <v>628</v>
      </c>
      <c r="B574" s="175" t="s">
        <v>196</v>
      </c>
      <c r="C574" s="175" t="s">
        <v>213</v>
      </c>
      <c r="D574" s="175">
        <v>20160823</v>
      </c>
      <c r="E574" s="175" t="s">
        <v>740</v>
      </c>
      <c r="F574" s="175">
        <v>10000</v>
      </c>
      <c r="G574" s="175">
        <v>103.426</v>
      </c>
      <c r="H574" s="175">
        <v>1.886822</v>
      </c>
      <c r="I574" s="175"/>
      <c r="J574" s="175">
        <v>2016</v>
      </c>
      <c r="K574" s="175">
        <v>8</v>
      </c>
      <c r="L574" s="175">
        <v>23</v>
      </c>
      <c r="M574" s="178">
        <v>42605</v>
      </c>
      <c r="N574" s="177">
        <f t="shared" si="8"/>
        <v>42605.577152777776</v>
      </c>
      <c r="O574" s="175">
        <v>103.426</v>
      </c>
      <c r="P574" s="175">
        <v>1.886822</v>
      </c>
      <c r="Q574" s="175" t="s">
        <v>196</v>
      </c>
      <c r="AF574" s="175"/>
    </row>
    <row r="575" spans="1:32" x14ac:dyDescent="0.25">
      <c r="A575" s="175" t="s">
        <v>628</v>
      </c>
      <c r="B575" s="175" t="s">
        <v>196</v>
      </c>
      <c r="C575" s="175" t="s">
        <v>213</v>
      </c>
      <c r="D575" s="175">
        <v>20160823</v>
      </c>
      <c r="E575" s="175" t="s">
        <v>741</v>
      </c>
      <c r="F575" s="175">
        <v>35000</v>
      </c>
      <c r="G575" s="175">
        <v>102.857</v>
      </c>
      <c r="H575" s="175">
        <v>1.987028</v>
      </c>
      <c r="I575" s="175"/>
      <c r="J575" s="175">
        <v>2016</v>
      </c>
      <c r="K575" s="175">
        <v>8</v>
      </c>
      <c r="L575" s="175">
        <v>23</v>
      </c>
      <c r="M575" s="178">
        <v>42605</v>
      </c>
      <c r="N575" s="177">
        <f t="shared" si="8"/>
        <v>42605.677291666667</v>
      </c>
      <c r="O575" s="175">
        <v>102.857</v>
      </c>
      <c r="P575" s="175">
        <v>1.987028</v>
      </c>
      <c r="Q575" s="175" t="s">
        <v>196</v>
      </c>
      <c r="AF575" s="175"/>
    </row>
    <row r="576" spans="1:32" x14ac:dyDescent="0.25">
      <c r="A576" s="175" t="s">
        <v>628</v>
      </c>
      <c r="B576" s="175" t="s">
        <v>196</v>
      </c>
      <c r="C576" s="175" t="s">
        <v>213</v>
      </c>
      <c r="D576" s="175">
        <v>20160824</v>
      </c>
      <c r="E576" s="175" t="s">
        <v>742</v>
      </c>
      <c r="F576" s="175">
        <v>375000</v>
      </c>
      <c r="G576" s="175">
        <v>103.45399999999999</v>
      </c>
      <c r="H576" s="175">
        <v>1.881089</v>
      </c>
      <c r="I576" s="175"/>
      <c r="J576" s="175">
        <v>2016</v>
      </c>
      <c r="K576" s="175">
        <v>8</v>
      </c>
      <c r="L576" s="175">
        <v>24</v>
      </c>
      <c r="M576" s="178">
        <v>42606</v>
      </c>
      <c r="N576" s="177">
        <f t="shared" si="8"/>
        <v>42606.536273148151</v>
      </c>
      <c r="O576" s="175">
        <v>103.45399999999999</v>
      </c>
      <c r="P576" s="175">
        <v>1.881089</v>
      </c>
      <c r="Q576" s="175" t="s">
        <v>196</v>
      </c>
      <c r="AF576" s="175"/>
    </row>
    <row r="577" spans="1:32" x14ac:dyDescent="0.25">
      <c r="A577" s="175" t="s">
        <v>628</v>
      </c>
      <c r="B577" s="175" t="s">
        <v>196</v>
      </c>
      <c r="C577" s="175" t="s">
        <v>213</v>
      </c>
      <c r="D577" s="175">
        <v>20160824</v>
      </c>
      <c r="E577" s="175" t="s">
        <v>743</v>
      </c>
      <c r="F577" s="175">
        <v>500000</v>
      </c>
      <c r="G577" s="175">
        <v>102.944</v>
      </c>
      <c r="H577" s="175">
        <v>1.970963</v>
      </c>
      <c r="I577" s="175"/>
      <c r="J577" s="175">
        <v>2016</v>
      </c>
      <c r="K577" s="175">
        <v>8</v>
      </c>
      <c r="L577" s="175">
        <v>24</v>
      </c>
      <c r="M577" s="178">
        <v>42606</v>
      </c>
      <c r="N577" s="177">
        <f t="shared" si="8"/>
        <v>42606.552048611113</v>
      </c>
      <c r="O577" s="175">
        <v>102.944</v>
      </c>
      <c r="P577" s="175">
        <v>1.970963</v>
      </c>
      <c r="Q577" s="175" t="s">
        <v>196</v>
      </c>
      <c r="AF577" s="175"/>
    </row>
    <row r="578" spans="1:32" x14ac:dyDescent="0.25">
      <c r="A578" s="175" t="s">
        <v>628</v>
      </c>
      <c r="B578" s="175" t="s">
        <v>196</v>
      </c>
      <c r="C578" s="175" t="s">
        <v>213</v>
      </c>
      <c r="D578" s="175">
        <v>20160825</v>
      </c>
      <c r="E578" s="175" t="s">
        <v>744</v>
      </c>
      <c r="F578" s="175">
        <v>20000</v>
      </c>
      <c r="G578" s="175">
        <v>102.759</v>
      </c>
      <c r="H578" s="175">
        <v>2.0034689999999999</v>
      </c>
      <c r="I578" s="175"/>
      <c r="J578" s="175">
        <v>2016</v>
      </c>
      <c r="K578" s="175">
        <v>8</v>
      </c>
      <c r="L578" s="175">
        <v>25</v>
      </c>
      <c r="M578" s="178">
        <v>42607</v>
      </c>
      <c r="N578" s="177">
        <f t="shared" si="8"/>
        <v>42607.406134259261</v>
      </c>
      <c r="O578" s="175">
        <v>102.759</v>
      </c>
      <c r="P578" s="175">
        <v>2.0034689999999999</v>
      </c>
      <c r="Q578" s="175" t="s">
        <v>196</v>
      </c>
      <c r="AF578" s="175"/>
    </row>
    <row r="579" spans="1:32" x14ac:dyDescent="0.25">
      <c r="A579" s="175" t="s">
        <v>628</v>
      </c>
      <c r="B579" s="175" t="s">
        <v>196</v>
      </c>
      <c r="C579" s="175" t="s">
        <v>213</v>
      </c>
      <c r="D579" s="175">
        <v>20160825</v>
      </c>
      <c r="E579" s="175" t="s">
        <v>745</v>
      </c>
      <c r="F579" s="175">
        <v>20000</v>
      </c>
      <c r="G579" s="175">
        <v>102.245</v>
      </c>
      <c r="H579" s="175">
        <v>2.094786</v>
      </c>
      <c r="I579" s="175"/>
      <c r="J579" s="175">
        <v>2016</v>
      </c>
      <c r="K579" s="175">
        <v>8</v>
      </c>
      <c r="L579" s="175">
        <v>25</v>
      </c>
      <c r="M579" s="178">
        <v>42607</v>
      </c>
      <c r="N579" s="177">
        <f t="shared" ref="N579:N642" si="9">M579+E579</f>
        <v>42607.406168981484</v>
      </c>
      <c r="O579" s="175">
        <v>102.245</v>
      </c>
      <c r="P579" s="175">
        <v>2.094786</v>
      </c>
      <c r="Q579" s="175" t="s">
        <v>196</v>
      </c>
      <c r="AF579" s="175"/>
    </row>
    <row r="580" spans="1:32" x14ac:dyDescent="0.25">
      <c r="A580" s="175" t="s">
        <v>628</v>
      </c>
      <c r="B580" s="175" t="s">
        <v>196</v>
      </c>
      <c r="C580" s="175" t="s">
        <v>213</v>
      </c>
      <c r="D580" s="175">
        <v>20160825</v>
      </c>
      <c r="E580" s="175" t="s">
        <v>746</v>
      </c>
      <c r="F580" s="175">
        <v>25000</v>
      </c>
      <c r="G580" s="175">
        <v>102.754</v>
      </c>
      <c r="H580" s="175">
        <v>2.0043549999999999</v>
      </c>
      <c r="I580" s="175"/>
      <c r="J580" s="175">
        <v>2016</v>
      </c>
      <c r="K580" s="175">
        <v>8</v>
      </c>
      <c r="L580" s="175">
        <v>25</v>
      </c>
      <c r="M580" s="178">
        <v>42607</v>
      </c>
      <c r="N580" s="177">
        <f t="shared" si="9"/>
        <v>42607.421782407408</v>
      </c>
      <c r="O580" s="175">
        <v>102.754</v>
      </c>
      <c r="P580" s="175">
        <v>2.0043549999999999</v>
      </c>
      <c r="Q580" s="175" t="s">
        <v>196</v>
      </c>
      <c r="AF580" s="175"/>
    </row>
    <row r="581" spans="1:32" x14ac:dyDescent="0.25">
      <c r="A581" s="175" t="s">
        <v>628</v>
      </c>
      <c r="B581" s="175" t="s">
        <v>196</v>
      </c>
      <c r="C581" s="175" t="s">
        <v>213</v>
      </c>
      <c r="D581" s="175">
        <v>20160825</v>
      </c>
      <c r="E581" s="175" t="s">
        <v>746</v>
      </c>
      <c r="F581" s="175">
        <v>25000</v>
      </c>
      <c r="G581" s="175">
        <v>102.754</v>
      </c>
      <c r="H581" s="175">
        <v>2.0043549999999999</v>
      </c>
      <c r="I581" s="175"/>
      <c r="J581" s="175">
        <v>2016</v>
      </c>
      <c r="K581" s="175">
        <v>8</v>
      </c>
      <c r="L581" s="175">
        <v>25</v>
      </c>
      <c r="M581" s="178">
        <v>42607</v>
      </c>
      <c r="N581" s="177">
        <f t="shared" si="9"/>
        <v>42607.421782407408</v>
      </c>
      <c r="O581" s="175">
        <v>102.754</v>
      </c>
      <c r="P581" s="175">
        <v>2.0043549999999999</v>
      </c>
      <c r="Q581" s="175" t="s">
        <v>196</v>
      </c>
      <c r="AF581" s="175"/>
    </row>
    <row r="582" spans="1:32" x14ac:dyDescent="0.25">
      <c r="A582" s="175" t="s">
        <v>628</v>
      </c>
      <c r="B582" s="175" t="s">
        <v>196</v>
      </c>
      <c r="C582" s="175" t="s">
        <v>213</v>
      </c>
      <c r="D582" s="175">
        <v>20160825</v>
      </c>
      <c r="E582" s="175" t="s">
        <v>746</v>
      </c>
      <c r="F582" s="175">
        <v>25000</v>
      </c>
      <c r="G582" s="175">
        <v>102.754</v>
      </c>
      <c r="H582" s="175">
        <v>2.0043549999999999</v>
      </c>
      <c r="I582" s="175"/>
      <c r="J582" s="175">
        <v>2016</v>
      </c>
      <c r="K582" s="175">
        <v>8</v>
      </c>
      <c r="L582" s="175">
        <v>25</v>
      </c>
      <c r="M582" s="178">
        <v>42607</v>
      </c>
      <c r="N582" s="177">
        <f t="shared" si="9"/>
        <v>42607.421782407408</v>
      </c>
      <c r="O582" s="175">
        <v>102.754</v>
      </c>
      <c r="P582" s="175">
        <v>2.0043549999999999</v>
      </c>
      <c r="Q582" s="175" t="s">
        <v>196</v>
      </c>
      <c r="AF582" s="175"/>
    </row>
    <row r="583" spans="1:32" x14ac:dyDescent="0.25">
      <c r="A583" s="175" t="s">
        <v>628</v>
      </c>
      <c r="B583" s="175" t="s">
        <v>196</v>
      </c>
      <c r="C583" s="175" t="s">
        <v>213</v>
      </c>
      <c r="D583" s="175">
        <v>20160825</v>
      </c>
      <c r="E583" s="175" t="s">
        <v>746</v>
      </c>
      <c r="F583" s="175">
        <v>25000</v>
      </c>
      <c r="G583" s="175">
        <v>102.754</v>
      </c>
      <c r="H583" s="175">
        <v>2.0043549999999999</v>
      </c>
      <c r="I583" s="175"/>
      <c r="J583" s="175">
        <v>2016</v>
      </c>
      <c r="K583" s="175">
        <v>8</v>
      </c>
      <c r="L583" s="175">
        <v>25</v>
      </c>
      <c r="M583" s="178">
        <v>42607</v>
      </c>
      <c r="N583" s="177">
        <f t="shared" si="9"/>
        <v>42607.421782407408</v>
      </c>
      <c r="O583" s="175">
        <v>102.754</v>
      </c>
      <c r="P583" s="175">
        <v>2.0043549999999999</v>
      </c>
      <c r="Q583" s="175" t="s">
        <v>196</v>
      </c>
      <c r="AF583" s="175"/>
    </row>
    <row r="584" spans="1:32" x14ac:dyDescent="0.25">
      <c r="A584" s="175" t="s">
        <v>628</v>
      </c>
      <c r="B584" s="175" t="s">
        <v>196</v>
      </c>
      <c r="C584" s="175" t="s">
        <v>213</v>
      </c>
      <c r="D584" s="175">
        <v>20160825</v>
      </c>
      <c r="E584" s="175" t="s">
        <v>747</v>
      </c>
      <c r="F584" s="175">
        <v>19000</v>
      </c>
      <c r="G584" s="175">
        <v>102.7518</v>
      </c>
      <c r="H584" s="175">
        <v>2.0047450000000002</v>
      </c>
      <c r="I584" s="175"/>
      <c r="J584" s="175">
        <v>2016</v>
      </c>
      <c r="K584" s="175">
        <v>8</v>
      </c>
      <c r="L584" s="175">
        <v>25</v>
      </c>
      <c r="M584" s="178">
        <v>42607</v>
      </c>
      <c r="N584" s="177">
        <f t="shared" si="9"/>
        <v>42607.423055555555</v>
      </c>
      <c r="O584" s="175">
        <v>102.7518</v>
      </c>
      <c r="P584" s="175">
        <v>2.0047450000000002</v>
      </c>
      <c r="Q584" s="175" t="s">
        <v>196</v>
      </c>
      <c r="AF584" s="175"/>
    </row>
    <row r="585" spans="1:32" x14ac:dyDescent="0.25">
      <c r="A585" s="175" t="s">
        <v>628</v>
      </c>
      <c r="B585" s="175" t="s">
        <v>196</v>
      </c>
      <c r="C585" s="175" t="s">
        <v>213</v>
      </c>
      <c r="D585" s="175">
        <v>20160829</v>
      </c>
      <c r="E585" s="175" t="s">
        <v>748</v>
      </c>
      <c r="F585" s="175">
        <v>20000</v>
      </c>
      <c r="G585" s="175">
        <v>101.679401</v>
      </c>
      <c r="H585" s="175">
        <v>2.195735</v>
      </c>
      <c r="I585" s="175"/>
      <c r="J585" s="175">
        <v>2016</v>
      </c>
      <c r="K585" s="175">
        <v>8</v>
      </c>
      <c r="L585" s="175">
        <v>29</v>
      </c>
      <c r="M585" s="178">
        <v>42611</v>
      </c>
      <c r="N585" s="177">
        <f t="shared" si="9"/>
        <v>42611.376574074071</v>
      </c>
      <c r="O585" s="175">
        <v>101.679401</v>
      </c>
      <c r="P585" s="175">
        <v>2.195735</v>
      </c>
      <c r="Q585" s="175" t="s">
        <v>196</v>
      </c>
      <c r="AF585" s="175"/>
    </row>
    <row r="586" spans="1:32" x14ac:dyDescent="0.25">
      <c r="A586" s="175" t="s">
        <v>628</v>
      </c>
      <c r="B586" s="175" t="s">
        <v>196</v>
      </c>
      <c r="C586" s="175" t="s">
        <v>213</v>
      </c>
      <c r="D586" s="175">
        <v>20160829</v>
      </c>
      <c r="E586" s="175" t="s">
        <v>749</v>
      </c>
      <c r="F586" s="175">
        <v>25000</v>
      </c>
      <c r="G586" s="175">
        <v>101.3</v>
      </c>
      <c r="H586" s="175">
        <v>2.2639300000000002</v>
      </c>
      <c r="I586" s="175"/>
      <c r="J586" s="175">
        <v>2016</v>
      </c>
      <c r="K586" s="175">
        <v>8</v>
      </c>
      <c r="L586" s="175">
        <v>29</v>
      </c>
      <c r="M586" s="178">
        <v>42611</v>
      </c>
      <c r="N586" s="177">
        <f t="shared" si="9"/>
        <v>42611.599733796298</v>
      </c>
      <c r="O586" s="175">
        <v>101.3</v>
      </c>
      <c r="P586" s="175">
        <v>2.2639300000000002</v>
      </c>
      <c r="Q586" s="175" t="s">
        <v>196</v>
      </c>
      <c r="AF586" s="175"/>
    </row>
    <row r="587" spans="1:32" x14ac:dyDescent="0.25">
      <c r="A587" s="175" t="s">
        <v>628</v>
      </c>
      <c r="B587" s="175" t="s">
        <v>196</v>
      </c>
      <c r="C587" s="175" t="s">
        <v>213</v>
      </c>
      <c r="D587" s="175">
        <v>20160829</v>
      </c>
      <c r="E587" s="175" t="s">
        <v>750</v>
      </c>
      <c r="F587" s="175">
        <v>50000</v>
      </c>
      <c r="G587" s="175">
        <v>103.148</v>
      </c>
      <c r="H587" s="175">
        <v>1.934453</v>
      </c>
      <c r="I587" s="175"/>
      <c r="J587" s="175">
        <v>2016</v>
      </c>
      <c r="K587" s="175">
        <v>8</v>
      </c>
      <c r="L587" s="175">
        <v>29</v>
      </c>
      <c r="M587" s="178">
        <v>42611</v>
      </c>
      <c r="N587" s="177">
        <f t="shared" si="9"/>
        <v>42611.601643518516</v>
      </c>
      <c r="O587" s="175">
        <v>103.148</v>
      </c>
      <c r="P587" s="175">
        <v>1.934453</v>
      </c>
      <c r="Q587" s="175" t="s">
        <v>196</v>
      </c>
      <c r="AF587" s="175"/>
    </row>
    <row r="588" spans="1:32" x14ac:dyDescent="0.25">
      <c r="A588" s="175" t="s">
        <v>628</v>
      </c>
      <c r="B588" s="175" t="s">
        <v>196</v>
      </c>
      <c r="C588" s="175" t="s">
        <v>213</v>
      </c>
      <c r="D588" s="175">
        <v>20160829</v>
      </c>
      <c r="E588" s="175" t="s">
        <v>750</v>
      </c>
      <c r="F588" s="175">
        <v>50000</v>
      </c>
      <c r="G588" s="175">
        <v>103.497</v>
      </c>
      <c r="H588" s="175">
        <v>1.872981</v>
      </c>
      <c r="I588" s="175"/>
      <c r="J588" s="175">
        <v>2016</v>
      </c>
      <c r="K588" s="175">
        <v>8</v>
      </c>
      <c r="L588" s="175">
        <v>29</v>
      </c>
      <c r="M588" s="178">
        <v>42611</v>
      </c>
      <c r="N588" s="177">
        <f t="shared" si="9"/>
        <v>42611.601643518516</v>
      </c>
      <c r="O588" s="175">
        <v>103.497</v>
      </c>
      <c r="P588" s="175">
        <v>1.872981</v>
      </c>
      <c r="Q588" s="175" t="s">
        <v>196</v>
      </c>
      <c r="AF588" s="175"/>
    </row>
    <row r="589" spans="1:32" x14ac:dyDescent="0.25">
      <c r="A589" s="175" t="s">
        <v>628</v>
      </c>
      <c r="B589" s="175" t="s">
        <v>196</v>
      </c>
      <c r="C589" s="175" t="s">
        <v>213</v>
      </c>
      <c r="D589" s="175">
        <v>20160829</v>
      </c>
      <c r="E589" s="175" t="s">
        <v>751</v>
      </c>
      <c r="F589" s="175">
        <v>25000</v>
      </c>
      <c r="G589" s="175">
        <v>102.375</v>
      </c>
      <c r="H589" s="175">
        <v>2.07145</v>
      </c>
      <c r="I589" s="175"/>
      <c r="J589" s="175">
        <v>2016</v>
      </c>
      <c r="K589" s="175">
        <v>8</v>
      </c>
      <c r="L589" s="175">
        <v>29</v>
      </c>
      <c r="M589" s="178">
        <v>42611</v>
      </c>
      <c r="N589" s="177">
        <f t="shared" si="9"/>
        <v>42611.618668981479</v>
      </c>
      <c r="O589" s="175">
        <v>102.375</v>
      </c>
      <c r="P589" s="175">
        <v>2.07145</v>
      </c>
      <c r="Q589" s="175" t="s">
        <v>196</v>
      </c>
      <c r="AF589" s="175"/>
    </row>
    <row r="590" spans="1:32" x14ac:dyDescent="0.25">
      <c r="A590" s="175" t="s">
        <v>628</v>
      </c>
      <c r="B590" s="175" t="s">
        <v>196</v>
      </c>
      <c r="C590" s="175" t="s">
        <v>213</v>
      </c>
      <c r="D590" s="175">
        <v>20160829</v>
      </c>
      <c r="E590" s="175" t="s">
        <v>751</v>
      </c>
      <c r="F590" s="175">
        <v>25000</v>
      </c>
      <c r="G590" s="175">
        <v>102.125</v>
      </c>
      <c r="H590" s="175">
        <v>2.1160079999999999</v>
      </c>
      <c r="I590" s="175"/>
      <c r="J590" s="175">
        <v>2016</v>
      </c>
      <c r="K590" s="175">
        <v>8</v>
      </c>
      <c r="L590" s="175">
        <v>29</v>
      </c>
      <c r="M590" s="178">
        <v>42611</v>
      </c>
      <c r="N590" s="177">
        <f t="shared" si="9"/>
        <v>42611.618668981479</v>
      </c>
      <c r="O590" s="175">
        <v>102.125</v>
      </c>
      <c r="P590" s="175">
        <v>2.1160079999999999</v>
      </c>
      <c r="Q590" s="175" t="s">
        <v>196</v>
      </c>
      <c r="AF590" s="175"/>
    </row>
    <row r="591" spans="1:32" x14ac:dyDescent="0.25">
      <c r="A591" s="175" t="s">
        <v>628</v>
      </c>
      <c r="B591" s="175" t="s">
        <v>196</v>
      </c>
      <c r="C591" s="175" t="s">
        <v>213</v>
      </c>
      <c r="D591" s="175">
        <v>20160829</v>
      </c>
      <c r="E591" s="175" t="s">
        <v>751</v>
      </c>
      <c r="F591" s="175">
        <v>25000</v>
      </c>
      <c r="G591" s="175">
        <v>102.375</v>
      </c>
      <c r="H591" s="175">
        <v>2.07145</v>
      </c>
      <c r="I591" s="175"/>
      <c r="J591" s="175">
        <v>2016</v>
      </c>
      <c r="K591" s="175">
        <v>8</v>
      </c>
      <c r="L591" s="175">
        <v>29</v>
      </c>
      <c r="M591" s="178">
        <v>42611</v>
      </c>
      <c r="N591" s="177">
        <f t="shared" si="9"/>
        <v>42611.618668981479</v>
      </c>
      <c r="O591" s="175">
        <v>102.375</v>
      </c>
      <c r="P591" s="175">
        <v>2.07145</v>
      </c>
      <c r="Q591" s="175" t="s">
        <v>196</v>
      </c>
      <c r="AF591" s="175"/>
    </row>
    <row r="592" spans="1:32" x14ac:dyDescent="0.25">
      <c r="A592" s="175" t="s">
        <v>628</v>
      </c>
      <c r="B592" s="175" t="s">
        <v>196</v>
      </c>
      <c r="C592" s="175" t="s">
        <v>213</v>
      </c>
      <c r="D592" s="175">
        <v>20160830</v>
      </c>
      <c r="E592" s="175" t="s">
        <v>752</v>
      </c>
      <c r="F592" s="175">
        <v>9000</v>
      </c>
      <c r="G592" s="175">
        <v>101.82599999999999</v>
      </c>
      <c r="H592" s="175">
        <v>2.1693129999999998</v>
      </c>
      <c r="I592" s="175"/>
      <c r="J592" s="175">
        <v>2016</v>
      </c>
      <c r="K592" s="175">
        <v>8</v>
      </c>
      <c r="L592" s="175">
        <v>30</v>
      </c>
      <c r="M592" s="178">
        <v>42612</v>
      </c>
      <c r="N592" s="177">
        <f t="shared" si="9"/>
        <v>42612.480243055557</v>
      </c>
      <c r="O592" s="175">
        <v>101.82599999999999</v>
      </c>
      <c r="P592" s="175">
        <v>2.1693129999999998</v>
      </c>
      <c r="Q592" s="175" t="s">
        <v>196</v>
      </c>
      <c r="AF592" s="175"/>
    </row>
    <row r="593" spans="1:32" x14ac:dyDescent="0.25">
      <c r="A593" s="175" t="s">
        <v>628</v>
      </c>
      <c r="B593" s="175" t="s">
        <v>196</v>
      </c>
      <c r="C593" s="175" t="s">
        <v>213</v>
      </c>
      <c r="D593" s="175">
        <v>20160830</v>
      </c>
      <c r="E593" s="175" t="s">
        <v>753</v>
      </c>
      <c r="F593" s="175">
        <v>165000</v>
      </c>
      <c r="G593" s="175">
        <v>103.042</v>
      </c>
      <c r="H593" s="175">
        <v>1.952928</v>
      </c>
      <c r="I593" s="175"/>
      <c r="J593" s="175">
        <v>2016</v>
      </c>
      <c r="K593" s="175">
        <v>8</v>
      </c>
      <c r="L593" s="175">
        <v>30</v>
      </c>
      <c r="M593" s="178">
        <v>42612</v>
      </c>
      <c r="N593" s="177">
        <f t="shared" si="9"/>
        <v>42612.519409722219</v>
      </c>
      <c r="O593" s="175">
        <v>103.042</v>
      </c>
      <c r="P593" s="175">
        <v>1.952928</v>
      </c>
      <c r="Q593" s="175" t="s">
        <v>196</v>
      </c>
      <c r="AF593" s="175"/>
    </row>
    <row r="594" spans="1:32" x14ac:dyDescent="0.25">
      <c r="A594" s="175" t="s">
        <v>628</v>
      </c>
      <c r="B594" s="175" t="s">
        <v>196</v>
      </c>
      <c r="C594" s="175" t="s">
        <v>213</v>
      </c>
      <c r="D594" s="175">
        <v>20160830</v>
      </c>
      <c r="E594" s="175" t="s">
        <v>754</v>
      </c>
      <c r="F594" s="175">
        <v>25000</v>
      </c>
      <c r="G594" s="175">
        <v>102.461</v>
      </c>
      <c r="H594" s="175">
        <v>2.0559530000000001</v>
      </c>
      <c r="I594" s="175"/>
      <c r="J594" s="175">
        <v>2016</v>
      </c>
      <c r="K594" s="175">
        <v>8</v>
      </c>
      <c r="L594" s="175">
        <v>30</v>
      </c>
      <c r="M594" s="178">
        <v>42612</v>
      </c>
      <c r="N594" s="177">
        <f t="shared" si="9"/>
        <v>42612.613333333335</v>
      </c>
      <c r="O594" s="175">
        <v>102.461</v>
      </c>
      <c r="P594" s="175">
        <v>2.0559530000000001</v>
      </c>
      <c r="Q594" s="175" t="s">
        <v>196</v>
      </c>
      <c r="AF594" s="175"/>
    </row>
    <row r="595" spans="1:32" x14ac:dyDescent="0.25">
      <c r="A595" s="175" t="s">
        <v>628</v>
      </c>
      <c r="B595" s="175" t="s">
        <v>196</v>
      </c>
      <c r="C595" s="175" t="s">
        <v>213</v>
      </c>
      <c r="D595" s="175">
        <v>20160831</v>
      </c>
      <c r="E595" s="175" t="s">
        <v>755</v>
      </c>
      <c r="F595" s="175">
        <v>22000</v>
      </c>
      <c r="G595" s="175">
        <v>101.277</v>
      </c>
      <c r="H595" s="175">
        <v>2.267544</v>
      </c>
      <c r="I595" s="175"/>
      <c r="J595" s="175">
        <v>2016</v>
      </c>
      <c r="K595" s="175">
        <v>8</v>
      </c>
      <c r="L595" s="175">
        <v>31</v>
      </c>
      <c r="M595" s="178">
        <v>42613</v>
      </c>
      <c r="N595" s="177">
        <f t="shared" si="9"/>
        <v>42613.406759259262</v>
      </c>
      <c r="O595" s="175">
        <v>101.277</v>
      </c>
      <c r="P595" s="175">
        <v>2.267544</v>
      </c>
      <c r="Q595" s="175" t="s">
        <v>196</v>
      </c>
      <c r="AF595" s="175"/>
    </row>
    <row r="596" spans="1:32" x14ac:dyDescent="0.25">
      <c r="A596" s="175" t="s">
        <v>628</v>
      </c>
      <c r="B596" s="175" t="s">
        <v>196</v>
      </c>
      <c r="C596" s="175" t="s">
        <v>213</v>
      </c>
      <c r="D596" s="175">
        <v>20160831</v>
      </c>
      <c r="E596" s="175" t="s">
        <v>756</v>
      </c>
      <c r="F596" s="175">
        <v>15000</v>
      </c>
      <c r="G596" s="175">
        <v>102.29900000000001</v>
      </c>
      <c r="H596" s="175">
        <v>2.0840559999999999</v>
      </c>
      <c r="I596" s="175"/>
      <c r="J596" s="175">
        <v>2016</v>
      </c>
      <c r="K596" s="175">
        <v>8</v>
      </c>
      <c r="L596" s="175">
        <v>31</v>
      </c>
      <c r="M596" s="178">
        <v>42613</v>
      </c>
      <c r="N596" s="177">
        <f t="shared" si="9"/>
        <v>42613.658275462964</v>
      </c>
      <c r="O596" s="175">
        <v>102.29900000000001</v>
      </c>
      <c r="P596" s="175">
        <v>2.0840559999999999</v>
      </c>
      <c r="Q596" s="175" t="s">
        <v>196</v>
      </c>
      <c r="AF596" s="175"/>
    </row>
    <row r="597" spans="1:32" x14ac:dyDescent="0.25">
      <c r="A597" s="175" t="s">
        <v>757</v>
      </c>
      <c r="B597" s="175" t="s">
        <v>193</v>
      </c>
      <c r="C597" s="175" t="s">
        <v>213</v>
      </c>
      <c r="D597" s="175">
        <v>20160701</v>
      </c>
      <c r="E597" s="175" t="s">
        <v>758</v>
      </c>
      <c r="F597" s="175">
        <v>10000</v>
      </c>
      <c r="G597" s="175">
        <v>99.334999999999994</v>
      </c>
      <c r="H597" s="175">
        <v>3.8404600000000002</v>
      </c>
      <c r="I597" s="175"/>
      <c r="J597" s="175">
        <v>2016</v>
      </c>
      <c r="K597" s="175">
        <v>7</v>
      </c>
      <c r="L597" s="175">
        <v>1</v>
      </c>
      <c r="M597" s="178">
        <v>42552</v>
      </c>
      <c r="N597" s="177">
        <f t="shared" si="9"/>
        <v>42552.527060185188</v>
      </c>
      <c r="O597" s="175">
        <v>99.334999999999994</v>
      </c>
      <c r="P597" s="175">
        <v>3.8404600000000002</v>
      </c>
      <c r="Q597" s="175" t="s">
        <v>193</v>
      </c>
      <c r="AF597" s="175"/>
    </row>
    <row r="598" spans="1:32" x14ac:dyDescent="0.25">
      <c r="A598" s="175" t="s">
        <v>757</v>
      </c>
      <c r="B598" s="175" t="s">
        <v>193</v>
      </c>
      <c r="C598" s="175" t="s">
        <v>213</v>
      </c>
      <c r="D598" s="175">
        <v>20160701</v>
      </c>
      <c r="E598" s="175" t="s">
        <v>759</v>
      </c>
      <c r="F598" s="175">
        <v>10000</v>
      </c>
      <c r="G598" s="175">
        <v>99.802999999999997</v>
      </c>
      <c r="H598" s="175">
        <v>3.8118539999999999</v>
      </c>
      <c r="I598" s="175"/>
      <c r="J598" s="175">
        <v>2016</v>
      </c>
      <c r="K598" s="175">
        <v>7</v>
      </c>
      <c r="L598" s="175">
        <v>1</v>
      </c>
      <c r="M598" s="178">
        <v>42552</v>
      </c>
      <c r="N598" s="177">
        <f t="shared" si="9"/>
        <v>42552.527083333334</v>
      </c>
      <c r="O598" s="175">
        <v>99.802999999999997</v>
      </c>
      <c r="P598" s="175">
        <v>3.8118539999999999</v>
      </c>
      <c r="Q598" s="175" t="s">
        <v>193</v>
      </c>
      <c r="AF598" s="175"/>
    </row>
    <row r="599" spans="1:32" x14ac:dyDescent="0.25">
      <c r="A599" s="175" t="s">
        <v>757</v>
      </c>
      <c r="B599" s="175" t="s">
        <v>193</v>
      </c>
      <c r="C599" s="175" t="s">
        <v>213</v>
      </c>
      <c r="D599" s="175">
        <v>20160705</v>
      </c>
      <c r="E599" s="175" t="s">
        <v>760</v>
      </c>
      <c r="F599" s="175">
        <v>3000</v>
      </c>
      <c r="G599" s="175">
        <v>100.712</v>
      </c>
      <c r="H599" s="175">
        <v>3.756802</v>
      </c>
      <c r="I599" s="175"/>
      <c r="J599" s="175">
        <v>2016</v>
      </c>
      <c r="K599" s="175">
        <v>7</v>
      </c>
      <c r="L599" s="175">
        <v>5</v>
      </c>
      <c r="M599" s="178">
        <v>42556</v>
      </c>
      <c r="N599" s="177">
        <f t="shared" si="9"/>
        <v>42556.329722222225</v>
      </c>
      <c r="O599" s="175">
        <v>100.712</v>
      </c>
      <c r="P599" s="175">
        <v>3.756802</v>
      </c>
      <c r="Q599" s="175" t="s">
        <v>193</v>
      </c>
      <c r="AF599" s="175"/>
    </row>
    <row r="600" spans="1:32" x14ac:dyDescent="0.25">
      <c r="A600" s="175" t="s">
        <v>757</v>
      </c>
      <c r="B600" s="175" t="s">
        <v>193</v>
      </c>
      <c r="C600" s="175" t="s">
        <v>213</v>
      </c>
      <c r="D600" s="175">
        <v>20160705</v>
      </c>
      <c r="E600" s="175" t="s">
        <v>761</v>
      </c>
      <c r="F600" s="175">
        <v>20000</v>
      </c>
      <c r="G600" s="175">
        <v>101.69799999999999</v>
      </c>
      <c r="H600" s="175">
        <v>3.6978200000000001</v>
      </c>
      <c r="I600" s="175"/>
      <c r="J600" s="175">
        <v>2016</v>
      </c>
      <c r="K600" s="175">
        <v>7</v>
      </c>
      <c r="L600" s="175">
        <v>5</v>
      </c>
      <c r="M600" s="178">
        <v>42556</v>
      </c>
      <c r="N600" s="177">
        <f t="shared" si="9"/>
        <v>42556.582719907405</v>
      </c>
      <c r="O600" s="175">
        <v>101.69799999999999</v>
      </c>
      <c r="P600" s="175">
        <v>3.6978200000000001</v>
      </c>
      <c r="Q600" s="175" t="s">
        <v>193</v>
      </c>
      <c r="AF600" s="175"/>
    </row>
    <row r="601" spans="1:32" x14ac:dyDescent="0.25">
      <c r="A601" s="175" t="s">
        <v>757</v>
      </c>
      <c r="B601" s="175" t="s">
        <v>193</v>
      </c>
      <c r="C601" s="175" t="s">
        <v>213</v>
      </c>
      <c r="D601" s="175">
        <v>20160705</v>
      </c>
      <c r="E601" s="175" t="s">
        <v>761</v>
      </c>
      <c r="F601" s="175">
        <v>20000</v>
      </c>
      <c r="G601" s="175">
        <v>101.798</v>
      </c>
      <c r="H601" s="175">
        <v>3.691881</v>
      </c>
      <c r="I601" s="175"/>
      <c r="J601" s="175">
        <v>2016</v>
      </c>
      <c r="K601" s="175">
        <v>7</v>
      </c>
      <c r="L601" s="175">
        <v>5</v>
      </c>
      <c r="M601" s="178">
        <v>42556</v>
      </c>
      <c r="N601" s="177">
        <f t="shared" si="9"/>
        <v>42556.582719907405</v>
      </c>
      <c r="O601" s="175">
        <v>101.798</v>
      </c>
      <c r="P601" s="175">
        <v>3.691881</v>
      </c>
      <c r="Q601" s="175" t="s">
        <v>193</v>
      </c>
      <c r="AF601" s="175"/>
    </row>
    <row r="602" spans="1:32" x14ac:dyDescent="0.25">
      <c r="A602" s="175" t="s">
        <v>757</v>
      </c>
      <c r="B602" s="175" t="s">
        <v>193</v>
      </c>
      <c r="C602" s="175" t="s">
        <v>213</v>
      </c>
      <c r="D602" s="175">
        <v>20160705</v>
      </c>
      <c r="E602" s="175" t="s">
        <v>761</v>
      </c>
      <c r="F602" s="175">
        <v>20000</v>
      </c>
      <c r="G602" s="175">
        <v>101.798</v>
      </c>
      <c r="H602" s="175">
        <v>3.691881</v>
      </c>
      <c r="I602" s="175"/>
      <c r="J602" s="175">
        <v>2016</v>
      </c>
      <c r="K602" s="175">
        <v>7</v>
      </c>
      <c r="L602" s="175">
        <v>5</v>
      </c>
      <c r="M602" s="178">
        <v>42556</v>
      </c>
      <c r="N602" s="177">
        <f t="shared" si="9"/>
        <v>42556.582719907405</v>
      </c>
      <c r="O602" s="175">
        <v>101.798</v>
      </c>
      <c r="P602" s="175">
        <v>3.691881</v>
      </c>
      <c r="Q602" s="175" t="s">
        <v>193</v>
      </c>
      <c r="AF602" s="175"/>
    </row>
    <row r="603" spans="1:32" x14ac:dyDescent="0.25">
      <c r="A603" s="175" t="s">
        <v>757</v>
      </c>
      <c r="B603" s="175" t="s">
        <v>193</v>
      </c>
      <c r="C603" s="175" t="s">
        <v>213</v>
      </c>
      <c r="D603" s="175">
        <v>20160706</v>
      </c>
      <c r="E603" s="175" t="s">
        <v>762</v>
      </c>
      <c r="F603" s="175">
        <v>25000</v>
      </c>
      <c r="G603" s="175">
        <v>101.74</v>
      </c>
      <c r="H603" s="175">
        <v>3.6953179999999999</v>
      </c>
      <c r="I603" s="175"/>
      <c r="J603" s="175">
        <v>2016</v>
      </c>
      <c r="K603" s="175">
        <v>7</v>
      </c>
      <c r="L603" s="175">
        <v>6</v>
      </c>
      <c r="M603" s="178">
        <v>42557</v>
      </c>
      <c r="N603" s="177">
        <f t="shared" si="9"/>
        <v>42557.441250000003</v>
      </c>
      <c r="O603" s="175">
        <v>101.74</v>
      </c>
      <c r="P603" s="175">
        <v>3.6953179999999999</v>
      </c>
      <c r="Q603" s="175" t="s">
        <v>193</v>
      </c>
      <c r="AF603" s="175"/>
    </row>
    <row r="604" spans="1:32" x14ac:dyDescent="0.25">
      <c r="A604" s="175" t="s">
        <v>757</v>
      </c>
      <c r="B604" s="175" t="s">
        <v>193</v>
      </c>
      <c r="C604" s="175" t="s">
        <v>213</v>
      </c>
      <c r="D604" s="175">
        <v>20160706</v>
      </c>
      <c r="E604" s="175" t="s">
        <v>763</v>
      </c>
      <c r="F604" s="175">
        <v>25000</v>
      </c>
      <c r="G604" s="175">
        <v>101.76300000000001</v>
      </c>
      <c r="H604" s="175">
        <v>3.6939519999999999</v>
      </c>
      <c r="I604" s="175"/>
      <c r="J604" s="175">
        <v>2016</v>
      </c>
      <c r="K604" s="175">
        <v>7</v>
      </c>
      <c r="L604" s="175">
        <v>6</v>
      </c>
      <c r="M604" s="178">
        <v>42557</v>
      </c>
      <c r="N604" s="177">
        <f t="shared" si="9"/>
        <v>42557.441261574073</v>
      </c>
      <c r="O604" s="175">
        <v>101.76300000000001</v>
      </c>
      <c r="P604" s="175">
        <v>3.6939519999999999</v>
      </c>
      <c r="Q604" s="175" t="s">
        <v>193</v>
      </c>
      <c r="AF604" s="175"/>
    </row>
    <row r="605" spans="1:32" x14ac:dyDescent="0.25">
      <c r="A605" s="175" t="s">
        <v>757</v>
      </c>
      <c r="B605" s="175" t="s">
        <v>193</v>
      </c>
      <c r="C605" s="175" t="s">
        <v>213</v>
      </c>
      <c r="D605" s="175">
        <v>20160706</v>
      </c>
      <c r="E605" s="175" t="s">
        <v>764</v>
      </c>
      <c r="F605" s="175">
        <v>25000</v>
      </c>
      <c r="G605" s="175">
        <v>101.255</v>
      </c>
      <c r="H605" s="175">
        <v>3.724224</v>
      </c>
      <c r="I605" s="175"/>
      <c r="J605" s="175">
        <v>2016</v>
      </c>
      <c r="K605" s="175">
        <v>7</v>
      </c>
      <c r="L605" s="175">
        <v>6</v>
      </c>
      <c r="M605" s="178">
        <v>42557</v>
      </c>
      <c r="N605" s="177">
        <f t="shared" si="9"/>
        <v>42557.44127314815</v>
      </c>
      <c r="O605" s="175">
        <v>101.255</v>
      </c>
      <c r="P605" s="175">
        <v>3.724224</v>
      </c>
      <c r="Q605" s="175" t="s">
        <v>193</v>
      </c>
      <c r="AF605" s="175"/>
    </row>
    <row r="606" spans="1:32" x14ac:dyDescent="0.25">
      <c r="A606" s="175" t="s">
        <v>757</v>
      </c>
      <c r="B606" s="175" t="s">
        <v>193</v>
      </c>
      <c r="C606" s="175" t="s">
        <v>213</v>
      </c>
      <c r="D606" s="175">
        <v>20160706</v>
      </c>
      <c r="E606" s="175" t="s">
        <v>765</v>
      </c>
      <c r="F606" s="175">
        <v>25000</v>
      </c>
      <c r="G606" s="175">
        <v>101.82599999999999</v>
      </c>
      <c r="H606" s="175">
        <v>3.6902110000000001</v>
      </c>
      <c r="I606" s="175"/>
      <c r="J606" s="175">
        <v>2016</v>
      </c>
      <c r="K606" s="175">
        <v>7</v>
      </c>
      <c r="L606" s="175">
        <v>6</v>
      </c>
      <c r="M606" s="178">
        <v>42557</v>
      </c>
      <c r="N606" s="177">
        <f t="shared" si="9"/>
        <v>42557.442604166667</v>
      </c>
      <c r="O606" s="175">
        <v>101.82599999999999</v>
      </c>
      <c r="P606" s="175">
        <v>3.6902110000000001</v>
      </c>
      <c r="Q606" s="175" t="s">
        <v>193</v>
      </c>
      <c r="AF606" s="175"/>
    </row>
    <row r="607" spans="1:32" x14ac:dyDescent="0.25">
      <c r="A607" s="175" t="s">
        <v>757</v>
      </c>
      <c r="B607" s="175" t="s">
        <v>193</v>
      </c>
      <c r="C607" s="175" t="s">
        <v>213</v>
      </c>
      <c r="D607" s="175">
        <v>20160706</v>
      </c>
      <c r="E607" s="175" t="s">
        <v>765</v>
      </c>
      <c r="F607" s="175">
        <v>25000</v>
      </c>
      <c r="G607" s="175">
        <v>101.319</v>
      </c>
      <c r="H607" s="175">
        <v>3.720399</v>
      </c>
      <c r="I607" s="175"/>
      <c r="J607" s="175">
        <v>2016</v>
      </c>
      <c r="K607" s="175">
        <v>7</v>
      </c>
      <c r="L607" s="175">
        <v>6</v>
      </c>
      <c r="M607" s="178">
        <v>42557</v>
      </c>
      <c r="N607" s="177">
        <f t="shared" si="9"/>
        <v>42557.442604166667</v>
      </c>
      <c r="O607" s="175">
        <v>101.319</v>
      </c>
      <c r="P607" s="175">
        <v>3.720399</v>
      </c>
      <c r="Q607" s="175" t="s">
        <v>193</v>
      </c>
      <c r="AF607" s="175"/>
    </row>
    <row r="608" spans="1:32" x14ac:dyDescent="0.25">
      <c r="A608" s="175" t="s">
        <v>757</v>
      </c>
      <c r="B608" s="175" t="s">
        <v>193</v>
      </c>
      <c r="C608" s="175" t="s">
        <v>213</v>
      </c>
      <c r="D608" s="175">
        <v>20160706</v>
      </c>
      <c r="E608" s="175" t="s">
        <v>766</v>
      </c>
      <c r="F608" s="175">
        <v>25000</v>
      </c>
      <c r="G608" s="175">
        <v>101.636</v>
      </c>
      <c r="H608" s="175">
        <v>3.7015009999999999</v>
      </c>
      <c r="I608" s="175"/>
      <c r="J608" s="175">
        <v>2016</v>
      </c>
      <c r="K608" s="175">
        <v>7</v>
      </c>
      <c r="L608" s="175">
        <v>6</v>
      </c>
      <c r="M608" s="178">
        <v>42557</v>
      </c>
      <c r="N608" s="177">
        <f t="shared" si="9"/>
        <v>42557.456006944441</v>
      </c>
      <c r="O608" s="175">
        <v>101.636</v>
      </c>
      <c r="P608" s="175">
        <v>3.7015009999999999</v>
      </c>
      <c r="Q608" s="175" t="s">
        <v>193</v>
      </c>
      <c r="AF608" s="175"/>
    </row>
    <row r="609" spans="1:32" x14ac:dyDescent="0.25">
      <c r="A609" s="175" t="s">
        <v>757</v>
      </c>
      <c r="B609" s="175" t="s">
        <v>193</v>
      </c>
      <c r="C609" s="175" t="s">
        <v>213</v>
      </c>
      <c r="D609" s="175">
        <v>20160706</v>
      </c>
      <c r="E609" s="175" t="s">
        <v>767</v>
      </c>
      <c r="F609" s="175">
        <v>25000</v>
      </c>
      <c r="G609" s="175">
        <v>101.646</v>
      </c>
      <c r="H609" s="175">
        <v>3.7009059999999998</v>
      </c>
      <c r="I609" s="175"/>
      <c r="J609" s="175">
        <v>2016</v>
      </c>
      <c r="K609" s="175">
        <v>7</v>
      </c>
      <c r="L609" s="175">
        <v>6</v>
      </c>
      <c r="M609" s="178">
        <v>42557</v>
      </c>
      <c r="N609" s="177">
        <f t="shared" si="9"/>
        <v>42557.456030092595</v>
      </c>
      <c r="O609" s="175">
        <v>101.646</v>
      </c>
      <c r="P609" s="175">
        <v>3.7009059999999998</v>
      </c>
      <c r="Q609" s="175" t="s">
        <v>193</v>
      </c>
      <c r="AF609" s="175"/>
    </row>
    <row r="610" spans="1:32" x14ac:dyDescent="0.25">
      <c r="A610" s="175" t="s">
        <v>757</v>
      </c>
      <c r="B610" s="175" t="s">
        <v>193</v>
      </c>
      <c r="C610" s="175" t="s">
        <v>213</v>
      </c>
      <c r="D610" s="175">
        <v>20160706</v>
      </c>
      <c r="E610" s="175" t="s">
        <v>768</v>
      </c>
      <c r="F610" s="175">
        <v>25000</v>
      </c>
      <c r="G610" s="175">
        <v>101.139</v>
      </c>
      <c r="H610" s="175">
        <v>3.731166</v>
      </c>
      <c r="I610" s="175"/>
      <c r="J610" s="175">
        <v>2016</v>
      </c>
      <c r="K610" s="175">
        <v>7</v>
      </c>
      <c r="L610" s="175">
        <v>6</v>
      </c>
      <c r="M610" s="178">
        <v>42557</v>
      </c>
      <c r="N610" s="177">
        <f t="shared" si="9"/>
        <v>42557.456041666665</v>
      </c>
      <c r="O610" s="175">
        <v>101.139</v>
      </c>
      <c r="P610" s="175">
        <v>3.731166</v>
      </c>
      <c r="Q610" s="175" t="s">
        <v>193</v>
      </c>
      <c r="AF610" s="175"/>
    </row>
    <row r="611" spans="1:32" x14ac:dyDescent="0.25">
      <c r="A611" s="175" t="s">
        <v>757</v>
      </c>
      <c r="B611" s="175" t="s">
        <v>193</v>
      </c>
      <c r="C611" s="175" t="s">
        <v>213</v>
      </c>
      <c r="D611" s="175">
        <v>20160706</v>
      </c>
      <c r="E611" s="175" t="s">
        <v>769</v>
      </c>
      <c r="F611" s="175">
        <v>10000</v>
      </c>
      <c r="G611" s="175">
        <v>100.491</v>
      </c>
      <c r="H611" s="175">
        <v>3.7701359999999999</v>
      </c>
      <c r="I611" s="175"/>
      <c r="J611" s="175">
        <v>2016</v>
      </c>
      <c r="K611" s="175">
        <v>7</v>
      </c>
      <c r="L611" s="175">
        <v>6</v>
      </c>
      <c r="M611" s="178">
        <v>42557</v>
      </c>
      <c r="N611" s="177">
        <f t="shared" si="9"/>
        <v>42557.591087962966</v>
      </c>
      <c r="O611" s="175">
        <v>100.491</v>
      </c>
      <c r="P611" s="175">
        <v>3.7701359999999999</v>
      </c>
      <c r="Q611" s="175" t="s">
        <v>193</v>
      </c>
      <c r="AF611" s="175"/>
    </row>
    <row r="612" spans="1:32" x14ac:dyDescent="0.25">
      <c r="A612" s="175" t="s">
        <v>757</v>
      </c>
      <c r="B612" s="175" t="s">
        <v>193</v>
      </c>
      <c r="C612" s="175" t="s">
        <v>213</v>
      </c>
      <c r="D612" s="175">
        <v>20160706</v>
      </c>
      <c r="E612" s="175" t="s">
        <v>770</v>
      </c>
      <c r="F612" s="175">
        <v>125000</v>
      </c>
      <c r="G612" s="175">
        <v>103.224</v>
      </c>
      <c r="H612" s="175">
        <v>3.6079949999999998</v>
      </c>
      <c r="I612" s="175"/>
      <c r="J612" s="175">
        <v>2016</v>
      </c>
      <c r="K612" s="175">
        <v>7</v>
      </c>
      <c r="L612" s="175">
        <v>6</v>
      </c>
      <c r="M612" s="178">
        <v>42557</v>
      </c>
      <c r="N612" s="177">
        <f t="shared" si="9"/>
        <v>42557.631678240738</v>
      </c>
      <c r="O612" s="175">
        <v>103.224</v>
      </c>
      <c r="P612" s="175">
        <v>3.6079949999999998</v>
      </c>
      <c r="Q612" s="175" t="s">
        <v>193</v>
      </c>
      <c r="AF612" s="175"/>
    </row>
    <row r="613" spans="1:32" x14ac:dyDescent="0.25">
      <c r="A613" s="175" t="s">
        <v>757</v>
      </c>
      <c r="B613" s="175" t="s">
        <v>193</v>
      </c>
      <c r="C613" s="175" t="s">
        <v>213</v>
      </c>
      <c r="D613" s="175">
        <v>20160706</v>
      </c>
      <c r="E613" s="175" t="s">
        <v>771</v>
      </c>
      <c r="F613" s="175">
        <v>25000</v>
      </c>
      <c r="G613" s="175">
        <v>103.465</v>
      </c>
      <c r="H613" s="175">
        <v>3.5939709999999998</v>
      </c>
      <c r="I613" s="175"/>
      <c r="J613" s="175">
        <v>2016</v>
      </c>
      <c r="K613" s="175">
        <v>7</v>
      </c>
      <c r="L613" s="175">
        <v>6</v>
      </c>
      <c r="M613" s="178">
        <v>42557</v>
      </c>
      <c r="N613" s="177">
        <f t="shared" si="9"/>
        <v>42557.652199074073</v>
      </c>
      <c r="O613" s="175">
        <v>103.465</v>
      </c>
      <c r="P613" s="175">
        <v>3.5939709999999998</v>
      </c>
      <c r="Q613" s="175" t="s">
        <v>193</v>
      </c>
      <c r="AF613" s="175"/>
    </row>
    <row r="614" spans="1:32" x14ac:dyDescent="0.25">
      <c r="A614" s="175" t="s">
        <v>757</v>
      </c>
      <c r="B614" s="175" t="s">
        <v>193</v>
      </c>
      <c r="C614" s="175" t="s">
        <v>213</v>
      </c>
      <c r="D614" s="175">
        <v>20160707</v>
      </c>
      <c r="E614" s="175" t="s">
        <v>772</v>
      </c>
      <c r="F614" s="175">
        <v>10000</v>
      </c>
      <c r="G614" s="175">
        <v>101.557</v>
      </c>
      <c r="H614" s="175">
        <v>3.7062020000000002</v>
      </c>
      <c r="I614" s="175"/>
      <c r="J614" s="175">
        <v>2016</v>
      </c>
      <c r="K614" s="175">
        <v>7</v>
      </c>
      <c r="L614" s="175">
        <v>7</v>
      </c>
      <c r="M614" s="178">
        <v>42558</v>
      </c>
      <c r="N614" s="177">
        <f t="shared" si="9"/>
        <v>42558.649409722224</v>
      </c>
      <c r="O614" s="175">
        <v>101.557</v>
      </c>
      <c r="P614" s="175">
        <v>3.7062020000000002</v>
      </c>
      <c r="Q614" s="175" t="s">
        <v>193</v>
      </c>
      <c r="AF614" s="175"/>
    </row>
    <row r="615" spans="1:32" x14ac:dyDescent="0.25">
      <c r="A615" s="175" t="s">
        <v>757</v>
      </c>
      <c r="B615" s="175" t="s">
        <v>193</v>
      </c>
      <c r="C615" s="175" t="s">
        <v>213</v>
      </c>
      <c r="D615" s="175">
        <v>20160707</v>
      </c>
      <c r="E615" s="175" t="s">
        <v>772</v>
      </c>
      <c r="F615" s="175">
        <v>10000</v>
      </c>
      <c r="G615" s="175">
        <v>101.45699999999999</v>
      </c>
      <c r="H615" s="175">
        <v>3.7121620000000002</v>
      </c>
      <c r="I615" s="175"/>
      <c r="J615" s="175">
        <v>2016</v>
      </c>
      <c r="K615" s="175">
        <v>7</v>
      </c>
      <c r="L615" s="175">
        <v>7</v>
      </c>
      <c r="M615" s="178">
        <v>42558</v>
      </c>
      <c r="N615" s="177">
        <f t="shared" si="9"/>
        <v>42558.649409722224</v>
      </c>
      <c r="O615" s="175">
        <v>101.45699999999999</v>
      </c>
      <c r="P615" s="175">
        <v>3.7121620000000002</v>
      </c>
      <c r="Q615" s="175" t="s">
        <v>193</v>
      </c>
      <c r="AF615" s="175"/>
    </row>
    <row r="616" spans="1:32" x14ac:dyDescent="0.25">
      <c r="A616" s="175" t="s">
        <v>757</v>
      </c>
      <c r="B616" s="175" t="s">
        <v>193</v>
      </c>
      <c r="C616" s="175" t="s">
        <v>213</v>
      </c>
      <c r="D616" s="175">
        <v>20160707</v>
      </c>
      <c r="E616" s="175" t="s">
        <v>772</v>
      </c>
      <c r="F616" s="175">
        <v>10000</v>
      </c>
      <c r="G616" s="175">
        <v>101.557</v>
      </c>
      <c r="H616" s="175">
        <v>3.7062020000000002</v>
      </c>
      <c r="I616" s="175"/>
      <c r="J616" s="175">
        <v>2016</v>
      </c>
      <c r="K616" s="175">
        <v>7</v>
      </c>
      <c r="L616" s="175">
        <v>7</v>
      </c>
      <c r="M616" s="178">
        <v>42558</v>
      </c>
      <c r="N616" s="177">
        <f t="shared" si="9"/>
        <v>42558.649409722224</v>
      </c>
      <c r="O616" s="175">
        <v>101.557</v>
      </c>
      <c r="P616" s="175">
        <v>3.7062020000000002</v>
      </c>
      <c r="Q616" s="175" t="s">
        <v>193</v>
      </c>
      <c r="AF616" s="175"/>
    </row>
    <row r="617" spans="1:32" x14ac:dyDescent="0.25">
      <c r="A617" s="175" t="s">
        <v>757</v>
      </c>
      <c r="B617" s="175" t="s">
        <v>193</v>
      </c>
      <c r="C617" s="175" t="s">
        <v>213</v>
      </c>
      <c r="D617" s="175">
        <v>20160707</v>
      </c>
      <c r="E617" s="175" t="s">
        <v>772</v>
      </c>
      <c r="F617" s="175">
        <v>10000</v>
      </c>
      <c r="G617" s="175">
        <v>101.587</v>
      </c>
      <c r="H617" s="175">
        <v>3.704415</v>
      </c>
      <c r="I617" s="175"/>
      <c r="J617" s="175">
        <v>2016</v>
      </c>
      <c r="K617" s="175">
        <v>7</v>
      </c>
      <c r="L617" s="175">
        <v>7</v>
      </c>
      <c r="M617" s="178">
        <v>42558</v>
      </c>
      <c r="N617" s="177">
        <f t="shared" si="9"/>
        <v>42558.649409722224</v>
      </c>
      <c r="O617" s="175">
        <v>101.587</v>
      </c>
      <c r="P617" s="175">
        <v>3.704415</v>
      </c>
      <c r="Q617" s="175" t="s">
        <v>193</v>
      </c>
      <c r="AF617" s="175"/>
    </row>
    <row r="618" spans="1:32" x14ac:dyDescent="0.25">
      <c r="A618" s="175" t="s">
        <v>757</v>
      </c>
      <c r="B618" s="175" t="s">
        <v>193</v>
      </c>
      <c r="C618" s="175" t="s">
        <v>213</v>
      </c>
      <c r="D618" s="175">
        <v>20160711</v>
      </c>
      <c r="E618" s="175" t="s">
        <v>773</v>
      </c>
      <c r="F618" s="175">
        <v>480000</v>
      </c>
      <c r="G618" s="175">
        <v>104.32899999999999</v>
      </c>
      <c r="H618" s="175">
        <v>3.5440130000000001</v>
      </c>
      <c r="I618" s="175"/>
      <c r="J618" s="175">
        <v>2016</v>
      </c>
      <c r="K618" s="175">
        <v>7</v>
      </c>
      <c r="L618" s="175">
        <v>11</v>
      </c>
      <c r="M618" s="178">
        <v>42562</v>
      </c>
      <c r="N618" s="177">
        <f t="shared" si="9"/>
        <v>42562.528611111113</v>
      </c>
      <c r="O618" s="175">
        <v>104.32899999999999</v>
      </c>
      <c r="P618" s="175">
        <v>3.5440130000000001</v>
      </c>
      <c r="Q618" s="175" t="s">
        <v>193</v>
      </c>
      <c r="AF618" s="175"/>
    </row>
    <row r="619" spans="1:32" x14ac:dyDescent="0.25">
      <c r="A619" s="175" t="s">
        <v>757</v>
      </c>
      <c r="B619" s="175" t="s">
        <v>193</v>
      </c>
      <c r="C619" s="175" t="s">
        <v>213</v>
      </c>
      <c r="D619" s="175">
        <v>20160711</v>
      </c>
      <c r="E619" s="175" t="s">
        <v>773</v>
      </c>
      <c r="F619" s="175">
        <v>480000</v>
      </c>
      <c r="G619" s="175">
        <v>104.32899999999999</v>
      </c>
      <c r="H619" s="175">
        <v>3.5440130000000001</v>
      </c>
      <c r="I619" s="175"/>
      <c r="J619" s="175">
        <v>2016</v>
      </c>
      <c r="K619" s="175">
        <v>7</v>
      </c>
      <c r="L619" s="175">
        <v>11</v>
      </c>
      <c r="M619" s="178">
        <v>42562</v>
      </c>
      <c r="N619" s="177">
        <f t="shared" si="9"/>
        <v>42562.528611111113</v>
      </c>
      <c r="O619" s="175">
        <v>104.32899999999999</v>
      </c>
      <c r="P619" s="175">
        <v>3.5440130000000001</v>
      </c>
      <c r="Q619" s="175" t="s">
        <v>193</v>
      </c>
      <c r="AF619" s="175"/>
    </row>
    <row r="620" spans="1:32" x14ac:dyDescent="0.25">
      <c r="A620" s="175" t="s">
        <v>757</v>
      </c>
      <c r="B620" s="175" t="s">
        <v>193</v>
      </c>
      <c r="C620" s="175" t="s">
        <v>213</v>
      </c>
      <c r="D620" s="175">
        <v>20160711</v>
      </c>
      <c r="E620" s="175" t="s">
        <v>774</v>
      </c>
      <c r="F620" s="175">
        <v>480000</v>
      </c>
      <c r="G620" s="175">
        <v>104.26600000000001</v>
      </c>
      <c r="H620" s="175">
        <v>3.5476350000000001</v>
      </c>
      <c r="I620" s="175"/>
      <c r="J620" s="175">
        <v>2016</v>
      </c>
      <c r="K620" s="175">
        <v>7</v>
      </c>
      <c r="L620" s="175">
        <v>11</v>
      </c>
      <c r="M620" s="178">
        <v>42562</v>
      </c>
      <c r="N620" s="177">
        <f t="shared" si="9"/>
        <v>42562.528634259259</v>
      </c>
      <c r="O620" s="175">
        <v>104.26600000000001</v>
      </c>
      <c r="P620" s="175">
        <v>3.5476350000000001</v>
      </c>
      <c r="Q620" s="175" t="s">
        <v>193</v>
      </c>
      <c r="AF620" s="175"/>
    </row>
    <row r="621" spans="1:32" x14ac:dyDescent="0.25">
      <c r="A621" s="175" t="s">
        <v>757</v>
      </c>
      <c r="B621" s="175" t="s">
        <v>193</v>
      </c>
      <c r="C621" s="175" t="s">
        <v>213</v>
      </c>
      <c r="D621" s="175">
        <v>20160711</v>
      </c>
      <c r="E621" s="175" t="s">
        <v>775</v>
      </c>
      <c r="F621" s="175">
        <v>480000</v>
      </c>
      <c r="G621" s="175">
        <v>104.32899999999999</v>
      </c>
      <c r="H621" s="175">
        <v>3.5440130000000001</v>
      </c>
      <c r="I621" s="175"/>
      <c r="J621" s="175">
        <v>2016</v>
      </c>
      <c r="K621" s="175">
        <v>7</v>
      </c>
      <c r="L621" s="175">
        <v>11</v>
      </c>
      <c r="M621" s="178">
        <v>42562</v>
      </c>
      <c r="N621" s="177">
        <f t="shared" si="9"/>
        <v>42562.594027777777</v>
      </c>
      <c r="O621" s="175">
        <v>104.32899999999999</v>
      </c>
      <c r="P621" s="175">
        <v>3.5440130000000001</v>
      </c>
      <c r="Q621" s="175" t="s">
        <v>193</v>
      </c>
      <c r="AF621" s="175"/>
    </row>
    <row r="622" spans="1:32" x14ac:dyDescent="0.25">
      <c r="A622" s="175" t="s">
        <v>757</v>
      </c>
      <c r="B622" s="175" t="s">
        <v>193</v>
      </c>
      <c r="C622" s="175" t="s">
        <v>213</v>
      </c>
      <c r="D622" s="175">
        <v>20160711</v>
      </c>
      <c r="E622" s="175" t="s">
        <v>776</v>
      </c>
      <c r="F622" s="175">
        <v>59000</v>
      </c>
      <c r="G622" s="175">
        <v>101.89</v>
      </c>
      <c r="H622" s="175">
        <v>3.686407</v>
      </c>
      <c r="I622" s="175"/>
      <c r="J622" s="175">
        <v>2016</v>
      </c>
      <c r="K622" s="175">
        <v>7</v>
      </c>
      <c r="L622" s="175">
        <v>11</v>
      </c>
      <c r="M622" s="178">
        <v>42562</v>
      </c>
      <c r="N622" s="177">
        <f t="shared" si="9"/>
        <v>42562.62636574074</v>
      </c>
      <c r="O622" s="175">
        <v>101.89</v>
      </c>
      <c r="P622" s="175">
        <v>3.686407</v>
      </c>
      <c r="Q622" s="175" t="s">
        <v>193</v>
      </c>
      <c r="AF622" s="175"/>
    </row>
    <row r="623" spans="1:32" x14ac:dyDescent="0.25">
      <c r="A623" s="175" t="s">
        <v>757</v>
      </c>
      <c r="B623" s="175" t="s">
        <v>193</v>
      </c>
      <c r="C623" s="175" t="s">
        <v>213</v>
      </c>
      <c r="D623" s="175">
        <v>20160711</v>
      </c>
      <c r="E623" s="175" t="s">
        <v>777</v>
      </c>
      <c r="F623" s="175">
        <v>36000</v>
      </c>
      <c r="G623" s="175">
        <v>101.13151000000001</v>
      </c>
      <c r="H623" s="175">
        <v>3.7316150000000001</v>
      </c>
      <c r="I623" s="175"/>
      <c r="J623" s="175">
        <v>2016</v>
      </c>
      <c r="K623" s="175">
        <v>7</v>
      </c>
      <c r="L623" s="175">
        <v>11</v>
      </c>
      <c r="M623" s="178">
        <v>42562</v>
      </c>
      <c r="N623" s="177">
        <f t="shared" si="9"/>
        <v>42562.626574074071</v>
      </c>
      <c r="O623" s="175">
        <v>101.13151000000001</v>
      </c>
      <c r="P623" s="175">
        <v>3.7316150000000001</v>
      </c>
      <c r="Q623" s="175" t="s">
        <v>193</v>
      </c>
      <c r="AF623" s="175"/>
    </row>
    <row r="624" spans="1:32" x14ac:dyDescent="0.25">
      <c r="A624" s="175" t="s">
        <v>757</v>
      </c>
      <c r="B624" s="175" t="s">
        <v>193</v>
      </c>
      <c r="C624" s="175" t="s">
        <v>213</v>
      </c>
      <c r="D624" s="175">
        <v>20160711</v>
      </c>
      <c r="E624" s="175" t="s">
        <v>778</v>
      </c>
      <c r="F624" s="175">
        <v>23000</v>
      </c>
      <c r="G624" s="175">
        <v>101.13151000000001</v>
      </c>
      <c r="H624" s="175">
        <v>3.7316150000000001</v>
      </c>
      <c r="I624" s="175"/>
      <c r="J624" s="175">
        <v>2016</v>
      </c>
      <c r="K624" s="175">
        <v>7</v>
      </c>
      <c r="L624" s="175">
        <v>11</v>
      </c>
      <c r="M624" s="178">
        <v>42562</v>
      </c>
      <c r="N624" s="177">
        <f t="shared" si="9"/>
        <v>42562.626701388886</v>
      </c>
      <c r="O624" s="175">
        <v>101.13151000000001</v>
      </c>
      <c r="P624" s="175">
        <v>3.7316150000000001</v>
      </c>
      <c r="Q624" s="175" t="s">
        <v>193</v>
      </c>
      <c r="AF624" s="175"/>
    </row>
    <row r="625" spans="1:32" x14ac:dyDescent="0.25">
      <c r="A625" s="175" t="s">
        <v>757</v>
      </c>
      <c r="B625" s="175" t="s">
        <v>193</v>
      </c>
      <c r="C625" s="175" t="s">
        <v>213</v>
      </c>
      <c r="D625" s="175">
        <v>20160712</v>
      </c>
      <c r="E625" s="175" t="s">
        <v>779</v>
      </c>
      <c r="F625" s="175">
        <v>140000</v>
      </c>
      <c r="G625" s="175">
        <v>104.468</v>
      </c>
      <c r="H625" s="175">
        <v>3.5360179999999999</v>
      </c>
      <c r="I625" s="175"/>
      <c r="J625" s="175">
        <v>2016</v>
      </c>
      <c r="K625" s="175">
        <v>7</v>
      </c>
      <c r="L625" s="175">
        <v>12</v>
      </c>
      <c r="M625" s="178">
        <v>42563</v>
      </c>
      <c r="N625" s="177">
        <f t="shared" si="9"/>
        <v>42563.448101851849</v>
      </c>
      <c r="O625" s="175">
        <v>104.468</v>
      </c>
      <c r="P625" s="175">
        <v>3.5360179999999999</v>
      </c>
      <c r="Q625" s="175" t="s">
        <v>193</v>
      </c>
      <c r="AF625" s="175"/>
    </row>
    <row r="626" spans="1:32" x14ac:dyDescent="0.25">
      <c r="A626" s="175" t="s">
        <v>757</v>
      </c>
      <c r="B626" s="175" t="s">
        <v>193</v>
      </c>
      <c r="C626" s="175" t="s">
        <v>213</v>
      </c>
      <c r="D626" s="175">
        <v>20160713</v>
      </c>
      <c r="E626" s="175" t="s">
        <v>780</v>
      </c>
      <c r="F626" s="175">
        <v>10000</v>
      </c>
      <c r="G626" s="175">
        <v>101.779</v>
      </c>
      <c r="H626" s="175">
        <v>3.692987</v>
      </c>
      <c r="I626" s="175"/>
      <c r="J626" s="175">
        <v>2016</v>
      </c>
      <c r="K626" s="175">
        <v>7</v>
      </c>
      <c r="L626" s="175">
        <v>13</v>
      </c>
      <c r="M626" s="178">
        <v>42564</v>
      </c>
      <c r="N626" s="177">
        <f t="shared" si="9"/>
        <v>42564.383831018517</v>
      </c>
      <c r="O626" s="175">
        <v>101.779</v>
      </c>
      <c r="P626" s="175">
        <v>3.692987</v>
      </c>
      <c r="Q626" s="175" t="s">
        <v>193</v>
      </c>
      <c r="AF626" s="175"/>
    </row>
    <row r="627" spans="1:32" x14ac:dyDescent="0.25">
      <c r="A627" s="175" t="s">
        <v>757</v>
      </c>
      <c r="B627" s="175" t="s">
        <v>193</v>
      </c>
      <c r="C627" s="175" t="s">
        <v>213</v>
      </c>
      <c r="D627" s="175">
        <v>20160713</v>
      </c>
      <c r="E627" s="175" t="s">
        <v>780</v>
      </c>
      <c r="F627" s="175">
        <v>10000</v>
      </c>
      <c r="G627" s="175">
        <v>101.879</v>
      </c>
      <c r="H627" s="175">
        <v>3.6870500000000002</v>
      </c>
      <c r="I627" s="175"/>
      <c r="J627" s="175">
        <v>2016</v>
      </c>
      <c r="K627" s="175">
        <v>7</v>
      </c>
      <c r="L627" s="175">
        <v>13</v>
      </c>
      <c r="M627" s="178">
        <v>42564</v>
      </c>
      <c r="N627" s="177">
        <f t="shared" si="9"/>
        <v>42564.383831018517</v>
      </c>
      <c r="O627" s="175">
        <v>101.879</v>
      </c>
      <c r="P627" s="175">
        <v>3.6870500000000002</v>
      </c>
      <c r="Q627" s="175" t="s">
        <v>193</v>
      </c>
      <c r="AF627" s="175"/>
    </row>
    <row r="628" spans="1:32" x14ac:dyDescent="0.25">
      <c r="A628" s="175" t="s">
        <v>757</v>
      </c>
      <c r="B628" s="175" t="s">
        <v>193</v>
      </c>
      <c r="C628" s="175" t="s">
        <v>213</v>
      </c>
      <c r="D628" s="175">
        <v>20160713</v>
      </c>
      <c r="E628" s="175" t="s">
        <v>781</v>
      </c>
      <c r="F628" s="175">
        <v>8000</v>
      </c>
      <c r="G628" s="175">
        <v>102.10939999999999</v>
      </c>
      <c r="H628" s="175">
        <v>3.6734</v>
      </c>
      <c r="I628" s="175"/>
      <c r="J628" s="175">
        <v>2016</v>
      </c>
      <c r="K628" s="175">
        <v>7</v>
      </c>
      <c r="L628" s="175">
        <v>13</v>
      </c>
      <c r="M628" s="178">
        <v>42564</v>
      </c>
      <c r="N628" s="177">
        <f t="shared" si="9"/>
        <v>42564.482303240744</v>
      </c>
      <c r="O628" s="175">
        <v>102.10939999999999</v>
      </c>
      <c r="P628" s="175">
        <v>3.6734</v>
      </c>
      <c r="Q628" s="175" t="s">
        <v>193</v>
      </c>
      <c r="AF628" s="175"/>
    </row>
    <row r="629" spans="1:32" x14ac:dyDescent="0.25">
      <c r="A629" s="175" t="s">
        <v>757</v>
      </c>
      <c r="B629" s="175" t="s">
        <v>193</v>
      </c>
      <c r="C629" s="175" t="s">
        <v>213</v>
      </c>
      <c r="D629" s="175">
        <v>20160713</v>
      </c>
      <c r="E629" s="175" t="s">
        <v>782</v>
      </c>
      <c r="F629" s="175">
        <v>8000</v>
      </c>
      <c r="G629" s="175">
        <v>102.902</v>
      </c>
      <c r="H629" s="175">
        <v>3.6267550000000002</v>
      </c>
      <c r="I629" s="175"/>
      <c r="J629" s="175">
        <v>2016</v>
      </c>
      <c r="K629" s="175">
        <v>7</v>
      </c>
      <c r="L629" s="175">
        <v>13</v>
      </c>
      <c r="M629" s="178">
        <v>42564</v>
      </c>
      <c r="N629" s="177">
        <f t="shared" si="9"/>
        <v>42564.482858796298</v>
      </c>
      <c r="O629" s="175">
        <v>102.902</v>
      </c>
      <c r="P629" s="175">
        <v>3.6267550000000002</v>
      </c>
      <c r="Q629" s="175" t="s">
        <v>193</v>
      </c>
      <c r="AF629" s="175"/>
    </row>
    <row r="630" spans="1:32" x14ac:dyDescent="0.25">
      <c r="A630" s="175" t="s">
        <v>757</v>
      </c>
      <c r="B630" s="175" t="s">
        <v>193</v>
      </c>
      <c r="C630" s="175" t="s">
        <v>213</v>
      </c>
      <c r="D630" s="175">
        <v>20160713</v>
      </c>
      <c r="E630" s="175" t="s">
        <v>782</v>
      </c>
      <c r="F630" s="175">
        <v>8000</v>
      </c>
      <c r="G630" s="175">
        <v>102.902</v>
      </c>
      <c r="H630" s="175">
        <v>3.6267550000000002</v>
      </c>
      <c r="I630" s="175"/>
      <c r="J630" s="175">
        <v>2016</v>
      </c>
      <c r="K630" s="175">
        <v>7</v>
      </c>
      <c r="L630" s="175">
        <v>13</v>
      </c>
      <c r="M630" s="178">
        <v>42564</v>
      </c>
      <c r="N630" s="177">
        <f t="shared" si="9"/>
        <v>42564.482858796298</v>
      </c>
      <c r="O630" s="175">
        <v>102.902</v>
      </c>
      <c r="P630" s="175">
        <v>3.6267550000000002</v>
      </c>
      <c r="Q630" s="175" t="s">
        <v>193</v>
      </c>
      <c r="AF630" s="175"/>
    </row>
    <row r="631" spans="1:32" x14ac:dyDescent="0.25">
      <c r="A631" s="175" t="s">
        <v>757</v>
      </c>
      <c r="B631" s="175" t="s">
        <v>193</v>
      </c>
      <c r="C631" s="175" t="s">
        <v>213</v>
      </c>
      <c r="D631" s="175">
        <v>20160713</v>
      </c>
      <c r="E631" s="175" t="s">
        <v>783</v>
      </c>
      <c r="F631" s="175">
        <v>10000</v>
      </c>
      <c r="G631" s="175">
        <v>102.889</v>
      </c>
      <c r="H631" s="175">
        <v>3.627516</v>
      </c>
      <c r="I631" s="175"/>
      <c r="J631" s="175">
        <v>2016</v>
      </c>
      <c r="K631" s="175">
        <v>7</v>
      </c>
      <c r="L631" s="175">
        <v>13</v>
      </c>
      <c r="M631" s="178">
        <v>42564</v>
      </c>
      <c r="N631" s="177">
        <f t="shared" si="9"/>
        <v>42564.572928240741</v>
      </c>
      <c r="O631" s="175">
        <v>102.889</v>
      </c>
      <c r="P631" s="175">
        <v>3.627516</v>
      </c>
      <c r="Q631" s="175" t="s">
        <v>193</v>
      </c>
      <c r="AF631" s="175"/>
    </row>
    <row r="632" spans="1:32" x14ac:dyDescent="0.25">
      <c r="A632" s="175" t="s">
        <v>757</v>
      </c>
      <c r="B632" s="175" t="s">
        <v>193</v>
      </c>
      <c r="C632" s="175" t="s">
        <v>213</v>
      </c>
      <c r="D632" s="175">
        <v>20160713</v>
      </c>
      <c r="E632" s="175" t="s">
        <v>783</v>
      </c>
      <c r="F632" s="175">
        <v>10000</v>
      </c>
      <c r="G632" s="175">
        <v>102.789</v>
      </c>
      <c r="H632" s="175">
        <v>3.6333760000000002</v>
      </c>
      <c r="I632" s="175"/>
      <c r="J632" s="175">
        <v>2016</v>
      </c>
      <c r="K632" s="175">
        <v>7</v>
      </c>
      <c r="L632" s="175">
        <v>13</v>
      </c>
      <c r="M632" s="178">
        <v>42564</v>
      </c>
      <c r="N632" s="177">
        <f t="shared" si="9"/>
        <v>42564.572928240741</v>
      </c>
      <c r="O632" s="175">
        <v>102.789</v>
      </c>
      <c r="P632" s="175">
        <v>3.6333760000000002</v>
      </c>
      <c r="Q632" s="175" t="s">
        <v>193</v>
      </c>
      <c r="AF632" s="175"/>
    </row>
    <row r="633" spans="1:32" x14ac:dyDescent="0.25">
      <c r="A633" s="175" t="s">
        <v>757</v>
      </c>
      <c r="B633" s="175" t="s">
        <v>193</v>
      </c>
      <c r="C633" s="175" t="s">
        <v>213</v>
      </c>
      <c r="D633" s="175">
        <v>20160713</v>
      </c>
      <c r="E633" s="175" t="s">
        <v>784</v>
      </c>
      <c r="F633" s="175">
        <v>5000</v>
      </c>
      <c r="G633" s="175">
        <v>104.13800000000001</v>
      </c>
      <c r="H633" s="175">
        <v>3.5549590000000002</v>
      </c>
      <c r="I633" s="175"/>
      <c r="J633" s="175">
        <v>2016</v>
      </c>
      <c r="K633" s="175">
        <v>7</v>
      </c>
      <c r="L633" s="175">
        <v>13</v>
      </c>
      <c r="M633" s="178">
        <v>42564</v>
      </c>
      <c r="N633" s="177">
        <f t="shared" si="9"/>
        <v>42564.618298611109</v>
      </c>
      <c r="O633" s="175">
        <v>104.13800000000001</v>
      </c>
      <c r="P633" s="175">
        <v>3.5549590000000002</v>
      </c>
      <c r="Q633" s="175" t="s">
        <v>193</v>
      </c>
      <c r="AF633" s="175"/>
    </row>
    <row r="634" spans="1:32" x14ac:dyDescent="0.25">
      <c r="A634" s="175" t="s">
        <v>757</v>
      </c>
      <c r="B634" s="175" t="s">
        <v>193</v>
      </c>
      <c r="C634" s="175" t="s">
        <v>213</v>
      </c>
      <c r="D634" s="175">
        <v>20160713</v>
      </c>
      <c r="E634" s="175" t="s">
        <v>785</v>
      </c>
      <c r="F634" s="175">
        <v>5000</v>
      </c>
      <c r="G634" s="175">
        <v>104.13800000000001</v>
      </c>
      <c r="H634" s="175">
        <v>3.5549590000000002</v>
      </c>
      <c r="I634" s="175"/>
      <c r="J634" s="175">
        <v>2016</v>
      </c>
      <c r="K634" s="175">
        <v>7</v>
      </c>
      <c r="L634" s="175">
        <v>13</v>
      </c>
      <c r="M634" s="178">
        <v>42564</v>
      </c>
      <c r="N634" s="177">
        <f t="shared" si="9"/>
        <v>42564.618541666663</v>
      </c>
      <c r="O634" s="175">
        <v>104.13800000000001</v>
      </c>
      <c r="P634" s="175">
        <v>3.5549590000000002</v>
      </c>
      <c r="Q634" s="175" t="s">
        <v>193</v>
      </c>
      <c r="AF634" s="175"/>
    </row>
    <row r="635" spans="1:32" x14ac:dyDescent="0.25">
      <c r="A635" s="175" t="s">
        <v>757</v>
      </c>
      <c r="B635" s="175" t="s">
        <v>193</v>
      </c>
      <c r="C635" s="175" t="s">
        <v>213</v>
      </c>
      <c r="D635" s="175">
        <v>20160714</v>
      </c>
      <c r="E635" s="175" t="s">
        <v>786</v>
      </c>
      <c r="F635" s="175">
        <v>25000</v>
      </c>
      <c r="G635" s="175">
        <v>101.626</v>
      </c>
      <c r="H635" s="175">
        <v>3.7020840000000002</v>
      </c>
      <c r="I635" s="175"/>
      <c r="J635" s="175">
        <v>2016</v>
      </c>
      <c r="K635" s="175">
        <v>7</v>
      </c>
      <c r="L635" s="175">
        <v>14</v>
      </c>
      <c r="M635" s="178">
        <v>42565</v>
      </c>
      <c r="N635" s="177">
        <f t="shared" si="9"/>
        <v>42565.501863425925</v>
      </c>
      <c r="O635" s="175">
        <v>101.626</v>
      </c>
      <c r="P635" s="175">
        <v>3.7020840000000002</v>
      </c>
      <c r="Q635" s="175" t="s">
        <v>193</v>
      </c>
      <c r="AF635" s="175"/>
    </row>
    <row r="636" spans="1:32" x14ac:dyDescent="0.25">
      <c r="A636" s="175" t="s">
        <v>757</v>
      </c>
      <c r="B636" s="175" t="s">
        <v>193</v>
      </c>
      <c r="C636" s="175" t="s">
        <v>213</v>
      </c>
      <c r="D636" s="175">
        <v>20160714</v>
      </c>
      <c r="E636" s="175" t="s">
        <v>787</v>
      </c>
      <c r="F636" s="175">
        <v>12500</v>
      </c>
      <c r="G636" s="175">
        <v>101.62</v>
      </c>
      <c r="H636" s="175">
        <v>3.7024409999999999</v>
      </c>
      <c r="I636" s="175"/>
      <c r="J636" s="175">
        <v>2016</v>
      </c>
      <c r="K636" s="175">
        <v>7</v>
      </c>
      <c r="L636" s="175">
        <v>14</v>
      </c>
      <c r="M636" s="178">
        <v>42565</v>
      </c>
      <c r="N636" s="177">
        <f t="shared" si="9"/>
        <v>42565.502696759257</v>
      </c>
      <c r="O636" s="175">
        <v>101.62</v>
      </c>
      <c r="P636" s="175">
        <v>3.7024409999999999</v>
      </c>
      <c r="Q636" s="175" t="s">
        <v>193</v>
      </c>
      <c r="AF636" s="175"/>
    </row>
    <row r="637" spans="1:32" x14ac:dyDescent="0.25">
      <c r="A637" s="175" t="s">
        <v>757</v>
      </c>
      <c r="B637" s="175" t="s">
        <v>193</v>
      </c>
      <c r="C637" s="175" t="s">
        <v>213</v>
      </c>
      <c r="D637" s="175">
        <v>20160714</v>
      </c>
      <c r="E637" s="175" t="s">
        <v>788</v>
      </c>
      <c r="F637" s="175">
        <v>4500</v>
      </c>
      <c r="G637" s="175">
        <v>101.62</v>
      </c>
      <c r="H637" s="175">
        <v>3.7024409999999999</v>
      </c>
      <c r="I637" s="175"/>
      <c r="J637" s="175">
        <v>2016</v>
      </c>
      <c r="K637" s="175">
        <v>7</v>
      </c>
      <c r="L637" s="175">
        <v>14</v>
      </c>
      <c r="M637" s="178">
        <v>42565</v>
      </c>
      <c r="N637" s="177">
        <f t="shared" si="9"/>
        <v>42565.504143518519</v>
      </c>
      <c r="O637" s="175">
        <v>101.62</v>
      </c>
      <c r="P637" s="175">
        <v>3.7024409999999999</v>
      </c>
      <c r="Q637" s="175" t="s">
        <v>193</v>
      </c>
      <c r="AF637" s="175"/>
    </row>
    <row r="638" spans="1:32" x14ac:dyDescent="0.25">
      <c r="A638" s="175" t="s">
        <v>757</v>
      </c>
      <c r="B638" s="175" t="s">
        <v>193</v>
      </c>
      <c r="C638" s="175" t="s">
        <v>213</v>
      </c>
      <c r="D638" s="175">
        <v>20160714</v>
      </c>
      <c r="E638" s="175" t="s">
        <v>789</v>
      </c>
      <c r="F638" s="175">
        <v>4000</v>
      </c>
      <c r="G638" s="175">
        <v>101.62</v>
      </c>
      <c r="H638" s="175">
        <v>3.7024409999999999</v>
      </c>
      <c r="I638" s="175"/>
      <c r="J638" s="175">
        <v>2016</v>
      </c>
      <c r="K638" s="175">
        <v>7</v>
      </c>
      <c r="L638" s="175">
        <v>14</v>
      </c>
      <c r="M638" s="178">
        <v>42565</v>
      </c>
      <c r="N638" s="177">
        <f t="shared" si="9"/>
        <v>42565.504340277781</v>
      </c>
      <c r="O638" s="175">
        <v>101.62</v>
      </c>
      <c r="P638" s="175">
        <v>3.7024409999999999</v>
      </c>
      <c r="Q638" s="175" t="s">
        <v>193</v>
      </c>
      <c r="AF638" s="175"/>
    </row>
    <row r="639" spans="1:32" x14ac:dyDescent="0.25">
      <c r="A639" s="175" t="s">
        <v>757</v>
      </c>
      <c r="B639" s="175" t="s">
        <v>193</v>
      </c>
      <c r="C639" s="175" t="s">
        <v>213</v>
      </c>
      <c r="D639" s="175">
        <v>20160714</v>
      </c>
      <c r="E639" s="175" t="s">
        <v>790</v>
      </c>
      <c r="F639" s="175">
        <v>4000</v>
      </c>
      <c r="G639" s="175">
        <v>101.62</v>
      </c>
      <c r="H639" s="175">
        <v>3.7024409999999999</v>
      </c>
      <c r="I639" s="175"/>
      <c r="J639" s="175">
        <v>2016</v>
      </c>
      <c r="K639" s="175">
        <v>7</v>
      </c>
      <c r="L639" s="175">
        <v>14</v>
      </c>
      <c r="M639" s="178">
        <v>42565</v>
      </c>
      <c r="N639" s="177">
        <f t="shared" si="9"/>
        <v>42565.504537037035</v>
      </c>
      <c r="O639" s="175">
        <v>101.62</v>
      </c>
      <c r="P639" s="175">
        <v>3.7024409999999999</v>
      </c>
      <c r="Q639" s="175" t="s">
        <v>193</v>
      </c>
      <c r="AF639" s="175"/>
    </row>
    <row r="640" spans="1:32" x14ac:dyDescent="0.25">
      <c r="A640" s="175" t="s">
        <v>757</v>
      </c>
      <c r="B640" s="175" t="s">
        <v>193</v>
      </c>
      <c r="C640" s="175" t="s">
        <v>213</v>
      </c>
      <c r="D640" s="175">
        <v>20160722</v>
      </c>
      <c r="E640" s="175" t="s">
        <v>791</v>
      </c>
      <c r="F640" s="175">
        <v>10000</v>
      </c>
      <c r="G640" s="175">
        <v>100.26</v>
      </c>
      <c r="H640" s="175">
        <v>3.7841749999999998</v>
      </c>
      <c r="I640" s="175"/>
      <c r="J640" s="175">
        <v>2016</v>
      </c>
      <c r="K640" s="175">
        <v>7</v>
      </c>
      <c r="L640" s="175">
        <v>22</v>
      </c>
      <c r="M640" s="178">
        <v>42573</v>
      </c>
      <c r="N640" s="177">
        <f t="shared" si="9"/>
        <v>42573.424641203703</v>
      </c>
      <c r="O640" s="175">
        <v>100.26</v>
      </c>
      <c r="P640" s="175">
        <v>3.7841749999999998</v>
      </c>
      <c r="Q640" s="175" t="s">
        <v>193</v>
      </c>
      <c r="AF640" s="175"/>
    </row>
    <row r="641" spans="1:32" x14ac:dyDescent="0.25">
      <c r="A641" s="175" t="s">
        <v>757</v>
      </c>
      <c r="B641" s="175" t="s">
        <v>193</v>
      </c>
      <c r="C641" s="175" t="s">
        <v>213</v>
      </c>
      <c r="D641" s="175">
        <v>20160722</v>
      </c>
      <c r="E641" s="175" t="s">
        <v>791</v>
      </c>
      <c r="F641" s="175">
        <v>10000</v>
      </c>
      <c r="G641" s="175">
        <v>100.26</v>
      </c>
      <c r="H641" s="175">
        <v>3.7841749999999998</v>
      </c>
      <c r="I641" s="175"/>
      <c r="J641" s="175">
        <v>2016</v>
      </c>
      <c r="K641" s="175">
        <v>7</v>
      </c>
      <c r="L641" s="175">
        <v>22</v>
      </c>
      <c r="M641" s="178">
        <v>42573</v>
      </c>
      <c r="N641" s="177">
        <f t="shared" si="9"/>
        <v>42573.424641203703</v>
      </c>
      <c r="O641" s="175">
        <v>100.26</v>
      </c>
      <c r="P641" s="175">
        <v>3.7841749999999998</v>
      </c>
      <c r="Q641" s="175" t="s">
        <v>193</v>
      </c>
      <c r="AF641" s="175"/>
    </row>
    <row r="642" spans="1:32" x14ac:dyDescent="0.25">
      <c r="A642" s="175" t="s">
        <v>757</v>
      </c>
      <c r="B642" s="175" t="s">
        <v>193</v>
      </c>
      <c r="C642" s="175" t="s">
        <v>213</v>
      </c>
      <c r="D642" s="175">
        <v>20160722</v>
      </c>
      <c r="E642" s="175" t="s">
        <v>792</v>
      </c>
      <c r="F642" s="175">
        <v>10000</v>
      </c>
      <c r="G642" s="175">
        <v>99.509</v>
      </c>
      <c r="H642" s="175">
        <v>3.829949</v>
      </c>
      <c r="I642" s="175"/>
      <c r="J642" s="175">
        <v>2016</v>
      </c>
      <c r="K642" s="175">
        <v>7</v>
      </c>
      <c r="L642" s="175">
        <v>22</v>
      </c>
      <c r="M642" s="178">
        <v>42573</v>
      </c>
      <c r="N642" s="177">
        <f t="shared" si="9"/>
        <v>42573.427060185182</v>
      </c>
      <c r="O642" s="175">
        <v>99.509</v>
      </c>
      <c r="P642" s="175">
        <v>3.829949</v>
      </c>
      <c r="Q642" s="175" t="s">
        <v>193</v>
      </c>
      <c r="AF642" s="175"/>
    </row>
    <row r="643" spans="1:32" x14ac:dyDescent="0.25">
      <c r="A643" s="175" t="s">
        <v>757</v>
      </c>
      <c r="B643" s="175" t="s">
        <v>193</v>
      </c>
      <c r="C643" s="175" t="s">
        <v>213</v>
      </c>
      <c r="D643" s="175">
        <v>20160725</v>
      </c>
      <c r="E643" s="175" t="s">
        <v>793</v>
      </c>
      <c r="F643" s="175">
        <v>37000</v>
      </c>
      <c r="G643" s="175">
        <v>101.11799999999999</v>
      </c>
      <c r="H643" s="175">
        <v>3.732437</v>
      </c>
      <c r="I643" s="175"/>
      <c r="J643" s="175">
        <v>2016</v>
      </c>
      <c r="K643" s="175">
        <v>7</v>
      </c>
      <c r="L643" s="175">
        <v>25</v>
      </c>
      <c r="M643" s="178">
        <v>42576</v>
      </c>
      <c r="N643" s="177">
        <f t="shared" ref="N643:N706" si="10">M643+E643</f>
        <v>42576.363333333335</v>
      </c>
      <c r="O643" s="175">
        <v>101.11799999999999</v>
      </c>
      <c r="P643" s="175">
        <v>3.732437</v>
      </c>
      <c r="Q643" s="175" t="s">
        <v>193</v>
      </c>
      <c r="AF643" s="175"/>
    </row>
    <row r="644" spans="1:32" x14ac:dyDescent="0.25">
      <c r="A644" s="175" t="s">
        <v>757</v>
      </c>
      <c r="B644" s="175" t="s">
        <v>193</v>
      </c>
      <c r="C644" s="175" t="s">
        <v>213</v>
      </c>
      <c r="D644" s="175">
        <v>20160725</v>
      </c>
      <c r="E644" s="175" t="s">
        <v>794</v>
      </c>
      <c r="F644" s="175">
        <v>20000</v>
      </c>
      <c r="G644" s="175">
        <v>103.24196600000001</v>
      </c>
      <c r="H644" s="175">
        <v>3.6068210000000001</v>
      </c>
      <c r="I644" s="175"/>
      <c r="J644" s="175">
        <v>2016</v>
      </c>
      <c r="K644" s="175">
        <v>7</v>
      </c>
      <c r="L644" s="175">
        <v>25</v>
      </c>
      <c r="M644" s="178">
        <v>42576</v>
      </c>
      <c r="N644" s="177">
        <f t="shared" si="10"/>
        <v>42576.388437499998</v>
      </c>
      <c r="O644" s="175">
        <v>103.24196600000001</v>
      </c>
      <c r="P644" s="175">
        <v>3.6068210000000001</v>
      </c>
      <c r="Q644" s="175" t="s">
        <v>193</v>
      </c>
      <c r="AF644" s="175"/>
    </row>
    <row r="645" spans="1:32" x14ac:dyDescent="0.25">
      <c r="A645" s="175" t="s">
        <v>757</v>
      </c>
      <c r="B645" s="175" t="s">
        <v>193</v>
      </c>
      <c r="C645" s="175" t="s">
        <v>213</v>
      </c>
      <c r="D645" s="175">
        <v>20160725</v>
      </c>
      <c r="E645" s="175" t="s">
        <v>795</v>
      </c>
      <c r="F645" s="175">
        <v>10000</v>
      </c>
      <c r="G645" s="175">
        <v>103.375049</v>
      </c>
      <c r="H645" s="175">
        <v>3.599065</v>
      </c>
      <c r="I645" s="175"/>
      <c r="J645" s="175">
        <v>2016</v>
      </c>
      <c r="K645" s="175">
        <v>7</v>
      </c>
      <c r="L645" s="175">
        <v>25</v>
      </c>
      <c r="M645" s="178">
        <v>42576</v>
      </c>
      <c r="N645" s="177">
        <f t="shared" si="10"/>
        <v>42576.451504629629</v>
      </c>
      <c r="O645" s="175">
        <v>103.375049</v>
      </c>
      <c r="P645" s="175">
        <v>3.599065</v>
      </c>
      <c r="Q645" s="175" t="s">
        <v>193</v>
      </c>
      <c r="AF645" s="175"/>
    </row>
    <row r="646" spans="1:32" x14ac:dyDescent="0.25">
      <c r="A646" s="175" t="s">
        <v>757</v>
      </c>
      <c r="B646" s="175" t="s">
        <v>193</v>
      </c>
      <c r="C646" s="175" t="s">
        <v>213</v>
      </c>
      <c r="D646" s="175">
        <v>20160725</v>
      </c>
      <c r="E646" s="175" t="s">
        <v>796</v>
      </c>
      <c r="F646" s="175">
        <v>50000</v>
      </c>
      <c r="G646" s="175">
        <v>99.896000000000001</v>
      </c>
      <c r="H646" s="175">
        <v>3.8063099999999999</v>
      </c>
      <c r="I646" s="175"/>
      <c r="J646" s="175">
        <v>2016</v>
      </c>
      <c r="K646" s="175">
        <v>7</v>
      </c>
      <c r="L646" s="175">
        <v>25</v>
      </c>
      <c r="M646" s="178">
        <v>42576</v>
      </c>
      <c r="N646" s="177">
        <f t="shared" si="10"/>
        <v>42576.504745370374</v>
      </c>
      <c r="O646" s="175">
        <v>99.896000000000001</v>
      </c>
      <c r="P646" s="175">
        <v>3.8063099999999999</v>
      </c>
      <c r="Q646" s="175" t="s">
        <v>193</v>
      </c>
      <c r="AF646" s="175"/>
    </row>
    <row r="647" spans="1:32" x14ac:dyDescent="0.25">
      <c r="A647" s="175" t="s">
        <v>757</v>
      </c>
      <c r="B647" s="175" t="s">
        <v>193</v>
      </c>
      <c r="C647" s="175" t="s">
        <v>213</v>
      </c>
      <c r="D647" s="175">
        <v>20160725</v>
      </c>
      <c r="E647" s="175" t="s">
        <v>797</v>
      </c>
      <c r="F647" s="175">
        <v>35000</v>
      </c>
      <c r="G647" s="175">
        <v>101.07899999999999</v>
      </c>
      <c r="H647" s="175">
        <v>3.7347760000000001</v>
      </c>
      <c r="I647" s="175"/>
      <c r="J647" s="175">
        <v>2016</v>
      </c>
      <c r="K647" s="175">
        <v>7</v>
      </c>
      <c r="L647" s="175">
        <v>25</v>
      </c>
      <c r="M647" s="178">
        <v>42576</v>
      </c>
      <c r="N647" s="177">
        <f t="shared" si="10"/>
        <v>42576.558483796296</v>
      </c>
      <c r="O647" s="175">
        <v>101.07899999999999</v>
      </c>
      <c r="P647" s="175">
        <v>3.7347760000000001</v>
      </c>
      <c r="Q647" s="175" t="s">
        <v>193</v>
      </c>
      <c r="AF647" s="175"/>
    </row>
    <row r="648" spans="1:32" x14ac:dyDescent="0.25">
      <c r="A648" s="175" t="s">
        <v>757</v>
      </c>
      <c r="B648" s="175" t="s">
        <v>193</v>
      </c>
      <c r="C648" s="175" t="s">
        <v>213</v>
      </c>
      <c r="D648" s="175">
        <v>20160725</v>
      </c>
      <c r="E648" s="175" t="s">
        <v>798</v>
      </c>
      <c r="F648" s="175">
        <v>35000</v>
      </c>
      <c r="G648" s="175">
        <v>99</v>
      </c>
      <c r="H648" s="175">
        <v>3.861246</v>
      </c>
      <c r="I648" s="175"/>
      <c r="J648" s="175">
        <v>2016</v>
      </c>
      <c r="K648" s="175">
        <v>7</v>
      </c>
      <c r="L648" s="175">
        <v>25</v>
      </c>
      <c r="M648" s="178">
        <v>42576</v>
      </c>
      <c r="N648" s="177">
        <f t="shared" si="10"/>
        <v>42576.558796296296</v>
      </c>
      <c r="O648" s="175">
        <v>99</v>
      </c>
      <c r="P648" s="175">
        <v>3.861246</v>
      </c>
      <c r="Q648" s="175" t="s">
        <v>193</v>
      </c>
      <c r="AF648" s="175"/>
    </row>
    <row r="649" spans="1:32" x14ac:dyDescent="0.25">
      <c r="A649" s="175" t="s">
        <v>757</v>
      </c>
      <c r="B649" s="175" t="s">
        <v>193</v>
      </c>
      <c r="C649" s="175" t="s">
        <v>213</v>
      </c>
      <c r="D649" s="175">
        <v>20160726</v>
      </c>
      <c r="E649" s="175" t="s">
        <v>799</v>
      </c>
      <c r="F649" s="175">
        <v>15000</v>
      </c>
      <c r="G649" s="175">
        <v>103.088009</v>
      </c>
      <c r="H649" s="175">
        <v>3.6158039999999998</v>
      </c>
      <c r="I649" s="175"/>
      <c r="J649" s="175">
        <v>2016</v>
      </c>
      <c r="K649" s="175">
        <v>7</v>
      </c>
      <c r="L649" s="175">
        <v>26</v>
      </c>
      <c r="M649" s="178">
        <v>42577</v>
      </c>
      <c r="N649" s="177">
        <f t="shared" si="10"/>
        <v>42577.359814814816</v>
      </c>
      <c r="O649" s="175">
        <v>103.088009</v>
      </c>
      <c r="P649" s="175">
        <v>3.6158039999999998</v>
      </c>
      <c r="Q649" s="175" t="s">
        <v>193</v>
      </c>
      <c r="AF649" s="175"/>
    </row>
    <row r="650" spans="1:32" x14ac:dyDescent="0.25">
      <c r="A650" s="175" t="s">
        <v>757</v>
      </c>
      <c r="B650" s="175" t="s">
        <v>193</v>
      </c>
      <c r="C650" s="175" t="s">
        <v>213</v>
      </c>
      <c r="D650" s="175">
        <v>20160726</v>
      </c>
      <c r="E650" s="175" t="s">
        <v>800</v>
      </c>
      <c r="F650" s="175">
        <v>25000</v>
      </c>
      <c r="G650" s="175">
        <v>100.019848</v>
      </c>
      <c r="H650" s="175">
        <v>3.7987739999999999</v>
      </c>
      <c r="I650" s="175"/>
      <c r="J650" s="175">
        <v>2016</v>
      </c>
      <c r="K650" s="175">
        <v>7</v>
      </c>
      <c r="L650" s="175">
        <v>26</v>
      </c>
      <c r="M650" s="178">
        <v>42577</v>
      </c>
      <c r="N650" s="177">
        <f t="shared" si="10"/>
        <v>42577.441354166665</v>
      </c>
      <c r="O650" s="175">
        <v>100.019848</v>
      </c>
      <c r="P650" s="175">
        <v>3.7987739999999999</v>
      </c>
      <c r="Q650" s="175" t="s">
        <v>193</v>
      </c>
      <c r="AF650" s="175"/>
    </row>
    <row r="651" spans="1:32" x14ac:dyDescent="0.25">
      <c r="A651" s="175" t="s">
        <v>757</v>
      </c>
      <c r="B651" s="175" t="s">
        <v>193</v>
      </c>
      <c r="C651" s="175" t="s">
        <v>213</v>
      </c>
      <c r="D651" s="175">
        <v>20160726</v>
      </c>
      <c r="E651" s="175" t="s">
        <v>801</v>
      </c>
      <c r="F651" s="175">
        <v>20000</v>
      </c>
      <c r="G651" s="175">
        <v>102.814289</v>
      </c>
      <c r="H651" s="175">
        <v>3.6318320000000002</v>
      </c>
      <c r="I651" s="175"/>
      <c r="J651" s="175">
        <v>2016</v>
      </c>
      <c r="K651" s="175">
        <v>7</v>
      </c>
      <c r="L651" s="175">
        <v>26</v>
      </c>
      <c r="M651" s="178">
        <v>42577</v>
      </c>
      <c r="N651" s="177">
        <f t="shared" si="10"/>
        <v>42577.455266203702</v>
      </c>
      <c r="O651" s="175">
        <v>102.814289</v>
      </c>
      <c r="P651" s="175">
        <v>3.6318320000000002</v>
      </c>
      <c r="Q651" s="175" t="s">
        <v>193</v>
      </c>
      <c r="AF651" s="175"/>
    </row>
    <row r="652" spans="1:32" x14ac:dyDescent="0.25">
      <c r="A652" s="175" t="s">
        <v>757</v>
      </c>
      <c r="B652" s="175" t="s">
        <v>193</v>
      </c>
      <c r="C652" s="175" t="s">
        <v>213</v>
      </c>
      <c r="D652" s="175">
        <v>20160727</v>
      </c>
      <c r="E652" s="175" t="s">
        <v>802</v>
      </c>
      <c r="F652" s="175">
        <v>10000</v>
      </c>
      <c r="G652" s="175">
        <v>99.906999999999996</v>
      </c>
      <c r="H652" s="175">
        <v>3.8056589999999999</v>
      </c>
      <c r="I652" s="175"/>
      <c r="J652" s="175">
        <v>2016</v>
      </c>
      <c r="K652" s="175">
        <v>7</v>
      </c>
      <c r="L652" s="175">
        <v>27</v>
      </c>
      <c r="M652" s="178">
        <v>42578</v>
      </c>
      <c r="N652" s="177">
        <f t="shared" si="10"/>
        <v>42578.388518518521</v>
      </c>
      <c r="O652" s="175">
        <v>99.906999999999996</v>
      </c>
      <c r="P652" s="175">
        <v>3.8056589999999999</v>
      </c>
      <c r="Q652" s="175" t="s">
        <v>193</v>
      </c>
      <c r="AF652" s="175"/>
    </row>
    <row r="653" spans="1:32" x14ac:dyDescent="0.25">
      <c r="A653" s="175" t="s">
        <v>757</v>
      </c>
      <c r="B653" s="175" t="s">
        <v>193</v>
      </c>
      <c r="C653" s="175" t="s">
        <v>213</v>
      </c>
      <c r="D653" s="175">
        <v>20160727</v>
      </c>
      <c r="E653" s="175" t="s">
        <v>803</v>
      </c>
      <c r="F653" s="175">
        <v>40000</v>
      </c>
      <c r="G653" s="175">
        <v>103.221</v>
      </c>
      <c r="H653" s="175">
        <v>3.6080239999999999</v>
      </c>
      <c r="I653" s="175"/>
      <c r="J653" s="175">
        <v>2016</v>
      </c>
      <c r="K653" s="175">
        <v>7</v>
      </c>
      <c r="L653" s="175">
        <v>27</v>
      </c>
      <c r="M653" s="178">
        <v>42578</v>
      </c>
      <c r="N653" s="177">
        <f t="shared" si="10"/>
        <v>42578.511354166665</v>
      </c>
      <c r="O653" s="175">
        <v>103.221</v>
      </c>
      <c r="P653" s="175">
        <v>3.6080239999999999</v>
      </c>
      <c r="Q653" s="175" t="s">
        <v>193</v>
      </c>
      <c r="AF653" s="175"/>
    </row>
    <row r="654" spans="1:32" x14ac:dyDescent="0.25">
      <c r="A654" s="175" t="s">
        <v>757</v>
      </c>
      <c r="B654" s="175" t="s">
        <v>193</v>
      </c>
      <c r="C654" s="175" t="s">
        <v>213</v>
      </c>
      <c r="D654" s="175">
        <v>20160727</v>
      </c>
      <c r="E654" s="175" t="s">
        <v>803</v>
      </c>
      <c r="F654" s="175">
        <v>40000</v>
      </c>
      <c r="G654" s="175">
        <v>103.137</v>
      </c>
      <c r="H654" s="175">
        <v>3.6129289999999998</v>
      </c>
      <c r="I654" s="175"/>
      <c r="J654" s="175">
        <v>2016</v>
      </c>
      <c r="K654" s="175">
        <v>7</v>
      </c>
      <c r="L654" s="175">
        <v>27</v>
      </c>
      <c r="M654" s="178">
        <v>42578</v>
      </c>
      <c r="N654" s="177">
        <f t="shared" si="10"/>
        <v>42578.511354166665</v>
      </c>
      <c r="O654" s="175">
        <v>103.137</v>
      </c>
      <c r="P654" s="175">
        <v>3.6129289999999998</v>
      </c>
      <c r="Q654" s="175" t="s">
        <v>193</v>
      </c>
      <c r="AF654" s="175"/>
    </row>
    <row r="655" spans="1:32" x14ac:dyDescent="0.25">
      <c r="A655" s="175" t="s">
        <v>757</v>
      </c>
      <c r="B655" s="175" t="s">
        <v>193</v>
      </c>
      <c r="C655" s="175" t="s">
        <v>213</v>
      </c>
      <c r="D655" s="175">
        <v>20160727</v>
      </c>
      <c r="E655" s="175" t="s">
        <v>804</v>
      </c>
      <c r="F655" s="175">
        <v>5000</v>
      </c>
      <c r="G655" s="175">
        <v>103.82586499999999</v>
      </c>
      <c r="H655" s="175">
        <v>3.5728610000000001</v>
      </c>
      <c r="I655" s="175"/>
      <c r="J655" s="175">
        <v>2016</v>
      </c>
      <c r="K655" s="175">
        <v>7</v>
      </c>
      <c r="L655" s="175">
        <v>27</v>
      </c>
      <c r="M655" s="178">
        <v>42578</v>
      </c>
      <c r="N655" s="177">
        <f t="shared" si="10"/>
        <v>42578.620069444441</v>
      </c>
      <c r="O655" s="175">
        <v>103.82586499999999</v>
      </c>
      <c r="P655" s="175">
        <v>3.5728610000000001</v>
      </c>
      <c r="Q655" s="175" t="s">
        <v>193</v>
      </c>
      <c r="AF655" s="175"/>
    </row>
    <row r="656" spans="1:32" x14ac:dyDescent="0.25">
      <c r="A656" s="175" t="s">
        <v>757</v>
      </c>
      <c r="B656" s="175" t="s">
        <v>193</v>
      </c>
      <c r="C656" s="175" t="s">
        <v>213</v>
      </c>
      <c r="D656" s="175">
        <v>20160728</v>
      </c>
      <c r="E656" s="175" t="s">
        <v>805</v>
      </c>
      <c r="F656" s="175">
        <v>166000</v>
      </c>
      <c r="G656" s="175">
        <v>103.56</v>
      </c>
      <c r="H656" s="175">
        <v>3.5882749999999999</v>
      </c>
      <c r="I656" s="175"/>
      <c r="J656" s="175">
        <v>2016</v>
      </c>
      <c r="K656" s="175">
        <v>7</v>
      </c>
      <c r="L656" s="175">
        <v>28</v>
      </c>
      <c r="M656" s="178">
        <v>42579</v>
      </c>
      <c r="N656" s="177">
        <f t="shared" si="10"/>
        <v>42579.631018518521</v>
      </c>
      <c r="O656" s="175">
        <v>103.56</v>
      </c>
      <c r="P656" s="175">
        <v>3.5882749999999999</v>
      </c>
      <c r="Q656" s="175" t="s">
        <v>193</v>
      </c>
      <c r="AF656" s="175"/>
    </row>
    <row r="657" spans="1:32" x14ac:dyDescent="0.25">
      <c r="A657" s="175" t="s">
        <v>757</v>
      </c>
      <c r="B657" s="175" t="s">
        <v>193</v>
      </c>
      <c r="C657" s="175" t="s">
        <v>213</v>
      </c>
      <c r="D657" s="175">
        <v>20160728</v>
      </c>
      <c r="E657" s="175" t="s">
        <v>806</v>
      </c>
      <c r="F657" s="175">
        <v>166000</v>
      </c>
      <c r="G657" s="175">
        <v>104.75</v>
      </c>
      <c r="H657" s="175">
        <v>3.5196450000000001</v>
      </c>
      <c r="I657" s="175"/>
      <c r="J657" s="175">
        <v>2016</v>
      </c>
      <c r="K657" s="175">
        <v>7</v>
      </c>
      <c r="L657" s="175">
        <v>28</v>
      </c>
      <c r="M657" s="178">
        <v>42579</v>
      </c>
      <c r="N657" s="177">
        <f t="shared" si="10"/>
        <v>42579.636331018519</v>
      </c>
      <c r="O657" s="175">
        <v>104.75</v>
      </c>
      <c r="P657" s="175">
        <v>3.5196450000000001</v>
      </c>
      <c r="Q657" s="175" t="s">
        <v>193</v>
      </c>
      <c r="AF657" s="175"/>
    </row>
    <row r="658" spans="1:32" x14ac:dyDescent="0.25">
      <c r="A658" s="175" t="s">
        <v>757</v>
      </c>
      <c r="B658" s="175" t="s">
        <v>193</v>
      </c>
      <c r="C658" s="175" t="s">
        <v>213</v>
      </c>
      <c r="D658" s="175">
        <v>20160729</v>
      </c>
      <c r="E658" s="175" t="s">
        <v>807</v>
      </c>
      <c r="F658" s="175">
        <v>22000</v>
      </c>
      <c r="G658" s="175">
        <v>103.562245</v>
      </c>
      <c r="H658" s="175">
        <v>3.5881259999999999</v>
      </c>
      <c r="I658" s="175"/>
      <c r="J658" s="175">
        <v>2016</v>
      </c>
      <c r="K658" s="175">
        <v>7</v>
      </c>
      <c r="L658" s="175">
        <v>29</v>
      </c>
      <c r="M658" s="178">
        <v>42580</v>
      </c>
      <c r="N658" s="177">
        <f t="shared" si="10"/>
        <v>42580.359085648146</v>
      </c>
      <c r="O658" s="175">
        <v>103.562245</v>
      </c>
      <c r="P658" s="175">
        <v>3.5881259999999999</v>
      </c>
      <c r="Q658" s="175" t="s">
        <v>193</v>
      </c>
      <c r="AF658" s="175"/>
    </row>
    <row r="659" spans="1:32" x14ac:dyDescent="0.25">
      <c r="A659" s="175" t="s">
        <v>757</v>
      </c>
      <c r="B659" s="175" t="s">
        <v>193</v>
      </c>
      <c r="C659" s="175" t="s">
        <v>213</v>
      </c>
      <c r="D659" s="175">
        <v>20160801</v>
      </c>
      <c r="E659" s="175" t="s">
        <v>808</v>
      </c>
      <c r="F659" s="175">
        <v>80000</v>
      </c>
      <c r="G659" s="175">
        <v>101.63200000000001</v>
      </c>
      <c r="H659" s="175">
        <v>3.701692</v>
      </c>
      <c r="I659" s="175"/>
      <c r="J659" s="175">
        <v>2016</v>
      </c>
      <c r="K659" s="175">
        <v>8</v>
      </c>
      <c r="L659" s="175">
        <v>1</v>
      </c>
      <c r="M659" s="178">
        <v>42583</v>
      </c>
      <c r="N659" s="177">
        <f t="shared" si="10"/>
        <v>42583.494930555556</v>
      </c>
      <c r="O659" s="175">
        <v>101.63200000000001</v>
      </c>
      <c r="P659" s="175">
        <v>3.701692</v>
      </c>
      <c r="Q659" s="175" t="s">
        <v>193</v>
      </c>
      <c r="AF659" s="175"/>
    </row>
    <row r="660" spans="1:32" x14ac:dyDescent="0.25">
      <c r="A660" s="175" t="s">
        <v>757</v>
      </c>
      <c r="B660" s="175" t="s">
        <v>193</v>
      </c>
      <c r="C660" s="175" t="s">
        <v>213</v>
      </c>
      <c r="D660" s="175">
        <v>20160801</v>
      </c>
      <c r="E660" s="175" t="s">
        <v>809</v>
      </c>
      <c r="F660" s="175">
        <v>100000</v>
      </c>
      <c r="G660" s="175">
        <v>101.63200000000001</v>
      </c>
      <c r="H660" s="175">
        <v>3.701692</v>
      </c>
      <c r="I660" s="175"/>
      <c r="J660" s="175">
        <v>2016</v>
      </c>
      <c r="K660" s="175">
        <v>8</v>
      </c>
      <c r="L660" s="175">
        <v>1</v>
      </c>
      <c r="M660" s="178">
        <v>42583</v>
      </c>
      <c r="N660" s="177">
        <f t="shared" si="10"/>
        <v>42583.505659722221</v>
      </c>
      <c r="O660" s="175">
        <v>101.63200000000001</v>
      </c>
      <c r="P660" s="175">
        <v>3.701692</v>
      </c>
      <c r="Q660" s="175" t="s">
        <v>193</v>
      </c>
      <c r="AF660" s="175"/>
    </row>
    <row r="661" spans="1:32" x14ac:dyDescent="0.25">
      <c r="A661" s="175" t="s">
        <v>757</v>
      </c>
      <c r="B661" s="175" t="s">
        <v>193</v>
      </c>
      <c r="C661" s="175" t="s">
        <v>213</v>
      </c>
      <c r="D661" s="175">
        <v>20160804</v>
      </c>
      <c r="E661" s="175" t="s">
        <v>810</v>
      </c>
      <c r="F661" s="175">
        <v>35000</v>
      </c>
      <c r="G661" s="175">
        <v>100.72799999999999</v>
      </c>
      <c r="H661" s="175">
        <v>3.755836</v>
      </c>
      <c r="I661" s="175"/>
      <c r="J661" s="175">
        <v>2016</v>
      </c>
      <c r="K661" s="175">
        <v>8</v>
      </c>
      <c r="L661" s="175">
        <v>4</v>
      </c>
      <c r="M661" s="178">
        <v>42586</v>
      </c>
      <c r="N661" s="177">
        <f t="shared" si="10"/>
        <v>42586.524618055555</v>
      </c>
      <c r="O661" s="175">
        <v>100.72799999999999</v>
      </c>
      <c r="P661" s="175">
        <v>3.755836</v>
      </c>
      <c r="Q661" s="175" t="s">
        <v>193</v>
      </c>
      <c r="AF661" s="175"/>
    </row>
    <row r="662" spans="1:32" x14ac:dyDescent="0.25">
      <c r="A662" s="175" t="s">
        <v>757</v>
      </c>
      <c r="B662" s="175" t="s">
        <v>193</v>
      </c>
      <c r="C662" s="175" t="s">
        <v>213</v>
      </c>
      <c r="D662" s="175">
        <v>20160804</v>
      </c>
      <c r="E662" s="175" t="s">
        <v>811</v>
      </c>
      <c r="F662" s="175">
        <v>5000</v>
      </c>
      <c r="G662" s="175">
        <v>103.92400000000001</v>
      </c>
      <c r="H662" s="175">
        <v>3.5670320000000002</v>
      </c>
      <c r="I662" s="175"/>
      <c r="J662" s="175">
        <v>2016</v>
      </c>
      <c r="K662" s="175">
        <v>8</v>
      </c>
      <c r="L662" s="175">
        <v>4</v>
      </c>
      <c r="M662" s="178">
        <v>42586</v>
      </c>
      <c r="N662" s="177">
        <f t="shared" si="10"/>
        <v>42586.575358796297</v>
      </c>
      <c r="O662" s="175">
        <v>103.92400000000001</v>
      </c>
      <c r="P662" s="175">
        <v>3.5670320000000002</v>
      </c>
      <c r="Q662" s="175" t="s">
        <v>193</v>
      </c>
      <c r="AF662" s="175"/>
    </row>
    <row r="663" spans="1:32" x14ac:dyDescent="0.25">
      <c r="A663" s="175" t="s">
        <v>757</v>
      </c>
      <c r="B663" s="175" t="s">
        <v>193</v>
      </c>
      <c r="C663" s="175" t="s">
        <v>213</v>
      </c>
      <c r="D663" s="175">
        <v>20160804</v>
      </c>
      <c r="E663" s="175" t="s">
        <v>811</v>
      </c>
      <c r="F663" s="175">
        <v>5000</v>
      </c>
      <c r="G663" s="175">
        <v>103.92400000000001</v>
      </c>
      <c r="H663" s="175">
        <v>3.5670320000000002</v>
      </c>
      <c r="I663" s="175"/>
      <c r="J663" s="175">
        <v>2016</v>
      </c>
      <c r="K663" s="175">
        <v>8</v>
      </c>
      <c r="L663" s="175">
        <v>4</v>
      </c>
      <c r="M663" s="178">
        <v>42586</v>
      </c>
      <c r="N663" s="177">
        <f t="shared" si="10"/>
        <v>42586.575358796297</v>
      </c>
      <c r="O663" s="175">
        <v>103.92400000000001</v>
      </c>
      <c r="P663" s="175">
        <v>3.5670320000000002</v>
      </c>
      <c r="Q663" s="175" t="s">
        <v>193</v>
      </c>
      <c r="AF663" s="175"/>
    </row>
    <row r="664" spans="1:32" x14ac:dyDescent="0.25">
      <c r="A664" s="175" t="s">
        <v>757</v>
      </c>
      <c r="B664" s="175" t="s">
        <v>193</v>
      </c>
      <c r="C664" s="175" t="s">
        <v>213</v>
      </c>
      <c r="D664" s="175">
        <v>20160808</v>
      </c>
      <c r="E664" s="175" t="s">
        <v>812</v>
      </c>
      <c r="F664" s="175">
        <v>20000</v>
      </c>
      <c r="G664" s="175">
        <v>104.072771</v>
      </c>
      <c r="H664" s="175">
        <v>3.5583909999999999</v>
      </c>
      <c r="I664" s="175"/>
      <c r="J664" s="175">
        <v>2016</v>
      </c>
      <c r="K664" s="175">
        <v>8</v>
      </c>
      <c r="L664" s="175">
        <v>8</v>
      </c>
      <c r="M664" s="178">
        <v>42590</v>
      </c>
      <c r="N664" s="177">
        <f t="shared" si="10"/>
        <v>42590.480856481481</v>
      </c>
      <c r="O664" s="175">
        <v>104.072771</v>
      </c>
      <c r="P664" s="175">
        <v>3.5583909999999999</v>
      </c>
      <c r="Q664" s="175" t="s">
        <v>193</v>
      </c>
      <c r="AF664" s="175"/>
    </row>
    <row r="665" spans="1:32" x14ac:dyDescent="0.25">
      <c r="A665" s="175" t="s">
        <v>757</v>
      </c>
      <c r="B665" s="175" t="s">
        <v>193</v>
      </c>
      <c r="C665" s="175" t="s">
        <v>213</v>
      </c>
      <c r="D665" s="175">
        <v>20160808</v>
      </c>
      <c r="E665" s="175" t="s">
        <v>813</v>
      </c>
      <c r="F665" s="175">
        <v>122000</v>
      </c>
      <c r="G665" s="175">
        <v>102.64700000000001</v>
      </c>
      <c r="H665" s="175">
        <v>3.6415039999999999</v>
      </c>
      <c r="I665" s="175"/>
      <c r="J665" s="175">
        <v>2016</v>
      </c>
      <c r="K665" s="175">
        <v>8</v>
      </c>
      <c r="L665" s="175">
        <v>8</v>
      </c>
      <c r="M665" s="178">
        <v>42590</v>
      </c>
      <c r="N665" s="177">
        <f t="shared" si="10"/>
        <v>42590.505046296297</v>
      </c>
      <c r="O665" s="175">
        <v>102.64700000000001</v>
      </c>
      <c r="P665" s="175">
        <v>3.6415039999999999</v>
      </c>
      <c r="Q665" s="175" t="s">
        <v>193</v>
      </c>
      <c r="AF665" s="175"/>
    </row>
    <row r="666" spans="1:32" x14ac:dyDescent="0.25">
      <c r="A666" s="175" t="s">
        <v>757</v>
      </c>
      <c r="B666" s="175" t="s">
        <v>193</v>
      </c>
      <c r="C666" s="175" t="s">
        <v>213</v>
      </c>
      <c r="D666" s="175">
        <v>20160808</v>
      </c>
      <c r="E666" s="175" t="s">
        <v>814</v>
      </c>
      <c r="F666" s="175">
        <v>122000</v>
      </c>
      <c r="G666" s="175">
        <v>102.64700000000001</v>
      </c>
      <c r="H666" s="175">
        <v>3.6415039999999999</v>
      </c>
      <c r="I666" s="175"/>
      <c r="J666" s="175">
        <v>2016</v>
      </c>
      <c r="K666" s="175">
        <v>8</v>
      </c>
      <c r="L666" s="175">
        <v>8</v>
      </c>
      <c r="M666" s="178">
        <v>42590</v>
      </c>
      <c r="N666" s="177">
        <f t="shared" si="10"/>
        <v>42590.505069444444</v>
      </c>
      <c r="O666" s="175">
        <v>102.64700000000001</v>
      </c>
      <c r="P666" s="175">
        <v>3.6415039999999999</v>
      </c>
      <c r="Q666" s="175" t="s">
        <v>193</v>
      </c>
      <c r="AF666" s="175"/>
    </row>
    <row r="667" spans="1:32" x14ac:dyDescent="0.25">
      <c r="A667" s="175" t="s">
        <v>757</v>
      </c>
      <c r="B667" s="175" t="s">
        <v>193</v>
      </c>
      <c r="C667" s="175" t="s">
        <v>213</v>
      </c>
      <c r="D667" s="175">
        <v>20160808</v>
      </c>
      <c r="E667" s="175" t="s">
        <v>815</v>
      </c>
      <c r="F667" s="175">
        <v>122000</v>
      </c>
      <c r="G667" s="175">
        <v>102.123</v>
      </c>
      <c r="H667" s="175">
        <v>3.6724350000000001</v>
      </c>
      <c r="I667" s="175"/>
      <c r="J667" s="175">
        <v>2016</v>
      </c>
      <c r="K667" s="175">
        <v>8</v>
      </c>
      <c r="L667" s="175">
        <v>8</v>
      </c>
      <c r="M667" s="178">
        <v>42590</v>
      </c>
      <c r="N667" s="177">
        <f t="shared" si="10"/>
        <v>42590.505497685182</v>
      </c>
      <c r="O667" s="175">
        <v>102.123</v>
      </c>
      <c r="P667" s="175">
        <v>3.6724350000000001</v>
      </c>
      <c r="Q667" s="175" t="s">
        <v>193</v>
      </c>
      <c r="AF667" s="175"/>
    </row>
    <row r="668" spans="1:32" x14ac:dyDescent="0.25">
      <c r="A668" s="175" t="s">
        <v>757</v>
      </c>
      <c r="B668" s="175" t="s">
        <v>193</v>
      </c>
      <c r="C668" s="175" t="s">
        <v>213</v>
      </c>
      <c r="D668" s="175">
        <v>20160809</v>
      </c>
      <c r="E668" s="175" t="s">
        <v>816</v>
      </c>
      <c r="F668" s="175">
        <v>10000</v>
      </c>
      <c r="G668" s="175">
        <v>102.208</v>
      </c>
      <c r="H668" s="175">
        <v>3.6673900000000001</v>
      </c>
      <c r="I668" s="175"/>
      <c r="J668" s="175">
        <v>2016</v>
      </c>
      <c r="K668" s="175">
        <v>8</v>
      </c>
      <c r="L668" s="175">
        <v>9</v>
      </c>
      <c r="M668" s="178">
        <v>42591</v>
      </c>
      <c r="N668" s="177">
        <f t="shared" si="10"/>
        <v>42591.542245370372</v>
      </c>
      <c r="O668" s="175">
        <v>102.208</v>
      </c>
      <c r="P668" s="175">
        <v>3.6673900000000001</v>
      </c>
      <c r="Q668" s="175" t="s">
        <v>193</v>
      </c>
      <c r="AF668" s="175"/>
    </row>
    <row r="669" spans="1:32" x14ac:dyDescent="0.25">
      <c r="A669" s="175" t="s">
        <v>757</v>
      </c>
      <c r="B669" s="175" t="s">
        <v>193</v>
      </c>
      <c r="C669" s="175" t="s">
        <v>213</v>
      </c>
      <c r="D669" s="175">
        <v>20160809</v>
      </c>
      <c r="E669" s="175" t="s">
        <v>817</v>
      </c>
      <c r="F669" s="175">
        <v>15000</v>
      </c>
      <c r="G669" s="175">
        <v>104.2898</v>
      </c>
      <c r="H669" s="175">
        <v>3.5458509999999999</v>
      </c>
      <c r="I669" s="175"/>
      <c r="J669" s="175">
        <v>2016</v>
      </c>
      <c r="K669" s="175">
        <v>8</v>
      </c>
      <c r="L669" s="175">
        <v>9</v>
      </c>
      <c r="M669" s="178">
        <v>42591</v>
      </c>
      <c r="N669" s="177">
        <f t="shared" si="10"/>
        <v>42591.543263888889</v>
      </c>
      <c r="O669" s="175">
        <v>104.2898</v>
      </c>
      <c r="P669" s="175">
        <v>3.5458509999999999</v>
      </c>
      <c r="Q669" s="175" t="s">
        <v>193</v>
      </c>
      <c r="AF669" s="175"/>
    </row>
    <row r="670" spans="1:32" x14ac:dyDescent="0.25">
      <c r="A670" s="175" t="s">
        <v>757</v>
      </c>
      <c r="B670" s="175" t="s">
        <v>193</v>
      </c>
      <c r="C670" s="175" t="s">
        <v>213</v>
      </c>
      <c r="D670" s="175">
        <v>20160809</v>
      </c>
      <c r="E670" s="175" t="s">
        <v>818</v>
      </c>
      <c r="F670" s="175">
        <v>2000</v>
      </c>
      <c r="G670" s="175">
        <v>101.410419</v>
      </c>
      <c r="H670" s="175">
        <v>3.7148279999999998</v>
      </c>
      <c r="I670" s="175"/>
      <c r="J670" s="175">
        <v>2016</v>
      </c>
      <c r="K670" s="175">
        <v>8</v>
      </c>
      <c r="L670" s="175">
        <v>9</v>
      </c>
      <c r="M670" s="178">
        <v>42591</v>
      </c>
      <c r="N670" s="177">
        <f t="shared" si="10"/>
        <v>42591.555405092593</v>
      </c>
      <c r="O670" s="175">
        <v>101.410419</v>
      </c>
      <c r="P670" s="175">
        <v>3.7148279999999998</v>
      </c>
      <c r="Q670" s="175" t="s">
        <v>193</v>
      </c>
      <c r="AF670" s="175"/>
    </row>
    <row r="671" spans="1:32" x14ac:dyDescent="0.25">
      <c r="A671" s="175" t="s">
        <v>757</v>
      </c>
      <c r="B671" s="175" t="s">
        <v>193</v>
      </c>
      <c r="C671" s="175" t="s">
        <v>213</v>
      </c>
      <c r="D671" s="175">
        <v>20160810</v>
      </c>
      <c r="E671" s="175" t="s">
        <v>819</v>
      </c>
      <c r="F671" s="175">
        <v>10000</v>
      </c>
      <c r="G671" s="175">
        <v>101.767</v>
      </c>
      <c r="H671" s="175">
        <v>3.6935229999999999</v>
      </c>
      <c r="I671" s="175"/>
      <c r="J671" s="175">
        <v>2016</v>
      </c>
      <c r="K671" s="175">
        <v>8</v>
      </c>
      <c r="L671" s="175">
        <v>10</v>
      </c>
      <c r="M671" s="178">
        <v>42592</v>
      </c>
      <c r="N671" s="177">
        <f t="shared" si="10"/>
        <v>42592.385034722225</v>
      </c>
      <c r="O671" s="175">
        <v>101.767</v>
      </c>
      <c r="P671" s="175">
        <v>3.6935229999999999</v>
      </c>
      <c r="Q671" s="175" t="s">
        <v>193</v>
      </c>
      <c r="AF671" s="175"/>
    </row>
    <row r="672" spans="1:32" x14ac:dyDescent="0.25">
      <c r="A672" s="175" t="s">
        <v>757</v>
      </c>
      <c r="B672" s="175" t="s">
        <v>193</v>
      </c>
      <c r="C672" s="175" t="s">
        <v>213</v>
      </c>
      <c r="D672" s="175">
        <v>20160811</v>
      </c>
      <c r="E672" s="175" t="s">
        <v>820</v>
      </c>
      <c r="F672" s="175">
        <v>500000</v>
      </c>
      <c r="G672" s="175">
        <v>101.24</v>
      </c>
      <c r="H672" s="175">
        <v>3.725028</v>
      </c>
      <c r="I672" s="175"/>
      <c r="J672" s="175">
        <v>2016</v>
      </c>
      <c r="K672" s="175">
        <v>8</v>
      </c>
      <c r="L672" s="175">
        <v>11</v>
      </c>
      <c r="M672" s="178">
        <v>42593</v>
      </c>
      <c r="N672" s="177">
        <f t="shared" si="10"/>
        <v>42593.591331018521</v>
      </c>
      <c r="O672" s="175">
        <v>101.24</v>
      </c>
      <c r="P672" s="175">
        <v>3.725028</v>
      </c>
      <c r="Q672" s="175" t="s">
        <v>193</v>
      </c>
      <c r="AF672" s="175"/>
    </row>
    <row r="673" spans="1:32" x14ac:dyDescent="0.25">
      <c r="A673" s="175" t="s">
        <v>757</v>
      </c>
      <c r="B673" s="175" t="s">
        <v>193</v>
      </c>
      <c r="C673" s="175" t="s">
        <v>213</v>
      </c>
      <c r="D673" s="175">
        <v>20160812</v>
      </c>
      <c r="E673" s="175" t="s">
        <v>821</v>
      </c>
      <c r="F673" s="175">
        <v>30000</v>
      </c>
      <c r="G673" s="175">
        <v>103.38200000000001</v>
      </c>
      <c r="H673" s="175">
        <v>3.598363</v>
      </c>
      <c r="I673" s="175"/>
      <c r="J673" s="175">
        <v>2016</v>
      </c>
      <c r="K673" s="175">
        <v>8</v>
      </c>
      <c r="L673" s="175">
        <v>12</v>
      </c>
      <c r="M673" s="178">
        <v>42594</v>
      </c>
      <c r="N673" s="177">
        <f t="shared" si="10"/>
        <v>42594.43891203704</v>
      </c>
      <c r="O673" s="175">
        <v>103.38200000000001</v>
      </c>
      <c r="P673" s="175">
        <v>3.598363</v>
      </c>
      <c r="Q673" s="175" t="s">
        <v>193</v>
      </c>
      <c r="AF673" s="175"/>
    </row>
    <row r="674" spans="1:32" x14ac:dyDescent="0.25">
      <c r="A674" s="175" t="s">
        <v>757</v>
      </c>
      <c r="B674" s="175" t="s">
        <v>193</v>
      </c>
      <c r="C674" s="175" t="s">
        <v>213</v>
      </c>
      <c r="D674" s="175">
        <v>20160812</v>
      </c>
      <c r="E674" s="175" t="s">
        <v>822</v>
      </c>
      <c r="F674" s="175">
        <v>30000</v>
      </c>
      <c r="G674" s="175">
        <v>103.182</v>
      </c>
      <c r="H674" s="175">
        <v>3.6100379999999999</v>
      </c>
      <c r="I674" s="175"/>
      <c r="J674" s="175">
        <v>2016</v>
      </c>
      <c r="K674" s="175">
        <v>8</v>
      </c>
      <c r="L674" s="175">
        <v>12</v>
      </c>
      <c r="M674" s="178">
        <v>42594</v>
      </c>
      <c r="N674" s="177">
        <f t="shared" si="10"/>
        <v>42594.438923611109</v>
      </c>
      <c r="O674" s="175">
        <v>103.182</v>
      </c>
      <c r="P674" s="175">
        <v>3.6100379999999999</v>
      </c>
      <c r="Q674" s="175" t="s">
        <v>193</v>
      </c>
      <c r="AF674" s="175"/>
    </row>
    <row r="675" spans="1:32" x14ac:dyDescent="0.25">
      <c r="A675" s="175" t="s">
        <v>757</v>
      </c>
      <c r="B675" s="175" t="s">
        <v>193</v>
      </c>
      <c r="C675" s="175" t="s">
        <v>213</v>
      </c>
      <c r="D675" s="175">
        <v>20160812</v>
      </c>
      <c r="E675" s="175" t="s">
        <v>823</v>
      </c>
      <c r="F675" s="175">
        <v>5000</v>
      </c>
      <c r="G675" s="175">
        <v>102.878</v>
      </c>
      <c r="H675" s="175">
        <v>3.62784</v>
      </c>
      <c r="I675" s="175"/>
      <c r="J675" s="175">
        <v>2016</v>
      </c>
      <c r="K675" s="175">
        <v>8</v>
      </c>
      <c r="L675" s="175">
        <v>12</v>
      </c>
      <c r="M675" s="178">
        <v>42594</v>
      </c>
      <c r="N675" s="177">
        <f t="shared" si="10"/>
        <v>42594.590694444443</v>
      </c>
      <c r="O675" s="175">
        <v>102.878</v>
      </c>
      <c r="P675" s="175">
        <v>3.62784</v>
      </c>
      <c r="Q675" s="175" t="s">
        <v>193</v>
      </c>
      <c r="AF675" s="175"/>
    </row>
    <row r="676" spans="1:32" x14ac:dyDescent="0.25">
      <c r="A676" s="175" t="s">
        <v>757</v>
      </c>
      <c r="B676" s="175" t="s">
        <v>193</v>
      </c>
      <c r="C676" s="175" t="s">
        <v>213</v>
      </c>
      <c r="D676" s="175">
        <v>20160812</v>
      </c>
      <c r="E676" s="175" t="s">
        <v>824</v>
      </c>
      <c r="F676" s="175">
        <v>3000</v>
      </c>
      <c r="G676" s="175">
        <v>104.803065</v>
      </c>
      <c r="H676" s="175">
        <v>3.5162650000000002</v>
      </c>
      <c r="I676" s="175"/>
      <c r="J676" s="175">
        <v>2016</v>
      </c>
      <c r="K676" s="175">
        <v>8</v>
      </c>
      <c r="L676" s="175">
        <v>12</v>
      </c>
      <c r="M676" s="178">
        <v>42594</v>
      </c>
      <c r="N676" s="177">
        <f t="shared" si="10"/>
        <v>42594.592604166668</v>
      </c>
      <c r="O676" s="175">
        <v>104.803065</v>
      </c>
      <c r="P676" s="175">
        <v>3.5162650000000002</v>
      </c>
      <c r="Q676" s="175" t="s">
        <v>193</v>
      </c>
      <c r="AF676" s="175"/>
    </row>
    <row r="677" spans="1:32" x14ac:dyDescent="0.25">
      <c r="A677" s="175" t="s">
        <v>757</v>
      </c>
      <c r="B677" s="175" t="s">
        <v>193</v>
      </c>
      <c r="C677" s="175" t="s">
        <v>213</v>
      </c>
      <c r="D677" s="175">
        <v>20160815</v>
      </c>
      <c r="E677" s="175" t="s">
        <v>825</v>
      </c>
      <c r="F677" s="175">
        <v>4000</v>
      </c>
      <c r="G677" s="175">
        <v>104.50612599999999</v>
      </c>
      <c r="H677" s="175">
        <v>3.533277</v>
      </c>
      <c r="I677" s="175"/>
      <c r="J677" s="175">
        <v>2016</v>
      </c>
      <c r="K677" s="175">
        <v>8</v>
      </c>
      <c r="L677" s="175">
        <v>15</v>
      </c>
      <c r="M677" s="178">
        <v>42597</v>
      </c>
      <c r="N677" s="177">
        <f t="shared" si="10"/>
        <v>42597.511921296296</v>
      </c>
      <c r="O677" s="175">
        <v>104.50612599999999</v>
      </c>
      <c r="P677" s="175">
        <v>3.533277</v>
      </c>
      <c r="Q677" s="175" t="s">
        <v>193</v>
      </c>
      <c r="AF677" s="175"/>
    </row>
    <row r="678" spans="1:32" x14ac:dyDescent="0.25">
      <c r="A678" s="175" t="s">
        <v>757</v>
      </c>
      <c r="B678" s="175" t="s">
        <v>193</v>
      </c>
      <c r="C678" s="175" t="s">
        <v>213</v>
      </c>
      <c r="D678" s="175">
        <v>20160815</v>
      </c>
      <c r="E678" s="175" t="s">
        <v>826</v>
      </c>
      <c r="F678" s="175">
        <v>15000</v>
      </c>
      <c r="G678" s="175">
        <v>104.16</v>
      </c>
      <c r="H678" s="175">
        <v>3.553213</v>
      </c>
      <c r="I678" s="175"/>
      <c r="J678" s="175">
        <v>2016</v>
      </c>
      <c r="K678" s="175">
        <v>8</v>
      </c>
      <c r="L678" s="175">
        <v>15</v>
      </c>
      <c r="M678" s="178">
        <v>42597</v>
      </c>
      <c r="N678" s="177">
        <f t="shared" si="10"/>
        <v>42597.645092592589</v>
      </c>
      <c r="O678" s="175">
        <v>104.16</v>
      </c>
      <c r="P678" s="175">
        <v>3.553213</v>
      </c>
      <c r="Q678" s="175" t="s">
        <v>193</v>
      </c>
      <c r="AF678" s="175"/>
    </row>
    <row r="679" spans="1:32" x14ac:dyDescent="0.25">
      <c r="A679" s="175" t="s">
        <v>757</v>
      </c>
      <c r="B679" s="175" t="s">
        <v>193</v>
      </c>
      <c r="C679" s="175" t="s">
        <v>213</v>
      </c>
      <c r="D679" s="175">
        <v>20160815</v>
      </c>
      <c r="E679" s="175" t="s">
        <v>826</v>
      </c>
      <c r="F679" s="175">
        <v>15000</v>
      </c>
      <c r="G679" s="175">
        <v>102.875</v>
      </c>
      <c r="H679" s="175">
        <v>3.6280009999999998</v>
      </c>
      <c r="I679" s="175"/>
      <c r="J679" s="175">
        <v>2016</v>
      </c>
      <c r="K679" s="175">
        <v>8</v>
      </c>
      <c r="L679" s="175">
        <v>15</v>
      </c>
      <c r="M679" s="178">
        <v>42597</v>
      </c>
      <c r="N679" s="177">
        <f t="shared" si="10"/>
        <v>42597.645092592589</v>
      </c>
      <c r="O679" s="175">
        <v>102.875</v>
      </c>
      <c r="P679" s="175">
        <v>3.6280009999999998</v>
      </c>
      <c r="Q679" s="175" t="s">
        <v>193</v>
      </c>
      <c r="AF679" s="175"/>
    </row>
    <row r="680" spans="1:32" x14ac:dyDescent="0.25">
      <c r="A680" s="175" t="s">
        <v>757</v>
      </c>
      <c r="B680" s="175" t="s">
        <v>193</v>
      </c>
      <c r="C680" s="175" t="s">
        <v>213</v>
      </c>
      <c r="D680" s="175">
        <v>20160816</v>
      </c>
      <c r="E680" s="175" t="s">
        <v>827</v>
      </c>
      <c r="F680" s="175">
        <v>15000</v>
      </c>
      <c r="G680" s="175">
        <v>101.10599999999999</v>
      </c>
      <c r="H680" s="175">
        <v>3.7330009999999998</v>
      </c>
      <c r="I680" s="175"/>
      <c r="J680" s="175">
        <v>2016</v>
      </c>
      <c r="K680" s="175">
        <v>8</v>
      </c>
      <c r="L680" s="175">
        <v>16</v>
      </c>
      <c r="M680" s="178">
        <v>42598</v>
      </c>
      <c r="N680" s="177">
        <f t="shared" si="10"/>
        <v>42598.406145833331</v>
      </c>
      <c r="O680" s="175">
        <v>101.10599999999999</v>
      </c>
      <c r="P680" s="175">
        <v>3.7330009999999998</v>
      </c>
      <c r="Q680" s="175" t="s">
        <v>193</v>
      </c>
      <c r="AF680" s="175"/>
    </row>
    <row r="681" spans="1:32" x14ac:dyDescent="0.25">
      <c r="A681" s="175" t="s">
        <v>757</v>
      </c>
      <c r="B681" s="175" t="s">
        <v>193</v>
      </c>
      <c r="C681" s="175" t="s">
        <v>213</v>
      </c>
      <c r="D681" s="175">
        <v>20160816</v>
      </c>
      <c r="E681" s="175" t="s">
        <v>827</v>
      </c>
      <c r="F681" s="175">
        <v>15000</v>
      </c>
      <c r="G681" s="175">
        <v>101.206</v>
      </c>
      <c r="H681" s="175">
        <v>3.7269990000000002</v>
      </c>
      <c r="I681" s="175"/>
      <c r="J681" s="175">
        <v>2016</v>
      </c>
      <c r="K681" s="175">
        <v>8</v>
      </c>
      <c r="L681" s="175">
        <v>16</v>
      </c>
      <c r="M681" s="178">
        <v>42598</v>
      </c>
      <c r="N681" s="177">
        <f t="shared" si="10"/>
        <v>42598.406145833331</v>
      </c>
      <c r="O681" s="175">
        <v>101.206</v>
      </c>
      <c r="P681" s="175">
        <v>3.7269990000000002</v>
      </c>
      <c r="Q681" s="175" t="s">
        <v>193</v>
      </c>
      <c r="AF681" s="175"/>
    </row>
    <row r="682" spans="1:32" x14ac:dyDescent="0.25">
      <c r="A682" s="175" t="s">
        <v>757</v>
      </c>
      <c r="B682" s="175" t="s">
        <v>193</v>
      </c>
      <c r="C682" s="175" t="s">
        <v>213</v>
      </c>
      <c r="D682" s="175">
        <v>20160816</v>
      </c>
      <c r="E682" s="175" t="s">
        <v>827</v>
      </c>
      <c r="F682" s="175">
        <v>15000</v>
      </c>
      <c r="G682" s="175">
        <v>101.206</v>
      </c>
      <c r="H682" s="175">
        <v>3.7269990000000002</v>
      </c>
      <c r="I682" s="175"/>
      <c r="J682" s="175">
        <v>2016</v>
      </c>
      <c r="K682" s="175">
        <v>8</v>
      </c>
      <c r="L682" s="175">
        <v>16</v>
      </c>
      <c r="M682" s="178">
        <v>42598</v>
      </c>
      <c r="N682" s="177">
        <f t="shared" si="10"/>
        <v>42598.406145833331</v>
      </c>
      <c r="O682" s="175">
        <v>101.206</v>
      </c>
      <c r="P682" s="175">
        <v>3.7269990000000002</v>
      </c>
      <c r="Q682" s="175" t="s">
        <v>193</v>
      </c>
      <c r="AF682" s="175"/>
    </row>
    <row r="683" spans="1:32" x14ac:dyDescent="0.25">
      <c r="A683" s="175" t="s">
        <v>757</v>
      </c>
      <c r="B683" s="175" t="s">
        <v>193</v>
      </c>
      <c r="C683" s="175" t="s">
        <v>213</v>
      </c>
      <c r="D683" s="175">
        <v>20160816</v>
      </c>
      <c r="E683" s="175" t="s">
        <v>828</v>
      </c>
      <c r="F683" s="175">
        <v>5000</v>
      </c>
      <c r="G683" s="175">
        <v>102.96</v>
      </c>
      <c r="H683" s="175">
        <v>3.6230000000000002</v>
      </c>
      <c r="I683" s="175"/>
      <c r="J683" s="175">
        <v>2016</v>
      </c>
      <c r="K683" s="175">
        <v>8</v>
      </c>
      <c r="L683" s="175">
        <v>16</v>
      </c>
      <c r="M683" s="178">
        <v>42598</v>
      </c>
      <c r="N683" s="177">
        <f t="shared" si="10"/>
        <v>42598.458194444444</v>
      </c>
      <c r="O683" s="175">
        <v>102.96</v>
      </c>
      <c r="P683" s="175">
        <v>3.6230000000000002</v>
      </c>
      <c r="Q683" s="175" t="s">
        <v>193</v>
      </c>
      <c r="AF683" s="175"/>
    </row>
    <row r="684" spans="1:32" x14ac:dyDescent="0.25">
      <c r="A684" s="175" t="s">
        <v>757</v>
      </c>
      <c r="B684" s="175" t="s">
        <v>193</v>
      </c>
      <c r="C684" s="175" t="s">
        <v>213</v>
      </c>
      <c r="D684" s="175">
        <v>20160816</v>
      </c>
      <c r="E684" s="175" t="s">
        <v>829</v>
      </c>
      <c r="F684" s="175">
        <v>5000</v>
      </c>
      <c r="G684" s="175">
        <v>105.061228</v>
      </c>
      <c r="H684" s="175">
        <v>3.5014620000000001</v>
      </c>
      <c r="I684" s="175"/>
      <c r="J684" s="175">
        <v>2016</v>
      </c>
      <c r="K684" s="175">
        <v>8</v>
      </c>
      <c r="L684" s="175">
        <v>16</v>
      </c>
      <c r="M684" s="178">
        <v>42598</v>
      </c>
      <c r="N684" s="177">
        <f t="shared" si="10"/>
        <v>42598.458773148152</v>
      </c>
      <c r="O684" s="175">
        <v>105.061228</v>
      </c>
      <c r="P684" s="175">
        <v>3.5014620000000001</v>
      </c>
      <c r="Q684" s="175" t="s">
        <v>193</v>
      </c>
      <c r="AF684" s="175"/>
    </row>
    <row r="685" spans="1:32" x14ac:dyDescent="0.25">
      <c r="A685" s="175" t="s">
        <v>757</v>
      </c>
      <c r="B685" s="175" t="s">
        <v>193</v>
      </c>
      <c r="C685" s="175" t="s">
        <v>213</v>
      </c>
      <c r="D685" s="175">
        <v>20160816</v>
      </c>
      <c r="E685" s="175" t="s">
        <v>830</v>
      </c>
      <c r="F685" s="175">
        <v>100000</v>
      </c>
      <c r="G685" s="175">
        <v>101.206</v>
      </c>
      <c r="H685" s="175">
        <v>3.7269990000000002</v>
      </c>
      <c r="I685" s="175"/>
      <c r="J685" s="175">
        <v>2016</v>
      </c>
      <c r="K685" s="175">
        <v>8</v>
      </c>
      <c r="L685" s="175">
        <v>16</v>
      </c>
      <c r="M685" s="178">
        <v>42598</v>
      </c>
      <c r="N685" s="177">
        <f t="shared" si="10"/>
        <v>42598.507013888891</v>
      </c>
      <c r="O685" s="175">
        <v>101.206</v>
      </c>
      <c r="P685" s="175">
        <v>3.7269990000000002</v>
      </c>
      <c r="Q685" s="175" t="s">
        <v>193</v>
      </c>
      <c r="AF685" s="175"/>
    </row>
    <row r="686" spans="1:32" x14ac:dyDescent="0.25">
      <c r="A686" s="175" t="s">
        <v>757</v>
      </c>
      <c r="B686" s="175" t="s">
        <v>193</v>
      </c>
      <c r="C686" s="175" t="s">
        <v>213</v>
      </c>
      <c r="D686" s="175">
        <v>20160816</v>
      </c>
      <c r="E686" s="175" t="s">
        <v>831</v>
      </c>
      <c r="F686" s="175">
        <v>30000</v>
      </c>
      <c r="G686" s="175">
        <v>103.131</v>
      </c>
      <c r="H686" s="175">
        <v>3.6129869999999999</v>
      </c>
      <c r="I686" s="175"/>
      <c r="J686" s="175">
        <v>2016</v>
      </c>
      <c r="K686" s="175">
        <v>8</v>
      </c>
      <c r="L686" s="175">
        <v>16</v>
      </c>
      <c r="M686" s="178">
        <v>42598</v>
      </c>
      <c r="N686" s="177">
        <f t="shared" si="10"/>
        <v>42598.555671296293</v>
      </c>
      <c r="O686" s="175">
        <v>103.131</v>
      </c>
      <c r="P686" s="175">
        <v>3.6129869999999999</v>
      </c>
      <c r="Q686" s="175" t="s">
        <v>193</v>
      </c>
      <c r="AF686" s="175"/>
    </row>
    <row r="687" spans="1:32" x14ac:dyDescent="0.25">
      <c r="A687" s="175" t="s">
        <v>757</v>
      </c>
      <c r="B687" s="175" t="s">
        <v>193</v>
      </c>
      <c r="C687" s="175" t="s">
        <v>213</v>
      </c>
      <c r="D687" s="175">
        <v>20160816</v>
      </c>
      <c r="E687" s="175" t="s">
        <v>832</v>
      </c>
      <c r="F687" s="175">
        <v>30000</v>
      </c>
      <c r="G687" s="175">
        <v>105.23571800000001</v>
      </c>
      <c r="H687" s="175">
        <v>3.491514</v>
      </c>
      <c r="I687" s="175"/>
      <c r="J687" s="175">
        <v>2016</v>
      </c>
      <c r="K687" s="175">
        <v>8</v>
      </c>
      <c r="L687" s="175">
        <v>16</v>
      </c>
      <c r="M687" s="178">
        <v>42598</v>
      </c>
      <c r="N687" s="177">
        <f t="shared" si="10"/>
        <v>42598.556261574071</v>
      </c>
      <c r="O687" s="175">
        <v>105.23571800000001</v>
      </c>
      <c r="P687" s="175">
        <v>3.491514</v>
      </c>
      <c r="Q687" s="175" t="s">
        <v>193</v>
      </c>
      <c r="AF687" s="175"/>
    </row>
    <row r="688" spans="1:32" x14ac:dyDescent="0.25">
      <c r="A688" s="175" t="s">
        <v>757</v>
      </c>
      <c r="B688" s="175" t="s">
        <v>193</v>
      </c>
      <c r="C688" s="175" t="s">
        <v>213</v>
      </c>
      <c r="D688" s="175">
        <v>20160816</v>
      </c>
      <c r="E688" s="175" t="s">
        <v>833</v>
      </c>
      <c r="F688" s="175">
        <v>10000</v>
      </c>
      <c r="G688" s="175">
        <v>101.197</v>
      </c>
      <c r="H688" s="175">
        <v>3.7275390000000002</v>
      </c>
      <c r="I688" s="175"/>
      <c r="J688" s="175">
        <v>2016</v>
      </c>
      <c r="K688" s="175">
        <v>8</v>
      </c>
      <c r="L688" s="175">
        <v>16</v>
      </c>
      <c r="M688" s="178">
        <v>42598</v>
      </c>
      <c r="N688" s="177">
        <f t="shared" si="10"/>
        <v>42598.612534722219</v>
      </c>
      <c r="O688" s="175">
        <v>101.197</v>
      </c>
      <c r="P688" s="175">
        <v>3.7275390000000002</v>
      </c>
      <c r="Q688" s="175" t="s">
        <v>193</v>
      </c>
      <c r="AF688" s="175"/>
    </row>
    <row r="689" spans="1:32" x14ac:dyDescent="0.25">
      <c r="A689" s="175" t="s">
        <v>757</v>
      </c>
      <c r="B689" s="175" t="s">
        <v>193</v>
      </c>
      <c r="C689" s="175" t="s">
        <v>213</v>
      </c>
      <c r="D689" s="175">
        <v>20160816</v>
      </c>
      <c r="E689" s="175" t="s">
        <v>833</v>
      </c>
      <c r="F689" s="175">
        <v>10000</v>
      </c>
      <c r="G689" s="175">
        <v>101.09699999999999</v>
      </c>
      <c r="H689" s="175">
        <v>3.7335410000000002</v>
      </c>
      <c r="I689" s="175"/>
      <c r="J689" s="175">
        <v>2016</v>
      </c>
      <c r="K689" s="175">
        <v>8</v>
      </c>
      <c r="L689" s="175">
        <v>16</v>
      </c>
      <c r="M689" s="178">
        <v>42598</v>
      </c>
      <c r="N689" s="177">
        <f t="shared" si="10"/>
        <v>42598.612534722219</v>
      </c>
      <c r="O689" s="175">
        <v>101.09699999999999</v>
      </c>
      <c r="P689" s="175">
        <v>3.7335410000000002</v>
      </c>
      <c r="Q689" s="175" t="s">
        <v>193</v>
      </c>
      <c r="AF689" s="175"/>
    </row>
    <row r="690" spans="1:32" x14ac:dyDescent="0.25">
      <c r="A690" s="175" t="s">
        <v>757</v>
      </c>
      <c r="B690" s="175" t="s">
        <v>193</v>
      </c>
      <c r="C690" s="175" t="s">
        <v>213</v>
      </c>
      <c r="D690" s="175">
        <v>20160816</v>
      </c>
      <c r="E690" s="175" t="s">
        <v>833</v>
      </c>
      <c r="F690" s="175">
        <v>10000</v>
      </c>
      <c r="G690" s="175">
        <v>101.197</v>
      </c>
      <c r="H690" s="175">
        <v>3.7275390000000002</v>
      </c>
      <c r="I690" s="175"/>
      <c r="J690" s="175">
        <v>2016</v>
      </c>
      <c r="K690" s="175">
        <v>8</v>
      </c>
      <c r="L690" s="175">
        <v>16</v>
      </c>
      <c r="M690" s="178">
        <v>42598</v>
      </c>
      <c r="N690" s="177">
        <f t="shared" si="10"/>
        <v>42598.612534722219</v>
      </c>
      <c r="O690" s="175">
        <v>101.197</v>
      </c>
      <c r="P690" s="175">
        <v>3.7275390000000002</v>
      </c>
      <c r="Q690" s="175" t="s">
        <v>193</v>
      </c>
      <c r="AF690" s="175"/>
    </row>
    <row r="691" spans="1:32" x14ac:dyDescent="0.25">
      <c r="A691" s="175" t="s">
        <v>757</v>
      </c>
      <c r="B691" s="175" t="s">
        <v>193</v>
      </c>
      <c r="C691" s="175" t="s">
        <v>213</v>
      </c>
      <c r="D691" s="175">
        <v>20160817</v>
      </c>
      <c r="E691" s="175" t="s">
        <v>834</v>
      </c>
      <c r="F691" s="175">
        <v>30000</v>
      </c>
      <c r="G691" s="175">
        <v>100.723</v>
      </c>
      <c r="H691" s="175">
        <v>3.7560370000000001</v>
      </c>
      <c r="I691" s="175"/>
      <c r="J691" s="175">
        <v>2016</v>
      </c>
      <c r="K691" s="175">
        <v>8</v>
      </c>
      <c r="L691" s="175">
        <v>17</v>
      </c>
      <c r="M691" s="178">
        <v>42599</v>
      </c>
      <c r="N691" s="177">
        <f t="shared" si="10"/>
        <v>42599.578900462962</v>
      </c>
      <c r="O691" s="175">
        <v>100.723</v>
      </c>
      <c r="P691" s="175">
        <v>3.7560370000000001</v>
      </c>
      <c r="Q691" s="175" t="s">
        <v>193</v>
      </c>
      <c r="AF691" s="175"/>
    </row>
    <row r="692" spans="1:32" x14ac:dyDescent="0.25">
      <c r="A692" s="175" t="s">
        <v>757</v>
      </c>
      <c r="B692" s="175" t="s">
        <v>193</v>
      </c>
      <c r="C692" s="175" t="s">
        <v>213</v>
      </c>
      <c r="D692" s="175">
        <v>20160817</v>
      </c>
      <c r="E692" s="175" t="s">
        <v>835</v>
      </c>
      <c r="F692" s="175">
        <v>30000</v>
      </c>
      <c r="G692" s="175">
        <v>100.723</v>
      </c>
      <c r="H692" s="175">
        <v>3.7560370000000001</v>
      </c>
      <c r="I692" s="175"/>
      <c r="J692" s="175">
        <v>2016</v>
      </c>
      <c r="K692" s="175">
        <v>8</v>
      </c>
      <c r="L692" s="175">
        <v>17</v>
      </c>
      <c r="M692" s="178">
        <v>42599</v>
      </c>
      <c r="N692" s="177">
        <f t="shared" si="10"/>
        <v>42599.578912037039</v>
      </c>
      <c r="O692" s="175">
        <v>100.723</v>
      </c>
      <c r="P692" s="175">
        <v>3.7560370000000001</v>
      </c>
      <c r="Q692" s="175" t="s">
        <v>193</v>
      </c>
      <c r="AF692" s="175"/>
    </row>
    <row r="693" spans="1:32" x14ac:dyDescent="0.25">
      <c r="A693" s="175" t="s">
        <v>757</v>
      </c>
      <c r="B693" s="175" t="s">
        <v>193</v>
      </c>
      <c r="C693" s="175" t="s">
        <v>213</v>
      </c>
      <c r="D693" s="175">
        <v>20160818</v>
      </c>
      <c r="E693" s="175" t="s">
        <v>836</v>
      </c>
      <c r="F693" s="175">
        <v>5000</v>
      </c>
      <c r="G693" s="175">
        <v>101.73399999999999</v>
      </c>
      <c r="H693" s="175">
        <v>3.695398</v>
      </c>
      <c r="I693" s="175"/>
      <c r="J693" s="175">
        <v>2016</v>
      </c>
      <c r="K693" s="175">
        <v>8</v>
      </c>
      <c r="L693" s="175">
        <v>18</v>
      </c>
      <c r="M693" s="178">
        <v>42600</v>
      </c>
      <c r="N693" s="177">
        <f t="shared" si="10"/>
        <v>42600.593831018516</v>
      </c>
      <c r="O693" s="175">
        <v>101.73399999999999</v>
      </c>
      <c r="P693" s="175">
        <v>3.695398</v>
      </c>
      <c r="Q693" s="175" t="s">
        <v>193</v>
      </c>
      <c r="AF693" s="175"/>
    </row>
    <row r="694" spans="1:32" x14ac:dyDescent="0.25">
      <c r="A694" s="175" t="s">
        <v>757</v>
      </c>
      <c r="B694" s="175" t="s">
        <v>193</v>
      </c>
      <c r="C694" s="175" t="s">
        <v>213</v>
      </c>
      <c r="D694" s="175">
        <v>20160818</v>
      </c>
      <c r="E694" s="175" t="s">
        <v>836</v>
      </c>
      <c r="F694" s="175">
        <v>5000</v>
      </c>
      <c r="G694" s="175">
        <v>101.834</v>
      </c>
      <c r="H694" s="175">
        <v>3.6894439999999999</v>
      </c>
      <c r="I694" s="175"/>
      <c r="J694" s="175">
        <v>2016</v>
      </c>
      <c r="K694" s="175">
        <v>8</v>
      </c>
      <c r="L694" s="175">
        <v>18</v>
      </c>
      <c r="M694" s="178">
        <v>42600</v>
      </c>
      <c r="N694" s="177">
        <f t="shared" si="10"/>
        <v>42600.593831018516</v>
      </c>
      <c r="O694" s="175">
        <v>101.834</v>
      </c>
      <c r="P694" s="175">
        <v>3.6894439999999999</v>
      </c>
      <c r="Q694" s="175" t="s">
        <v>193</v>
      </c>
      <c r="AF694" s="175"/>
    </row>
    <row r="695" spans="1:32" x14ac:dyDescent="0.25">
      <c r="A695" s="175" t="s">
        <v>757</v>
      </c>
      <c r="B695" s="175" t="s">
        <v>193</v>
      </c>
      <c r="C695" s="175" t="s">
        <v>213</v>
      </c>
      <c r="D695" s="175">
        <v>20160818</v>
      </c>
      <c r="E695" s="175" t="s">
        <v>836</v>
      </c>
      <c r="F695" s="175">
        <v>5000</v>
      </c>
      <c r="G695" s="175">
        <v>101.834</v>
      </c>
      <c r="H695" s="175">
        <v>3.6894439999999999</v>
      </c>
      <c r="I695" s="175"/>
      <c r="J695" s="175">
        <v>2016</v>
      </c>
      <c r="K695" s="175">
        <v>8</v>
      </c>
      <c r="L695" s="175">
        <v>18</v>
      </c>
      <c r="M695" s="178">
        <v>42600</v>
      </c>
      <c r="N695" s="177">
        <f t="shared" si="10"/>
        <v>42600.593831018516</v>
      </c>
      <c r="O695" s="175">
        <v>101.834</v>
      </c>
      <c r="P695" s="175">
        <v>3.6894439999999999</v>
      </c>
      <c r="Q695" s="175" t="s">
        <v>193</v>
      </c>
      <c r="AF695" s="175"/>
    </row>
    <row r="696" spans="1:32" x14ac:dyDescent="0.25">
      <c r="A696" s="175" t="s">
        <v>757</v>
      </c>
      <c r="B696" s="175" t="s">
        <v>193</v>
      </c>
      <c r="C696" s="175" t="s">
        <v>213</v>
      </c>
      <c r="D696" s="175">
        <v>20160819</v>
      </c>
      <c r="E696" s="175" t="s">
        <v>837</v>
      </c>
      <c r="F696" s="175">
        <v>5000</v>
      </c>
      <c r="G696" s="175">
        <v>102.908</v>
      </c>
      <c r="H696" s="175">
        <v>3.625972</v>
      </c>
      <c r="I696" s="175"/>
      <c r="J696" s="175">
        <v>2016</v>
      </c>
      <c r="K696" s="175">
        <v>8</v>
      </c>
      <c r="L696" s="175">
        <v>19</v>
      </c>
      <c r="M696" s="178">
        <v>42601</v>
      </c>
      <c r="N696" s="177">
        <f t="shared" si="10"/>
        <v>42601.524456018517</v>
      </c>
      <c r="O696" s="175">
        <v>102.908</v>
      </c>
      <c r="P696" s="175">
        <v>3.625972</v>
      </c>
      <c r="Q696" s="175" t="s">
        <v>193</v>
      </c>
      <c r="AF696" s="175"/>
    </row>
    <row r="697" spans="1:32" x14ac:dyDescent="0.25">
      <c r="A697" s="175" t="s">
        <v>757</v>
      </c>
      <c r="B697" s="175" t="s">
        <v>193</v>
      </c>
      <c r="C697" s="175" t="s">
        <v>213</v>
      </c>
      <c r="D697" s="175">
        <v>20160819</v>
      </c>
      <c r="E697" s="175" t="s">
        <v>497</v>
      </c>
      <c r="F697" s="175">
        <v>5000</v>
      </c>
      <c r="G697" s="175">
        <v>105.008167</v>
      </c>
      <c r="H697" s="175">
        <v>3.5043769999999999</v>
      </c>
      <c r="I697" s="175"/>
      <c r="J697" s="175">
        <v>2016</v>
      </c>
      <c r="K697" s="175">
        <v>8</v>
      </c>
      <c r="L697" s="175">
        <v>19</v>
      </c>
      <c r="M697" s="178">
        <v>42601</v>
      </c>
      <c r="N697" s="177">
        <f t="shared" si="10"/>
        <v>42601.525370370371</v>
      </c>
      <c r="O697" s="175">
        <v>105.008167</v>
      </c>
      <c r="P697" s="175">
        <v>3.5043769999999999</v>
      </c>
      <c r="Q697" s="175" t="s">
        <v>193</v>
      </c>
      <c r="AF697" s="175"/>
    </row>
    <row r="698" spans="1:32" x14ac:dyDescent="0.25">
      <c r="A698" s="175" t="s">
        <v>757</v>
      </c>
      <c r="B698" s="175" t="s">
        <v>193</v>
      </c>
      <c r="C698" s="175" t="s">
        <v>213</v>
      </c>
      <c r="D698" s="175">
        <v>20160822</v>
      </c>
      <c r="E698" s="175" t="s">
        <v>838</v>
      </c>
      <c r="F698" s="175">
        <v>10000</v>
      </c>
      <c r="G698" s="175">
        <v>101.27500000000001</v>
      </c>
      <c r="H698" s="175">
        <v>3.7228059999999998</v>
      </c>
      <c r="I698" s="175"/>
      <c r="J698" s="175">
        <v>2016</v>
      </c>
      <c r="K698" s="175">
        <v>8</v>
      </c>
      <c r="L698" s="175">
        <v>22</v>
      </c>
      <c r="M698" s="178">
        <v>42604</v>
      </c>
      <c r="N698" s="177">
        <f t="shared" si="10"/>
        <v>42604.401342592595</v>
      </c>
      <c r="O698" s="175">
        <v>101.27500000000001</v>
      </c>
      <c r="P698" s="175">
        <v>3.7228059999999998</v>
      </c>
      <c r="Q698" s="175" t="s">
        <v>193</v>
      </c>
      <c r="AF698" s="175"/>
    </row>
    <row r="699" spans="1:32" x14ac:dyDescent="0.25">
      <c r="A699" s="175" t="s">
        <v>757</v>
      </c>
      <c r="B699" s="175" t="s">
        <v>193</v>
      </c>
      <c r="C699" s="175" t="s">
        <v>213</v>
      </c>
      <c r="D699" s="175">
        <v>20160822</v>
      </c>
      <c r="E699" s="175" t="s">
        <v>839</v>
      </c>
      <c r="F699" s="175">
        <v>10000</v>
      </c>
      <c r="G699" s="175">
        <v>100.76900000000001</v>
      </c>
      <c r="H699" s="175">
        <v>3.7532380000000001</v>
      </c>
      <c r="I699" s="175"/>
      <c r="J699" s="175">
        <v>2016</v>
      </c>
      <c r="K699" s="175">
        <v>8</v>
      </c>
      <c r="L699" s="175">
        <v>22</v>
      </c>
      <c r="M699" s="178">
        <v>42604</v>
      </c>
      <c r="N699" s="177">
        <f t="shared" si="10"/>
        <v>42604.401365740741</v>
      </c>
      <c r="O699" s="175">
        <v>100.76900000000001</v>
      </c>
      <c r="P699" s="175">
        <v>3.7532380000000001</v>
      </c>
      <c r="Q699" s="175" t="s">
        <v>193</v>
      </c>
      <c r="AF699" s="175"/>
    </row>
    <row r="700" spans="1:32" x14ac:dyDescent="0.25">
      <c r="A700" s="175" t="s">
        <v>757</v>
      </c>
      <c r="B700" s="175" t="s">
        <v>193</v>
      </c>
      <c r="C700" s="175" t="s">
        <v>213</v>
      </c>
      <c r="D700" s="175">
        <v>20160822</v>
      </c>
      <c r="E700" s="175" t="s">
        <v>840</v>
      </c>
      <c r="F700" s="175">
        <v>2000</v>
      </c>
      <c r="G700" s="175">
        <v>103.649</v>
      </c>
      <c r="H700" s="175">
        <v>3.5826799999999999</v>
      </c>
      <c r="I700" s="175"/>
      <c r="J700" s="175">
        <v>2016</v>
      </c>
      <c r="K700" s="175">
        <v>8</v>
      </c>
      <c r="L700" s="175">
        <v>22</v>
      </c>
      <c r="M700" s="178">
        <v>42604</v>
      </c>
      <c r="N700" s="177">
        <f t="shared" si="10"/>
        <v>42604.684004629627</v>
      </c>
      <c r="O700" s="175">
        <v>103.649</v>
      </c>
      <c r="P700" s="175">
        <v>3.5826799999999999</v>
      </c>
      <c r="Q700" s="175" t="s">
        <v>193</v>
      </c>
      <c r="AF700" s="175"/>
    </row>
    <row r="701" spans="1:32" x14ac:dyDescent="0.25">
      <c r="A701" s="175" t="s">
        <v>757</v>
      </c>
      <c r="B701" s="175" t="s">
        <v>193</v>
      </c>
      <c r="C701" s="175" t="s">
        <v>213</v>
      </c>
      <c r="D701" s="175">
        <v>20160822</v>
      </c>
      <c r="E701" s="175" t="s">
        <v>841</v>
      </c>
      <c r="F701" s="175">
        <v>2000</v>
      </c>
      <c r="G701" s="175">
        <v>105.76429</v>
      </c>
      <c r="H701" s="175">
        <v>3.4613580000000002</v>
      </c>
      <c r="I701" s="175"/>
      <c r="J701" s="175">
        <v>2016</v>
      </c>
      <c r="K701" s="175">
        <v>8</v>
      </c>
      <c r="L701" s="175">
        <v>22</v>
      </c>
      <c r="M701" s="178">
        <v>42604</v>
      </c>
      <c r="N701" s="177">
        <f t="shared" si="10"/>
        <v>42604.68482638889</v>
      </c>
      <c r="O701" s="175">
        <v>105.76429</v>
      </c>
      <c r="P701" s="175">
        <v>3.4613580000000002</v>
      </c>
      <c r="Q701" s="175" t="s">
        <v>193</v>
      </c>
      <c r="AF701" s="175"/>
    </row>
    <row r="702" spans="1:32" x14ac:dyDescent="0.25">
      <c r="A702" s="175" t="s">
        <v>757</v>
      </c>
      <c r="B702" s="175" t="s">
        <v>193</v>
      </c>
      <c r="C702" s="175" t="s">
        <v>213</v>
      </c>
      <c r="D702" s="175">
        <v>20160831</v>
      </c>
      <c r="E702" s="175" t="s">
        <v>842</v>
      </c>
      <c r="F702" s="175">
        <v>10000</v>
      </c>
      <c r="G702" s="175">
        <v>101.83</v>
      </c>
      <c r="H702" s="175">
        <v>3.6895389999999999</v>
      </c>
      <c r="I702" s="175"/>
      <c r="J702" s="175">
        <v>2016</v>
      </c>
      <c r="K702" s="175">
        <v>8</v>
      </c>
      <c r="L702" s="175">
        <v>31</v>
      </c>
      <c r="M702" s="178">
        <v>42613</v>
      </c>
      <c r="N702" s="177">
        <f t="shared" si="10"/>
        <v>42613.445636574077</v>
      </c>
      <c r="O702" s="175">
        <v>101.83</v>
      </c>
      <c r="P702" s="175">
        <v>3.6895389999999999</v>
      </c>
      <c r="Q702" s="175" t="s">
        <v>193</v>
      </c>
      <c r="AF702" s="175"/>
    </row>
    <row r="703" spans="1:32" x14ac:dyDescent="0.25">
      <c r="A703" s="175" t="s">
        <v>757</v>
      </c>
      <c r="B703" s="175" t="s">
        <v>193</v>
      </c>
      <c r="C703" s="175" t="s">
        <v>213</v>
      </c>
      <c r="D703" s="175">
        <v>20160831</v>
      </c>
      <c r="E703" s="175" t="s">
        <v>842</v>
      </c>
      <c r="F703" s="175">
        <v>10000</v>
      </c>
      <c r="G703" s="175">
        <v>100.4</v>
      </c>
      <c r="H703" s="175">
        <v>3.7754970000000001</v>
      </c>
      <c r="I703" s="175"/>
      <c r="J703" s="175">
        <v>2016</v>
      </c>
      <c r="K703" s="175">
        <v>8</v>
      </c>
      <c r="L703" s="175">
        <v>31</v>
      </c>
      <c r="M703" s="178">
        <v>42613</v>
      </c>
      <c r="N703" s="177">
        <f t="shared" si="10"/>
        <v>42613.445636574077</v>
      </c>
      <c r="O703" s="175">
        <v>100.4</v>
      </c>
      <c r="P703" s="175">
        <v>3.7754970000000001</v>
      </c>
      <c r="Q703" s="175" t="s">
        <v>193</v>
      </c>
      <c r="AF703" s="175"/>
    </row>
    <row r="704" spans="1:32" x14ac:dyDescent="0.25">
      <c r="A704" s="175" t="s">
        <v>757</v>
      </c>
      <c r="B704" s="175" t="s">
        <v>193</v>
      </c>
      <c r="C704" s="175" t="s">
        <v>213</v>
      </c>
      <c r="D704" s="175">
        <v>20160831</v>
      </c>
      <c r="E704" s="175" t="s">
        <v>842</v>
      </c>
      <c r="F704" s="175">
        <v>10000</v>
      </c>
      <c r="G704" s="175">
        <v>101.83</v>
      </c>
      <c r="H704" s="175">
        <v>3.6895389999999999</v>
      </c>
      <c r="I704" s="175"/>
      <c r="J704" s="175">
        <v>2016</v>
      </c>
      <c r="K704" s="175">
        <v>8</v>
      </c>
      <c r="L704" s="175">
        <v>31</v>
      </c>
      <c r="M704" s="178">
        <v>42613</v>
      </c>
      <c r="N704" s="177">
        <f t="shared" si="10"/>
        <v>42613.445636574077</v>
      </c>
      <c r="O704" s="175">
        <v>101.83</v>
      </c>
      <c r="P704" s="175">
        <v>3.6895389999999999</v>
      </c>
      <c r="Q704" s="175" t="s">
        <v>193</v>
      </c>
      <c r="AF704" s="175"/>
    </row>
    <row r="705" spans="1:32" x14ac:dyDescent="0.25">
      <c r="A705" s="175" t="s">
        <v>843</v>
      </c>
      <c r="B705" s="175" t="s">
        <v>195</v>
      </c>
      <c r="C705" s="175" t="s">
        <v>213</v>
      </c>
      <c r="D705" s="175">
        <v>20160711</v>
      </c>
      <c r="E705" s="175" t="s">
        <v>844</v>
      </c>
      <c r="F705" s="175">
        <v>25000</v>
      </c>
      <c r="G705" s="175">
        <v>106.596</v>
      </c>
      <c r="H705" s="175">
        <v>2.4299710000000001</v>
      </c>
      <c r="I705" s="175"/>
      <c r="J705" s="175">
        <v>2016</v>
      </c>
      <c r="K705" s="175">
        <v>7</v>
      </c>
      <c r="L705" s="175">
        <v>11</v>
      </c>
      <c r="M705" s="178">
        <v>42562</v>
      </c>
      <c r="N705" s="177">
        <f t="shared" si="10"/>
        <v>42562.385104166664</v>
      </c>
      <c r="O705" s="175">
        <v>106.596</v>
      </c>
      <c r="P705" s="175">
        <v>2.4299710000000001</v>
      </c>
      <c r="Q705" s="175" t="s">
        <v>195</v>
      </c>
      <c r="AF705" s="175"/>
    </row>
    <row r="706" spans="1:32" x14ac:dyDescent="0.25">
      <c r="A706" s="175" t="s">
        <v>843</v>
      </c>
      <c r="B706" s="175" t="s">
        <v>195</v>
      </c>
      <c r="C706" s="175" t="s">
        <v>213</v>
      </c>
      <c r="D706" s="175">
        <v>20160711</v>
      </c>
      <c r="E706" s="175" t="s">
        <v>844</v>
      </c>
      <c r="F706" s="175">
        <v>25000</v>
      </c>
      <c r="G706" s="175">
        <v>106.596</v>
      </c>
      <c r="H706" s="175">
        <v>2.4299710000000001</v>
      </c>
      <c r="I706" s="175"/>
      <c r="J706" s="175">
        <v>2016</v>
      </c>
      <c r="K706" s="175">
        <v>7</v>
      </c>
      <c r="L706" s="175">
        <v>11</v>
      </c>
      <c r="M706" s="178">
        <v>42562</v>
      </c>
      <c r="N706" s="177">
        <f t="shared" si="10"/>
        <v>42562.385104166664</v>
      </c>
      <c r="O706" s="175">
        <v>106.596</v>
      </c>
      <c r="P706" s="175">
        <v>2.4299710000000001</v>
      </c>
      <c r="Q706" s="175" t="s">
        <v>195</v>
      </c>
      <c r="AF706" s="175"/>
    </row>
    <row r="707" spans="1:32" x14ac:dyDescent="0.25">
      <c r="A707" s="175" t="s">
        <v>843</v>
      </c>
      <c r="B707" s="175" t="s">
        <v>195</v>
      </c>
      <c r="C707" s="175" t="s">
        <v>213</v>
      </c>
      <c r="D707" s="175">
        <v>20160711</v>
      </c>
      <c r="E707" s="175" t="s">
        <v>845</v>
      </c>
      <c r="F707" s="175">
        <v>20000</v>
      </c>
      <c r="G707" s="175">
        <v>106.464</v>
      </c>
      <c r="H707" s="175">
        <v>2.4467690000000002</v>
      </c>
      <c r="I707" s="175"/>
      <c r="J707" s="175">
        <v>2016</v>
      </c>
      <c r="K707" s="175">
        <v>7</v>
      </c>
      <c r="L707" s="175">
        <v>11</v>
      </c>
      <c r="M707" s="178">
        <v>42562</v>
      </c>
      <c r="N707" s="177">
        <f t="shared" ref="N707:N736" si="11">M707+E707</f>
        <v>42562.604351851849</v>
      </c>
      <c r="O707" s="175">
        <v>106.464</v>
      </c>
      <c r="P707" s="175">
        <v>2.4467690000000002</v>
      </c>
      <c r="Q707" s="175" t="s">
        <v>195</v>
      </c>
      <c r="AF707" s="175"/>
    </row>
    <row r="708" spans="1:32" x14ac:dyDescent="0.25">
      <c r="A708" s="175" t="s">
        <v>843</v>
      </c>
      <c r="B708" s="175" t="s">
        <v>195</v>
      </c>
      <c r="C708" s="175" t="s">
        <v>213</v>
      </c>
      <c r="D708" s="175">
        <v>20160711</v>
      </c>
      <c r="E708" s="175" t="s">
        <v>846</v>
      </c>
      <c r="F708" s="175">
        <v>20000</v>
      </c>
      <c r="G708" s="175">
        <v>105.340926</v>
      </c>
      <c r="H708" s="175">
        <v>2.5906609999999999</v>
      </c>
      <c r="I708" s="175"/>
      <c r="J708" s="175">
        <v>2016</v>
      </c>
      <c r="K708" s="175">
        <v>7</v>
      </c>
      <c r="L708" s="175">
        <v>11</v>
      </c>
      <c r="M708" s="178">
        <v>42562</v>
      </c>
      <c r="N708" s="177">
        <f t="shared" si="11"/>
        <v>42562.604409722226</v>
      </c>
      <c r="O708" s="175">
        <v>105.340926</v>
      </c>
      <c r="P708" s="175">
        <v>2.5906609999999999</v>
      </c>
      <c r="Q708" s="175" t="s">
        <v>195</v>
      </c>
      <c r="AF708" s="175"/>
    </row>
    <row r="709" spans="1:32" x14ac:dyDescent="0.25">
      <c r="A709" s="175" t="s">
        <v>843</v>
      </c>
      <c r="B709" s="175" t="s">
        <v>195</v>
      </c>
      <c r="C709" s="175" t="s">
        <v>213</v>
      </c>
      <c r="D709" s="175">
        <v>20160721</v>
      </c>
      <c r="E709" s="175" t="s">
        <v>847</v>
      </c>
      <c r="F709" s="175">
        <v>50000</v>
      </c>
      <c r="G709" s="175">
        <v>106.886</v>
      </c>
      <c r="H709" s="175">
        <v>2.3900489999999999</v>
      </c>
      <c r="I709" s="175"/>
      <c r="J709" s="175">
        <v>2016</v>
      </c>
      <c r="K709" s="175">
        <v>7</v>
      </c>
      <c r="L709" s="175">
        <v>21</v>
      </c>
      <c r="M709" s="178">
        <v>42572</v>
      </c>
      <c r="N709" s="177">
        <f t="shared" si="11"/>
        <v>42572.444236111114</v>
      </c>
      <c r="O709" s="175">
        <v>106.886</v>
      </c>
      <c r="P709" s="175">
        <v>2.3900489999999999</v>
      </c>
      <c r="Q709" s="175" t="s">
        <v>195</v>
      </c>
      <c r="AF709" s="175"/>
    </row>
    <row r="710" spans="1:32" x14ac:dyDescent="0.25">
      <c r="A710" s="175" t="s">
        <v>843</v>
      </c>
      <c r="B710" s="175" t="s">
        <v>195</v>
      </c>
      <c r="C710" s="175" t="s">
        <v>213</v>
      </c>
      <c r="D710" s="175">
        <v>20160721</v>
      </c>
      <c r="E710" s="175" t="s">
        <v>848</v>
      </c>
      <c r="F710" s="175">
        <v>50000</v>
      </c>
      <c r="G710" s="175">
        <v>106.873</v>
      </c>
      <c r="H710" s="175">
        <v>2.3917030000000001</v>
      </c>
      <c r="I710" s="175"/>
      <c r="J710" s="175">
        <v>2016</v>
      </c>
      <c r="K710" s="175">
        <v>7</v>
      </c>
      <c r="L710" s="175">
        <v>21</v>
      </c>
      <c r="M710" s="178">
        <v>42572</v>
      </c>
      <c r="N710" s="177">
        <f t="shared" si="11"/>
        <v>42572.444247685184</v>
      </c>
      <c r="O710" s="175">
        <v>106.873</v>
      </c>
      <c r="P710" s="175">
        <v>2.3917030000000001</v>
      </c>
      <c r="Q710" s="175" t="s">
        <v>195</v>
      </c>
      <c r="AF710" s="175"/>
    </row>
    <row r="711" spans="1:32" x14ac:dyDescent="0.25">
      <c r="A711" s="175" t="s">
        <v>843</v>
      </c>
      <c r="B711" s="175" t="s">
        <v>195</v>
      </c>
      <c r="C711" s="175" t="s">
        <v>213</v>
      </c>
      <c r="D711" s="175">
        <v>20160728</v>
      </c>
      <c r="E711" s="175" t="s">
        <v>849</v>
      </c>
      <c r="F711" s="175">
        <v>25000</v>
      </c>
      <c r="G711" s="175">
        <v>105.867</v>
      </c>
      <c r="H711" s="175">
        <v>2.5190619999999999</v>
      </c>
      <c r="I711" s="175"/>
      <c r="J711" s="175">
        <v>2016</v>
      </c>
      <c r="K711" s="175">
        <v>7</v>
      </c>
      <c r="L711" s="175">
        <v>28</v>
      </c>
      <c r="M711" s="178">
        <v>42579</v>
      </c>
      <c r="N711" s="177">
        <f t="shared" si="11"/>
        <v>42579.487083333333</v>
      </c>
      <c r="O711" s="175">
        <v>105.867</v>
      </c>
      <c r="P711" s="175">
        <v>2.5190619999999999</v>
      </c>
      <c r="Q711" s="175" t="s">
        <v>195</v>
      </c>
      <c r="AF711" s="175"/>
    </row>
    <row r="712" spans="1:32" x14ac:dyDescent="0.25">
      <c r="A712" s="175" t="s">
        <v>843</v>
      </c>
      <c r="B712" s="175" t="s">
        <v>195</v>
      </c>
      <c r="C712" s="175" t="s">
        <v>213</v>
      </c>
      <c r="D712" s="175">
        <v>20160803</v>
      </c>
      <c r="E712" s="175" t="s">
        <v>850</v>
      </c>
      <c r="F712" s="175">
        <v>25000</v>
      </c>
      <c r="G712" s="175">
        <v>106.44799999999999</v>
      </c>
      <c r="H712" s="175">
        <v>2.4429789999999998</v>
      </c>
      <c r="I712" s="175"/>
      <c r="J712" s="175">
        <v>2016</v>
      </c>
      <c r="K712" s="175">
        <v>8</v>
      </c>
      <c r="L712" s="175">
        <v>3</v>
      </c>
      <c r="M712" s="178">
        <v>42585</v>
      </c>
      <c r="N712" s="177">
        <f t="shared" si="11"/>
        <v>42585.701435185183</v>
      </c>
      <c r="O712" s="175">
        <v>106.44799999999999</v>
      </c>
      <c r="P712" s="175">
        <v>2.4429789999999998</v>
      </c>
      <c r="Q712" s="175" t="s">
        <v>195</v>
      </c>
      <c r="AF712" s="175"/>
    </row>
    <row r="713" spans="1:32" x14ac:dyDescent="0.25">
      <c r="A713" s="175" t="s">
        <v>843</v>
      </c>
      <c r="B713" s="175" t="s">
        <v>195</v>
      </c>
      <c r="C713" s="175" t="s">
        <v>213</v>
      </c>
      <c r="D713" s="175">
        <v>20160803</v>
      </c>
      <c r="E713" s="175" t="s">
        <v>851</v>
      </c>
      <c r="F713" s="175">
        <v>10000</v>
      </c>
      <c r="G713" s="175">
        <v>106.718</v>
      </c>
      <c r="H713" s="175">
        <v>2.4083999999999999</v>
      </c>
      <c r="I713" s="175"/>
      <c r="J713" s="175">
        <v>2016</v>
      </c>
      <c r="K713" s="175">
        <v>8</v>
      </c>
      <c r="L713" s="175">
        <v>3</v>
      </c>
      <c r="M713" s="178">
        <v>42585</v>
      </c>
      <c r="N713" s="177">
        <f t="shared" si="11"/>
        <v>42585.703032407408</v>
      </c>
      <c r="O713" s="175">
        <v>106.718</v>
      </c>
      <c r="P713" s="175">
        <v>2.4083999999999999</v>
      </c>
      <c r="Q713" s="175" t="s">
        <v>195</v>
      </c>
      <c r="AF713" s="175"/>
    </row>
    <row r="714" spans="1:32" x14ac:dyDescent="0.25">
      <c r="A714" s="175" t="s">
        <v>843</v>
      </c>
      <c r="B714" s="175" t="s">
        <v>195</v>
      </c>
      <c r="C714" s="175" t="s">
        <v>213</v>
      </c>
      <c r="D714" s="175">
        <v>20160809</v>
      </c>
      <c r="E714" s="175" t="s">
        <v>852</v>
      </c>
      <c r="F714" s="175">
        <v>50000</v>
      </c>
      <c r="G714" s="175">
        <v>106.684</v>
      </c>
      <c r="H714" s="175">
        <v>2.4117380000000002</v>
      </c>
      <c r="I714" s="175"/>
      <c r="J714" s="175">
        <v>2016</v>
      </c>
      <c r="K714" s="175">
        <v>8</v>
      </c>
      <c r="L714" s="175">
        <v>9</v>
      </c>
      <c r="M714" s="178">
        <v>42591</v>
      </c>
      <c r="N714" s="177">
        <f t="shared" si="11"/>
        <v>42591.429918981485</v>
      </c>
      <c r="O714" s="175">
        <v>106.684</v>
      </c>
      <c r="P714" s="175">
        <v>2.4117380000000002</v>
      </c>
      <c r="Q714" s="175" t="s">
        <v>195</v>
      </c>
      <c r="AF714" s="175"/>
    </row>
    <row r="715" spans="1:32" x14ac:dyDescent="0.25">
      <c r="A715" s="175" t="s">
        <v>843</v>
      </c>
      <c r="B715" s="175" t="s">
        <v>195</v>
      </c>
      <c r="C715" s="175" t="s">
        <v>213</v>
      </c>
      <c r="D715" s="175">
        <v>20160810</v>
      </c>
      <c r="E715" s="175" t="s">
        <v>853</v>
      </c>
      <c r="F715" s="175">
        <v>6000</v>
      </c>
      <c r="G715" s="175">
        <v>107.176</v>
      </c>
      <c r="H715" s="175">
        <v>2.3480729999999999</v>
      </c>
      <c r="I715" s="175"/>
      <c r="J715" s="175">
        <v>2016</v>
      </c>
      <c r="K715" s="175">
        <v>8</v>
      </c>
      <c r="L715" s="175">
        <v>10</v>
      </c>
      <c r="M715" s="178">
        <v>42592</v>
      </c>
      <c r="N715" s="177">
        <f t="shared" si="11"/>
        <v>42592.55636574074</v>
      </c>
      <c r="O715" s="175">
        <v>107.176</v>
      </c>
      <c r="P715" s="175">
        <v>2.3480729999999999</v>
      </c>
      <c r="Q715" s="175" t="s">
        <v>195</v>
      </c>
      <c r="AF715" s="175"/>
    </row>
    <row r="716" spans="1:32" x14ac:dyDescent="0.25">
      <c r="A716" s="175" t="s">
        <v>843</v>
      </c>
      <c r="B716" s="175" t="s">
        <v>195</v>
      </c>
      <c r="C716" s="175" t="s">
        <v>213</v>
      </c>
      <c r="D716" s="175">
        <v>20160810</v>
      </c>
      <c r="E716" s="175" t="s">
        <v>854</v>
      </c>
      <c r="F716" s="175">
        <v>6000</v>
      </c>
      <c r="G716" s="175">
        <v>107.176</v>
      </c>
      <c r="H716" s="175">
        <v>2.3480729999999999</v>
      </c>
      <c r="I716" s="175"/>
      <c r="J716" s="175">
        <v>2016</v>
      </c>
      <c r="K716" s="175">
        <v>8</v>
      </c>
      <c r="L716" s="175">
        <v>10</v>
      </c>
      <c r="M716" s="178">
        <v>42592</v>
      </c>
      <c r="N716" s="177">
        <f t="shared" si="11"/>
        <v>42592.556388888886</v>
      </c>
      <c r="O716" s="175">
        <v>107.176</v>
      </c>
      <c r="P716" s="175">
        <v>2.3480729999999999</v>
      </c>
      <c r="Q716" s="175" t="s">
        <v>195</v>
      </c>
      <c r="AF716" s="175"/>
    </row>
    <row r="717" spans="1:32" x14ac:dyDescent="0.25">
      <c r="A717" s="175" t="s">
        <v>843</v>
      </c>
      <c r="B717" s="175" t="s">
        <v>195</v>
      </c>
      <c r="C717" s="175" t="s">
        <v>213</v>
      </c>
      <c r="D717" s="175">
        <v>20160815</v>
      </c>
      <c r="E717" s="175" t="s">
        <v>855</v>
      </c>
      <c r="F717" s="175">
        <v>10000</v>
      </c>
      <c r="G717" s="175">
        <v>106.896</v>
      </c>
      <c r="H717" s="175">
        <v>2.3830480000000001</v>
      </c>
      <c r="I717" s="175"/>
      <c r="J717" s="175">
        <v>2016</v>
      </c>
      <c r="K717" s="175">
        <v>8</v>
      </c>
      <c r="L717" s="175">
        <v>15</v>
      </c>
      <c r="M717" s="178">
        <v>42597</v>
      </c>
      <c r="N717" s="177">
        <f t="shared" si="11"/>
        <v>42597.522187499999</v>
      </c>
      <c r="O717" s="175">
        <v>106.896</v>
      </c>
      <c r="P717" s="175">
        <v>2.3830480000000001</v>
      </c>
      <c r="Q717" s="175" t="s">
        <v>195</v>
      </c>
      <c r="AF717" s="175"/>
    </row>
    <row r="718" spans="1:32" x14ac:dyDescent="0.25">
      <c r="A718" s="175" t="s">
        <v>843</v>
      </c>
      <c r="B718" s="175" t="s">
        <v>195</v>
      </c>
      <c r="C718" s="175" t="s">
        <v>213</v>
      </c>
      <c r="D718" s="175">
        <v>20160815</v>
      </c>
      <c r="E718" s="175" t="s">
        <v>856</v>
      </c>
      <c r="F718" s="175">
        <v>10000</v>
      </c>
      <c r="G718" s="175">
        <v>106.896</v>
      </c>
      <c r="H718" s="175">
        <v>2.3830480000000001</v>
      </c>
      <c r="I718" s="175"/>
      <c r="J718" s="175">
        <v>2016</v>
      </c>
      <c r="K718" s="175">
        <v>8</v>
      </c>
      <c r="L718" s="175">
        <v>15</v>
      </c>
      <c r="M718" s="178">
        <v>42597</v>
      </c>
      <c r="N718" s="177">
        <f t="shared" si="11"/>
        <v>42597.522199074076</v>
      </c>
      <c r="O718" s="175">
        <v>106.896</v>
      </c>
      <c r="P718" s="175">
        <v>2.3830480000000001</v>
      </c>
      <c r="Q718" s="175" t="s">
        <v>195</v>
      </c>
      <c r="AF718" s="175"/>
    </row>
    <row r="719" spans="1:32" x14ac:dyDescent="0.25">
      <c r="A719" s="175" t="s">
        <v>843</v>
      </c>
      <c r="B719" s="175" t="s">
        <v>195</v>
      </c>
      <c r="C719" s="175" t="s">
        <v>213</v>
      </c>
      <c r="D719" s="175">
        <v>20160816</v>
      </c>
      <c r="E719" s="175" t="s">
        <v>857</v>
      </c>
      <c r="F719" s="175">
        <v>6000</v>
      </c>
      <c r="G719" s="175">
        <v>106.652</v>
      </c>
      <c r="H719" s="175">
        <v>2.414072</v>
      </c>
      <c r="I719" s="175"/>
      <c r="J719" s="175">
        <v>2016</v>
      </c>
      <c r="K719" s="175">
        <v>8</v>
      </c>
      <c r="L719" s="175">
        <v>16</v>
      </c>
      <c r="M719" s="178">
        <v>42598</v>
      </c>
      <c r="N719" s="177">
        <f t="shared" si="11"/>
        <v>42598.619039351855</v>
      </c>
      <c r="O719" s="175">
        <v>106.652</v>
      </c>
      <c r="P719" s="175">
        <v>2.414072</v>
      </c>
      <c r="Q719" s="175" t="s">
        <v>195</v>
      </c>
      <c r="AF719" s="175"/>
    </row>
    <row r="720" spans="1:32" x14ac:dyDescent="0.25">
      <c r="A720" s="175" t="s">
        <v>843</v>
      </c>
      <c r="B720" s="175" t="s">
        <v>195</v>
      </c>
      <c r="C720" s="175" t="s">
        <v>213</v>
      </c>
      <c r="D720" s="175">
        <v>20160816</v>
      </c>
      <c r="E720" s="175" t="s">
        <v>857</v>
      </c>
      <c r="F720" s="175">
        <v>6000</v>
      </c>
      <c r="G720" s="175">
        <v>106.652</v>
      </c>
      <c r="H720" s="175">
        <v>2.414072</v>
      </c>
      <c r="I720" s="175"/>
      <c r="J720" s="175">
        <v>2016</v>
      </c>
      <c r="K720" s="175">
        <v>8</v>
      </c>
      <c r="L720" s="175">
        <v>16</v>
      </c>
      <c r="M720" s="178">
        <v>42598</v>
      </c>
      <c r="N720" s="177">
        <f t="shared" si="11"/>
        <v>42598.619039351855</v>
      </c>
      <c r="O720" s="175">
        <v>106.652</v>
      </c>
      <c r="P720" s="175">
        <v>2.414072</v>
      </c>
      <c r="Q720" s="175" t="s">
        <v>195</v>
      </c>
      <c r="AF720" s="175"/>
    </row>
    <row r="721" spans="1:32" x14ac:dyDescent="0.25">
      <c r="A721" s="175" t="s">
        <v>843</v>
      </c>
      <c r="B721" s="175" t="s">
        <v>195</v>
      </c>
      <c r="C721" s="175" t="s">
        <v>213</v>
      </c>
      <c r="D721" s="175">
        <v>20160818</v>
      </c>
      <c r="E721" s="175" t="s">
        <v>858</v>
      </c>
      <c r="F721" s="175">
        <v>5000</v>
      </c>
      <c r="G721" s="175">
        <v>107.004</v>
      </c>
      <c r="H721" s="175">
        <v>2.367902</v>
      </c>
      <c r="I721" s="175"/>
      <c r="J721" s="175">
        <v>2016</v>
      </c>
      <c r="K721" s="175">
        <v>8</v>
      </c>
      <c r="L721" s="175">
        <v>18</v>
      </c>
      <c r="M721" s="178">
        <v>42600</v>
      </c>
      <c r="N721" s="177">
        <f t="shared" si="11"/>
        <v>42600.448553240742</v>
      </c>
      <c r="O721" s="175">
        <v>107.004</v>
      </c>
      <c r="P721" s="175">
        <v>2.367902</v>
      </c>
      <c r="Q721" s="175" t="s">
        <v>195</v>
      </c>
      <c r="AF721" s="175"/>
    </row>
    <row r="722" spans="1:32" x14ac:dyDescent="0.25">
      <c r="A722" s="175" t="s">
        <v>843</v>
      </c>
      <c r="B722" s="175" t="s">
        <v>195</v>
      </c>
      <c r="C722" s="175" t="s">
        <v>213</v>
      </c>
      <c r="D722" s="175">
        <v>20160818</v>
      </c>
      <c r="E722" s="175" t="s">
        <v>858</v>
      </c>
      <c r="F722" s="175">
        <v>5000</v>
      </c>
      <c r="G722" s="175">
        <v>106.804</v>
      </c>
      <c r="H722" s="175">
        <v>2.3935399999999998</v>
      </c>
      <c r="I722" s="175"/>
      <c r="J722" s="175">
        <v>2016</v>
      </c>
      <c r="K722" s="175">
        <v>8</v>
      </c>
      <c r="L722" s="175">
        <v>18</v>
      </c>
      <c r="M722" s="178">
        <v>42600</v>
      </c>
      <c r="N722" s="177">
        <f t="shared" si="11"/>
        <v>42600.448553240742</v>
      </c>
      <c r="O722" s="175">
        <v>106.804</v>
      </c>
      <c r="P722" s="175">
        <v>2.3935399999999998</v>
      </c>
      <c r="Q722" s="175" t="s">
        <v>195</v>
      </c>
      <c r="AF722" s="175"/>
    </row>
    <row r="723" spans="1:32" x14ac:dyDescent="0.25">
      <c r="A723" s="175" t="s">
        <v>843</v>
      </c>
      <c r="B723" s="175" t="s">
        <v>195</v>
      </c>
      <c r="C723" s="175" t="s">
        <v>213</v>
      </c>
      <c r="D723" s="175">
        <v>20160818</v>
      </c>
      <c r="E723" s="175" t="s">
        <v>859</v>
      </c>
      <c r="F723" s="175">
        <v>5000</v>
      </c>
      <c r="G723" s="175">
        <v>106.995</v>
      </c>
      <c r="H723" s="175">
        <v>2.3690540000000002</v>
      </c>
      <c r="I723" s="175"/>
      <c r="J723" s="175">
        <v>2016</v>
      </c>
      <c r="K723" s="175">
        <v>8</v>
      </c>
      <c r="L723" s="175">
        <v>18</v>
      </c>
      <c r="M723" s="178">
        <v>42600</v>
      </c>
      <c r="N723" s="177">
        <f t="shared" si="11"/>
        <v>42600.612696759257</v>
      </c>
      <c r="O723" s="175">
        <v>106.995</v>
      </c>
      <c r="P723" s="175">
        <v>2.3690540000000002</v>
      </c>
      <c r="Q723" s="175" t="s">
        <v>195</v>
      </c>
      <c r="AF723" s="175"/>
    </row>
    <row r="724" spans="1:32" x14ac:dyDescent="0.25">
      <c r="A724" s="175" t="s">
        <v>843</v>
      </c>
      <c r="B724" s="175" t="s">
        <v>195</v>
      </c>
      <c r="C724" s="175" t="s">
        <v>213</v>
      </c>
      <c r="D724" s="175">
        <v>20160818</v>
      </c>
      <c r="E724" s="175" t="s">
        <v>859</v>
      </c>
      <c r="F724" s="175">
        <v>5000</v>
      </c>
      <c r="G724" s="175">
        <v>106.995</v>
      </c>
      <c r="H724" s="175">
        <v>2.3690540000000002</v>
      </c>
      <c r="I724" s="175"/>
      <c r="J724" s="175">
        <v>2016</v>
      </c>
      <c r="K724" s="175">
        <v>8</v>
      </c>
      <c r="L724" s="175">
        <v>18</v>
      </c>
      <c r="M724" s="178">
        <v>42600</v>
      </c>
      <c r="N724" s="177">
        <f t="shared" si="11"/>
        <v>42600.612696759257</v>
      </c>
      <c r="O724" s="175">
        <v>106.995</v>
      </c>
      <c r="P724" s="175">
        <v>2.3690540000000002</v>
      </c>
      <c r="Q724" s="175" t="s">
        <v>195</v>
      </c>
      <c r="AF724" s="175"/>
    </row>
    <row r="725" spans="1:32" x14ac:dyDescent="0.25">
      <c r="A725" s="175" t="s">
        <v>843</v>
      </c>
      <c r="B725" s="175" t="s">
        <v>195</v>
      </c>
      <c r="C725" s="175" t="s">
        <v>213</v>
      </c>
      <c r="D725" s="175">
        <v>20160819</v>
      </c>
      <c r="E725" s="175" t="s">
        <v>860</v>
      </c>
      <c r="F725" s="175">
        <v>700000</v>
      </c>
      <c r="G725" s="175">
        <v>106.1061</v>
      </c>
      <c r="H725" s="175">
        <v>2.483206</v>
      </c>
      <c r="I725" s="175"/>
      <c r="J725" s="175">
        <v>2016</v>
      </c>
      <c r="K725" s="175">
        <v>8</v>
      </c>
      <c r="L725" s="175">
        <v>19</v>
      </c>
      <c r="M725" s="178">
        <v>42601</v>
      </c>
      <c r="N725" s="177">
        <f t="shared" si="11"/>
        <v>42601.429826388892</v>
      </c>
      <c r="O725" s="175">
        <v>106.1061</v>
      </c>
      <c r="P725" s="175">
        <v>2.483206</v>
      </c>
      <c r="Q725" s="175" t="s">
        <v>195</v>
      </c>
      <c r="AF725" s="175"/>
    </row>
    <row r="726" spans="1:32" x14ac:dyDescent="0.25">
      <c r="A726" s="175" t="s">
        <v>843</v>
      </c>
      <c r="B726" s="175" t="s">
        <v>195</v>
      </c>
      <c r="C726" s="175" t="s">
        <v>213</v>
      </c>
      <c r="D726" s="175">
        <v>20160829</v>
      </c>
      <c r="E726" s="175" t="s">
        <v>861</v>
      </c>
      <c r="F726" s="175">
        <v>145000</v>
      </c>
      <c r="G726" s="175">
        <v>106.989</v>
      </c>
      <c r="H726" s="175">
        <v>2.3676949999999999</v>
      </c>
      <c r="I726" s="175"/>
      <c r="J726" s="175">
        <v>2016</v>
      </c>
      <c r="K726" s="175">
        <v>8</v>
      </c>
      <c r="L726" s="175">
        <v>29</v>
      </c>
      <c r="M726" s="178">
        <v>42611</v>
      </c>
      <c r="N726" s="177">
        <f t="shared" si="11"/>
        <v>42611.68472222222</v>
      </c>
      <c r="O726" s="175">
        <v>106.989</v>
      </c>
      <c r="P726" s="175">
        <v>2.3676949999999999</v>
      </c>
      <c r="Q726" s="175" t="s">
        <v>195</v>
      </c>
      <c r="AF726" s="175"/>
    </row>
    <row r="727" spans="1:32" x14ac:dyDescent="0.25">
      <c r="A727" s="175" t="s">
        <v>843</v>
      </c>
      <c r="B727" s="175" t="s">
        <v>195</v>
      </c>
      <c r="C727" s="175" t="s">
        <v>213</v>
      </c>
      <c r="D727" s="175">
        <v>20160829</v>
      </c>
      <c r="E727" s="175" t="s">
        <v>862</v>
      </c>
      <c r="F727" s="175">
        <v>15000</v>
      </c>
      <c r="G727" s="175">
        <v>106.989</v>
      </c>
      <c r="H727" s="175">
        <v>2.3676949999999999</v>
      </c>
      <c r="I727" s="175"/>
      <c r="J727" s="175">
        <v>2016</v>
      </c>
      <c r="K727" s="175">
        <v>8</v>
      </c>
      <c r="L727" s="175">
        <v>29</v>
      </c>
      <c r="M727" s="178">
        <v>42611</v>
      </c>
      <c r="N727" s="177">
        <f t="shared" si="11"/>
        <v>42611.685659722221</v>
      </c>
      <c r="O727" s="175">
        <v>106.989</v>
      </c>
      <c r="P727" s="175">
        <v>2.3676949999999999</v>
      </c>
      <c r="Q727" s="175" t="s">
        <v>195</v>
      </c>
      <c r="AF727" s="175"/>
    </row>
    <row r="728" spans="1:32" x14ac:dyDescent="0.25">
      <c r="A728" s="175" t="s">
        <v>843</v>
      </c>
      <c r="B728" s="175" t="s">
        <v>195</v>
      </c>
      <c r="C728" s="175" t="s">
        <v>213</v>
      </c>
      <c r="D728" s="175">
        <v>20160829</v>
      </c>
      <c r="E728" s="175" t="s">
        <v>863</v>
      </c>
      <c r="F728" s="175">
        <v>20000</v>
      </c>
      <c r="G728" s="175">
        <v>106.989</v>
      </c>
      <c r="H728" s="175">
        <v>2.3676949999999999</v>
      </c>
      <c r="I728" s="175"/>
      <c r="J728" s="175">
        <v>2016</v>
      </c>
      <c r="K728" s="175">
        <v>8</v>
      </c>
      <c r="L728" s="175">
        <v>29</v>
      </c>
      <c r="M728" s="178">
        <v>42611</v>
      </c>
      <c r="N728" s="177">
        <f t="shared" si="11"/>
        <v>42611.685671296298</v>
      </c>
      <c r="O728" s="175">
        <v>106.989</v>
      </c>
      <c r="P728" s="175">
        <v>2.3676949999999999</v>
      </c>
      <c r="Q728" s="175" t="s">
        <v>195</v>
      </c>
      <c r="AF728" s="175"/>
    </row>
    <row r="729" spans="1:32" x14ac:dyDescent="0.25">
      <c r="A729" s="175" t="s">
        <v>843</v>
      </c>
      <c r="B729" s="175" t="s">
        <v>195</v>
      </c>
      <c r="C729" s="175" t="s">
        <v>213</v>
      </c>
      <c r="D729" s="175">
        <v>20160829</v>
      </c>
      <c r="E729" s="175" t="s">
        <v>863</v>
      </c>
      <c r="F729" s="175">
        <v>20000</v>
      </c>
      <c r="G729" s="175">
        <v>106.989</v>
      </c>
      <c r="H729" s="175">
        <v>2.3676949999999999</v>
      </c>
      <c r="I729" s="175"/>
      <c r="J729" s="175">
        <v>2016</v>
      </c>
      <c r="K729" s="175">
        <v>8</v>
      </c>
      <c r="L729" s="175">
        <v>29</v>
      </c>
      <c r="M729" s="178">
        <v>42611</v>
      </c>
      <c r="N729" s="177">
        <f t="shared" si="11"/>
        <v>42611.685671296298</v>
      </c>
      <c r="O729" s="175">
        <v>106.989</v>
      </c>
      <c r="P729" s="175">
        <v>2.3676949999999999</v>
      </c>
      <c r="Q729" s="175" t="s">
        <v>195</v>
      </c>
      <c r="AF729" s="175"/>
    </row>
    <row r="730" spans="1:32" x14ac:dyDescent="0.25">
      <c r="A730" s="175" t="s">
        <v>843</v>
      </c>
      <c r="B730" s="175" t="s">
        <v>195</v>
      </c>
      <c r="C730" s="175" t="s">
        <v>213</v>
      </c>
      <c r="D730" s="175">
        <v>20160829</v>
      </c>
      <c r="E730" s="175" t="s">
        <v>864</v>
      </c>
      <c r="F730" s="175">
        <v>25000</v>
      </c>
      <c r="G730" s="175">
        <v>106.989</v>
      </c>
      <c r="H730" s="175">
        <v>2.3676949999999999</v>
      </c>
      <c r="I730" s="175"/>
      <c r="J730" s="175">
        <v>2016</v>
      </c>
      <c r="K730" s="175">
        <v>8</v>
      </c>
      <c r="L730" s="175">
        <v>29</v>
      </c>
      <c r="M730" s="178">
        <v>42611</v>
      </c>
      <c r="N730" s="177">
        <f t="shared" si="11"/>
        <v>42611.685682870368</v>
      </c>
      <c r="O730" s="175">
        <v>106.989</v>
      </c>
      <c r="P730" s="175">
        <v>2.3676949999999999</v>
      </c>
      <c r="Q730" s="175" t="s">
        <v>195</v>
      </c>
      <c r="AF730" s="175"/>
    </row>
    <row r="731" spans="1:32" x14ac:dyDescent="0.25">
      <c r="A731" s="175" t="s">
        <v>843</v>
      </c>
      <c r="B731" s="175" t="s">
        <v>195</v>
      </c>
      <c r="C731" s="175" t="s">
        <v>213</v>
      </c>
      <c r="D731" s="175">
        <v>20160829</v>
      </c>
      <c r="E731" s="175" t="s">
        <v>864</v>
      </c>
      <c r="F731" s="175">
        <v>25000</v>
      </c>
      <c r="G731" s="175">
        <v>106.989</v>
      </c>
      <c r="H731" s="175">
        <v>2.3676949999999999</v>
      </c>
      <c r="I731" s="175"/>
      <c r="J731" s="175">
        <v>2016</v>
      </c>
      <c r="K731" s="175">
        <v>8</v>
      </c>
      <c r="L731" s="175">
        <v>29</v>
      </c>
      <c r="M731" s="178">
        <v>42611</v>
      </c>
      <c r="N731" s="177">
        <f t="shared" si="11"/>
        <v>42611.685682870368</v>
      </c>
      <c r="O731" s="175">
        <v>106.989</v>
      </c>
      <c r="P731" s="175">
        <v>2.3676949999999999</v>
      </c>
      <c r="Q731" s="175" t="s">
        <v>195</v>
      </c>
      <c r="AF731" s="175"/>
    </row>
    <row r="732" spans="1:32" x14ac:dyDescent="0.25">
      <c r="A732" s="175" t="s">
        <v>843</v>
      </c>
      <c r="B732" s="175" t="s">
        <v>195</v>
      </c>
      <c r="C732" s="175" t="s">
        <v>213</v>
      </c>
      <c r="D732" s="175">
        <v>20160829</v>
      </c>
      <c r="E732" s="175" t="s">
        <v>865</v>
      </c>
      <c r="F732" s="175">
        <v>10000</v>
      </c>
      <c r="G732" s="175">
        <v>106.989</v>
      </c>
      <c r="H732" s="175">
        <v>2.3676949999999999</v>
      </c>
      <c r="I732" s="175"/>
      <c r="J732" s="175">
        <v>2016</v>
      </c>
      <c r="K732" s="175">
        <v>8</v>
      </c>
      <c r="L732" s="175">
        <v>29</v>
      </c>
      <c r="M732" s="178">
        <v>42611</v>
      </c>
      <c r="N732" s="177">
        <f t="shared" si="11"/>
        <v>42611.685694444444</v>
      </c>
      <c r="O732" s="175">
        <v>106.989</v>
      </c>
      <c r="P732" s="175">
        <v>2.3676949999999999</v>
      </c>
      <c r="Q732" s="175" t="s">
        <v>195</v>
      </c>
      <c r="AF732" s="175"/>
    </row>
    <row r="733" spans="1:32" x14ac:dyDescent="0.25">
      <c r="A733" s="175" t="s">
        <v>843</v>
      </c>
      <c r="B733" s="175" t="s">
        <v>195</v>
      </c>
      <c r="C733" s="175" t="s">
        <v>213</v>
      </c>
      <c r="D733" s="175">
        <v>20160829</v>
      </c>
      <c r="E733" s="175" t="s">
        <v>865</v>
      </c>
      <c r="F733" s="175">
        <v>10000</v>
      </c>
      <c r="G733" s="175">
        <v>106.989</v>
      </c>
      <c r="H733" s="175">
        <v>2.3676949999999999</v>
      </c>
      <c r="I733" s="175"/>
      <c r="J733" s="175">
        <v>2016</v>
      </c>
      <c r="K733" s="175">
        <v>8</v>
      </c>
      <c r="L733" s="175">
        <v>29</v>
      </c>
      <c r="M733" s="178">
        <v>42611</v>
      </c>
      <c r="N733" s="177">
        <f t="shared" si="11"/>
        <v>42611.685694444444</v>
      </c>
      <c r="O733" s="175">
        <v>106.989</v>
      </c>
      <c r="P733" s="175">
        <v>2.3676949999999999</v>
      </c>
      <c r="Q733" s="175" t="s">
        <v>195</v>
      </c>
      <c r="AF733" s="175"/>
    </row>
    <row r="734" spans="1:32" x14ac:dyDescent="0.25">
      <c r="A734" s="175" t="s">
        <v>843</v>
      </c>
      <c r="B734" s="175" t="s">
        <v>195</v>
      </c>
      <c r="C734" s="175" t="s">
        <v>213</v>
      </c>
      <c r="D734" s="175">
        <v>20160829</v>
      </c>
      <c r="E734" s="175" t="s">
        <v>866</v>
      </c>
      <c r="F734" s="175">
        <v>20000</v>
      </c>
      <c r="G734" s="175">
        <v>106.989</v>
      </c>
      <c r="H734" s="175">
        <v>2.3676949999999999</v>
      </c>
      <c r="I734" s="175"/>
      <c r="J734" s="175">
        <v>2016</v>
      </c>
      <c r="K734" s="175">
        <v>8</v>
      </c>
      <c r="L734" s="175">
        <v>29</v>
      </c>
      <c r="M734" s="178">
        <v>42611</v>
      </c>
      <c r="N734" s="177">
        <f t="shared" si="11"/>
        <v>42611.685706018521</v>
      </c>
      <c r="O734" s="175">
        <v>106.989</v>
      </c>
      <c r="P734" s="175">
        <v>2.3676949999999999</v>
      </c>
      <c r="Q734" s="175" t="s">
        <v>195</v>
      </c>
      <c r="AF734" s="175"/>
    </row>
    <row r="735" spans="1:32" x14ac:dyDescent="0.25">
      <c r="A735" s="175" t="s">
        <v>843</v>
      </c>
      <c r="B735" s="175" t="s">
        <v>195</v>
      </c>
      <c r="C735" s="175" t="s">
        <v>213</v>
      </c>
      <c r="D735" s="175">
        <v>20160830</v>
      </c>
      <c r="E735" s="175" t="s">
        <v>867</v>
      </c>
      <c r="F735" s="175">
        <v>10000</v>
      </c>
      <c r="G735" s="175">
        <v>108.371199</v>
      </c>
      <c r="H735" s="175">
        <v>2.1912349999999998</v>
      </c>
      <c r="I735" s="175"/>
      <c r="J735" s="175">
        <v>2016</v>
      </c>
      <c r="K735" s="175">
        <v>8</v>
      </c>
      <c r="L735" s="175">
        <v>30</v>
      </c>
      <c r="M735" s="178">
        <v>42612</v>
      </c>
      <c r="N735" s="177">
        <f t="shared" si="11"/>
        <v>42612.385729166665</v>
      </c>
      <c r="O735" s="175">
        <v>108.371199</v>
      </c>
      <c r="P735" s="175">
        <v>2.1912349999999998</v>
      </c>
      <c r="Q735" s="175" t="s">
        <v>195</v>
      </c>
      <c r="AF735" s="175"/>
    </row>
    <row r="736" spans="1:32" x14ac:dyDescent="0.25">
      <c r="A736" s="175" t="s">
        <v>843</v>
      </c>
      <c r="B736" s="175" t="s">
        <v>195</v>
      </c>
      <c r="C736" s="175" t="s">
        <v>213</v>
      </c>
      <c r="D736" s="175">
        <v>20160830</v>
      </c>
      <c r="E736" s="175" t="s">
        <v>867</v>
      </c>
      <c r="F736" s="175">
        <v>10000</v>
      </c>
      <c r="G736" s="175">
        <v>106.854</v>
      </c>
      <c r="H736" s="175">
        <v>2.3847779999999998</v>
      </c>
      <c r="I736" s="175"/>
      <c r="J736" s="175">
        <v>2016</v>
      </c>
      <c r="K736" s="175">
        <v>8</v>
      </c>
      <c r="L736" s="175">
        <v>30</v>
      </c>
      <c r="M736" s="178">
        <v>42612</v>
      </c>
      <c r="N736" s="177">
        <f t="shared" si="11"/>
        <v>42612.385729166665</v>
      </c>
      <c r="O736" s="175">
        <v>106.854</v>
      </c>
      <c r="P736" s="175">
        <v>2.3847779999999998</v>
      </c>
      <c r="Q736" s="175" t="s">
        <v>195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H16"/>
  <sheetViews>
    <sheetView showGridLines="0" zoomScaleNormal="100" workbookViewId="0">
      <selection activeCell="B11" sqref="B11"/>
    </sheetView>
  </sheetViews>
  <sheetFormatPr defaultRowHeight="12.75" x14ac:dyDescent="0.2"/>
  <cols>
    <col min="1" max="1" width="23.140625" style="30" customWidth="1"/>
    <col min="2" max="2" width="17.7109375" style="30" customWidth="1"/>
    <col min="3" max="3" width="3" style="30" customWidth="1"/>
    <col min="4" max="4" width="54" style="30" customWidth="1"/>
    <col min="5" max="5" width="9.140625" style="30"/>
    <col min="6" max="6" width="35.140625" style="30" customWidth="1"/>
    <col min="7" max="16384" width="9.140625" style="30"/>
  </cols>
  <sheetData>
    <row r="1" spans="1:8" ht="18" x14ac:dyDescent="0.25">
      <c r="A1" s="235" t="s">
        <v>872</v>
      </c>
    </row>
    <row r="2" spans="1:8" ht="21" x14ac:dyDescent="0.35">
      <c r="A2" s="225" t="s">
        <v>871</v>
      </c>
      <c r="D2" s="225" t="s">
        <v>91</v>
      </c>
    </row>
    <row r="3" spans="1:8" ht="29.25" customHeight="1" x14ac:dyDescent="0.25">
      <c r="A3" s="225"/>
      <c r="D3" s="139" t="s">
        <v>91</v>
      </c>
    </row>
    <row r="4" spans="1:8" x14ac:dyDescent="0.2">
      <c r="A4" s="226" t="s">
        <v>868</v>
      </c>
      <c r="B4" s="312">
        <v>36</v>
      </c>
      <c r="C4" s="227"/>
      <c r="D4" s="228"/>
      <c r="F4" s="314" t="s">
        <v>868</v>
      </c>
      <c r="H4" s="139" t="s">
        <v>91</v>
      </c>
    </row>
    <row r="5" spans="1:8" x14ac:dyDescent="0.2">
      <c r="A5" s="229" t="s">
        <v>869</v>
      </c>
      <c r="B5" s="312" t="s">
        <v>870</v>
      </c>
      <c r="C5" s="55"/>
      <c r="D5" s="230"/>
      <c r="F5" s="315">
        <v>36</v>
      </c>
    </row>
    <row r="6" spans="1:8" x14ac:dyDescent="0.2">
      <c r="A6" s="231"/>
      <c r="B6" s="71"/>
      <c r="C6" s="55"/>
      <c r="D6" s="230"/>
      <c r="F6" s="315">
        <v>120</v>
      </c>
    </row>
    <row r="7" spans="1:8" x14ac:dyDescent="0.2">
      <c r="A7" s="231"/>
      <c r="B7" s="71"/>
      <c r="C7" s="55"/>
      <c r="D7" s="230"/>
      <c r="F7" s="314" t="s">
        <v>911</v>
      </c>
    </row>
    <row r="8" spans="1:8" x14ac:dyDescent="0.2">
      <c r="A8" s="231" t="s">
        <v>256</v>
      </c>
      <c r="B8" s="313">
        <v>2.18E-2</v>
      </c>
      <c r="C8" s="55"/>
      <c r="D8" s="232" t="s">
        <v>890</v>
      </c>
      <c r="F8" s="316" t="s">
        <v>870</v>
      </c>
    </row>
    <row r="9" spans="1:8" x14ac:dyDescent="0.2">
      <c r="A9" s="231" t="s">
        <v>255</v>
      </c>
      <c r="B9" s="311">
        <v>0.21254160004409609</v>
      </c>
      <c r="C9" s="55"/>
      <c r="D9" s="232" t="s">
        <v>891</v>
      </c>
      <c r="F9" s="316" t="s">
        <v>912</v>
      </c>
    </row>
    <row r="10" spans="1:8" x14ac:dyDescent="0.2">
      <c r="A10" s="231" t="s">
        <v>257</v>
      </c>
      <c r="B10" s="313">
        <v>5.2999999999999999E-2</v>
      </c>
      <c r="C10" s="55"/>
      <c r="D10" s="232" t="s">
        <v>873</v>
      </c>
      <c r="F10" s="316" t="s">
        <v>913</v>
      </c>
    </row>
    <row r="11" spans="1:8" x14ac:dyDescent="0.2">
      <c r="A11" s="233" t="s">
        <v>258</v>
      </c>
      <c r="B11" s="297">
        <v>3.3064704802337093E-2</v>
      </c>
      <c r="C11" s="63"/>
      <c r="D11" s="234" t="s">
        <v>1062</v>
      </c>
    </row>
    <row r="13" spans="1:8" x14ac:dyDescent="0.2">
      <c r="A13" s="139" t="s">
        <v>917</v>
      </c>
    </row>
    <row r="14" spans="1:8" x14ac:dyDescent="0.2">
      <c r="A14" s="139" t="s">
        <v>914</v>
      </c>
      <c r="B14" s="291"/>
    </row>
    <row r="15" spans="1:8" x14ac:dyDescent="0.2">
      <c r="A15" s="139" t="s">
        <v>915</v>
      </c>
      <c r="B15" s="139"/>
    </row>
    <row r="16" spans="1:8" x14ac:dyDescent="0.2">
      <c r="A16" s="139" t="s">
        <v>916</v>
      </c>
      <c r="B16" s="139"/>
    </row>
  </sheetData>
  <dataValidations count="2">
    <dataValidation type="list" allowBlank="1" showInputMessage="1" showErrorMessage="1" promptTitle="Beta computation period, months" prompt="Select a beta computation period" sqref="B4" xr:uid="{4BF90487-E22E-40BF-9615-2C95CF4B6D70}">
      <formula1>$F$5:$F$6</formula1>
    </dataValidation>
    <dataValidation type="list" allowBlank="1" showInputMessage="1" showErrorMessage="1" promptTitle="Market index choice" prompt="Select a market index for beta computation" sqref="B5" xr:uid="{CFF94805-2F14-4A91-BBED-2B94E359B411}">
      <formula1>$F$8:$F$10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AJ199"/>
  <sheetViews>
    <sheetView showGridLines="0" zoomScaleNormal="100" workbookViewId="0">
      <pane xSplit="1" ySplit="1" topLeftCell="S2" activePane="bottomRight" state="frozen"/>
      <selection pane="topRight"/>
      <selection pane="bottomLeft"/>
      <selection pane="bottomRight" activeCell="Z5" sqref="Z5"/>
    </sheetView>
  </sheetViews>
  <sheetFormatPr defaultRowHeight="14.25" x14ac:dyDescent="0.2"/>
  <cols>
    <col min="1" max="2" width="12" style="130" customWidth="1"/>
    <col min="3" max="3" width="14" style="130" customWidth="1"/>
    <col min="4" max="4" width="20.140625" style="130" customWidth="1"/>
    <col min="5" max="5" width="13" style="130" customWidth="1"/>
    <col min="6" max="6" width="21" style="130" customWidth="1"/>
    <col min="7" max="7" width="25" style="130" customWidth="1"/>
    <col min="8" max="8" width="12" style="130" customWidth="1"/>
    <col min="9" max="9" width="24.5703125" style="130" customWidth="1"/>
    <col min="10" max="10" width="26.42578125" style="130" customWidth="1"/>
    <col min="11" max="11" width="28" style="130" customWidth="1"/>
    <col min="12" max="12" width="16" style="130" customWidth="1"/>
    <col min="13" max="20" width="19.28515625" style="130" customWidth="1"/>
    <col min="21" max="21" width="20" style="130" customWidth="1"/>
    <col min="22" max="22" width="13.5703125" style="130" customWidth="1"/>
    <col min="23" max="23" width="14.85546875" style="130" customWidth="1"/>
    <col min="24" max="24" width="18" style="130" customWidth="1"/>
    <col min="25" max="25" width="16.42578125" style="130" customWidth="1"/>
    <col min="26" max="26" width="16.28515625" style="130" customWidth="1"/>
    <col min="27" max="27" width="18.85546875" style="130" customWidth="1"/>
    <col min="28" max="28" width="10.42578125" style="130" bestFit="1" customWidth="1"/>
    <col min="29" max="35" width="9.140625" style="130"/>
    <col min="36" max="36" width="15.28515625" style="130" customWidth="1"/>
    <col min="37" max="16384" width="9.140625" style="130"/>
  </cols>
  <sheetData>
    <row r="1" spans="1:36" ht="50.1" customHeight="1" x14ac:dyDescent="0.25">
      <c r="A1" s="29" t="s">
        <v>254</v>
      </c>
      <c r="B1" s="29" t="s">
        <v>253</v>
      </c>
      <c r="C1" s="29" t="s">
        <v>252</v>
      </c>
      <c r="D1" s="29" t="s">
        <v>251</v>
      </c>
      <c r="E1" s="29" t="s">
        <v>250</v>
      </c>
      <c r="F1" s="29" t="s">
        <v>249</v>
      </c>
      <c r="G1" s="29" t="s">
        <v>248</v>
      </c>
      <c r="H1" s="29" t="s">
        <v>247</v>
      </c>
      <c r="I1" s="29" t="s">
        <v>246</v>
      </c>
      <c r="J1" s="29" t="s">
        <v>245</v>
      </c>
      <c r="K1" s="29" t="s">
        <v>244</v>
      </c>
      <c r="L1" s="29" t="s">
        <v>243</v>
      </c>
      <c r="M1" s="29" t="s">
        <v>242</v>
      </c>
      <c r="N1" s="29" t="s">
        <v>241</v>
      </c>
      <c r="O1" s="29" t="s">
        <v>240</v>
      </c>
      <c r="P1" s="29" t="s">
        <v>239</v>
      </c>
      <c r="Q1" s="29" t="s">
        <v>238</v>
      </c>
      <c r="R1" s="29" t="s">
        <v>237</v>
      </c>
      <c r="S1" s="29" t="s">
        <v>236</v>
      </c>
      <c r="T1" s="29" t="s">
        <v>235</v>
      </c>
      <c r="U1" s="129"/>
      <c r="V1" s="28" t="s">
        <v>234</v>
      </c>
      <c r="W1" s="28" t="s">
        <v>233</v>
      </c>
      <c r="X1" s="28" t="s">
        <v>232</v>
      </c>
      <c r="Y1" s="28" t="s">
        <v>231</v>
      </c>
      <c r="Z1" s="28" t="s">
        <v>230</v>
      </c>
      <c r="AA1" s="28" t="s">
        <v>893</v>
      </c>
      <c r="AB1" s="28" t="s">
        <v>894</v>
      </c>
    </row>
    <row r="2" spans="1:36" x14ac:dyDescent="0.2">
      <c r="A2" s="130">
        <v>25320</v>
      </c>
      <c r="B2" s="130">
        <v>20010131</v>
      </c>
      <c r="C2" s="130" t="s">
        <v>213</v>
      </c>
      <c r="D2" s="130" t="s">
        <v>212</v>
      </c>
      <c r="E2" s="130">
        <v>13442910</v>
      </c>
      <c r="F2" s="130">
        <v>0.22500000000000001</v>
      </c>
      <c r="G2" s="130">
        <v>32.9</v>
      </c>
      <c r="H2" s="130">
        <v>-4.3320999999999998E-2</v>
      </c>
      <c r="I2" s="130">
        <v>3.9599000000000002E-2</v>
      </c>
      <c r="J2" s="130">
        <v>0.22501399999999999</v>
      </c>
      <c r="K2" s="130">
        <v>3.4637000000000001E-2</v>
      </c>
      <c r="L2" s="131">
        <f t="shared" ref="L2:L33" si="0">AJ2</f>
        <v>36922</v>
      </c>
      <c r="M2" s="132" t="str">
        <f>IF(AND(($V$12-4)&lt;=$L2,($V$13)&gt;=($L2-4)),H2," ")</f>
        <v xml:space="preserve"> </v>
      </c>
      <c r="N2" s="132" t="str">
        <f t="shared" ref="N2:N33" si="1">IF(AND(($V$12-4)&lt;=$L2,($V$13)&gt;=($L2-4)),I2," ")</f>
        <v xml:space="preserve"> </v>
      </c>
      <c r="O2" s="132" t="str">
        <f t="shared" ref="O2:O33" si="2">IF(AND(($V$12-4)&lt;=$L2,($V$13)&gt;=($L2-4)),J2," ")</f>
        <v xml:space="preserve"> </v>
      </c>
      <c r="P2" s="132" t="str">
        <f t="shared" ref="P2:P33" si="3">IF(AND(($V$12-4)&lt;=$L2,($V$13)&gt;=($L2-4)),K2," ")</f>
        <v xml:space="preserve"> </v>
      </c>
      <c r="Q2" s="132" t="str">
        <f t="shared" ref="Q2:Q33" si="4">IF(AND(($V$15-4)&lt;=$L2,($V$16)&gt;=($L2-4)),H2," ")</f>
        <v xml:space="preserve"> </v>
      </c>
      <c r="R2" s="132" t="str">
        <f t="shared" ref="R2:R33" si="5">IF(AND(($V$15-4)&lt;=$L2,($V$16)&gt;=($L2-4)),I2," ")</f>
        <v xml:space="preserve"> </v>
      </c>
      <c r="S2" s="132" t="str">
        <f t="shared" ref="S2:S33" si="6">IF(AND(($V$15-4)&lt;=$L2,($V$16)&gt;=($L2-4)),J2," ")</f>
        <v xml:space="preserve"> </v>
      </c>
      <c r="T2" s="132" t="str">
        <f t="shared" ref="T2:T33" si="7">IF(AND(($V$15-4)&lt;=$L2,($V$16)&gt;=($L2-4)),K2," ")</f>
        <v xml:space="preserve"> </v>
      </c>
      <c r="U2" s="129" t="s">
        <v>229</v>
      </c>
      <c r="V2" s="348">
        <v>42582.999988425923</v>
      </c>
      <c r="W2" s="133">
        <v>7</v>
      </c>
      <c r="X2" s="133">
        <v>31</v>
      </c>
      <c r="Y2" s="133">
        <v>2016</v>
      </c>
      <c r="Z2" s="134">
        <v>42582</v>
      </c>
      <c r="AA2" s="134">
        <v>42522</v>
      </c>
      <c r="AB2" s="134">
        <f>EOMONTH(AA2,0)</f>
        <v>42551</v>
      </c>
      <c r="AG2" s="130">
        <f t="shared" ref="AG2:AG33" si="8">ROUND(B2/10000,0)</f>
        <v>2001</v>
      </c>
      <c r="AH2" s="130">
        <f t="shared" ref="AH2:AH33" si="9">ROUND((B2-(AG2*10000))/100,0)</f>
        <v>1</v>
      </c>
      <c r="AI2" s="130">
        <f t="shared" ref="AI2:AI33" si="10">B2-AG2*10000-AH2*100</f>
        <v>31</v>
      </c>
      <c r="AJ2" s="131">
        <f t="shared" ref="AJ2:AJ33" si="11">DATE(AG2,AH2,AI2)</f>
        <v>36922</v>
      </c>
    </row>
    <row r="3" spans="1:36" x14ac:dyDescent="0.2">
      <c r="A3" s="130">
        <v>25320</v>
      </c>
      <c r="B3" s="130">
        <v>20010228</v>
      </c>
      <c r="C3" s="130" t="s">
        <v>213</v>
      </c>
      <c r="D3" s="130" t="s">
        <v>212</v>
      </c>
      <c r="E3" s="130">
        <v>13442910</v>
      </c>
      <c r="G3" s="130">
        <v>29.93</v>
      </c>
      <c r="H3" s="130">
        <v>-9.0273999999999993E-2</v>
      </c>
      <c r="I3" s="130">
        <v>-9.9099000000000007E-2</v>
      </c>
      <c r="J3" s="130">
        <v>-7.4508000000000005E-2</v>
      </c>
      <c r="K3" s="130">
        <v>-9.2290999999999998E-2</v>
      </c>
      <c r="L3" s="131">
        <f t="shared" si="0"/>
        <v>36950</v>
      </c>
      <c r="M3" s="132" t="str">
        <f>IF(AND(($V$12-4)&lt;=$L3,($V$13)&gt;=($L3-4)),H3," ")</f>
        <v xml:space="preserve"> </v>
      </c>
      <c r="N3" s="132" t="str">
        <f t="shared" si="1"/>
        <v xml:space="preserve"> </v>
      </c>
      <c r="O3" s="132" t="str">
        <f t="shared" si="2"/>
        <v xml:space="preserve"> </v>
      </c>
      <c r="P3" s="132" t="str">
        <f t="shared" si="3"/>
        <v xml:space="preserve"> </v>
      </c>
      <c r="Q3" s="132" t="str">
        <f t="shared" si="4"/>
        <v xml:space="preserve"> </v>
      </c>
      <c r="R3" s="132" t="str">
        <f t="shared" si="5"/>
        <v xml:space="preserve"> </v>
      </c>
      <c r="S3" s="132" t="str">
        <f t="shared" si="6"/>
        <v xml:space="preserve"> </v>
      </c>
      <c r="T3" s="132" t="str">
        <f t="shared" si="7"/>
        <v xml:space="preserve"> </v>
      </c>
      <c r="U3" s="135" t="s">
        <v>91</v>
      </c>
      <c r="W3" s="136"/>
      <c r="X3" s="136"/>
      <c r="Y3" s="136"/>
      <c r="AA3" s="130" t="s">
        <v>91</v>
      </c>
      <c r="AG3" s="130">
        <f t="shared" si="8"/>
        <v>2001</v>
      </c>
      <c r="AH3" s="130">
        <f t="shared" si="9"/>
        <v>2</v>
      </c>
      <c r="AI3" s="130">
        <f t="shared" si="10"/>
        <v>28</v>
      </c>
      <c r="AJ3" s="131">
        <f t="shared" si="11"/>
        <v>36950</v>
      </c>
    </row>
    <row r="4" spans="1:36" x14ac:dyDescent="0.2">
      <c r="A4" s="130">
        <v>25320</v>
      </c>
      <c r="B4" s="130">
        <v>20010330</v>
      </c>
      <c r="C4" s="130" t="s">
        <v>213</v>
      </c>
      <c r="D4" s="130" t="s">
        <v>212</v>
      </c>
      <c r="E4" s="130">
        <v>13442910</v>
      </c>
      <c r="G4" s="130">
        <v>29.87</v>
      </c>
      <c r="H4" s="130">
        <v>-2.0049999999999998E-3</v>
      </c>
      <c r="I4" s="130">
        <v>-7.0389999999999994E-2</v>
      </c>
      <c r="J4" s="130">
        <v>-7.2692000000000007E-2</v>
      </c>
      <c r="K4" s="130">
        <v>-6.4204999999999998E-2</v>
      </c>
      <c r="L4" s="131">
        <f t="shared" si="0"/>
        <v>36980</v>
      </c>
      <c r="M4" s="132" t="str">
        <f t="shared" ref="M4:M33" si="12">IF(AND(($V$12-4)&lt;=$L4,($V$13)&gt;=($L4-4)),H4," ")</f>
        <v xml:space="preserve"> </v>
      </c>
      <c r="N4" s="132" t="str">
        <f t="shared" si="1"/>
        <v xml:space="preserve"> </v>
      </c>
      <c r="O4" s="132" t="str">
        <f t="shared" si="2"/>
        <v xml:space="preserve"> </v>
      </c>
      <c r="P4" s="132" t="str">
        <f t="shared" si="3"/>
        <v xml:space="preserve"> </v>
      </c>
      <c r="Q4" s="132" t="str">
        <f t="shared" si="4"/>
        <v xml:space="preserve"> </v>
      </c>
      <c r="R4" s="132" t="str">
        <f t="shared" si="5"/>
        <v xml:space="preserve"> </v>
      </c>
      <c r="S4" s="132" t="str">
        <f t="shared" si="6"/>
        <v xml:space="preserve"> </v>
      </c>
      <c r="T4" s="132" t="str">
        <f t="shared" si="7"/>
        <v xml:space="preserve"> </v>
      </c>
      <c r="U4" s="246"/>
      <c r="V4" s="247"/>
      <c r="X4" s="242"/>
      <c r="Y4" s="243" t="s">
        <v>347</v>
      </c>
      <c r="Z4" s="244" t="s">
        <v>888</v>
      </c>
      <c r="AG4" s="130">
        <f t="shared" si="8"/>
        <v>2001</v>
      </c>
      <c r="AH4" s="130">
        <f t="shared" si="9"/>
        <v>3</v>
      </c>
      <c r="AI4" s="130">
        <f t="shared" si="10"/>
        <v>30</v>
      </c>
      <c r="AJ4" s="131">
        <f t="shared" si="11"/>
        <v>36980</v>
      </c>
    </row>
    <row r="5" spans="1:36" ht="43.5" x14ac:dyDescent="0.25">
      <c r="A5" s="130">
        <v>25320</v>
      </c>
      <c r="B5" s="130">
        <v>20010430</v>
      </c>
      <c r="C5" s="130" t="s">
        <v>213</v>
      </c>
      <c r="D5" s="130" t="s">
        <v>212</v>
      </c>
      <c r="E5" s="130">
        <v>13442910</v>
      </c>
      <c r="F5" s="130">
        <v>0.22500000000000001</v>
      </c>
      <c r="G5" s="130">
        <v>30.44</v>
      </c>
      <c r="H5" s="130">
        <v>2.6615E-2</v>
      </c>
      <c r="I5" s="130">
        <v>8.3831000000000003E-2</v>
      </c>
      <c r="J5" s="130">
        <v>7.6440999999999995E-2</v>
      </c>
      <c r="K5" s="130">
        <v>7.6813999999999993E-2</v>
      </c>
      <c r="L5" s="131">
        <f t="shared" si="0"/>
        <v>37011</v>
      </c>
      <c r="M5" s="132" t="str">
        <f t="shared" si="12"/>
        <v xml:space="preserve"> </v>
      </c>
      <c r="N5" s="132" t="str">
        <f t="shared" si="1"/>
        <v xml:space="preserve"> </v>
      </c>
      <c r="O5" s="132" t="str">
        <f t="shared" si="2"/>
        <v xml:space="preserve"> </v>
      </c>
      <c r="P5" s="132" t="str">
        <f t="shared" si="3"/>
        <v xml:space="preserve"> </v>
      </c>
      <c r="Q5" s="132" t="str">
        <f t="shared" si="4"/>
        <v xml:space="preserve"> </v>
      </c>
      <c r="R5" s="132" t="str">
        <f t="shared" si="5"/>
        <v xml:space="preserve"> </v>
      </c>
      <c r="S5" s="132" t="str">
        <f t="shared" si="6"/>
        <v xml:space="preserve"> </v>
      </c>
      <c r="T5" s="132" t="str">
        <f t="shared" si="7"/>
        <v xml:space="preserve"> </v>
      </c>
      <c r="U5" s="248" t="s">
        <v>228</v>
      </c>
      <c r="V5" s="249">
        <v>42582</v>
      </c>
      <c r="X5" s="240" t="s">
        <v>887</v>
      </c>
      <c r="Y5" s="241">
        <v>42580</v>
      </c>
      <c r="Z5" s="245">
        <v>62.27</v>
      </c>
      <c r="AG5" s="130">
        <f t="shared" si="8"/>
        <v>2001</v>
      </c>
      <c r="AH5" s="130">
        <f t="shared" si="9"/>
        <v>4</v>
      </c>
      <c r="AI5" s="130">
        <f t="shared" si="10"/>
        <v>30</v>
      </c>
      <c r="AJ5" s="131">
        <f t="shared" si="11"/>
        <v>37011</v>
      </c>
    </row>
    <row r="6" spans="1:36" x14ac:dyDescent="0.2">
      <c r="A6" s="130">
        <v>25320</v>
      </c>
      <c r="B6" s="130">
        <v>20010531</v>
      </c>
      <c r="C6" s="130" t="s">
        <v>213</v>
      </c>
      <c r="D6" s="130" t="s">
        <v>212</v>
      </c>
      <c r="E6" s="130">
        <v>13442910</v>
      </c>
      <c r="G6" s="130">
        <v>29.54</v>
      </c>
      <c r="H6" s="130">
        <v>-2.9565999999999999E-2</v>
      </c>
      <c r="I6" s="130">
        <v>1.0458E-2</v>
      </c>
      <c r="J6" s="130">
        <v>6.2200999999999999E-2</v>
      </c>
      <c r="K6" s="130">
        <v>5.0899999999999999E-3</v>
      </c>
      <c r="L6" s="131">
        <f t="shared" si="0"/>
        <v>37042</v>
      </c>
      <c r="M6" s="132" t="str">
        <f t="shared" si="12"/>
        <v xml:space="preserve"> </v>
      </c>
      <c r="N6" s="132" t="str">
        <f t="shared" si="1"/>
        <v xml:space="preserve"> </v>
      </c>
      <c r="O6" s="132" t="str">
        <f t="shared" si="2"/>
        <v xml:space="preserve"> </v>
      </c>
      <c r="P6" s="132" t="str">
        <f t="shared" si="3"/>
        <v xml:space="preserve"> </v>
      </c>
      <c r="Q6" s="132" t="str">
        <f t="shared" si="4"/>
        <v xml:space="preserve"> </v>
      </c>
      <c r="R6" s="132" t="str">
        <f t="shared" si="5"/>
        <v xml:space="preserve"> </v>
      </c>
      <c r="S6" s="132" t="str">
        <f t="shared" si="6"/>
        <v xml:space="preserve"> </v>
      </c>
      <c r="T6" s="132" t="str">
        <f t="shared" si="7"/>
        <v xml:space="preserve"> </v>
      </c>
      <c r="AG6" s="130">
        <f t="shared" si="8"/>
        <v>2001</v>
      </c>
      <c r="AH6" s="130">
        <f t="shared" si="9"/>
        <v>5</v>
      </c>
      <c r="AI6" s="130">
        <f t="shared" si="10"/>
        <v>31</v>
      </c>
      <c r="AJ6" s="131">
        <f t="shared" si="11"/>
        <v>37042</v>
      </c>
    </row>
    <row r="7" spans="1:36" ht="15" x14ac:dyDescent="0.25">
      <c r="A7" s="130">
        <v>25320</v>
      </c>
      <c r="B7" s="130">
        <v>20010629</v>
      </c>
      <c r="C7" s="130" t="s">
        <v>213</v>
      </c>
      <c r="D7" s="130" t="s">
        <v>212</v>
      </c>
      <c r="E7" s="130">
        <v>13442910</v>
      </c>
      <c r="G7" s="130">
        <v>25.75</v>
      </c>
      <c r="H7" s="130">
        <v>-0.128301</v>
      </c>
      <c r="I7" s="130">
        <v>-1.7554E-2</v>
      </c>
      <c r="J7" s="130">
        <v>7.7200000000000003E-3</v>
      </c>
      <c r="K7" s="130">
        <v>-2.5003999999999998E-2</v>
      </c>
      <c r="L7" s="131">
        <f t="shared" si="0"/>
        <v>37071</v>
      </c>
      <c r="M7" s="132" t="str">
        <f t="shared" si="12"/>
        <v xml:space="preserve"> </v>
      </c>
      <c r="N7" s="132" t="str">
        <f t="shared" si="1"/>
        <v xml:space="preserve"> </v>
      </c>
      <c r="O7" s="132" t="str">
        <f t="shared" si="2"/>
        <v xml:space="preserve"> </v>
      </c>
      <c r="P7" s="132" t="str">
        <f t="shared" si="3"/>
        <v xml:space="preserve"> </v>
      </c>
      <c r="Q7" s="132" t="str">
        <f t="shared" si="4"/>
        <v xml:space="preserve"> </v>
      </c>
      <c r="R7" s="132" t="str">
        <f t="shared" si="5"/>
        <v xml:space="preserve"> </v>
      </c>
      <c r="S7" s="132" t="str">
        <f t="shared" si="6"/>
        <v xml:space="preserve"> </v>
      </c>
      <c r="T7" s="132" t="str">
        <f t="shared" si="7"/>
        <v xml:space="preserve"> </v>
      </c>
      <c r="U7" s="351" t="s">
        <v>227</v>
      </c>
      <c r="V7" s="349">
        <v>36</v>
      </c>
      <c r="X7" s="250" t="s">
        <v>225</v>
      </c>
      <c r="Y7" s="251">
        <v>41517</v>
      </c>
      <c r="Z7" s="247"/>
      <c r="AG7" s="130">
        <f t="shared" si="8"/>
        <v>2001</v>
      </c>
      <c r="AH7" s="130">
        <f t="shared" si="9"/>
        <v>6</v>
      </c>
      <c r="AI7" s="130">
        <f t="shared" si="10"/>
        <v>29</v>
      </c>
      <c r="AJ7" s="131">
        <f t="shared" si="11"/>
        <v>37071</v>
      </c>
    </row>
    <row r="8" spans="1:36" ht="15" x14ac:dyDescent="0.25">
      <c r="A8" s="130">
        <v>25320</v>
      </c>
      <c r="B8" s="130">
        <v>20010731</v>
      </c>
      <c r="C8" s="130" t="s">
        <v>213</v>
      </c>
      <c r="D8" s="130" t="s">
        <v>212</v>
      </c>
      <c r="E8" s="130">
        <v>13442910</v>
      </c>
      <c r="F8" s="130">
        <v>0.22500000000000001</v>
      </c>
      <c r="G8" s="130">
        <v>27.36</v>
      </c>
      <c r="H8" s="130">
        <v>7.1262000000000006E-2</v>
      </c>
      <c r="I8" s="130">
        <v>-1.8294000000000001E-2</v>
      </c>
      <c r="J8" s="130">
        <v>-2.8389000000000001E-2</v>
      </c>
      <c r="K8" s="130">
        <v>-1.0772E-2</v>
      </c>
      <c r="L8" s="131">
        <f t="shared" si="0"/>
        <v>37103</v>
      </c>
      <c r="M8" s="132" t="str">
        <f t="shared" si="12"/>
        <v xml:space="preserve"> </v>
      </c>
      <c r="N8" s="132" t="str">
        <f t="shared" si="1"/>
        <v xml:space="preserve"> </v>
      </c>
      <c r="O8" s="132" t="str">
        <f t="shared" si="2"/>
        <v xml:space="preserve"> </v>
      </c>
      <c r="P8" s="132" t="str">
        <f t="shared" si="3"/>
        <v xml:space="preserve"> </v>
      </c>
      <c r="Q8" s="132" t="str">
        <f t="shared" si="4"/>
        <v xml:space="preserve"> </v>
      </c>
      <c r="R8" s="132" t="str">
        <f t="shared" si="5"/>
        <v xml:space="preserve"> </v>
      </c>
      <c r="S8" s="132" t="str">
        <f t="shared" si="6"/>
        <v xml:space="preserve"> </v>
      </c>
      <c r="T8" s="132" t="str">
        <f t="shared" si="7"/>
        <v xml:space="preserve"> </v>
      </c>
      <c r="U8" s="352" t="s">
        <v>226</v>
      </c>
      <c r="V8" s="350">
        <v>120</v>
      </c>
      <c r="X8" s="252" t="s">
        <v>223</v>
      </c>
      <c r="Y8" s="253">
        <v>38960</v>
      </c>
      <c r="Z8" s="254"/>
      <c r="AG8" s="130">
        <f t="shared" si="8"/>
        <v>2001</v>
      </c>
      <c r="AH8" s="130">
        <f t="shared" si="9"/>
        <v>7</v>
      </c>
      <c r="AI8" s="130">
        <f t="shared" si="10"/>
        <v>31</v>
      </c>
      <c r="AJ8" s="131">
        <f t="shared" si="11"/>
        <v>37103</v>
      </c>
    </row>
    <row r="9" spans="1:36" ht="15" x14ac:dyDescent="0.25">
      <c r="A9" s="130">
        <v>25320</v>
      </c>
      <c r="B9" s="130">
        <v>20010831</v>
      </c>
      <c r="C9" s="130" t="s">
        <v>213</v>
      </c>
      <c r="D9" s="130" t="s">
        <v>212</v>
      </c>
      <c r="E9" s="130">
        <v>13442910</v>
      </c>
      <c r="G9" s="130">
        <v>28.19</v>
      </c>
      <c r="H9" s="130">
        <v>3.0335999999999998E-2</v>
      </c>
      <c r="I9" s="130">
        <v>-5.8979999999999998E-2</v>
      </c>
      <c r="J9" s="130">
        <v>-3.5008999999999998E-2</v>
      </c>
      <c r="K9" s="130">
        <v>-6.4107999999999998E-2</v>
      </c>
      <c r="L9" s="131">
        <f t="shared" si="0"/>
        <v>37134</v>
      </c>
      <c r="M9" s="132" t="str">
        <f t="shared" si="12"/>
        <v xml:space="preserve"> </v>
      </c>
      <c r="N9" s="132" t="str">
        <f t="shared" si="1"/>
        <v xml:space="preserve"> </v>
      </c>
      <c r="O9" s="132" t="str">
        <f t="shared" si="2"/>
        <v xml:space="preserve"> </v>
      </c>
      <c r="P9" s="132" t="str">
        <f t="shared" si="3"/>
        <v xml:space="preserve"> </v>
      </c>
      <c r="Q9" s="132" t="str">
        <f t="shared" si="4"/>
        <v xml:space="preserve"> </v>
      </c>
      <c r="R9" s="132" t="str">
        <f t="shared" si="5"/>
        <v xml:space="preserve"> </v>
      </c>
      <c r="S9" s="132" t="str">
        <f t="shared" si="6"/>
        <v xml:space="preserve"> </v>
      </c>
      <c r="T9" s="132" t="str">
        <f t="shared" si="7"/>
        <v xml:space="preserve"> </v>
      </c>
      <c r="Z9" s="197" t="s">
        <v>91</v>
      </c>
      <c r="AG9" s="130">
        <f t="shared" si="8"/>
        <v>2001</v>
      </c>
      <c r="AH9" s="130">
        <f t="shared" si="9"/>
        <v>8</v>
      </c>
      <c r="AI9" s="130">
        <f t="shared" si="10"/>
        <v>31</v>
      </c>
      <c r="AJ9" s="131">
        <f t="shared" si="11"/>
        <v>37134</v>
      </c>
    </row>
    <row r="10" spans="1:36" x14ac:dyDescent="0.2">
      <c r="A10" s="130">
        <v>25320</v>
      </c>
      <c r="B10" s="130">
        <v>20010928</v>
      </c>
      <c r="C10" s="130" t="s">
        <v>213</v>
      </c>
      <c r="D10" s="130" t="s">
        <v>212</v>
      </c>
      <c r="E10" s="130">
        <v>13442910</v>
      </c>
      <c r="G10" s="130">
        <v>28</v>
      </c>
      <c r="H10" s="130">
        <v>-6.7400000000000003E-3</v>
      </c>
      <c r="I10" s="130">
        <v>-9.1488E-2</v>
      </c>
      <c r="J10" s="130">
        <v>-0.12779199999999999</v>
      </c>
      <c r="K10" s="130">
        <v>-8.1723000000000004E-2</v>
      </c>
      <c r="L10" s="131">
        <f t="shared" si="0"/>
        <v>37162</v>
      </c>
      <c r="M10" s="132" t="str">
        <f t="shared" si="12"/>
        <v xml:space="preserve"> </v>
      </c>
      <c r="N10" s="132" t="str">
        <f t="shared" si="1"/>
        <v xml:space="preserve"> </v>
      </c>
      <c r="O10" s="132" t="str">
        <f t="shared" si="2"/>
        <v xml:space="preserve"> </v>
      </c>
      <c r="P10" s="132" t="str">
        <f t="shared" si="3"/>
        <v xml:space="preserve"> </v>
      </c>
      <c r="Q10" s="132" t="str">
        <f t="shared" si="4"/>
        <v xml:space="preserve"> </v>
      </c>
      <c r="R10" s="132" t="str">
        <f t="shared" si="5"/>
        <v xml:space="preserve"> </v>
      </c>
      <c r="S10" s="132" t="str">
        <f t="shared" si="6"/>
        <v xml:space="preserve"> </v>
      </c>
      <c r="T10" s="132" t="str">
        <f t="shared" si="7"/>
        <v xml:space="preserve"> </v>
      </c>
      <c r="Z10" s="130" t="s">
        <v>91</v>
      </c>
      <c r="AG10" s="130">
        <f t="shared" si="8"/>
        <v>2001</v>
      </c>
      <c r="AH10" s="130">
        <f t="shared" si="9"/>
        <v>9</v>
      </c>
      <c r="AI10" s="130">
        <f t="shared" si="10"/>
        <v>28</v>
      </c>
      <c r="AJ10" s="131">
        <f t="shared" si="11"/>
        <v>37162</v>
      </c>
    </row>
    <row r="11" spans="1:36" x14ac:dyDescent="0.2">
      <c r="A11" s="130">
        <v>25320</v>
      </c>
      <c r="B11" s="130">
        <v>20011031</v>
      </c>
      <c r="C11" s="130" t="s">
        <v>213</v>
      </c>
      <c r="D11" s="130" t="s">
        <v>212</v>
      </c>
      <c r="E11" s="130">
        <v>13442910</v>
      </c>
      <c r="F11" s="130">
        <v>0.1575</v>
      </c>
      <c r="G11" s="130">
        <v>28.24</v>
      </c>
      <c r="H11" s="130">
        <v>1.4196E-2</v>
      </c>
      <c r="I11" s="130">
        <v>2.7833E-2</v>
      </c>
      <c r="J11" s="130">
        <v>7.8104999999999994E-2</v>
      </c>
      <c r="K11" s="130">
        <v>1.8099000000000001E-2</v>
      </c>
      <c r="L11" s="131">
        <f t="shared" si="0"/>
        <v>37195</v>
      </c>
      <c r="M11" s="132" t="str">
        <f t="shared" si="12"/>
        <v xml:space="preserve"> </v>
      </c>
      <c r="N11" s="132" t="str">
        <f t="shared" si="1"/>
        <v xml:space="preserve"> </v>
      </c>
      <c r="O11" s="132" t="str">
        <f t="shared" si="2"/>
        <v xml:space="preserve"> </v>
      </c>
      <c r="P11" s="132" t="str">
        <f t="shared" si="3"/>
        <v xml:space="preserve"> </v>
      </c>
      <c r="Q11" s="132" t="str">
        <f t="shared" si="4"/>
        <v xml:space="preserve"> </v>
      </c>
      <c r="R11" s="132" t="str">
        <f t="shared" si="5"/>
        <v xml:space="preserve"> </v>
      </c>
      <c r="S11" s="132" t="str">
        <f t="shared" si="6"/>
        <v xml:space="preserve"> </v>
      </c>
      <c r="T11" s="132" t="str">
        <f t="shared" si="7"/>
        <v xml:space="preserve"> </v>
      </c>
      <c r="X11" s="137" t="s">
        <v>91</v>
      </c>
      <c r="AG11" s="130">
        <f t="shared" si="8"/>
        <v>2001</v>
      </c>
      <c r="AH11" s="130">
        <f t="shared" si="9"/>
        <v>10</v>
      </c>
      <c r="AI11" s="130">
        <f t="shared" si="10"/>
        <v>31</v>
      </c>
      <c r="AJ11" s="131">
        <f t="shared" si="11"/>
        <v>37195</v>
      </c>
    </row>
    <row r="12" spans="1:36" ht="15" x14ac:dyDescent="0.25">
      <c r="A12" s="130">
        <v>25320</v>
      </c>
      <c r="B12" s="130">
        <v>20011130</v>
      </c>
      <c r="C12" s="130" t="s">
        <v>213</v>
      </c>
      <c r="D12" s="130" t="s">
        <v>212</v>
      </c>
      <c r="E12" s="130">
        <v>13442910</v>
      </c>
      <c r="G12" s="130">
        <v>29.31</v>
      </c>
      <c r="H12" s="130">
        <v>3.789E-2</v>
      </c>
      <c r="I12" s="130">
        <v>7.8780000000000003E-2</v>
      </c>
      <c r="J12" s="130">
        <v>8.0810000000000007E-2</v>
      </c>
      <c r="K12" s="130">
        <v>7.5176000000000007E-2</v>
      </c>
      <c r="L12" s="131">
        <f t="shared" si="0"/>
        <v>37225</v>
      </c>
      <c r="M12" s="132" t="str">
        <f>IF(AND(($V$12-4)&lt;=$L12,($V$13)&gt;=($L12-4)),H12," ")</f>
        <v xml:space="preserve"> </v>
      </c>
      <c r="N12" s="132" t="str">
        <f t="shared" si="1"/>
        <v xml:space="preserve"> </v>
      </c>
      <c r="O12" s="132" t="str">
        <f t="shared" si="2"/>
        <v xml:space="preserve"> </v>
      </c>
      <c r="P12" s="132" t="str">
        <f t="shared" si="3"/>
        <v xml:space="preserve"> </v>
      </c>
      <c r="Q12" s="132" t="str">
        <f t="shared" si="4"/>
        <v xml:space="preserve"> </v>
      </c>
      <c r="R12" s="132" t="str">
        <f t="shared" si="5"/>
        <v xml:space="preserve"> </v>
      </c>
      <c r="S12" s="132" t="str">
        <f t="shared" si="6"/>
        <v xml:space="preserve"> </v>
      </c>
      <c r="T12" s="132" t="str">
        <f t="shared" si="7"/>
        <v xml:space="preserve"> </v>
      </c>
      <c r="U12" s="353" t="s">
        <v>225</v>
      </c>
      <c r="V12" s="354">
        <v>41517</v>
      </c>
      <c r="W12" s="196" t="s">
        <v>91</v>
      </c>
      <c r="X12" s="130" t="s">
        <v>91</v>
      </c>
      <c r="AB12" s="130" t="s">
        <v>91</v>
      </c>
      <c r="AC12" s="130" t="s">
        <v>91</v>
      </c>
      <c r="AG12" s="130">
        <f t="shared" si="8"/>
        <v>2001</v>
      </c>
      <c r="AH12" s="130">
        <f t="shared" si="9"/>
        <v>11</v>
      </c>
      <c r="AI12" s="130">
        <f t="shared" si="10"/>
        <v>30</v>
      </c>
      <c r="AJ12" s="131">
        <f t="shared" si="11"/>
        <v>37225</v>
      </c>
    </row>
    <row r="13" spans="1:36" ht="15" x14ac:dyDescent="0.25">
      <c r="A13" s="130">
        <v>25320</v>
      </c>
      <c r="B13" s="130">
        <v>20011231</v>
      </c>
      <c r="C13" s="130" t="s">
        <v>213</v>
      </c>
      <c r="D13" s="130" t="s">
        <v>212</v>
      </c>
      <c r="E13" s="130">
        <v>13442910</v>
      </c>
      <c r="G13" s="130">
        <v>29.87</v>
      </c>
      <c r="H13" s="130">
        <v>1.9106000000000001E-2</v>
      </c>
      <c r="I13" s="130">
        <v>1.7847999999999999E-2</v>
      </c>
      <c r="J13" s="130">
        <v>5.7744999999999998E-2</v>
      </c>
      <c r="K13" s="130">
        <v>7.574E-3</v>
      </c>
      <c r="L13" s="131">
        <f t="shared" si="0"/>
        <v>37256</v>
      </c>
      <c r="M13" s="132" t="str">
        <f t="shared" si="12"/>
        <v xml:space="preserve"> </v>
      </c>
      <c r="N13" s="132" t="str">
        <f t="shared" si="1"/>
        <v xml:space="preserve"> </v>
      </c>
      <c r="O13" s="132" t="str">
        <f t="shared" si="2"/>
        <v xml:space="preserve"> </v>
      </c>
      <c r="P13" s="132" t="str">
        <f t="shared" si="3"/>
        <v xml:space="preserve"> </v>
      </c>
      <c r="Q13" s="132" t="str">
        <f t="shared" si="4"/>
        <v xml:space="preserve"> </v>
      </c>
      <c r="R13" s="132" t="str">
        <f t="shared" si="5"/>
        <v xml:space="preserve"> </v>
      </c>
      <c r="S13" s="132" t="str">
        <f t="shared" si="6"/>
        <v xml:space="preserve"> </v>
      </c>
      <c r="T13" s="132" t="str">
        <f t="shared" si="7"/>
        <v xml:space="preserve"> </v>
      </c>
      <c r="U13" s="355" t="s">
        <v>224</v>
      </c>
      <c r="V13" s="356">
        <v>42582</v>
      </c>
      <c r="AC13" s="130" t="s">
        <v>91</v>
      </c>
      <c r="AG13" s="130">
        <f t="shared" si="8"/>
        <v>2001</v>
      </c>
      <c r="AH13" s="130">
        <f t="shared" si="9"/>
        <v>12</v>
      </c>
      <c r="AI13" s="130">
        <f t="shared" si="10"/>
        <v>31</v>
      </c>
      <c r="AJ13" s="131">
        <f t="shared" si="11"/>
        <v>37256</v>
      </c>
    </row>
    <row r="14" spans="1:36" ht="15" x14ac:dyDescent="0.25">
      <c r="A14" s="130">
        <v>25320</v>
      </c>
      <c r="B14" s="130">
        <v>20020131</v>
      </c>
      <c r="C14" s="130" t="s">
        <v>213</v>
      </c>
      <c r="D14" s="130" t="s">
        <v>212</v>
      </c>
      <c r="E14" s="130">
        <v>13442910</v>
      </c>
      <c r="F14" s="130">
        <v>0.1575</v>
      </c>
      <c r="G14" s="130">
        <v>28.45</v>
      </c>
      <c r="H14" s="130">
        <v>-4.2265999999999998E-2</v>
      </c>
      <c r="I14" s="130">
        <v>-1.5977000000000002E-2</v>
      </c>
      <c r="J14" s="130">
        <v>1.8178E-2</v>
      </c>
      <c r="K14" s="130">
        <v>-1.5573999999999999E-2</v>
      </c>
      <c r="L14" s="131">
        <f t="shared" si="0"/>
        <v>37287</v>
      </c>
      <c r="M14" s="132" t="str">
        <f t="shared" si="12"/>
        <v xml:space="preserve"> </v>
      </c>
      <c r="N14" s="132" t="str">
        <f t="shared" si="1"/>
        <v xml:space="preserve"> </v>
      </c>
      <c r="O14" s="132" t="str">
        <f t="shared" si="2"/>
        <v xml:space="preserve"> </v>
      </c>
      <c r="P14" s="132" t="str">
        <f t="shared" si="3"/>
        <v xml:space="preserve"> </v>
      </c>
      <c r="Q14" s="132" t="str">
        <f t="shared" si="4"/>
        <v xml:space="preserve"> </v>
      </c>
      <c r="R14" s="132" t="str">
        <f t="shared" si="5"/>
        <v xml:space="preserve"> </v>
      </c>
      <c r="S14" s="132" t="str">
        <f t="shared" si="6"/>
        <v xml:space="preserve"> </v>
      </c>
      <c r="T14" s="132" t="str">
        <f t="shared" si="7"/>
        <v xml:space="preserve"> </v>
      </c>
      <c r="U14" s="355"/>
      <c r="V14" s="355"/>
      <c r="AG14" s="130">
        <f t="shared" si="8"/>
        <v>2002</v>
      </c>
      <c r="AH14" s="130">
        <f t="shared" si="9"/>
        <v>1</v>
      </c>
      <c r="AI14" s="130">
        <f t="shared" si="10"/>
        <v>31</v>
      </c>
      <c r="AJ14" s="131">
        <f t="shared" si="11"/>
        <v>37287</v>
      </c>
    </row>
    <row r="15" spans="1:36" ht="15" x14ac:dyDescent="0.25">
      <c r="A15" s="130">
        <v>25320</v>
      </c>
      <c r="B15" s="130">
        <v>20020228</v>
      </c>
      <c r="C15" s="130" t="s">
        <v>213</v>
      </c>
      <c r="D15" s="130" t="s">
        <v>212</v>
      </c>
      <c r="E15" s="130">
        <v>13442910</v>
      </c>
      <c r="G15" s="130">
        <v>26.74</v>
      </c>
      <c r="H15" s="130">
        <v>-6.0104999999999999E-2</v>
      </c>
      <c r="I15" s="130">
        <v>-2.1694999999999999E-2</v>
      </c>
      <c r="J15" s="130">
        <v>-3.3059999999999999E-2</v>
      </c>
      <c r="K15" s="130">
        <v>-2.0766E-2</v>
      </c>
      <c r="L15" s="131">
        <f t="shared" si="0"/>
        <v>37315</v>
      </c>
      <c r="M15" s="132" t="str">
        <f t="shared" si="12"/>
        <v xml:space="preserve"> </v>
      </c>
      <c r="N15" s="132" t="str">
        <f t="shared" si="1"/>
        <v xml:space="preserve"> </v>
      </c>
      <c r="O15" s="132" t="str">
        <f t="shared" si="2"/>
        <v xml:space="preserve"> </v>
      </c>
      <c r="P15" s="132" t="str">
        <f t="shared" si="3"/>
        <v xml:space="preserve"> </v>
      </c>
      <c r="Q15" s="132" t="str">
        <f t="shared" si="4"/>
        <v xml:space="preserve"> </v>
      </c>
      <c r="R15" s="132" t="str">
        <f t="shared" si="5"/>
        <v xml:space="preserve"> </v>
      </c>
      <c r="S15" s="132" t="str">
        <f t="shared" si="6"/>
        <v xml:space="preserve"> </v>
      </c>
      <c r="T15" s="132" t="str">
        <f t="shared" si="7"/>
        <v xml:space="preserve"> </v>
      </c>
      <c r="U15" s="355" t="s">
        <v>223</v>
      </c>
      <c r="V15" s="356">
        <v>38960</v>
      </c>
      <c r="W15" s="131" t="s">
        <v>91</v>
      </c>
      <c r="AG15" s="130">
        <f t="shared" si="8"/>
        <v>2002</v>
      </c>
      <c r="AH15" s="130">
        <f t="shared" si="9"/>
        <v>2</v>
      </c>
      <c r="AI15" s="130">
        <f t="shared" si="10"/>
        <v>28</v>
      </c>
      <c r="AJ15" s="131">
        <f t="shared" si="11"/>
        <v>37315</v>
      </c>
    </row>
    <row r="16" spans="1:36" ht="15" x14ac:dyDescent="0.25">
      <c r="A16" s="130">
        <v>25320</v>
      </c>
      <c r="B16" s="130">
        <v>20020328</v>
      </c>
      <c r="C16" s="130" t="s">
        <v>213</v>
      </c>
      <c r="D16" s="130" t="s">
        <v>212</v>
      </c>
      <c r="E16" s="130">
        <v>13442910</v>
      </c>
      <c r="G16" s="130">
        <v>26.8</v>
      </c>
      <c r="H16" s="130">
        <v>2.2439999999999999E-3</v>
      </c>
      <c r="I16" s="130">
        <v>4.4681999999999999E-2</v>
      </c>
      <c r="J16" s="130">
        <v>7.4665999999999996E-2</v>
      </c>
      <c r="K16" s="130">
        <v>3.6739000000000001E-2</v>
      </c>
      <c r="L16" s="131">
        <f t="shared" si="0"/>
        <v>37343</v>
      </c>
      <c r="M16" s="132" t="str">
        <f t="shared" si="12"/>
        <v xml:space="preserve"> </v>
      </c>
      <c r="N16" s="132" t="str">
        <f t="shared" si="1"/>
        <v xml:space="preserve"> </v>
      </c>
      <c r="O16" s="132" t="str">
        <f t="shared" si="2"/>
        <v xml:space="preserve"> </v>
      </c>
      <c r="P16" s="132" t="str">
        <f t="shared" si="3"/>
        <v xml:space="preserve"> </v>
      </c>
      <c r="Q16" s="132" t="str">
        <f t="shared" si="4"/>
        <v xml:space="preserve"> </v>
      </c>
      <c r="R16" s="132" t="str">
        <f t="shared" si="5"/>
        <v xml:space="preserve"> </v>
      </c>
      <c r="S16" s="132" t="str">
        <f t="shared" si="6"/>
        <v xml:space="preserve"> </v>
      </c>
      <c r="T16" s="132" t="str">
        <f t="shared" si="7"/>
        <v xml:space="preserve"> </v>
      </c>
      <c r="U16" s="352" t="s">
        <v>222</v>
      </c>
      <c r="V16" s="357">
        <v>42582</v>
      </c>
      <c r="AG16" s="130">
        <f t="shared" si="8"/>
        <v>2002</v>
      </c>
      <c r="AH16" s="130">
        <f t="shared" si="9"/>
        <v>3</v>
      </c>
      <c r="AI16" s="130">
        <f t="shared" si="10"/>
        <v>28</v>
      </c>
      <c r="AJ16" s="131">
        <f t="shared" si="11"/>
        <v>37343</v>
      </c>
    </row>
    <row r="17" spans="1:36" x14ac:dyDescent="0.2">
      <c r="A17" s="130">
        <v>25320</v>
      </c>
      <c r="B17" s="130">
        <v>20020430</v>
      </c>
      <c r="C17" s="130" t="s">
        <v>213</v>
      </c>
      <c r="D17" s="130" t="s">
        <v>212</v>
      </c>
      <c r="E17" s="130">
        <v>13442910</v>
      </c>
      <c r="F17" s="130">
        <v>0.1575</v>
      </c>
      <c r="G17" s="130">
        <v>27.61</v>
      </c>
      <c r="H17" s="130">
        <v>3.6101000000000001E-2</v>
      </c>
      <c r="I17" s="130">
        <v>-4.9617000000000001E-2</v>
      </c>
      <c r="J17" s="130">
        <v>-3.1689999999999999E-3</v>
      </c>
      <c r="K17" s="130">
        <v>-6.1418E-2</v>
      </c>
      <c r="L17" s="131">
        <f t="shared" si="0"/>
        <v>37376</v>
      </c>
      <c r="M17" s="132" t="str">
        <f t="shared" si="12"/>
        <v xml:space="preserve"> </v>
      </c>
      <c r="N17" s="132" t="str">
        <f t="shared" si="1"/>
        <v xml:space="preserve"> </v>
      </c>
      <c r="O17" s="132" t="str">
        <f t="shared" si="2"/>
        <v xml:space="preserve"> </v>
      </c>
      <c r="P17" s="132" t="str">
        <f t="shared" si="3"/>
        <v xml:space="preserve"> </v>
      </c>
      <c r="Q17" s="132" t="str">
        <f t="shared" si="4"/>
        <v xml:space="preserve"> </v>
      </c>
      <c r="R17" s="132" t="str">
        <f t="shared" si="5"/>
        <v xml:space="preserve"> </v>
      </c>
      <c r="S17" s="132" t="str">
        <f t="shared" si="6"/>
        <v xml:space="preserve"> </v>
      </c>
      <c r="T17" s="132" t="str">
        <f t="shared" si="7"/>
        <v xml:space="preserve"> </v>
      </c>
      <c r="U17" s="358"/>
      <c r="V17" s="358"/>
      <c r="AG17" s="130">
        <f t="shared" si="8"/>
        <v>2002</v>
      </c>
      <c r="AH17" s="130">
        <f t="shared" si="9"/>
        <v>4</v>
      </c>
      <c r="AI17" s="130">
        <f t="shared" si="10"/>
        <v>30</v>
      </c>
      <c r="AJ17" s="131">
        <f t="shared" si="11"/>
        <v>37376</v>
      </c>
    </row>
    <row r="18" spans="1:36" ht="15" x14ac:dyDescent="0.25">
      <c r="A18" s="130">
        <v>25320</v>
      </c>
      <c r="B18" s="130">
        <v>20020531</v>
      </c>
      <c r="C18" s="130" t="s">
        <v>213</v>
      </c>
      <c r="D18" s="130" t="s">
        <v>212</v>
      </c>
      <c r="E18" s="130">
        <v>13442910</v>
      </c>
      <c r="G18" s="130">
        <v>28.25</v>
      </c>
      <c r="H18" s="130">
        <v>2.3179999999999999E-2</v>
      </c>
      <c r="I18" s="130">
        <v>-1.0522999999999999E-2</v>
      </c>
      <c r="J18" s="130">
        <v>-1.5514999999999999E-2</v>
      </c>
      <c r="K18" s="130">
        <v>-9.0810000000000005E-3</v>
      </c>
      <c r="L18" s="131">
        <f t="shared" si="0"/>
        <v>37407</v>
      </c>
      <c r="M18" s="132" t="str">
        <f t="shared" si="12"/>
        <v xml:space="preserve"> </v>
      </c>
      <c r="N18" s="132" t="str">
        <f t="shared" si="1"/>
        <v xml:space="preserve"> </v>
      </c>
      <c r="O18" s="132" t="str">
        <f t="shared" si="2"/>
        <v xml:space="preserve"> </v>
      </c>
      <c r="P18" s="132" t="str">
        <f t="shared" si="3"/>
        <v xml:space="preserve"> </v>
      </c>
      <c r="Q18" s="132" t="str">
        <f t="shared" si="4"/>
        <v xml:space="preserve"> </v>
      </c>
      <c r="R18" s="132" t="str">
        <f t="shared" si="5"/>
        <v xml:space="preserve"> </v>
      </c>
      <c r="S18" s="132" t="str">
        <f t="shared" si="6"/>
        <v xml:space="preserve"> </v>
      </c>
      <c r="T18" s="132" t="str">
        <f t="shared" si="7"/>
        <v xml:space="preserve"> </v>
      </c>
      <c r="U18" s="359" t="s">
        <v>221</v>
      </c>
      <c r="V18" s="359" t="s">
        <v>220</v>
      </c>
      <c r="X18" s="256" t="s">
        <v>877</v>
      </c>
      <c r="Y18" s="257"/>
      <c r="Z18" s="257"/>
      <c r="AA18" s="258"/>
      <c r="AG18" s="130">
        <f t="shared" si="8"/>
        <v>2002</v>
      </c>
      <c r="AH18" s="130">
        <f t="shared" si="9"/>
        <v>5</v>
      </c>
      <c r="AI18" s="130">
        <f t="shared" si="10"/>
        <v>31</v>
      </c>
      <c r="AJ18" s="131">
        <f t="shared" si="11"/>
        <v>37407</v>
      </c>
    </row>
    <row r="19" spans="1:36" ht="30.75" x14ac:dyDescent="0.35">
      <c r="A19" s="130">
        <v>25320</v>
      </c>
      <c r="B19" s="130">
        <v>20020628</v>
      </c>
      <c r="C19" s="130" t="s">
        <v>213</v>
      </c>
      <c r="D19" s="130" t="s">
        <v>212</v>
      </c>
      <c r="E19" s="130">
        <v>13442910</v>
      </c>
      <c r="G19" s="130">
        <v>27.66</v>
      </c>
      <c r="H19" s="130">
        <v>-2.0885000000000001E-2</v>
      </c>
      <c r="I19" s="130">
        <v>-7.0249000000000006E-2</v>
      </c>
      <c r="J19" s="130">
        <v>-6.7318000000000003E-2</v>
      </c>
      <c r="K19" s="130">
        <v>-7.2465000000000002E-2</v>
      </c>
      <c r="L19" s="131">
        <f t="shared" si="0"/>
        <v>37435</v>
      </c>
      <c r="M19" s="132" t="str">
        <f t="shared" si="12"/>
        <v xml:space="preserve"> </v>
      </c>
      <c r="N19" s="132" t="str">
        <f t="shared" si="1"/>
        <v xml:space="preserve"> </v>
      </c>
      <c r="O19" s="132" t="str">
        <f t="shared" si="2"/>
        <v xml:space="preserve"> </v>
      </c>
      <c r="P19" s="132" t="str">
        <f t="shared" si="3"/>
        <v xml:space="preserve"> </v>
      </c>
      <c r="Q19" s="132" t="str">
        <f t="shared" si="4"/>
        <v xml:space="preserve"> </v>
      </c>
      <c r="R19" s="132" t="str">
        <f t="shared" si="5"/>
        <v xml:space="preserve"> </v>
      </c>
      <c r="S19" s="132" t="str">
        <f t="shared" si="6"/>
        <v xml:space="preserve"> </v>
      </c>
      <c r="T19" s="132" t="str">
        <f t="shared" si="7"/>
        <v xml:space="preserve"> </v>
      </c>
      <c r="U19" s="360" t="s">
        <v>219</v>
      </c>
      <c r="V19" s="361">
        <v>0.21254160004409609</v>
      </c>
      <c r="W19" s="135" t="s">
        <v>889</v>
      </c>
      <c r="X19" s="259" t="s">
        <v>892</v>
      </c>
      <c r="Y19" s="260"/>
      <c r="Z19" s="260"/>
      <c r="AA19" s="255"/>
      <c r="AG19" s="130">
        <f t="shared" si="8"/>
        <v>2002</v>
      </c>
      <c r="AH19" s="130">
        <f t="shared" si="9"/>
        <v>6</v>
      </c>
      <c r="AI19" s="130">
        <f t="shared" si="10"/>
        <v>28</v>
      </c>
      <c r="AJ19" s="131">
        <f t="shared" si="11"/>
        <v>37435</v>
      </c>
    </row>
    <row r="20" spans="1:36" ht="15" x14ac:dyDescent="0.25">
      <c r="A20" s="130">
        <v>25320</v>
      </c>
      <c r="B20" s="130">
        <v>20020731</v>
      </c>
      <c r="C20" s="130" t="s">
        <v>213</v>
      </c>
      <c r="D20" s="130" t="s">
        <v>212</v>
      </c>
      <c r="E20" s="130">
        <v>13442910</v>
      </c>
      <c r="F20" s="130">
        <v>0.1575</v>
      </c>
      <c r="G20" s="130">
        <v>23.3</v>
      </c>
      <c r="H20" s="130">
        <v>-0.15193400000000001</v>
      </c>
      <c r="I20" s="130">
        <v>-8.115E-2</v>
      </c>
      <c r="J20" s="130">
        <v>-0.107497</v>
      </c>
      <c r="K20" s="130">
        <v>-7.8994999999999996E-2</v>
      </c>
      <c r="L20" s="131">
        <f t="shared" si="0"/>
        <v>37468</v>
      </c>
      <c r="M20" s="132" t="str">
        <f t="shared" si="12"/>
        <v xml:space="preserve"> </v>
      </c>
      <c r="N20" s="132" t="str">
        <f t="shared" si="1"/>
        <v xml:space="preserve"> </v>
      </c>
      <c r="O20" s="132" t="str">
        <f t="shared" si="2"/>
        <v xml:space="preserve"> </v>
      </c>
      <c r="P20" s="132" t="str">
        <f t="shared" si="3"/>
        <v xml:space="preserve"> </v>
      </c>
      <c r="Q20" s="132" t="str">
        <f t="shared" si="4"/>
        <v xml:space="preserve"> </v>
      </c>
      <c r="R20" s="132" t="str">
        <f t="shared" si="5"/>
        <v xml:space="preserve"> </v>
      </c>
      <c r="S20" s="132" t="str">
        <f t="shared" si="6"/>
        <v xml:space="preserve"> </v>
      </c>
      <c r="T20" s="132" t="str">
        <f t="shared" si="7"/>
        <v xml:space="preserve"> </v>
      </c>
      <c r="U20" s="362" t="s">
        <v>218</v>
      </c>
      <c r="V20" s="361">
        <v>5.3990544603814737E-3</v>
      </c>
      <c r="W20" s="130" t="s">
        <v>91</v>
      </c>
      <c r="X20" s="259" t="s">
        <v>878</v>
      </c>
      <c r="Y20" s="260"/>
      <c r="Z20" s="260"/>
      <c r="AA20" s="255"/>
      <c r="AG20" s="130">
        <f t="shared" si="8"/>
        <v>2002</v>
      </c>
      <c r="AH20" s="130">
        <f t="shared" si="9"/>
        <v>7</v>
      </c>
      <c r="AI20" s="130">
        <f t="shared" si="10"/>
        <v>31</v>
      </c>
      <c r="AJ20" s="131">
        <f t="shared" si="11"/>
        <v>37468</v>
      </c>
    </row>
    <row r="21" spans="1:36" ht="15" x14ac:dyDescent="0.25">
      <c r="A21" s="130">
        <v>25320</v>
      </c>
      <c r="B21" s="130">
        <v>20020830</v>
      </c>
      <c r="C21" s="130" t="s">
        <v>213</v>
      </c>
      <c r="D21" s="130" t="s">
        <v>212</v>
      </c>
      <c r="E21" s="130">
        <v>13442910</v>
      </c>
      <c r="G21" s="130">
        <v>23.15</v>
      </c>
      <c r="H21" s="130">
        <v>-6.4380000000000001E-3</v>
      </c>
      <c r="I21" s="130">
        <v>7.979E-3</v>
      </c>
      <c r="J21" s="130">
        <v>6.3369999999999998E-3</v>
      </c>
      <c r="K21" s="130">
        <v>4.8809999999999999E-3</v>
      </c>
      <c r="L21" s="131">
        <f t="shared" si="0"/>
        <v>37498</v>
      </c>
      <c r="M21" s="132" t="str">
        <f t="shared" si="12"/>
        <v xml:space="preserve"> </v>
      </c>
      <c r="N21" s="132" t="str">
        <f t="shared" si="1"/>
        <v xml:space="preserve"> </v>
      </c>
      <c r="O21" s="132" t="str">
        <f t="shared" si="2"/>
        <v xml:space="preserve"> </v>
      </c>
      <c r="P21" s="132" t="str">
        <f t="shared" si="3"/>
        <v xml:space="preserve"> </v>
      </c>
      <c r="Q21" s="132" t="str">
        <f t="shared" si="4"/>
        <v xml:space="preserve"> </v>
      </c>
      <c r="R21" s="132" t="str">
        <f t="shared" si="5"/>
        <v xml:space="preserve"> </v>
      </c>
      <c r="S21" s="132" t="str">
        <f t="shared" si="6"/>
        <v xml:space="preserve"> </v>
      </c>
      <c r="T21" s="132" t="str">
        <f t="shared" si="7"/>
        <v xml:space="preserve"> </v>
      </c>
      <c r="U21" s="362" t="s">
        <v>217</v>
      </c>
      <c r="V21" s="361">
        <v>0.2358168661949834</v>
      </c>
      <c r="W21" s="130" t="s">
        <v>881</v>
      </c>
      <c r="X21" s="261" t="s">
        <v>879</v>
      </c>
      <c r="Y21" s="260"/>
      <c r="Z21" s="260"/>
      <c r="AA21" s="255"/>
      <c r="AG21" s="130">
        <f t="shared" si="8"/>
        <v>2002</v>
      </c>
      <c r="AH21" s="130">
        <f t="shared" si="9"/>
        <v>8</v>
      </c>
      <c r="AI21" s="130">
        <f t="shared" si="10"/>
        <v>30</v>
      </c>
      <c r="AJ21" s="131">
        <f t="shared" si="11"/>
        <v>37498</v>
      </c>
    </row>
    <row r="22" spans="1:36" ht="15" x14ac:dyDescent="0.25">
      <c r="A22" s="130">
        <v>25320</v>
      </c>
      <c r="B22" s="130">
        <v>20020930</v>
      </c>
      <c r="C22" s="130" t="s">
        <v>213</v>
      </c>
      <c r="D22" s="130" t="s">
        <v>212</v>
      </c>
      <c r="E22" s="130">
        <v>13442910</v>
      </c>
      <c r="G22" s="130">
        <v>22.08</v>
      </c>
      <c r="H22" s="130">
        <v>-4.6219999999999997E-2</v>
      </c>
      <c r="I22" s="130">
        <v>-9.9919999999999995E-2</v>
      </c>
      <c r="J22" s="130">
        <v>-8.4489999999999996E-2</v>
      </c>
      <c r="K22" s="130">
        <v>-0.110013</v>
      </c>
      <c r="L22" s="131">
        <f t="shared" si="0"/>
        <v>37529</v>
      </c>
      <c r="M22" s="132" t="str">
        <f t="shared" si="12"/>
        <v xml:space="preserve"> </v>
      </c>
      <c r="N22" s="132" t="str">
        <f t="shared" si="1"/>
        <v xml:space="preserve"> </v>
      </c>
      <c r="O22" s="132" t="str">
        <f t="shared" si="2"/>
        <v xml:space="preserve"> </v>
      </c>
      <c r="P22" s="132" t="str">
        <f t="shared" si="3"/>
        <v xml:space="preserve"> </v>
      </c>
      <c r="Q22" s="132" t="str">
        <f t="shared" si="4"/>
        <v xml:space="preserve"> </v>
      </c>
      <c r="R22" s="132" t="str">
        <f t="shared" si="5"/>
        <v xml:space="preserve"> </v>
      </c>
      <c r="S22" s="132" t="str">
        <f t="shared" si="6"/>
        <v xml:space="preserve"> </v>
      </c>
      <c r="T22" s="132" t="str">
        <f t="shared" si="7"/>
        <v xml:space="preserve"> </v>
      </c>
      <c r="U22" s="362" t="s">
        <v>216</v>
      </c>
      <c r="V22" s="361">
        <v>0.28620749110005078</v>
      </c>
      <c r="W22" s="130" t="s">
        <v>91</v>
      </c>
      <c r="X22" s="259" t="s">
        <v>880</v>
      </c>
      <c r="Y22" s="260"/>
      <c r="Z22" s="260"/>
      <c r="AA22" s="255"/>
      <c r="AG22" s="130">
        <f t="shared" si="8"/>
        <v>2002</v>
      </c>
      <c r="AH22" s="130">
        <f t="shared" si="9"/>
        <v>9</v>
      </c>
      <c r="AI22" s="130">
        <f t="shared" si="10"/>
        <v>30</v>
      </c>
      <c r="AJ22" s="131">
        <f t="shared" si="11"/>
        <v>37529</v>
      </c>
    </row>
    <row r="23" spans="1:36" ht="15" x14ac:dyDescent="0.25">
      <c r="A23" s="130">
        <v>25320</v>
      </c>
      <c r="B23" s="130">
        <v>20021031</v>
      </c>
      <c r="C23" s="130" t="s">
        <v>213</v>
      </c>
      <c r="D23" s="130" t="s">
        <v>212</v>
      </c>
      <c r="E23" s="130">
        <v>13442910</v>
      </c>
      <c r="F23" s="130">
        <v>0.1575</v>
      </c>
      <c r="G23" s="130">
        <v>21.08</v>
      </c>
      <c r="H23" s="130">
        <v>-3.8157000000000003E-2</v>
      </c>
      <c r="I23" s="130">
        <v>7.4923000000000003E-2</v>
      </c>
      <c r="J23" s="130">
        <v>4.2772999999999999E-2</v>
      </c>
      <c r="K23" s="130">
        <v>8.6435999999999999E-2</v>
      </c>
      <c r="L23" s="131">
        <f t="shared" si="0"/>
        <v>37560</v>
      </c>
      <c r="M23" s="132" t="str">
        <f t="shared" si="12"/>
        <v xml:space="preserve"> </v>
      </c>
      <c r="N23" s="132" t="str">
        <f t="shared" si="1"/>
        <v xml:space="preserve"> </v>
      </c>
      <c r="O23" s="132" t="str">
        <f t="shared" si="2"/>
        <v xml:space="preserve"> </v>
      </c>
      <c r="P23" s="132" t="str">
        <f t="shared" si="3"/>
        <v xml:space="preserve"> </v>
      </c>
      <c r="Q23" s="132" t="str">
        <f t="shared" si="4"/>
        <v xml:space="preserve"> </v>
      </c>
      <c r="R23" s="132" t="str">
        <f t="shared" si="5"/>
        <v xml:space="preserve"> </v>
      </c>
      <c r="S23" s="132" t="str">
        <f t="shared" si="6"/>
        <v xml:space="preserve"> </v>
      </c>
      <c r="T23" s="132" t="str">
        <f t="shared" si="7"/>
        <v xml:space="preserve"> </v>
      </c>
      <c r="U23" s="362" t="s">
        <v>215</v>
      </c>
      <c r="V23" s="361">
        <v>0.19510384257374089</v>
      </c>
      <c r="W23" s="130" t="s">
        <v>91</v>
      </c>
      <c r="X23" s="259" t="s">
        <v>882</v>
      </c>
      <c r="Y23" s="260"/>
      <c r="Z23" s="260"/>
      <c r="AA23" s="255"/>
      <c r="AG23" s="130">
        <f t="shared" si="8"/>
        <v>2002</v>
      </c>
      <c r="AH23" s="130">
        <f t="shared" si="9"/>
        <v>10</v>
      </c>
      <c r="AI23" s="130">
        <f t="shared" si="10"/>
        <v>31</v>
      </c>
      <c r="AJ23" s="131">
        <f t="shared" si="11"/>
        <v>37560</v>
      </c>
    </row>
    <row r="24" spans="1:36" ht="30" thickBot="1" x14ac:dyDescent="0.3">
      <c r="A24" s="130">
        <v>25320</v>
      </c>
      <c r="B24" s="130">
        <v>20021129</v>
      </c>
      <c r="C24" s="130" t="s">
        <v>213</v>
      </c>
      <c r="D24" s="130" t="s">
        <v>212</v>
      </c>
      <c r="E24" s="130">
        <v>13442910</v>
      </c>
      <c r="G24" s="130">
        <v>24.15</v>
      </c>
      <c r="H24" s="130">
        <v>0.14563599999999999</v>
      </c>
      <c r="I24" s="130">
        <v>6.1270999999999999E-2</v>
      </c>
      <c r="J24" s="130">
        <v>0.117775</v>
      </c>
      <c r="K24" s="130">
        <v>5.7070000000000003E-2</v>
      </c>
      <c r="L24" s="131">
        <f t="shared" si="0"/>
        <v>37589</v>
      </c>
      <c r="M24" s="132" t="str">
        <f t="shared" si="12"/>
        <v xml:space="preserve"> </v>
      </c>
      <c r="N24" s="132" t="str">
        <f t="shared" si="1"/>
        <v xml:space="preserve"> </v>
      </c>
      <c r="O24" s="132" t="str">
        <f t="shared" si="2"/>
        <v xml:space="preserve"> </v>
      </c>
      <c r="P24" s="132" t="str">
        <f t="shared" si="3"/>
        <v xml:space="preserve"> </v>
      </c>
      <c r="Q24" s="132" t="str">
        <f t="shared" si="4"/>
        <v xml:space="preserve"> </v>
      </c>
      <c r="R24" s="132" t="str">
        <f t="shared" si="5"/>
        <v xml:space="preserve"> </v>
      </c>
      <c r="S24" s="132" t="str">
        <f t="shared" si="6"/>
        <v xml:space="preserve"> </v>
      </c>
      <c r="T24" s="132" t="str">
        <f t="shared" si="7"/>
        <v xml:space="preserve"> </v>
      </c>
      <c r="U24" s="363" t="s">
        <v>214</v>
      </c>
      <c r="V24" s="364">
        <v>0.31739990589791511</v>
      </c>
      <c r="W24" s="135" t="s">
        <v>889</v>
      </c>
      <c r="X24" s="262"/>
      <c r="Y24" s="263"/>
      <c r="Z24" s="263"/>
      <c r="AA24" s="264"/>
      <c r="AG24" s="130">
        <f t="shared" si="8"/>
        <v>2002</v>
      </c>
      <c r="AH24" s="130">
        <f t="shared" si="9"/>
        <v>11</v>
      </c>
      <c r="AI24" s="130">
        <f t="shared" si="10"/>
        <v>29</v>
      </c>
      <c r="AJ24" s="131">
        <f t="shared" si="11"/>
        <v>37589</v>
      </c>
    </row>
    <row r="25" spans="1:36" ht="15" thickTop="1" x14ac:dyDescent="0.2">
      <c r="A25" s="130">
        <v>25320</v>
      </c>
      <c r="B25" s="130">
        <v>20021231</v>
      </c>
      <c r="C25" s="130" t="s">
        <v>213</v>
      </c>
      <c r="D25" s="130" t="s">
        <v>212</v>
      </c>
      <c r="E25" s="130">
        <v>13442910</v>
      </c>
      <c r="F25" s="130">
        <v>0.1575</v>
      </c>
      <c r="G25" s="130">
        <v>23.47</v>
      </c>
      <c r="H25" s="130">
        <v>-2.1635999999999999E-2</v>
      </c>
      <c r="I25" s="130">
        <v>-5.3312999999999999E-2</v>
      </c>
      <c r="J25" s="130">
        <v>-4.0159E-2</v>
      </c>
      <c r="K25" s="130">
        <v>-6.0332999999999998E-2</v>
      </c>
      <c r="L25" s="131">
        <f t="shared" si="0"/>
        <v>37621</v>
      </c>
      <c r="M25" s="132" t="str">
        <f t="shared" si="12"/>
        <v xml:space="preserve"> </v>
      </c>
      <c r="N25" s="132" t="str">
        <f t="shared" si="1"/>
        <v xml:space="preserve"> </v>
      </c>
      <c r="O25" s="132" t="str">
        <f t="shared" si="2"/>
        <v xml:space="preserve"> </v>
      </c>
      <c r="P25" s="132" t="str">
        <f t="shared" si="3"/>
        <v xml:space="preserve"> </v>
      </c>
      <c r="Q25" s="132" t="str">
        <f t="shared" si="4"/>
        <v xml:space="preserve"> </v>
      </c>
      <c r="R25" s="132" t="str">
        <f t="shared" si="5"/>
        <v xml:space="preserve"> </v>
      </c>
      <c r="S25" s="132" t="str">
        <f t="shared" si="6"/>
        <v xml:space="preserve"> </v>
      </c>
      <c r="T25" s="132" t="str">
        <f t="shared" si="7"/>
        <v xml:space="preserve"> </v>
      </c>
      <c r="U25" s="358"/>
      <c r="V25" s="358"/>
      <c r="AG25" s="130">
        <f t="shared" si="8"/>
        <v>2002</v>
      </c>
      <c r="AH25" s="130">
        <f t="shared" si="9"/>
        <v>12</v>
      </c>
      <c r="AI25" s="130">
        <f t="shared" si="10"/>
        <v>31</v>
      </c>
      <c r="AJ25" s="131">
        <f t="shared" si="11"/>
        <v>37621</v>
      </c>
    </row>
    <row r="26" spans="1:36" x14ac:dyDescent="0.2">
      <c r="A26" s="130">
        <v>25320</v>
      </c>
      <c r="B26" s="130">
        <v>20030131</v>
      </c>
      <c r="C26" s="130" t="s">
        <v>213</v>
      </c>
      <c r="D26" s="130" t="s">
        <v>212</v>
      </c>
      <c r="E26" s="130">
        <v>13442910</v>
      </c>
      <c r="G26" s="130">
        <v>23.97</v>
      </c>
      <c r="H26" s="130">
        <v>2.1304E-2</v>
      </c>
      <c r="I26" s="130">
        <v>-2.3392E-2</v>
      </c>
      <c r="J26" s="130">
        <v>6.0679999999999996E-3</v>
      </c>
      <c r="K26" s="130">
        <v>-2.7414999999999998E-2</v>
      </c>
      <c r="L26" s="131">
        <f t="shared" si="0"/>
        <v>37652</v>
      </c>
      <c r="M26" s="132" t="str">
        <f t="shared" si="12"/>
        <v xml:space="preserve"> </v>
      </c>
      <c r="N26" s="132" t="str">
        <f t="shared" si="1"/>
        <v xml:space="preserve"> </v>
      </c>
      <c r="O26" s="132" t="str">
        <f t="shared" si="2"/>
        <v xml:space="preserve"> </v>
      </c>
      <c r="P26" s="132" t="str">
        <f t="shared" si="3"/>
        <v xml:space="preserve"> </v>
      </c>
      <c r="Q26" s="132" t="str">
        <f t="shared" si="4"/>
        <v xml:space="preserve"> </v>
      </c>
      <c r="R26" s="132" t="str">
        <f t="shared" si="5"/>
        <v xml:space="preserve"> </v>
      </c>
      <c r="S26" s="132" t="str">
        <f t="shared" si="6"/>
        <v xml:space="preserve"> </v>
      </c>
      <c r="T26" s="132" t="str">
        <f t="shared" si="7"/>
        <v xml:space="preserve"> </v>
      </c>
      <c r="AG26" s="130">
        <f t="shared" si="8"/>
        <v>2003</v>
      </c>
      <c r="AH26" s="130">
        <f t="shared" si="9"/>
        <v>1</v>
      </c>
      <c r="AI26" s="130">
        <f t="shared" si="10"/>
        <v>31</v>
      </c>
      <c r="AJ26" s="131">
        <f t="shared" si="11"/>
        <v>37652</v>
      </c>
    </row>
    <row r="27" spans="1:36" x14ac:dyDescent="0.2">
      <c r="A27" s="130">
        <v>25320</v>
      </c>
      <c r="B27" s="130">
        <v>20030228</v>
      </c>
      <c r="C27" s="130" t="s">
        <v>213</v>
      </c>
      <c r="D27" s="130" t="s">
        <v>212</v>
      </c>
      <c r="E27" s="130">
        <v>13442910</v>
      </c>
      <c r="G27" s="130">
        <v>20.74</v>
      </c>
      <c r="H27" s="130">
        <v>-0.13475200000000001</v>
      </c>
      <c r="I27" s="130">
        <v>-1.5389999999999999E-2</v>
      </c>
      <c r="J27" s="130">
        <v>-2.1447999999999998E-2</v>
      </c>
      <c r="K27" s="130">
        <v>-1.7003999999999998E-2</v>
      </c>
      <c r="L27" s="131">
        <f t="shared" si="0"/>
        <v>37680</v>
      </c>
      <c r="M27" s="132" t="str">
        <f t="shared" si="12"/>
        <v xml:space="preserve"> </v>
      </c>
      <c r="N27" s="132" t="str">
        <f t="shared" si="1"/>
        <v xml:space="preserve"> </v>
      </c>
      <c r="O27" s="132" t="str">
        <f t="shared" si="2"/>
        <v xml:space="preserve"> </v>
      </c>
      <c r="P27" s="132" t="str">
        <f t="shared" si="3"/>
        <v xml:space="preserve"> </v>
      </c>
      <c r="Q27" s="132" t="str">
        <f t="shared" si="4"/>
        <v xml:space="preserve"> </v>
      </c>
      <c r="R27" s="132" t="str">
        <f t="shared" si="5"/>
        <v xml:space="preserve"> </v>
      </c>
      <c r="S27" s="132" t="str">
        <f t="shared" si="6"/>
        <v xml:space="preserve"> </v>
      </c>
      <c r="T27" s="132" t="str">
        <f t="shared" si="7"/>
        <v xml:space="preserve"> </v>
      </c>
      <c r="AG27" s="130">
        <f t="shared" si="8"/>
        <v>2003</v>
      </c>
      <c r="AH27" s="130">
        <f t="shared" si="9"/>
        <v>2</v>
      </c>
      <c r="AI27" s="130">
        <f t="shared" si="10"/>
        <v>28</v>
      </c>
      <c r="AJ27" s="131">
        <f t="shared" si="11"/>
        <v>37680</v>
      </c>
    </row>
    <row r="28" spans="1:36" x14ac:dyDescent="0.2">
      <c r="A28" s="130">
        <v>25320</v>
      </c>
      <c r="B28" s="130">
        <v>20030331</v>
      </c>
      <c r="C28" s="130" t="s">
        <v>213</v>
      </c>
      <c r="D28" s="130" t="s">
        <v>212</v>
      </c>
      <c r="E28" s="130">
        <v>13442910</v>
      </c>
      <c r="G28" s="130">
        <v>21</v>
      </c>
      <c r="H28" s="130">
        <v>1.2536E-2</v>
      </c>
      <c r="I28" s="130">
        <v>1.0325000000000001E-2</v>
      </c>
      <c r="J28" s="130">
        <v>9.4339999999999997E-3</v>
      </c>
      <c r="K28" s="130">
        <v>8.3580000000000008E-3</v>
      </c>
      <c r="L28" s="131">
        <f t="shared" si="0"/>
        <v>37711</v>
      </c>
      <c r="M28" s="132" t="str">
        <f t="shared" si="12"/>
        <v xml:space="preserve"> </v>
      </c>
      <c r="N28" s="132" t="str">
        <f t="shared" si="1"/>
        <v xml:space="preserve"> </v>
      </c>
      <c r="O28" s="132" t="str">
        <f t="shared" si="2"/>
        <v xml:space="preserve"> </v>
      </c>
      <c r="P28" s="132" t="str">
        <f t="shared" si="3"/>
        <v xml:space="preserve"> </v>
      </c>
      <c r="Q28" s="132" t="str">
        <f t="shared" si="4"/>
        <v xml:space="preserve"> </v>
      </c>
      <c r="R28" s="132" t="str">
        <f t="shared" si="5"/>
        <v xml:space="preserve"> </v>
      </c>
      <c r="S28" s="132" t="str">
        <f t="shared" si="6"/>
        <v xml:space="preserve"> </v>
      </c>
      <c r="T28" s="132" t="str">
        <f t="shared" si="7"/>
        <v xml:space="preserve"> </v>
      </c>
      <c r="AG28" s="130">
        <f t="shared" si="8"/>
        <v>2003</v>
      </c>
      <c r="AH28" s="130">
        <f t="shared" si="9"/>
        <v>3</v>
      </c>
      <c r="AI28" s="130">
        <f t="shared" si="10"/>
        <v>31</v>
      </c>
      <c r="AJ28" s="131">
        <f t="shared" si="11"/>
        <v>37711</v>
      </c>
    </row>
    <row r="29" spans="1:36" x14ac:dyDescent="0.2">
      <c r="A29" s="130">
        <v>25320</v>
      </c>
      <c r="B29" s="130">
        <v>20030430</v>
      </c>
      <c r="C29" s="130" t="s">
        <v>213</v>
      </c>
      <c r="D29" s="130" t="s">
        <v>212</v>
      </c>
      <c r="E29" s="130">
        <v>13442910</v>
      </c>
      <c r="F29" s="130">
        <v>0.1575</v>
      </c>
      <c r="G29" s="130">
        <v>22.03</v>
      </c>
      <c r="H29" s="130">
        <v>5.6548000000000001E-2</v>
      </c>
      <c r="I29" s="130">
        <v>8.2762000000000002E-2</v>
      </c>
      <c r="J29" s="130">
        <v>9.8230999999999999E-2</v>
      </c>
      <c r="K29" s="130">
        <v>8.1044000000000005E-2</v>
      </c>
      <c r="L29" s="131">
        <f t="shared" si="0"/>
        <v>37741</v>
      </c>
      <c r="M29" s="132" t="str">
        <f t="shared" si="12"/>
        <v xml:space="preserve"> </v>
      </c>
      <c r="N29" s="132" t="str">
        <f t="shared" si="1"/>
        <v xml:space="preserve"> </v>
      </c>
      <c r="O29" s="132" t="str">
        <f t="shared" si="2"/>
        <v xml:space="preserve"> </v>
      </c>
      <c r="P29" s="132" t="str">
        <f t="shared" si="3"/>
        <v xml:space="preserve"> </v>
      </c>
      <c r="Q29" s="132" t="str">
        <f t="shared" si="4"/>
        <v xml:space="preserve"> </v>
      </c>
      <c r="R29" s="132" t="str">
        <f t="shared" si="5"/>
        <v xml:space="preserve"> </v>
      </c>
      <c r="S29" s="132" t="str">
        <f t="shared" si="6"/>
        <v xml:space="preserve"> </v>
      </c>
      <c r="T29" s="132" t="str">
        <f t="shared" si="7"/>
        <v xml:space="preserve"> </v>
      </c>
      <c r="AG29" s="130">
        <f t="shared" si="8"/>
        <v>2003</v>
      </c>
      <c r="AH29" s="130">
        <f t="shared" si="9"/>
        <v>4</v>
      </c>
      <c r="AI29" s="130">
        <f t="shared" si="10"/>
        <v>30</v>
      </c>
      <c r="AJ29" s="131">
        <f t="shared" si="11"/>
        <v>37741</v>
      </c>
    </row>
    <row r="30" spans="1:36" x14ac:dyDescent="0.2">
      <c r="A30" s="130">
        <v>25320</v>
      </c>
      <c r="B30" s="130">
        <v>20030530</v>
      </c>
      <c r="C30" s="130" t="s">
        <v>213</v>
      </c>
      <c r="D30" s="130" t="s">
        <v>212</v>
      </c>
      <c r="E30" s="130">
        <v>13442910</v>
      </c>
      <c r="G30" s="130">
        <v>24.95</v>
      </c>
      <c r="H30" s="130">
        <v>0.132547</v>
      </c>
      <c r="I30" s="130">
        <v>6.3471E-2</v>
      </c>
      <c r="J30" s="130">
        <v>0.13317699999999999</v>
      </c>
      <c r="K30" s="130">
        <v>5.0899E-2</v>
      </c>
      <c r="L30" s="131">
        <f t="shared" si="0"/>
        <v>37771</v>
      </c>
      <c r="M30" s="132" t="str">
        <f t="shared" si="12"/>
        <v xml:space="preserve"> </v>
      </c>
      <c r="N30" s="132" t="str">
        <f t="shared" si="1"/>
        <v xml:space="preserve"> </v>
      </c>
      <c r="O30" s="132" t="str">
        <f t="shared" si="2"/>
        <v xml:space="preserve"> </v>
      </c>
      <c r="P30" s="132" t="str">
        <f t="shared" si="3"/>
        <v xml:space="preserve"> </v>
      </c>
      <c r="Q30" s="132" t="str">
        <f t="shared" si="4"/>
        <v xml:space="preserve"> </v>
      </c>
      <c r="R30" s="132" t="str">
        <f t="shared" si="5"/>
        <v xml:space="preserve"> </v>
      </c>
      <c r="S30" s="132" t="str">
        <f t="shared" si="6"/>
        <v xml:space="preserve"> </v>
      </c>
      <c r="T30" s="132" t="str">
        <f t="shared" si="7"/>
        <v xml:space="preserve"> </v>
      </c>
      <c r="AG30" s="130">
        <f t="shared" si="8"/>
        <v>2003</v>
      </c>
      <c r="AH30" s="130">
        <f t="shared" si="9"/>
        <v>5</v>
      </c>
      <c r="AI30" s="130">
        <f t="shared" si="10"/>
        <v>30</v>
      </c>
      <c r="AJ30" s="131">
        <f t="shared" si="11"/>
        <v>37771</v>
      </c>
    </row>
    <row r="31" spans="1:36" x14ac:dyDescent="0.2">
      <c r="A31" s="130">
        <v>25320</v>
      </c>
      <c r="B31" s="130">
        <v>20030630</v>
      </c>
      <c r="C31" s="130" t="s">
        <v>213</v>
      </c>
      <c r="D31" s="130" t="s">
        <v>212</v>
      </c>
      <c r="E31" s="130">
        <v>13442910</v>
      </c>
      <c r="G31" s="130">
        <v>24.5</v>
      </c>
      <c r="H31" s="130">
        <v>-1.8036E-2</v>
      </c>
      <c r="I31" s="130">
        <v>1.6336E-2</v>
      </c>
      <c r="J31" s="130">
        <v>4.9744999999999998E-2</v>
      </c>
      <c r="K31" s="130">
        <v>1.1322E-2</v>
      </c>
      <c r="L31" s="131">
        <f t="shared" si="0"/>
        <v>37802</v>
      </c>
      <c r="M31" s="132" t="str">
        <f t="shared" si="12"/>
        <v xml:space="preserve"> </v>
      </c>
      <c r="N31" s="132" t="str">
        <f t="shared" si="1"/>
        <v xml:space="preserve"> </v>
      </c>
      <c r="O31" s="132" t="str">
        <f t="shared" si="2"/>
        <v xml:space="preserve"> </v>
      </c>
      <c r="P31" s="132" t="str">
        <f t="shared" si="3"/>
        <v xml:space="preserve"> </v>
      </c>
      <c r="Q31" s="132" t="str">
        <f t="shared" si="4"/>
        <v xml:space="preserve"> </v>
      </c>
      <c r="R31" s="132" t="str">
        <f t="shared" si="5"/>
        <v xml:space="preserve"> </v>
      </c>
      <c r="S31" s="132" t="str">
        <f t="shared" si="6"/>
        <v xml:space="preserve"> </v>
      </c>
      <c r="T31" s="132" t="str">
        <f t="shared" si="7"/>
        <v xml:space="preserve"> </v>
      </c>
      <c r="AG31" s="130">
        <f t="shared" si="8"/>
        <v>2003</v>
      </c>
      <c r="AH31" s="130">
        <f t="shared" si="9"/>
        <v>6</v>
      </c>
      <c r="AI31" s="130">
        <f t="shared" si="10"/>
        <v>30</v>
      </c>
      <c r="AJ31" s="131">
        <f t="shared" si="11"/>
        <v>37802</v>
      </c>
    </row>
    <row r="32" spans="1:36" x14ac:dyDescent="0.2">
      <c r="A32" s="130">
        <v>25320</v>
      </c>
      <c r="B32" s="130">
        <v>20030731</v>
      </c>
      <c r="C32" s="130" t="s">
        <v>213</v>
      </c>
      <c r="D32" s="130" t="s">
        <v>212</v>
      </c>
      <c r="E32" s="130">
        <v>13442910</v>
      </c>
      <c r="F32" s="130">
        <v>0.1575</v>
      </c>
      <c r="G32" s="130">
        <v>24.15</v>
      </c>
      <c r="H32" s="130">
        <v>-7.8569999999999994E-3</v>
      </c>
      <c r="I32" s="130">
        <v>2.3112000000000001E-2</v>
      </c>
      <c r="J32" s="130">
        <v>6.1927000000000003E-2</v>
      </c>
      <c r="K32" s="130">
        <v>1.6223999999999999E-2</v>
      </c>
      <c r="L32" s="131">
        <f t="shared" si="0"/>
        <v>37833</v>
      </c>
      <c r="M32" s="132" t="str">
        <f t="shared" si="12"/>
        <v xml:space="preserve"> </v>
      </c>
      <c r="N32" s="132" t="str">
        <f t="shared" si="1"/>
        <v xml:space="preserve"> </v>
      </c>
      <c r="O32" s="132" t="str">
        <f t="shared" si="2"/>
        <v xml:space="preserve"> </v>
      </c>
      <c r="P32" s="132" t="str">
        <f t="shared" si="3"/>
        <v xml:space="preserve"> </v>
      </c>
      <c r="Q32" s="132" t="str">
        <f t="shared" si="4"/>
        <v xml:space="preserve"> </v>
      </c>
      <c r="R32" s="132" t="str">
        <f t="shared" si="5"/>
        <v xml:space="preserve"> </v>
      </c>
      <c r="S32" s="132" t="str">
        <f t="shared" si="6"/>
        <v xml:space="preserve"> </v>
      </c>
      <c r="T32" s="132" t="str">
        <f t="shared" si="7"/>
        <v xml:space="preserve"> </v>
      </c>
      <c r="AG32" s="130">
        <f t="shared" si="8"/>
        <v>2003</v>
      </c>
      <c r="AH32" s="130">
        <f t="shared" si="9"/>
        <v>7</v>
      </c>
      <c r="AI32" s="130">
        <f t="shared" si="10"/>
        <v>31</v>
      </c>
      <c r="AJ32" s="131">
        <f t="shared" si="11"/>
        <v>37833</v>
      </c>
    </row>
    <row r="33" spans="1:36" x14ac:dyDescent="0.2">
      <c r="A33" s="130">
        <v>25320</v>
      </c>
      <c r="B33" s="130">
        <v>20030829</v>
      </c>
      <c r="C33" s="130" t="s">
        <v>213</v>
      </c>
      <c r="D33" s="130" t="s">
        <v>212</v>
      </c>
      <c r="E33" s="130">
        <v>13442910</v>
      </c>
      <c r="G33" s="130">
        <v>24.2</v>
      </c>
      <c r="H33" s="130">
        <v>2.0699999999999998E-3</v>
      </c>
      <c r="I33" s="130">
        <v>2.4965999999999999E-2</v>
      </c>
      <c r="J33" s="130">
        <v>4.7428999999999999E-2</v>
      </c>
      <c r="K33" s="130">
        <v>1.7873E-2</v>
      </c>
      <c r="L33" s="131">
        <f t="shared" si="0"/>
        <v>37862</v>
      </c>
      <c r="M33" s="132" t="str">
        <f t="shared" si="12"/>
        <v xml:space="preserve"> </v>
      </c>
      <c r="N33" s="132" t="str">
        <f t="shared" si="1"/>
        <v xml:space="preserve"> </v>
      </c>
      <c r="O33" s="132" t="str">
        <f t="shared" si="2"/>
        <v xml:space="preserve"> </v>
      </c>
      <c r="P33" s="132" t="str">
        <f t="shared" si="3"/>
        <v xml:space="preserve"> </v>
      </c>
      <c r="Q33" s="132" t="str">
        <f t="shared" si="4"/>
        <v xml:space="preserve"> </v>
      </c>
      <c r="R33" s="132" t="str">
        <f t="shared" si="5"/>
        <v xml:space="preserve"> </v>
      </c>
      <c r="S33" s="132" t="str">
        <f t="shared" si="6"/>
        <v xml:space="preserve"> </v>
      </c>
      <c r="T33" s="132" t="str">
        <f t="shared" si="7"/>
        <v xml:space="preserve"> </v>
      </c>
      <c r="AG33" s="130">
        <f t="shared" si="8"/>
        <v>2003</v>
      </c>
      <c r="AH33" s="130">
        <f t="shared" si="9"/>
        <v>8</v>
      </c>
      <c r="AI33" s="130">
        <f t="shared" si="10"/>
        <v>29</v>
      </c>
      <c r="AJ33" s="131">
        <f t="shared" si="11"/>
        <v>37862</v>
      </c>
    </row>
    <row r="34" spans="1:36" x14ac:dyDescent="0.2">
      <c r="A34" s="130">
        <v>25320</v>
      </c>
      <c r="B34" s="130">
        <v>20030930</v>
      </c>
      <c r="C34" s="130" t="s">
        <v>213</v>
      </c>
      <c r="D34" s="130" t="s">
        <v>212</v>
      </c>
      <c r="E34" s="130">
        <v>13442910</v>
      </c>
      <c r="G34" s="130">
        <v>26.5</v>
      </c>
      <c r="H34" s="130">
        <v>9.5041E-2</v>
      </c>
      <c r="I34" s="130">
        <v>-9.1120000000000003E-3</v>
      </c>
      <c r="J34" s="130">
        <v>2.5239000000000001E-2</v>
      </c>
      <c r="K34" s="130">
        <v>-1.1944E-2</v>
      </c>
      <c r="L34" s="131">
        <f t="shared" ref="L34:L65" si="13">AJ34</f>
        <v>37894</v>
      </c>
      <c r="M34" s="132" t="str">
        <f t="shared" ref="M34:M65" si="14">IF(AND(($V$12-4)&lt;=$L34,($V$13)&gt;=($L34-4)),H34," ")</f>
        <v xml:space="preserve"> </v>
      </c>
      <c r="N34" s="132" t="str">
        <f t="shared" ref="N34:N65" si="15">IF(AND(($V$12-4)&lt;=$L34,($V$13)&gt;=($L34-4)),I34," ")</f>
        <v xml:space="preserve"> </v>
      </c>
      <c r="O34" s="132" t="str">
        <f t="shared" ref="O34:O65" si="16">IF(AND(($V$12-4)&lt;=$L34,($V$13)&gt;=($L34-4)),J34," ")</f>
        <v xml:space="preserve"> </v>
      </c>
      <c r="P34" s="132" t="str">
        <f t="shared" ref="P34:P65" si="17">IF(AND(($V$12-4)&lt;=$L34,($V$13)&gt;=($L34-4)),K34," ")</f>
        <v xml:space="preserve"> </v>
      </c>
      <c r="Q34" s="132" t="str">
        <f t="shared" ref="Q34:Q65" si="18">IF(AND(($V$15-4)&lt;=$L34,($V$16)&gt;=($L34-4)),H34," ")</f>
        <v xml:space="preserve"> </v>
      </c>
      <c r="R34" s="132" t="str">
        <f t="shared" ref="R34:R65" si="19">IF(AND(($V$15-4)&lt;=$L34,($V$16)&gt;=($L34-4)),I34," ")</f>
        <v xml:space="preserve"> </v>
      </c>
      <c r="S34" s="132" t="str">
        <f t="shared" ref="S34:S65" si="20">IF(AND(($V$15-4)&lt;=$L34,($V$16)&gt;=($L34-4)),J34," ")</f>
        <v xml:space="preserve"> </v>
      </c>
      <c r="T34" s="132" t="str">
        <f t="shared" ref="T34:T65" si="21">IF(AND(($V$15-4)&lt;=$L34,($V$16)&gt;=($L34-4)),K34," ")</f>
        <v xml:space="preserve"> </v>
      </c>
      <c r="AG34" s="130">
        <f t="shared" ref="AG34:AG65" si="22">ROUND(B34/10000,0)</f>
        <v>2003</v>
      </c>
      <c r="AH34" s="130">
        <f t="shared" ref="AH34:AH65" si="23">ROUND((B34-(AG34*10000))/100,0)</f>
        <v>9</v>
      </c>
      <c r="AI34" s="130">
        <f t="shared" ref="AI34:AI65" si="24">B34-AG34*10000-AH34*100</f>
        <v>30</v>
      </c>
      <c r="AJ34" s="131">
        <f t="shared" ref="AJ34:AJ65" si="25">DATE(AG34,AH34,AI34)</f>
        <v>37894</v>
      </c>
    </row>
    <row r="35" spans="1:36" x14ac:dyDescent="0.2">
      <c r="A35" s="130">
        <v>25320</v>
      </c>
      <c r="B35" s="130">
        <v>20031031</v>
      </c>
      <c r="C35" s="130" t="s">
        <v>213</v>
      </c>
      <c r="D35" s="130" t="s">
        <v>212</v>
      </c>
      <c r="E35" s="130">
        <v>13442910</v>
      </c>
      <c r="F35" s="130">
        <v>0.1575</v>
      </c>
      <c r="G35" s="130">
        <v>25.92</v>
      </c>
      <c r="H35" s="130">
        <v>-1.5942999999999999E-2</v>
      </c>
      <c r="I35" s="130">
        <v>6.0318999999999998E-2</v>
      </c>
      <c r="J35" s="130">
        <v>8.0953999999999998E-2</v>
      </c>
      <c r="K35" s="130">
        <v>5.4961999999999997E-2</v>
      </c>
      <c r="L35" s="131">
        <f t="shared" si="13"/>
        <v>37925</v>
      </c>
      <c r="M35" s="132" t="str">
        <f t="shared" si="14"/>
        <v xml:space="preserve"> </v>
      </c>
      <c r="N35" s="132" t="str">
        <f t="shared" si="15"/>
        <v xml:space="preserve"> </v>
      </c>
      <c r="O35" s="132" t="str">
        <f t="shared" si="16"/>
        <v xml:space="preserve"> </v>
      </c>
      <c r="P35" s="132" t="str">
        <f t="shared" si="17"/>
        <v xml:space="preserve"> </v>
      </c>
      <c r="Q35" s="132" t="str">
        <f t="shared" si="18"/>
        <v xml:space="preserve"> </v>
      </c>
      <c r="R35" s="132" t="str">
        <f t="shared" si="19"/>
        <v xml:space="preserve"> </v>
      </c>
      <c r="S35" s="132" t="str">
        <f t="shared" si="20"/>
        <v xml:space="preserve"> </v>
      </c>
      <c r="T35" s="132" t="str">
        <f t="shared" si="21"/>
        <v xml:space="preserve"> </v>
      </c>
      <c r="AG35" s="130">
        <f t="shared" si="22"/>
        <v>2003</v>
      </c>
      <c r="AH35" s="130">
        <f t="shared" si="23"/>
        <v>10</v>
      </c>
      <c r="AI35" s="130">
        <f t="shared" si="24"/>
        <v>31</v>
      </c>
      <c r="AJ35" s="131">
        <f t="shared" si="25"/>
        <v>37925</v>
      </c>
    </row>
    <row r="36" spans="1:36" x14ac:dyDescent="0.2">
      <c r="A36" s="130">
        <v>25320</v>
      </c>
      <c r="B36" s="130">
        <v>20031128</v>
      </c>
      <c r="C36" s="130" t="s">
        <v>213</v>
      </c>
      <c r="D36" s="130" t="s">
        <v>212</v>
      </c>
      <c r="E36" s="130">
        <v>13442910</v>
      </c>
      <c r="G36" s="130">
        <v>25.61</v>
      </c>
      <c r="H36" s="130">
        <v>-1.196E-2</v>
      </c>
      <c r="I36" s="130">
        <v>1.6593E-2</v>
      </c>
      <c r="J36" s="130">
        <v>3.8147E-2</v>
      </c>
      <c r="K36" s="130">
        <v>7.1289999999999999E-3</v>
      </c>
      <c r="L36" s="131">
        <f t="shared" si="13"/>
        <v>37953</v>
      </c>
      <c r="M36" s="132" t="str">
        <f t="shared" si="14"/>
        <v xml:space="preserve"> </v>
      </c>
      <c r="N36" s="132" t="str">
        <f t="shared" si="15"/>
        <v xml:space="preserve"> </v>
      </c>
      <c r="O36" s="132" t="str">
        <f t="shared" si="16"/>
        <v xml:space="preserve"> </v>
      </c>
      <c r="P36" s="132" t="str">
        <f t="shared" si="17"/>
        <v xml:space="preserve"> </v>
      </c>
      <c r="Q36" s="132" t="str">
        <f t="shared" si="18"/>
        <v xml:space="preserve"> </v>
      </c>
      <c r="R36" s="132" t="str">
        <f t="shared" si="19"/>
        <v xml:space="preserve"> </v>
      </c>
      <c r="S36" s="132" t="str">
        <f t="shared" si="20"/>
        <v xml:space="preserve"> </v>
      </c>
      <c r="T36" s="132" t="str">
        <f t="shared" si="21"/>
        <v xml:space="preserve"> </v>
      </c>
      <c r="AG36" s="130">
        <f t="shared" si="22"/>
        <v>2003</v>
      </c>
      <c r="AH36" s="130">
        <f t="shared" si="23"/>
        <v>11</v>
      </c>
      <c r="AI36" s="130">
        <f t="shared" si="24"/>
        <v>28</v>
      </c>
      <c r="AJ36" s="131">
        <f t="shared" si="25"/>
        <v>37953</v>
      </c>
    </row>
    <row r="37" spans="1:36" x14ac:dyDescent="0.2">
      <c r="A37" s="130">
        <v>25320</v>
      </c>
      <c r="B37" s="130">
        <v>20031231</v>
      </c>
      <c r="C37" s="130" t="s">
        <v>213</v>
      </c>
      <c r="D37" s="130" t="s">
        <v>212</v>
      </c>
      <c r="E37" s="130">
        <v>13442910</v>
      </c>
      <c r="F37" s="130">
        <v>0.1575</v>
      </c>
      <c r="G37" s="130">
        <v>26.8</v>
      </c>
      <c r="H37" s="130">
        <v>5.2616000000000003E-2</v>
      </c>
      <c r="I37" s="130">
        <v>4.5489000000000002E-2</v>
      </c>
      <c r="J37" s="130">
        <v>3.8907999999999998E-2</v>
      </c>
      <c r="K37" s="130">
        <v>5.0764999999999998E-2</v>
      </c>
      <c r="L37" s="131">
        <f t="shared" si="13"/>
        <v>37986</v>
      </c>
      <c r="M37" s="132" t="str">
        <f t="shared" si="14"/>
        <v xml:space="preserve"> </v>
      </c>
      <c r="N37" s="132" t="str">
        <f t="shared" si="15"/>
        <v xml:space="preserve"> </v>
      </c>
      <c r="O37" s="132" t="str">
        <f t="shared" si="16"/>
        <v xml:space="preserve"> </v>
      </c>
      <c r="P37" s="132" t="str">
        <f t="shared" si="17"/>
        <v xml:space="preserve"> </v>
      </c>
      <c r="Q37" s="132" t="str">
        <f t="shared" si="18"/>
        <v xml:space="preserve"> </v>
      </c>
      <c r="R37" s="132" t="str">
        <f t="shared" si="19"/>
        <v xml:space="preserve"> </v>
      </c>
      <c r="S37" s="132" t="str">
        <f t="shared" si="20"/>
        <v xml:space="preserve"> </v>
      </c>
      <c r="T37" s="132" t="str">
        <f t="shared" si="21"/>
        <v xml:space="preserve"> </v>
      </c>
      <c r="AG37" s="130">
        <f t="shared" si="22"/>
        <v>2003</v>
      </c>
      <c r="AH37" s="130">
        <f t="shared" si="23"/>
        <v>12</v>
      </c>
      <c r="AI37" s="130">
        <f t="shared" si="24"/>
        <v>31</v>
      </c>
      <c r="AJ37" s="131">
        <f t="shared" si="25"/>
        <v>37986</v>
      </c>
    </row>
    <row r="38" spans="1:36" x14ac:dyDescent="0.2">
      <c r="A38" s="130">
        <v>25320</v>
      </c>
      <c r="B38" s="130">
        <v>20040130</v>
      </c>
      <c r="C38" s="130" t="s">
        <v>213</v>
      </c>
      <c r="D38" s="130" t="s">
        <v>212</v>
      </c>
      <c r="E38" s="130">
        <v>13442910</v>
      </c>
      <c r="G38" s="130">
        <v>26.33</v>
      </c>
      <c r="H38" s="130">
        <v>-1.7537000000000001E-2</v>
      </c>
      <c r="I38" s="130">
        <v>2.3050999999999999E-2</v>
      </c>
      <c r="J38" s="130">
        <v>6.5763000000000002E-2</v>
      </c>
      <c r="K38" s="130">
        <v>1.7276E-2</v>
      </c>
      <c r="L38" s="131">
        <f t="shared" si="13"/>
        <v>38016</v>
      </c>
      <c r="M38" s="132" t="str">
        <f t="shared" si="14"/>
        <v xml:space="preserve"> </v>
      </c>
      <c r="N38" s="132" t="str">
        <f t="shared" si="15"/>
        <v xml:space="preserve"> </v>
      </c>
      <c r="O38" s="132" t="str">
        <f t="shared" si="16"/>
        <v xml:space="preserve"> </v>
      </c>
      <c r="P38" s="132" t="str">
        <f t="shared" si="17"/>
        <v xml:space="preserve"> </v>
      </c>
      <c r="Q38" s="132" t="str">
        <f t="shared" si="18"/>
        <v xml:space="preserve"> </v>
      </c>
      <c r="R38" s="132" t="str">
        <f t="shared" si="19"/>
        <v xml:space="preserve"> </v>
      </c>
      <c r="S38" s="132" t="str">
        <f t="shared" si="20"/>
        <v xml:space="preserve"> </v>
      </c>
      <c r="T38" s="132" t="str">
        <f t="shared" si="21"/>
        <v xml:space="preserve"> </v>
      </c>
      <c r="AG38" s="130">
        <f t="shared" si="22"/>
        <v>2004</v>
      </c>
      <c r="AH38" s="130">
        <f t="shared" si="23"/>
        <v>1</v>
      </c>
      <c r="AI38" s="130">
        <f t="shared" si="24"/>
        <v>30</v>
      </c>
      <c r="AJ38" s="131">
        <f t="shared" si="25"/>
        <v>38016</v>
      </c>
    </row>
    <row r="39" spans="1:36" x14ac:dyDescent="0.2">
      <c r="A39" s="130">
        <v>25320</v>
      </c>
      <c r="B39" s="130">
        <v>20040227</v>
      </c>
      <c r="C39" s="130" t="s">
        <v>213</v>
      </c>
      <c r="D39" s="130" t="s">
        <v>212</v>
      </c>
      <c r="E39" s="130">
        <v>13442910</v>
      </c>
      <c r="G39" s="130">
        <v>27.96</v>
      </c>
      <c r="H39" s="130">
        <v>6.1906999999999997E-2</v>
      </c>
      <c r="I39" s="130">
        <v>1.5458E-2</v>
      </c>
      <c r="J39" s="130">
        <v>1.372E-2</v>
      </c>
      <c r="K39" s="130">
        <v>1.2208999999999999E-2</v>
      </c>
      <c r="L39" s="131">
        <f t="shared" si="13"/>
        <v>38044</v>
      </c>
      <c r="M39" s="132" t="str">
        <f t="shared" si="14"/>
        <v xml:space="preserve"> </v>
      </c>
      <c r="N39" s="132" t="str">
        <f t="shared" si="15"/>
        <v xml:space="preserve"> </v>
      </c>
      <c r="O39" s="132" t="str">
        <f t="shared" si="16"/>
        <v xml:space="preserve"> </v>
      </c>
      <c r="P39" s="132" t="str">
        <f t="shared" si="17"/>
        <v xml:space="preserve"> </v>
      </c>
      <c r="Q39" s="132" t="str">
        <f t="shared" si="18"/>
        <v xml:space="preserve"> </v>
      </c>
      <c r="R39" s="132" t="str">
        <f t="shared" si="19"/>
        <v xml:space="preserve"> </v>
      </c>
      <c r="S39" s="132" t="str">
        <f t="shared" si="20"/>
        <v xml:space="preserve"> </v>
      </c>
      <c r="T39" s="132" t="str">
        <f t="shared" si="21"/>
        <v xml:space="preserve"> </v>
      </c>
      <c r="AG39" s="130">
        <f t="shared" si="22"/>
        <v>2004</v>
      </c>
      <c r="AH39" s="130">
        <f t="shared" si="23"/>
        <v>2</v>
      </c>
      <c r="AI39" s="130">
        <f t="shared" si="24"/>
        <v>27</v>
      </c>
      <c r="AJ39" s="131">
        <f t="shared" si="25"/>
        <v>38044</v>
      </c>
    </row>
    <row r="40" spans="1:36" x14ac:dyDescent="0.2">
      <c r="A40" s="130">
        <v>25320</v>
      </c>
      <c r="B40" s="130">
        <v>20040331</v>
      </c>
      <c r="C40" s="130" t="s">
        <v>213</v>
      </c>
      <c r="D40" s="130" t="s">
        <v>212</v>
      </c>
      <c r="E40" s="130">
        <v>13442910</v>
      </c>
      <c r="G40" s="130">
        <v>27.27</v>
      </c>
      <c r="H40" s="130">
        <v>-2.4677999999999999E-2</v>
      </c>
      <c r="I40" s="130">
        <v>-1.0673999999999999E-2</v>
      </c>
      <c r="J40" s="130">
        <v>6.293E-3</v>
      </c>
      <c r="K40" s="130">
        <v>-1.6358999999999999E-2</v>
      </c>
      <c r="L40" s="131">
        <f t="shared" si="13"/>
        <v>38077</v>
      </c>
      <c r="M40" s="132" t="str">
        <f t="shared" si="14"/>
        <v xml:space="preserve"> </v>
      </c>
      <c r="N40" s="132" t="str">
        <f t="shared" si="15"/>
        <v xml:space="preserve"> </v>
      </c>
      <c r="O40" s="132" t="str">
        <f t="shared" si="16"/>
        <v xml:space="preserve"> </v>
      </c>
      <c r="P40" s="132" t="str">
        <f t="shared" si="17"/>
        <v xml:space="preserve"> </v>
      </c>
      <c r="Q40" s="132" t="str">
        <f t="shared" si="18"/>
        <v xml:space="preserve"> </v>
      </c>
      <c r="R40" s="132" t="str">
        <f t="shared" si="19"/>
        <v xml:space="preserve"> </v>
      </c>
      <c r="S40" s="132" t="str">
        <f t="shared" si="20"/>
        <v xml:space="preserve"> </v>
      </c>
      <c r="T40" s="132" t="str">
        <f t="shared" si="21"/>
        <v xml:space="preserve"> </v>
      </c>
      <c r="AG40" s="130">
        <f t="shared" si="22"/>
        <v>2004</v>
      </c>
      <c r="AH40" s="130">
        <f t="shared" si="23"/>
        <v>3</v>
      </c>
      <c r="AI40" s="130">
        <f t="shared" si="24"/>
        <v>31</v>
      </c>
      <c r="AJ40" s="131">
        <f t="shared" si="25"/>
        <v>38077</v>
      </c>
    </row>
    <row r="41" spans="1:36" x14ac:dyDescent="0.2">
      <c r="A41" s="130">
        <v>25320</v>
      </c>
      <c r="B41" s="130">
        <v>20040430</v>
      </c>
      <c r="C41" s="130" t="s">
        <v>213</v>
      </c>
      <c r="D41" s="130" t="s">
        <v>212</v>
      </c>
      <c r="E41" s="130">
        <v>13442910</v>
      </c>
      <c r="F41" s="130">
        <v>0.1575</v>
      </c>
      <c r="G41" s="130">
        <v>27.63</v>
      </c>
      <c r="H41" s="130">
        <v>1.8977000000000001E-2</v>
      </c>
      <c r="I41" s="130">
        <v>-2.4232E-2</v>
      </c>
      <c r="J41" s="130">
        <v>-4.3589999999999997E-2</v>
      </c>
      <c r="K41" s="130">
        <v>-1.6791E-2</v>
      </c>
      <c r="L41" s="131">
        <f t="shared" si="13"/>
        <v>38107</v>
      </c>
      <c r="M41" s="132" t="str">
        <f t="shared" si="14"/>
        <v xml:space="preserve"> </v>
      </c>
      <c r="N41" s="132" t="str">
        <f t="shared" si="15"/>
        <v xml:space="preserve"> </v>
      </c>
      <c r="O41" s="132" t="str">
        <f t="shared" si="16"/>
        <v xml:space="preserve"> </v>
      </c>
      <c r="P41" s="132" t="str">
        <f t="shared" si="17"/>
        <v xml:space="preserve"> </v>
      </c>
      <c r="Q41" s="132" t="str">
        <f t="shared" si="18"/>
        <v xml:space="preserve"> </v>
      </c>
      <c r="R41" s="132" t="str">
        <f t="shared" si="19"/>
        <v xml:space="preserve"> </v>
      </c>
      <c r="S41" s="132" t="str">
        <f t="shared" si="20"/>
        <v xml:space="preserve"> </v>
      </c>
      <c r="T41" s="132" t="str">
        <f t="shared" si="21"/>
        <v xml:space="preserve"> </v>
      </c>
      <c r="AG41" s="130">
        <f t="shared" si="22"/>
        <v>2004</v>
      </c>
      <c r="AH41" s="130">
        <f t="shared" si="23"/>
        <v>4</v>
      </c>
      <c r="AI41" s="130">
        <f t="shared" si="24"/>
        <v>30</v>
      </c>
      <c r="AJ41" s="131">
        <f t="shared" si="25"/>
        <v>38107</v>
      </c>
    </row>
    <row r="42" spans="1:36" x14ac:dyDescent="0.2">
      <c r="A42" s="130">
        <v>25320</v>
      </c>
      <c r="B42" s="130">
        <v>20040528</v>
      </c>
      <c r="C42" s="130" t="s">
        <v>213</v>
      </c>
      <c r="D42" s="130" t="s">
        <v>212</v>
      </c>
      <c r="E42" s="130">
        <v>13442910</v>
      </c>
      <c r="G42" s="130">
        <v>25.51</v>
      </c>
      <c r="H42" s="130">
        <v>-7.6728000000000005E-2</v>
      </c>
      <c r="I42" s="130">
        <v>1.4068000000000001E-2</v>
      </c>
      <c r="J42" s="130">
        <v>2.5929999999999998E-3</v>
      </c>
      <c r="K42" s="130">
        <v>1.2083E-2</v>
      </c>
      <c r="L42" s="131">
        <f t="shared" si="13"/>
        <v>38135</v>
      </c>
      <c r="M42" s="132" t="str">
        <f t="shared" si="14"/>
        <v xml:space="preserve"> </v>
      </c>
      <c r="N42" s="132" t="str">
        <f t="shared" si="15"/>
        <v xml:space="preserve"> </v>
      </c>
      <c r="O42" s="132" t="str">
        <f t="shared" si="16"/>
        <v xml:space="preserve"> </v>
      </c>
      <c r="P42" s="132" t="str">
        <f t="shared" si="17"/>
        <v xml:space="preserve"> </v>
      </c>
      <c r="Q42" s="132" t="str">
        <f t="shared" si="18"/>
        <v xml:space="preserve"> </v>
      </c>
      <c r="R42" s="132" t="str">
        <f t="shared" si="19"/>
        <v xml:space="preserve"> </v>
      </c>
      <c r="S42" s="132" t="str">
        <f t="shared" si="20"/>
        <v xml:space="preserve"> </v>
      </c>
      <c r="T42" s="132" t="str">
        <f t="shared" si="21"/>
        <v xml:space="preserve"> </v>
      </c>
      <c r="AG42" s="130">
        <f t="shared" si="22"/>
        <v>2004</v>
      </c>
      <c r="AH42" s="130">
        <f t="shared" si="23"/>
        <v>5</v>
      </c>
      <c r="AI42" s="130">
        <f t="shared" si="24"/>
        <v>28</v>
      </c>
      <c r="AJ42" s="131">
        <f t="shared" si="25"/>
        <v>38135</v>
      </c>
    </row>
    <row r="43" spans="1:36" x14ac:dyDescent="0.2">
      <c r="A43" s="130">
        <v>25320</v>
      </c>
      <c r="B43" s="130">
        <v>20040630</v>
      </c>
      <c r="C43" s="130" t="s">
        <v>213</v>
      </c>
      <c r="D43" s="130" t="s">
        <v>212</v>
      </c>
      <c r="E43" s="130">
        <v>13442910</v>
      </c>
      <c r="G43" s="130">
        <v>26.88</v>
      </c>
      <c r="H43" s="130">
        <v>5.3704000000000002E-2</v>
      </c>
      <c r="I43" s="130">
        <v>2.1578E-2</v>
      </c>
      <c r="J43" s="130">
        <v>2.2728999999999999E-2</v>
      </c>
      <c r="K43" s="130">
        <v>1.7989000000000002E-2</v>
      </c>
      <c r="L43" s="131">
        <f t="shared" si="13"/>
        <v>38168</v>
      </c>
      <c r="M43" s="132" t="str">
        <f t="shared" si="14"/>
        <v xml:space="preserve"> </v>
      </c>
      <c r="N43" s="132" t="str">
        <f t="shared" si="15"/>
        <v xml:space="preserve"> </v>
      </c>
      <c r="O43" s="132" t="str">
        <f t="shared" si="16"/>
        <v xml:space="preserve"> </v>
      </c>
      <c r="P43" s="132" t="str">
        <f t="shared" si="17"/>
        <v xml:space="preserve"> </v>
      </c>
      <c r="Q43" s="132" t="str">
        <f t="shared" si="18"/>
        <v xml:space="preserve"> </v>
      </c>
      <c r="R43" s="132" t="str">
        <f t="shared" si="19"/>
        <v xml:space="preserve"> </v>
      </c>
      <c r="S43" s="132" t="str">
        <f t="shared" si="20"/>
        <v xml:space="preserve"> </v>
      </c>
      <c r="T43" s="132" t="str">
        <f t="shared" si="21"/>
        <v xml:space="preserve"> </v>
      </c>
      <c r="AG43" s="130">
        <f t="shared" si="22"/>
        <v>2004</v>
      </c>
      <c r="AH43" s="130">
        <f t="shared" si="23"/>
        <v>6</v>
      </c>
      <c r="AI43" s="130">
        <f t="shared" si="24"/>
        <v>30</v>
      </c>
      <c r="AJ43" s="131">
        <f t="shared" si="25"/>
        <v>38168</v>
      </c>
    </row>
    <row r="44" spans="1:36" x14ac:dyDescent="0.2">
      <c r="A44" s="130">
        <v>25320</v>
      </c>
      <c r="B44" s="130">
        <v>20040730</v>
      </c>
      <c r="C44" s="130" t="s">
        <v>213</v>
      </c>
      <c r="D44" s="130" t="s">
        <v>212</v>
      </c>
      <c r="E44" s="130">
        <v>13442910</v>
      </c>
      <c r="F44" s="130">
        <v>0.1575</v>
      </c>
      <c r="G44" s="130">
        <v>25.59</v>
      </c>
      <c r="H44" s="130">
        <v>-4.2132000000000003E-2</v>
      </c>
      <c r="I44" s="130">
        <v>-3.7665999999999998E-2</v>
      </c>
      <c r="J44" s="130">
        <v>-5.1078999999999999E-2</v>
      </c>
      <c r="K44" s="130">
        <v>-3.4291000000000002E-2</v>
      </c>
      <c r="L44" s="131">
        <f t="shared" si="13"/>
        <v>38198</v>
      </c>
      <c r="M44" s="132" t="str">
        <f t="shared" si="14"/>
        <v xml:space="preserve"> </v>
      </c>
      <c r="N44" s="132" t="str">
        <f t="shared" si="15"/>
        <v xml:space="preserve"> </v>
      </c>
      <c r="O44" s="132" t="str">
        <f t="shared" si="16"/>
        <v xml:space="preserve"> </v>
      </c>
      <c r="P44" s="132" t="str">
        <f t="shared" si="17"/>
        <v xml:space="preserve"> </v>
      </c>
      <c r="Q44" s="132" t="str">
        <f t="shared" si="18"/>
        <v xml:space="preserve"> </v>
      </c>
      <c r="R44" s="132" t="str">
        <f t="shared" si="19"/>
        <v xml:space="preserve"> </v>
      </c>
      <c r="S44" s="132" t="str">
        <f t="shared" si="20"/>
        <v xml:space="preserve"> </v>
      </c>
      <c r="T44" s="132" t="str">
        <f t="shared" si="21"/>
        <v xml:space="preserve"> </v>
      </c>
      <c r="AG44" s="130">
        <f t="shared" si="22"/>
        <v>2004</v>
      </c>
      <c r="AH44" s="130">
        <f t="shared" si="23"/>
        <v>7</v>
      </c>
      <c r="AI44" s="130">
        <f t="shared" si="24"/>
        <v>30</v>
      </c>
      <c r="AJ44" s="131">
        <f t="shared" si="25"/>
        <v>38198</v>
      </c>
    </row>
    <row r="45" spans="1:36" x14ac:dyDescent="0.2">
      <c r="A45" s="130">
        <v>25320</v>
      </c>
      <c r="B45" s="130">
        <v>20040831</v>
      </c>
      <c r="C45" s="130" t="s">
        <v>213</v>
      </c>
      <c r="D45" s="130" t="s">
        <v>212</v>
      </c>
      <c r="E45" s="130">
        <v>13442910</v>
      </c>
      <c r="G45" s="130">
        <v>25.96</v>
      </c>
      <c r="H45" s="130">
        <v>1.4459E-2</v>
      </c>
      <c r="I45" s="130">
        <v>2.7139999999999998E-3</v>
      </c>
      <c r="J45" s="130">
        <v>-4.7239999999999999E-3</v>
      </c>
      <c r="K45" s="130">
        <v>2.287E-3</v>
      </c>
      <c r="L45" s="131">
        <f t="shared" si="13"/>
        <v>38230</v>
      </c>
      <c r="M45" s="132" t="str">
        <f t="shared" si="14"/>
        <v xml:space="preserve"> </v>
      </c>
      <c r="N45" s="132" t="str">
        <f t="shared" si="15"/>
        <v xml:space="preserve"> </v>
      </c>
      <c r="O45" s="132" t="str">
        <f t="shared" si="16"/>
        <v xml:space="preserve"> </v>
      </c>
      <c r="P45" s="132" t="str">
        <f t="shared" si="17"/>
        <v xml:space="preserve"> </v>
      </c>
      <c r="Q45" s="132" t="str">
        <f t="shared" si="18"/>
        <v xml:space="preserve"> </v>
      </c>
      <c r="R45" s="132" t="str">
        <f t="shared" si="19"/>
        <v xml:space="preserve"> </v>
      </c>
      <c r="S45" s="132" t="str">
        <f t="shared" si="20"/>
        <v xml:space="preserve"> </v>
      </c>
      <c r="T45" s="132" t="str">
        <f t="shared" si="21"/>
        <v xml:space="preserve"> </v>
      </c>
      <c r="AG45" s="130">
        <f t="shared" si="22"/>
        <v>2004</v>
      </c>
      <c r="AH45" s="130">
        <f t="shared" si="23"/>
        <v>8</v>
      </c>
      <c r="AI45" s="130">
        <f t="shared" si="24"/>
        <v>31</v>
      </c>
      <c r="AJ45" s="131">
        <f t="shared" si="25"/>
        <v>38230</v>
      </c>
    </row>
    <row r="46" spans="1:36" x14ac:dyDescent="0.2">
      <c r="A46" s="130">
        <v>25320</v>
      </c>
      <c r="B46" s="130">
        <v>20040930</v>
      </c>
      <c r="C46" s="130" t="s">
        <v>213</v>
      </c>
      <c r="D46" s="130" t="s">
        <v>212</v>
      </c>
      <c r="E46" s="130">
        <v>13442910</v>
      </c>
      <c r="G46" s="130">
        <v>26.29</v>
      </c>
      <c r="H46" s="130">
        <v>1.2711999999999999E-2</v>
      </c>
      <c r="I46" s="130">
        <v>2.0546999999999999E-2</v>
      </c>
      <c r="J46" s="130">
        <v>4.1593999999999999E-2</v>
      </c>
      <c r="K46" s="130">
        <v>9.3640000000000008E-3</v>
      </c>
      <c r="L46" s="131">
        <f t="shared" si="13"/>
        <v>38260</v>
      </c>
      <c r="M46" s="132" t="str">
        <f t="shared" si="14"/>
        <v xml:space="preserve"> </v>
      </c>
      <c r="N46" s="132" t="str">
        <f t="shared" si="15"/>
        <v xml:space="preserve"> </v>
      </c>
      <c r="O46" s="132" t="str">
        <f t="shared" si="16"/>
        <v xml:space="preserve"> </v>
      </c>
      <c r="P46" s="132" t="str">
        <f t="shared" si="17"/>
        <v xml:space="preserve"> </v>
      </c>
      <c r="Q46" s="132" t="str">
        <f t="shared" si="18"/>
        <v xml:space="preserve"> </v>
      </c>
      <c r="R46" s="132" t="str">
        <f t="shared" si="19"/>
        <v xml:space="preserve"> </v>
      </c>
      <c r="S46" s="132" t="str">
        <f t="shared" si="20"/>
        <v xml:space="preserve"> </v>
      </c>
      <c r="T46" s="132" t="str">
        <f t="shared" si="21"/>
        <v xml:space="preserve"> </v>
      </c>
      <c r="AG46" s="130">
        <f t="shared" si="22"/>
        <v>2004</v>
      </c>
      <c r="AH46" s="130">
        <f t="shared" si="23"/>
        <v>9</v>
      </c>
      <c r="AI46" s="130">
        <f t="shared" si="24"/>
        <v>30</v>
      </c>
      <c r="AJ46" s="131">
        <f t="shared" si="25"/>
        <v>38260</v>
      </c>
    </row>
    <row r="47" spans="1:36" x14ac:dyDescent="0.2">
      <c r="A47" s="130">
        <v>25320</v>
      </c>
      <c r="B47" s="130">
        <v>20041029</v>
      </c>
      <c r="C47" s="130" t="s">
        <v>213</v>
      </c>
      <c r="D47" s="130" t="s">
        <v>212</v>
      </c>
      <c r="E47" s="130">
        <v>13442910</v>
      </c>
      <c r="F47" s="130">
        <v>0.17</v>
      </c>
      <c r="G47" s="130">
        <v>26.84</v>
      </c>
      <c r="H47" s="130">
        <v>2.7387000000000002E-2</v>
      </c>
      <c r="I47" s="130">
        <v>1.7805000000000001E-2</v>
      </c>
      <c r="J47" s="130">
        <v>2.0837000000000001E-2</v>
      </c>
      <c r="K47" s="130">
        <v>1.4014E-2</v>
      </c>
      <c r="L47" s="131">
        <f t="shared" si="13"/>
        <v>38289</v>
      </c>
      <c r="M47" s="132" t="str">
        <f t="shared" si="14"/>
        <v xml:space="preserve"> </v>
      </c>
      <c r="N47" s="132" t="str">
        <f t="shared" si="15"/>
        <v xml:space="preserve"> </v>
      </c>
      <c r="O47" s="132" t="str">
        <f t="shared" si="16"/>
        <v xml:space="preserve"> </v>
      </c>
      <c r="P47" s="132" t="str">
        <f t="shared" si="17"/>
        <v xml:space="preserve"> </v>
      </c>
      <c r="Q47" s="132" t="str">
        <f t="shared" si="18"/>
        <v xml:space="preserve"> </v>
      </c>
      <c r="R47" s="132" t="str">
        <f t="shared" si="19"/>
        <v xml:space="preserve"> </v>
      </c>
      <c r="S47" s="132" t="str">
        <f t="shared" si="20"/>
        <v xml:space="preserve"> </v>
      </c>
      <c r="T47" s="132" t="str">
        <f t="shared" si="21"/>
        <v xml:space="preserve"> </v>
      </c>
      <c r="AG47" s="130">
        <f t="shared" si="22"/>
        <v>2004</v>
      </c>
      <c r="AH47" s="130">
        <f t="shared" si="23"/>
        <v>10</v>
      </c>
      <c r="AI47" s="130">
        <f t="shared" si="24"/>
        <v>29</v>
      </c>
      <c r="AJ47" s="131">
        <f t="shared" si="25"/>
        <v>38289</v>
      </c>
    </row>
    <row r="48" spans="1:36" x14ac:dyDescent="0.2">
      <c r="A48" s="130">
        <v>25320</v>
      </c>
      <c r="B48" s="130">
        <v>20041130</v>
      </c>
      <c r="C48" s="130" t="s">
        <v>213</v>
      </c>
      <c r="D48" s="130" t="s">
        <v>212</v>
      </c>
      <c r="E48" s="130">
        <v>13442910</v>
      </c>
      <c r="G48" s="130">
        <v>28.53</v>
      </c>
      <c r="H48" s="130">
        <v>6.2965999999999994E-2</v>
      </c>
      <c r="I48" s="130">
        <v>4.8207E-2</v>
      </c>
      <c r="J48" s="130">
        <v>7.9929E-2</v>
      </c>
      <c r="K48" s="130">
        <v>3.8594999999999997E-2</v>
      </c>
      <c r="L48" s="131">
        <f t="shared" si="13"/>
        <v>38321</v>
      </c>
      <c r="M48" s="132" t="str">
        <f t="shared" si="14"/>
        <v xml:space="preserve"> </v>
      </c>
      <c r="N48" s="132" t="str">
        <f t="shared" si="15"/>
        <v xml:space="preserve"> </v>
      </c>
      <c r="O48" s="132" t="str">
        <f t="shared" si="16"/>
        <v xml:space="preserve"> </v>
      </c>
      <c r="P48" s="132" t="str">
        <f t="shared" si="17"/>
        <v xml:space="preserve"> </v>
      </c>
      <c r="Q48" s="132" t="str">
        <f t="shared" si="18"/>
        <v xml:space="preserve"> </v>
      </c>
      <c r="R48" s="132" t="str">
        <f t="shared" si="19"/>
        <v xml:space="preserve"> </v>
      </c>
      <c r="S48" s="132" t="str">
        <f t="shared" si="20"/>
        <v xml:space="preserve"> </v>
      </c>
      <c r="T48" s="132" t="str">
        <f t="shared" si="21"/>
        <v xml:space="preserve"> </v>
      </c>
      <c r="AG48" s="130">
        <f t="shared" si="22"/>
        <v>2004</v>
      </c>
      <c r="AH48" s="130">
        <f t="shared" si="23"/>
        <v>11</v>
      </c>
      <c r="AI48" s="130">
        <f t="shared" si="24"/>
        <v>30</v>
      </c>
      <c r="AJ48" s="131">
        <f t="shared" si="25"/>
        <v>38321</v>
      </c>
    </row>
    <row r="49" spans="1:36" x14ac:dyDescent="0.2">
      <c r="A49" s="130">
        <v>25320</v>
      </c>
      <c r="B49" s="130">
        <v>20041231</v>
      </c>
      <c r="C49" s="130" t="s">
        <v>213</v>
      </c>
      <c r="D49" s="130" t="s">
        <v>212</v>
      </c>
      <c r="E49" s="130">
        <v>13442910</v>
      </c>
      <c r="F49" s="130">
        <v>0.17</v>
      </c>
      <c r="G49" s="130">
        <v>29.89</v>
      </c>
      <c r="H49" s="130">
        <v>5.3628000000000002E-2</v>
      </c>
      <c r="I49" s="130">
        <v>3.5177E-2</v>
      </c>
      <c r="J49" s="130">
        <v>5.2920000000000002E-2</v>
      </c>
      <c r="K49" s="130">
        <v>3.2458000000000001E-2</v>
      </c>
      <c r="L49" s="131">
        <f t="shared" si="13"/>
        <v>38352</v>
      </c>
      <c r="M49" s="132" t="str">
        <f t="shared" si="14"/>
        <v xml:space="preserve"> </v>
      </c>
      <c r="N49" s="132" t="str">
        <f t="shared" si="15"/>
        <v xml:space="preserve"> </v>
      </c>
      <c r="O49" s="132" t="str">
        <f t="shared" si="16"/>
        <v xml:space="preserve"> </v>
      </c>
      <c r="P49" s="132" t="str">
        <f t="shared" si="17"/>
        <v xml:space="preserve"> </v>
      </c>
      <c r="Q49" s="132" t="str">
        <f t="shared" si="18"/>
        <v xml:space="preserve"> </v>
      </c>
      <c r="R49" s="132" t="str">
        <f t="shared" si="19"/>
        <v xml:space="preserve"> </v>
      </c>
      <c r="S49" s="132" t="str">
        <f t="shared" si="20"/>
        <v xml:space="preserve"> </v>
      </c>
      <c r="T49" s="132" t="str">
        <f t="shared" si="21"/>
        <v xml:space="preserve"> </v>
      </c>
      <c r="AG49" s="130">
        <f t="shared" si="22"/>
        <v>2004</v>
      </c>
      <c r="AH49" s="130">
        <f t="shared" si="23"/>
        <v>12</v>
      </c>
      <c r="AI49" s="130">
        <f t="shared" si="24"/>
        <v>31</v>
      </c>
      <c r="AJ49" s="131">
        <f t="shared" si="25"/>
        <v>38352</v>
      </c>
    </row>
    <row r="50" spans="1:36" x14ac:dyDescent="0.2">
      <c r="A50" s="130">
        <v>25320</v>
      </c>
      <c r="B50" s="130">
        <v>20050131</v>
      </c>
      <c r="C50" s="130" t="s">
        <v>213</v>
      </c>
      <c r="D50" s="130" t="s">
        <v>212</v>
      </c>
      <c r="E50" s="130">
        <v>13442910</v>
      </c>
      <c r="G50" s="130">
        <v>29.32</v>
      </c>
      <c r="H50" s="130">
        <v>-1.907E-2</v>
      </c>
      <c r="I50" s="130">
        <v>-2.6551999999999999E-2</v>
      </c>
      <c r="J50" s="130">
        <v>-2.9277999999999998E-2</v>
      </c>
      <c r="K50" s="130">
        <v>-2.529E-2</v>
      </c>
      <c r="L50" s="131">
        <f t="shared" si="13"/>
        <v>38383</v>
      </c>
      <c r="M50" s="132" t="str">
        <f t="shared" si="14"/>
        <v xml:space="preserve"> </v>
      </c>
      <c r="N50" s="132" t="str">
        <f t="shared" si="15"/>
        <v xml:space="preserve"> </v>
      </c>
      <c r="O50" s="132" t="str">
        <f t="shared" si="16"/>
        <v xml:space="preserve"> </v>
      </c>
      <c r="P50" s="132" t="str">
        <f t="shared" si="17"/>
        <v xml:space="preserve"> </v>
      </c>
      <c r="Q50" s="132" t="str">
        <f t="shared" si="18"/>
        <v xml:space="preserve"> </v>
      </c>
      <c r="R50" s="132" t="str">
        <f t="shared" si="19"/>
        <v xml:space="preserve"> </v>
      </c>
      <c r="S50" s="132" t="str">
        <f t="shared" si="20"/>
        <v xml:space="preserve"> </v>
      </c>
      <c r="T50" s="132" t="str">
        <f t="shared" si="21"/>
        <v xml:space="preserve"> </v>
      </c>
      <c r="AG50" s="130">
        <f t="shared" si="22"/>
        <v>2005</v>
      </c>
      <c r="AH50" s="130">
        <f t="shared" si="23"/>
        <v>1</v>
      </c>
      <c r="AI50" s="130">
        <f t="shared" si="24"/>
        <v>31</v>
      </c>
      <c r="AJ50" s="131">
        <f t="shared" si="25"/>
        <v>38383</v>
      </c>
    </row>
    <row r="51" spans="1:36" x14ac:dyDescent="0.2">
      <c r="A51" s="130">
        <v>25320</v>
      </c>
      <c r="B51" s="130">
        <v>20050228</v>
      </c>
      <c r="C51" s="130" t="s">
        <v>213</v>
      </c>
      <c r="D51" s="130" t="s">
        <v>212</v>
      </c>
      <c r="E51" s="130">
        <v>13442910</v>
      </c>
      <c r="G51" s="130">
        <v>27.7</v>
      </c>
      <c r="H51" s="130">
        <v>-5.5252000000000002E-2</v>
      </c>
      <c r="I51" s="130">
        <v>2.2681E-2</v>
      </c>
      <c r="J51" s="130">
        <v>1.6636999999999999E-2</v>
      </c>
      <c r="K51" s="130">
        <v>1.8903E-2</v>
      </c>
      <c r="L51" s="131">
        <f t="shared" si="13"/>
        <v>38411</v>
      </c>
      <c r="M51" s="132" t="str">
        <f t="shared" si="14"/>
        <v xml:space="preserve"> </v>
      </c>
      <c r="N51" s="132" t="str">
        <f t="shared" si="15"/>
        <v xml:space="preserve"> </v>
      </c>
      <c r="O51" s="132" t="str">
        <f t="shared" si="16"/>
        <v xml:space="preserve"> </v>
      </c>
      <c r="P51" s="132" t="str">
        <f t="shared" si="17"/>
        <v xml:space="preserve"> </v>
      </c>
      <c r="Q51" s="132" t="str">
        <f t="shared" si="18"/>
        <v xml:space="preserve"> </v>
      </c>
      <c r="R51" s="132" t="str">
        <f t="shared" si="19"/>
        <v xml:space="preserve"> </v>
      </c>
      <c r="S51" s="132" t="str">
        <f t="shared" si="20"/>
        <v xml:space="preserve"> </v>
      </c>
      <c r="T51" s="132" t="str">
        <f t="shared" si="21"/>
        <v xml:space="preserve"> </v>
      </c>
      <c r="AG51" s="130">
        <f t="shared" si="22"/>
        <v>2005</v>
      </c>
      <c r="AH51" s="130">
        <f t="shared" si="23"/>
        <v>2</v>
      </c>
      <c r="AI51" s="130">
        <f t="shared" si="24"/>
        <v>28</v>
      </c>
      <c r="AJ51" s="131">
        <f t="shared" si="25"/>
        <v>38411</v>
      </c>
    </row>
    <row r="52" spans="1:36" x14ac:dyDescent="0.2">
      <c r="A52" s="130">
        <v>25320</v>
      </c>
      <c r="B52" s="130">
        <v>20050331</v>
      </c>
      <c r="C52" s="130" t="s">
        <v>213</v>
      </c>
      <c r="D52" s="130" t="s">
        <v>212</v>
      </c>
      <c r="E52" s="130">
        <v>13442910</v>
      </c>
      <c r="G52" s="130">
        <v>29.02</v>
      </c>
      <c r="H52" s="130">
        <v>4.7653000000000001E-2</v>
      </c>
      <c r="I52" s="130">
        <v>-1.6948000000000001E-2</v>
      </c>
      <c r="J52" s="130">
        <v>-3.1834000000000001E-2</v>
      </c>
      <c r="K52" s="130">
        <v>-1.9118E-2</v>
      </c>
      <c r="L52" s="131">
        <f t="shared" si="13"/>
        <v>38442</v>
      </c>
      <c r="M52" s="132" t="str">
        <f t="shared" si="14"/>
        <v xml:space="preserve"> </v>
      </c>
      <c r="N52" s="132" t="str">
        <f t="shared" si="15"/>
        <v xml:space="preserve"> </v>
      </c>
      <c r="O52" s="132" t="str">
        <f t="shared" si="16"/>
        <v xml:space="preserve"> </v>
      </c>
      <c r="P52" s="132" t="str">
        <f t="shared" si="17"/>
        <v xml:space="preserve"> </v>
      </c>
      <c r="Q52" s="132" t="str">
        <f t="shared" si="18"/>
        <v xml:space="preserve"> </v>
      </c>
      <c r="R52" s="132" t="str">
        <f t="shared" si="19"/>
        <v xml:space="preserve"> </v>
      </c>
      <c r="S52" s="132" t="str">
        <f t="shared" si="20"/>
        <v xml:space="preserve"> </v>
      </c>
      <c r="T52" s="132" t="str">
        <f t="shared" si="21"/>
        <v xml:space="preserve"> </v>
      </c>
      <c r="AG52" s="130">
        <f t="shared" si="22"/>
        <v>2005</v>
      </c>
      <c r="AH52" s="130">
        <f t="shared" si="23"/>
        <v>3</v>
      </c>
      <c r="AI52" s="130">
        <f t="shared" si="24"/>
        <v>31</v>
      </c>
      <c r="AJ52" s="131">
        <f t="shared" si="25"/>
        <v>38442</v>
      </c>
    </row>
    <row r="53" spans="1:36" x14ac:dyDescent="0.2">
      <c r="A53" s="130">
        <v>25320</v>
      </c>
      <c r="B53" s="130">
        <v>20050429</v>
      </c>
      <c r="C53" s="130" t="s">
        <v>213</v>
      </c>
      <c r="D53" s="130" t="s">
        <v>212</v>
      </c>
      <c r="E53" s="130">
        <v>13442910</v>
      </c>
      <c r="F53" s="130">
        <v>0.17</v>
      </c>
      <c r="G53" s="130">
        <v>29.74</v>
      </c>
      <c r="H53" s="130">
        <v>3.0668000000000001E-2</v>
      </c>
      <c r="I53" s="130">
        <v>-2.5184999999999999E-2</v>
      </c>
      <c r="J53" s="130">
        <v>-4.6509000000000002E-2</v>
      </c>
      <c r="K53" s="130">
        <v>-2.0108999999999998E-2</v>
      </c>
      <c r="L53" s="131">
        <f t="shared" si="13"/>
        <v>38471</v>
      </c>
      <c r="M53" s="132" t="str">
        <f t="shared" si="14"/>
        <v xml:space="preserve"> </v>
      </c>
      <c r="N53" s="132" t="str">
        <f t="shared" si="15"/>
        <v xml:space="preserve"> </v>
      </c>
      <c r="O53" s="132" t="str">
        <f t="shared" si="16"/>
        <v xml:space="preserve"> </v>
      </c>
      <c r="P53" s="132" t="str">
        <f t="shared" si="17"/>
        <v xml:space="preserve"> </v>
      </c>
      <c r="Q53" s="132" t="str">
        <f t="shared" si="18"/>
        <v xml:space="preserve"> </v>
      </c>
      <c r="R53" s="132" t="str">
        <f t="shared" si="19"/>
        <v xml:space="preserve"> </v>
      </c>
      <c r="S53" s="132" t="str">
        <f t="shared" si="20"/>
        <v xml:space="preserve"> </v>
      </c>
      <c r="T53" s="132" t="str">
        <f t="shared" si="21"/>
        <v xml:space="preserve"> </v>
      </c>
      <c r="AG53" s="130">
        <f t="shared" si="22"/>
        <v>2005</v>
      </c>
      <c r="AH53" s="130">
        <f t="shared" si="23"/>
        <v>4</v>
      </c>
      <c r="AI53" s="130">
        <f t="shared" si="24"/>
        <v>29</v>
      </c>
      <c r="AJ53" s="131">
        <f t="shared" si="25"/>
        <v>38471</v>
      </c>
    </row>
    <row r="54" spans="1:36" x14ac:dyDescent="0.2">
      <c r="A54" s="130">
        <v>25320</v>
      </c>
      <c r="B54" s="130">
        <v>20050531</v>
      </c>
      <c r="C54" s="130" t="s">
        <v>213</v>
      </c>
      <c r="D54" s="130" t="s">
        <v>212</v>
      </c>
      <c r="E54" s="130">
        <v>13442910</v>
      </c>
      <c r="G54" s="130">
        <v>31.03</v>
      </c>
      <c r="H54" s="130">
        <v>4.3375999999999998E-2</v>
      </c>
      <c r="I54" s="130">
        <v>3.7955999999999997E-2</v>
      </c>
      <c r="J54" s="130">
        <v>4.3811000000000003E-2</v>
      </c>
      <c r="K54" s="130">
        <v>2.9951999999999999E-2</v>
      </c>
      <c r="L54" s="131">
        <f t="shared" si="13"/>
        <v>38503</v>
      </c>
      <c r="M54" s="132" t="str">
        <f t="shared" si="14"/>
        <v xml:space="preserve"> </v>
      </c>
      <c r="N54" s="132" t="str">
        <f t="shared" si="15"/>
        <v xml:space="preserve"> </v>
      </c>
      <c r="O54" s="132" t="str">
        <f t="shared" si="16"/>
        <v xml:space="preserve"> </v>
      </c>
      <c r="P54" s="132" t="str">
        <f t="shared" si="17"/>
        <v xml:space="preserve"> </v>
      </c>
      <c r="Q54" s="132" t="str">
        <f t="shared" si="18"/>
        <v xml:space="preserve"> </v>
      </c>
      <c r="R54" s="132" t="str">
        <f t="shared" si="19"/>
        <v xml:space="preserve"> </v>
      </c>
      <c r="S54" s="132" t="str">
        <f t="shared" si="20"/>
        <v xml:space="preserve"> </v>
      </c>
      <c r="T54" s="132" t="str">
        <f t="shared" si="21"/>
        <v xml:space="preserve"> </v>
      </c>
      <c r="AG54" s="130">
        <f t="shared" si="22"/>
        <v>2005</v>
      </c>
      <c r="AH54" s="130">
        <f t="shared" si="23"/>
        <v>5</v>
      </c>
      <c r="AI54" s="130">
        <f t="shared" si="24"/>
        <v>31</v>
      </c>
      <c r="AJ54" s="131">
        <f t="shared" si="25"/>
        <v>38503</v>
      </c>
    </row>
    <row r="55" spans="1:36" x14ac:dyDescent="0.2">
      <c r="A55" s="130">
        <v>25320</v>
      </c>
      <c r="B55" s="130">
        <v>20050630</v>
      </c>
      <c r="C55" s="130" t="s">
        <v>213</v>
      </c>
      <c r="D55" s="130" t="s">
        <v>212</v>
      </c>
      <c r="E55" s="130">
        <v>13442910</v>
      </c>
      <c r="G55" s="130">
        <v>30.77</v>
      </c>
      <c r="H55" s="130">
        <v>-8.3789999999999993E-3</v>
      </c>
      <c r="I55" s="130">
        <v>1.1533E-2</v>
      </c>
      <c r="J55" s="130">
        <v>3.2153000000000001E-2</v>
      </c>
      <c r="K55" s="130">
        <v>-1.4300000000000001E-4</v>
      </c>
      <c r="L55" s="131">
        <f t="shared" si="13"/>
        <v>38533</v>
      </c>
      <c r="M55" s="132" t="str">
        <f t="shared" si="14"/>
        <v xml:space="preserve"> </v>
      </c>
      <c r="N55" s="132" t="str">
        <f t="shared" si="15"/>
        <v xml:space="preserve"> </v>
      </c>
      <c r="O55" s="132" t="str">
        <f t="shared" si="16"/>
        <v xml:space="preserve"> </v>
      </c>
      <c r="P55" s="132" t="str">
        <f t="shared" si="17"/>
        <v xml:space="preserve"> </v>
      </c>
      <c r="Q55" s="132" t="str">
        <f t="shared" si="18"/>
        <v xml:space="preserve"> </v>
      </c>
      <c r="R55" s="132" t="str">
        <f t="shared" si="19"/>
        <v xml:space="preserve"> </v>
      </c>
      <c r="S55" s="132" t="str">
        <f t="shared" si="20"/>
        <v xml:space="preserve"> </v>
      </c>
      <c r="T55" s="132" t="str">
        <f t="shared" si="21"/>
        <v xml:space="preserve"> </v>
      </c>
      <c r="AG55" s="130">
        <f t="shared" si="22"/>
        <v>2005</v>
      </c>
      <c r="AH55" s="130">
        <f t="shared" si="23"/>
        <v>6</v>
      </c>
      <c r="AI55" s="130">
        <f t="shared" si="24"/>
        <v>30</v>
      </c>
      <c r="AJ55" s="131">
        <f t="shared" si="25"/>
        <v>38533</v>
      </c>
    </row>
    <row r="56" spans="1:36" x14ac:dyDescent="0.2">
      <c r="A56" s="130">
        <v>25320</v>
      </c>
      <c r="B56" s="130">
        <v>20050729</v>
      </c>
      <c r="C56" s="130" t="s">
        <v>213</v>
      </c>
      <c r="D56" s="130" t="s">
        <v>212</v>
      </c>
      <c r="E56" s="130">
        <v>13442910</v>
      </c>
      <c r="F56" s="130">
        <v>0.17</v>
      </c>
      <c r="G56" s="130">
        <v>30.85</v>
      </c>
      <c r="H56" s="130">
        <v>8.1250000000000003E-3</v>
      </c>
      <c r="I56" s="130">
        <v>4.3325000000000002E-2</v>
      </c>
      <c r="J56" s="130">
        <v>5.8744999999999999E-2</v>
      </c>
      <c r="K56" s="130">
        <v>3.5968E-2</v>
      </c>
      <c r="L56" s="131">
        <f t="shared" si="13"/>
        <v>38562</v>
      </c>
      <c r="M56" s="132" t="str">
        <f t="shared" si="14"/>
        <v xml:space="preserve"> </v>
      </c>
      <c r="N56" s="132" t="str">
        <f t="shared" si="15"/>
        <v xml:space="preserve"> </v>
      </c>
      <c r="O56" s="132" t="str">
        <f t="shared" si="16"/>
        <v xml:space="preserve"> </v>
      </c>
      <c r="P56" s="132" t="str">
        <f t="shared" si="17"/>
        <v xml:space="preserve"> </v>
      </c>
      <c r="Q56" s="132" t="str">
        <f t="shared" si="18"/>
        <v xml:space="preserve"> </v>
      </c>
      <c r="R56" s="132" t="str">
        <f t="shared" si="19"/>
        <v xml:space="preserve"> </v>
      </c>
      <c r="S56" s="132" t="str">
        <f t="shared" si="20"/>
        <v xml:space="preserve"> </v>
      </c>
      <c r="T56" s="132" t="str">
        <f t="shared" si="21"/>
        <v xml:space="preserve"> </v>
      </c>
      <c r="AG56" s="130">
        <f t="shared" si="22"/>
        <v>2005</v>
      </c>
      <c r="AH56" s="130">
        <f t="shared" si="23"/>
        <v>7</v>
      </c>
      <c r="AI56" s="130">
        <f t="shared" si="24"/>
        <v>29</v>
      </c>
      <c r="AJ56" s="131">
        <f t="shared" si="25"/>
        <v>38562</v>
      </c>
    </row>
    <row r="57" spans="1:36" x14ac:dyDescent="0.2">
      <c r="A57" s="130">
        <v>25320</v>
      </c>
      <c r="B57" s="130">
        <v>20050831</v>
      </c>
      <c r="C57" s="130" t="s">
        <v>213</v>
      </c>
      <c r="D57" s="130" t="s">
        <v>212</v>
      </c>
      <c r="E57" s="130">
        <v>13442910</v>
      </c>
      <c r="G57" s="130">
        <v>29.4</v>
      </c>
      <c r="H57" s="130">
        <v>-4.7002000000000002E-2</v>
      </c>
      <c r="I57" s="130">
        <v>-5.9459999999999999E-3</v>
      </c>
      <c r="J57" s="130">
        <v>-7.2170000000000003E-3</v>
      </c>
      <c r="K57" s="130">
        <v>-1.1221999999999999E-2</v>
      </c>
      <c r="L57" s="131">
        <f t="shared" si="13"/>
        <v>38595</v>
      </c>
      <c r="M57" s="132" t="str">
        <f t="shared" si="14"/>
        <v xml:space="preserve"> </v>
      </c>
      <c r="N57" s="132" t="str">
        <f t="shared" si="15"/>
        <v xml:space="preserve"> </v>
      </c>
      <c r="O57" s="132" t="str">
        <f t="shared" si="16"/>
        <v xml:space="preserve"> </v>
      </c>
      <c r="P57" s="132" t="str">
        <f t="shared" si="17"/>
        <v xml:space="preserve"> </v>
      </c>
      <c r="Q57" s="132" t="str">
        <f t="shared" si="18"/>
        <v xml:space="preserve"> </v>
      </c>
      <c r="R57" s="132" t="str">
        <f t="shared" si="19"/>
        <v xml:space="preserve"> </v>
      </c>
      <c r="S57" s="132" t="str">
        <f t="shared" si="20"/>
        <v xml:space="preserve"> </v>
      </c>
      <c r="T57" s="132" t="str">
        <f t="shared" si="21"/>
        <v xml:space="preserve"> </v>
      </c>
      <c r="AG57" s="130">
        <f t="shared" si="22"/>
        <v>2005</v>
      </c>
      <c r="AH57" s="130">
        <f t="shared" si="23"/>
        <v>8</v>
      </c>
      <c r="AI57" s="130">
        <f t="shared" si="24"/>
        <v>31</v>
      </c>
      <c r="AJ57" s="131">
        <f t="shared" si="25"/>
        <v>38595</v>
      </c>
    </row>
    <row r="58" spans="1:36" x14ac:dyDescent="0.2">
      <c r="A58" s="130">
        <v>25320</v>
      </c>
      <c r="B58" s="130">
        <v>20050930</v>
      </c>
      <c r="C58" s="130" t="s">
        <v>213</v>
      </c>
      <c r="D58" s="130" t="s">
        <v>212</v>
      </c>
      <c r="E58" s="130">
        <v>13442910</v>
      </c>
      <c r="G58" s="130">
        <v>29.75</v>
      </c>
      <c r="H58" s="130">
        <v>1.1905000000000001E-2</v>
      </c>
      <c r="I58" s="130">
        <v>1.0606000000000001E-2</v>
      </c>
      <c r="J58" s="130">
        <v>1.0529999999999999E-2</v>
      </c>
      <c r="K58" s="130">
        <v>6.9490000000000003E-3</v>
      </c>
      <c r="L58" s="131">
        <f t="shared" si="13"/>
        <v>38625</v>
      </c>
      <c r="M58" s="132" t="str">
        <f t="shared" si="14"/>
        <v xml:space="preserve"> </v>
      </c>
      <c r="N58" s="132" t="str">
        <f t="shared" si="15"/>
        <v xml:space="preserve"> </v>
      </c>
      <c r="O58" s="132" t="str">
        <f t="shared" si="16"/>
        <v xml:space="preserve"> </v>
      </c>
      <c r="P58" s="132" t="str">
        <f t="shared" si="17"/>
        <v xml:space="preserve"> </v>
      </c>
      <c r="Q58" s="132" t="str">
        <f t="shared" si="18"/>
        <v xml:space="preserve"> </v>
      </c>
      <c r="R58" s="132" t="str">
        <f t="shared" si="19"/>
        <v xml:space="preserve"> </v>
      </c>
      <c r="S58" s="132" t="str">
        <f t="shared" si="20"/>
        <v xml:space="preserve"> </v>
      </c>
      <c r="T58" s="132" t="str">
        <f t="shared" si="21"/>
        <v xml:space="preserve"> </v>
      </c>
      <c r="AG58" s="130">
        <f t="shared" si="22"/>
        <v>2005</v>
      </c>
      <c r="AH58" s="130">
        <f t="shared" si="23"/>
        <v>9</v>
      </c>
      <c r="AI58" s="130">
        <f t="shared" si="24"/>
        <v>30</v>
      </c>
      <c r="AJ58" s="131">
        <f t="shared" si="25"/>
        <v>38625</v>
      </c>
    </row>
    <row r="59" spans="1:36" x14ac:dyDescent="0.2">
      <c r="A59" s="130">
        <v>25320</v>
      </c>
      <c r="B59" s="130">
        <v>20051031</v>
      </c>
      <c r="C59" s="130" t="s">
        <v>213</v>
      </c>
      <c r="D59" s="130" t="s">
        <v>212</v>
      </c>
      <c r="E59" s="130">
        <v>13442910</v>
      </c>
      <c r="F59" s="130">
        <v>0.18</v>
      </c>
      <c r="G59" s="130">
        <v>29.1</v>
      </c>
      <c r="H59" s="130">
        <v>-1.5798E-2</v>
      </c>
      <c r="I59" s="130">
        <v>-2.0877E-2</v>
      </c>
      <c r="J59" s="130">
        <v>-3.3876000000000003E-2</v>
      </c>
      <c r="K59" s="130">
        <v>-1.7741E-2</v>
      </c>
      <c r="L59" s="131">
        <f t="shared" si="13"/>
        <v>38656</v>
      </c>
      <c r="M59" s="132" t="str">
        <f t="shared" si="14"/>
        <v xml:space="preserve"> </v>
      </c>
      <c r="N59" s="132" t="str">
        <f t="shared" si="15"/>
        <v xml:space="preserve"> </v>
      </c>
      <c r="O59" s="132" t="str">
        <f t="shared" si="16"/>
        <v xml:space="preserve"> </v>
      </c>
      <c r="P59" s="132" t="str">
        <f t="shared" si="17"/>
        <v xml:space="preserve"> </v>
      </c>
      <c r="Q59" s="132" t="str">
        <f t="shared" si="18"/>
        <v xml:space="preserve"> </v>
      </c>
      <c r="R59" s="132" t="str">
        <f t="shared" si="19"/>
        <v xml:space="preserve"> </v>
      </c>
      <c r="S59" s="132" t="str">
        <f t="shared" si="20"/>
        <v xml:space="preserve"> </v>
      </c>
      <c r="T59" s="132" t="str">
        <f t="shared" si="21"/>
        <v xml:space="preserve"> </v>
      </c>
      <c r="AG59" s="130">
        <f t="shared" si="22"/>
        <v>2005</v>
      </c>
      <c r="AH59" s="130">
        <f t="shared" si="23"/>
        <v>10</v>
      </c>
      <c r="AI59" s="130">
        <f t="shared" si="24"/>
        <v>31</v>
      </c>
      <c r="AJ59" s="131">
        <f t="shared" si="25"/>
        <v>38656</v>
      </c>
    </row>
    <row r="60" spans="1:36" x14ac:dyDescent="0.2">
      <c r="A60" s="130">
        <v>25320</v>
      </c>
      <c r="B60" s="130">
        <v>20051130</v>
      </c>
      <c r="C60" s="130" t="s">
        <v>213</v>
      </c>
      <c r="D60" s="130" t="s">
        <v>212</v>
      </c>
      <c r="E60" s="130">
        <v>13442910</v>
      </c>
      <c r="G60" s="130">
        <v>30.21</v>
      </c>
      <c r="H60" s="130">
        <v>3.8143999999999997E-2</v>
      </c>
      <c r="I60" s="130">
        <v>4.0328999999999997E-2</v>
      </c>
      <c r="J60" s="130">
        <v>3.4319000000000002E-2</v>
      </c>
      <c r="K60" s="130">
        <v>3.5186000000000002E-2</v>
      </c>
      <c r="L60" s="131">
        <f t="shared" si="13"/>
        <v>38686</v>
      </c>
      <c r="M60" s="132" t="str">
        <f t="shared" si="14"/>
        <v xml:space="preserve"> </v>
      </c>
      <c r="N60" s="132" t="str">
        <f t="shared" si="15"/>
        <v xml:space="preserve"> </v>
      </c>
      <c r="O60" s="132" t="str">
        <f t="shared" si="16"/>
        <v xml:space="preserve"> </v>
      </c>
      <c r="P60" s="132" t="str">
        <f t="shared" si="17"/>
        <v xml:space="preserve"> </v>
      </c>
      <c r="Q60" s="132" t="str">
        <f t="shared" si="18"/>
        <v xml:space="preserve"> </v>
      </c>
      <c r="R60" s="132" t="str">
        <f t="shared" si="19"/>
        <v xml:space="preserve"> </v>
      </c>
      <c r="S60" s="132" t="str">
        <f t="shared" si="20"/>
        <v xml:space="preserve"> </v>
      </c>
      <c r="T60" s="132" t="str">
        <f t="shared" si="21"/>
        <v xml:space="preserve"> </v>
      </c>
      <c r="AG60" s="130">
        <f t="shared" si="22"/>
        <v>2005</v>
      </c>
      <c r="AH60" s="130">
        <f t="shared" si="23"/>
        <v>11</v>
      </c>
      <c r="AI60" s="130">
        <f t="shared" si="24"/>
        <v>30</v>
      </c>
      <c r="AJ60" s="131">
        <f t="shared" si="25"/>
        <v>38686</v>
      </c>
    </row>
    <row r="61" spans="1:36" x14ac:dyDescent="0.2">
      <c r="A61" s="130">
        <v>25320</v>
      </c>
      <c r="B61" s="130">
        <v>20051230</v>
      </c>
      <c r="C61" s="130" t="s">
        <v>213</v>
      </c>
      <c r="D61" s="130" t="s">
        <v>212</v>
      </c>
      <c r="E61" s="130">
        <v>13442910</v>
      </c>
      <c r="F61" s="130">
        <v>0.18</v>
      </c>
      <c r="G61" s="130">
        <v>29.77</v>
      </c>
      <c r="H61" s="130">
        <v>-8.6060000000000008E-3</v>
      </c>
      <c r="I61" s="130">
        <v>3.4559999999999999E-3</v>
      </c>
      <c r="J61" s="130">
        <v>1.3483999999999999E-2</v>
      </c>
      <c r="K61" s="130">
        <v>-9.5200000000000005E-4</v>
      </c>
      <c r="L61" s="131">
        <f t="shared" si="13"/>
        <v>38716</v>
      </c>
      <c r="M61" s="132" t="str">
        <f t="shared" si="14"/>
        <v xml:space="preserve"> </v>
      </c>
      <c r="N61" s="132" t="str">
        <f t="shared" si="15"/>
        <v xml:space="preserve"> </v>
      </c>
      <c r="O61" s="132" t="str">
        <f t="shared" si="16"/>
        <v xml:space="preserve"> </v>
      </c>
      <c r="P61" s="132" t="str">
        <f t="shared" si="17"/>
        <v xml:space="preserve"> </v>
      </c>
      <c r="Q61" s="132" t="str">
        <f t="shared" si="18"/>
        <v xml:space="preserve"> </v>
      </c>
      <c r="R61" s="132" t="str">
        <f t="shared" si="19"/>
        <v xml:space="preserve"> </v>
      </c>
      <c r="S61" s="132" t="str">
        <f t="shared" si="20"/>
        <v xml:space="preserve"> </v>
      </c>
      <c r="T61" s="132" t="str">
        <f t="shared" si="21"/>
        <v xml:space="preserve"> </v>
      </c>
      <c r="AG61" s="130">
        <f t="shared" si="22"/>
        <v>2005</v>
      </c>
      <c r="AH61" s="130">
        <f t="shared" si="23"/>
        <v>12</v>
      </c>
      <c r="AI61" s="130">
        <f t="shared" si="24"/>
        <v>30</v>
      </c>
      <c r="AJ61" s="131">
        <f t="shared" si="25"/>
        <v>38716</v>
      </c>
    </row>
    <row r="62" spans="1:36" x14ac:dyDescent="0.2">
      <c r="A62" s="130">
        <v>25320</v>
      </c>
      <c r="B62" s="130">
        <v>20060131</v>
      </c>
      <c r="C62" s="130" t="s">
        <v>213</v>
      </c>
      <c r="D62" s="130" t="s">
        <v>212</v>
      </c>
      <c r="E62" s="130">
        <v>13442910</v>
      </c>
      <c r="G62" s="130">
        <v>29.93</v>
      </c>
      <c r="H62" s="130">
        <v>5.3749999999999996E-3</v>
      </c>
      <c r="I62" s="130">
        <v>4.0032999999999999E-2</v>
      </c>
      <c r="J62" s="130">
        <v>7.6354000000000005E-2</v>
      </c>
      <c r="K62" s="130">
        <v>2.5467E-2</v>
      </c>
      <c r="L62" s="131">
        <f t="shared" si="13"/>
        <v>38748</v>
      </c>
      <c r="M62" s="132" t="str">
        <f t="shared" si="14"/>
        <v xml:space="preserve"> </v>
      </c>
      <c r="N62" s="132" t="str">
        <f t="shared" si="15"/>
        <v xml:space="preserve"> </v>
      </c>
      <c r="O62" s="132" t="str">
        <f t="shared" si="16"/>
        <v xml:space="preserve"> </v>
      </c>
      <c r="P62" s="132" t="str">
        <f t="shared" si="17"/>
        <v xml:space="preserve"> </v>
      </c>
      <c r="Q62" s="132" t="str">
        <f t="shared" si="18"/>
        <v xml:space="preserve"> </v>
      </c>
      <c r="R62" s="132" t="str">
        <f t="shared" si="19"/>
        <v xml:space="preserve"> </v>
      </c>
      <c r="S62" s="132" t="str">
        <f t="shared" si="20"/>
        <v xml:space="preserve"> </v>
      </c>
      <c r="T62" s="132" t="str">
        <f t="shared" si="21"/>
        <v xml:space="preserve"> </v>
      </c>
      <c r="AG62" s="130">
        <f t="shared" si="22"/>
        <v>2006</v>
      </c>
      <c r="AH62" s="130">
        <f t="shared" si="23"/>
        <v>1</v>
      </c>
      <c r="AI62" s="130">
        <f t="shared" si="24"/>
        <v>31</v>
      </c>
      <c r="AJ62" s="131">
        <f t="shared" si="25"/>
        <v>38748</v>
      </c>
    </row>
    <row r="63" spans="1:36" x14ac:dyDescent="0.2">
      <c r="A63" s="130">
        <v>25320</v>
      </c>
      <c r="B63" s="130">
        <v>20060228</v>
      </c>
      <c r="C63" s="130" t="s">
        <v>213</v>
      </c>
      <c r="D63" s="130" t="s">
        <v>212</v>
      </c>
      <c r="E63" s="130">
        <v>13442910</v>
      </c>
      <c r="G63" s="130">
        <v>31.13</v>
      </c>
      <c r="H63" s="130">
        <v>4.0093999999999998E-2</v>
      </c>
      <c r="I63" s="130">
        <v>-1.64E-3</v>
      </c>
      <c r="J63" s="130">
        <v>4.836E-3</v>
      </c>
      <c r="K63" s="130">
        <v>4.5300000000000001E-4</v>
      </c>
      <c r="L63" s="131">
        <f t="shared" si="13"/>
        <v>38776</v>
      </c>
      <c r="M63" s="132" t="str">
        <f t="shared" si="14"/>
        <v xml:space="preserve"> </v>
      </c>
      <c r="N63" s="132" t="str">
        <f t="shared" si="15"/>
        <v xml:space="preserve"> </v>
      </c>
      <c r="O63" s="132" t="str">
        <f t="shared" si="16"/>
        <v xml:space="preserve"> </v>
      </c>
      <c r="P63" s="132" t="str">
        <f t="shared" si="17"/>
        <v xml:space="preserve"> </v>
      </c>
      <c r="Q63" s="132" t="str">
        <f t="shared" si="18"/>
        <v xml:space="preserve"> </v>
      </c>
      <c r="R63" s="132" t="str">
        <f t="shared" si="19"/>
        <v xml:space="preserve"> </v>
      </c>
      <c r="S63" s="132" t="str">
        <f t="shared" si="20"/>
        <v xml:space="preserve"> </v>
      </c>
      <c r="T63" s="132" t="str">
        <f t="shared" si="21"/>
        <v xml:space="preserve"> </v>
      </c>
      <c r="AG63" s="130">
        <f t="shared" si="22"/>
        <v>2006</v>
      </c>
      <c r="AH63" s="130">
        <f t="shared" si="23"/>
        <v>2</v>
      </c>
      <c r="AI63" s="130">
        <f t="shared" si="24"/>
        <v>28</v>
      </c>
      <c r="AJ63" s="131">
        <f t="shared" si="25"/>
        <v>38776</v>
      </c>
    </row>
    <row r="64" spans="1:36" x14ac:dyDescent="0.2">
      <c r="A64" s="130">
        <v>25320</v>
      </c>
      <c r="B64" s="130">
        <v>20060331</v>
      </c>
      <c r="C64" s="130" t="s">
        <v>213</v>
      </c>
      <c r="D64" s="130" t="s">
        <v>212</v>
      </c>
      <c r="E64" s="130">
        <v>13442910</v>
      </c>
      <c r="G64" s="130">
        <v>32.4</v>
      </c>
      <c r="H64" s="130">
        <v>4.0797E-2</v>
      </c>
      <c r="I64" s="130">
        <v>1.9053E-2</v>
      </c>
      <c r="J64" s="130">
        <v>3.6977999999999997E-2</v>
      </c>
      <c r="K64" s="130">
        <v>1.1065E-2</v>
      </c>
      <c r="L64" s="131">
        <f t="shared" si="13"/>
        <v>38807</v>
      </c>
      <c r="M64" s="132" t="str">
        <f t="shared" si="14"/>
        <v xml:space="preserve"> </v>
      </c>
      <c r="N64" s="132" t="str">
        <f t="shared" si="15"/>
        <v xml:space="preserve"> </v>
      </c>
      <c r="O64" s="132" t="str">
        <f t="shared" si="16"/>
        <v xml:space="preserve"> </v>
      </c>
      <c r="P64" s="132" t="str">
        <f t="shared" si="17"/>
        <v xml:space="preserve"> </v>
      </c>
      <c r="Q64" s="132" t="str">
        <f t="shared" si="18"/>
        <v xml:space="preserve"> </v>
      </c>
      <c r="R64" s="132" t="str">
        <f t="shared" si="19"/>
        <v xml:space="preserve"> </v>
      </c>
      <c r="S64" s="132" t="str">
        <f t="shared" si="20"/>
        <v xml:space="preserve"> </v>
      </c>
      <c r="T64" s="132" t="str">
        <f t="shared" si="21"/>
        <v xml:space="preserve"> </v>
      </c>
      <c r="AG64" s="130">
        <f t="shared" si="22"/>
        <v>2006</v>
      </c>
      <c r="AH64" s="130">
        <f t="shared" si="23"/>
        <v>3</v>
      </c>
      <c r="AI64" s="130">
        <f t="shared" si="24"/>
        <v>31</v>
      </c>
      <c r="AJ64" s="131">
        <f t="shared" si="25"/>
        <v>38807</v>
      </c>
    </row>
    <row r="65" spans="1:36" x14ac:dyDescent="0.2">
      <c r="A65" s="130">
        <v>25320</v>
      </c>
      <c r="B65" s="130">
        <v>20060428</v>
      </c>
      <c r="C65" s="130" t="s">
        <v>213</v>
      </c>
      <c r="D65" s="130" t="s">
        <v>212</v>
      </c>
      <c r="E65" s="130">
        <v>13442910</v>
      </c>
      <c r="F65" s="130">
        <v>0.18</v>
      </c>
      <c r="G65" s="130">
        <v>32.14</v>
      </c>
      <c r="H65" s="130">
        <v>-2.4689999999999998E-3</v>
      </c>
      <c r="I65" s="130">
        <v>1.2965000000000001E-2</v>
      </c>
      <c r="J65" s="130">
        <v>9.7909999999999994E-3</v>
      </c>
      <c r="K65" s="130">
        <v>1.2187E-2</v>
      </c>
      <c r="L65" s="131">
        <f t="shared" si="13"/>
        <v>38835</v>
      </c>
      <c r="M65" s="132" t="str">
        <f t="shared" si="14"/>
        <v xml:space="preserve"> </v>
      </c>
      <c r="N65" s="132" t="str">
        <f t="shared" si="15"/>
        <v xml:space="preserve"> </v>
      </c>
      <c r="O65" s="132" t="str">
        <f t="shared" si="16"/>
        <v xml:space="preserve"> </v>
      </c>
      <c r="P65" s="132" t="str">
        <f t="shared" si="17"/>
        <v xml:space="preserve"> </v>
      </c>
      <c r="Q65" s="132" t="str">
        <f t="shared" si="18"/>
        <v xml:space="preserve"> </v>
      </c>
      <c r="R65" s="132" t="str">
        <f t="shared" si="19"/>
        <v xml:space="preserve"> </v>
      </c>
      <c r="S65" s="132" t="str">
        <f t="shared" si="20"/>
        <v xml:space="preserve"> </v>
      </c>
      <c r="T65" s="132" t="str">
        <f t="shared" si="21"/>
        <v xml:space="preserve"> </v>
      </c>
      <c r="AG65" s="130">
        <f t="shared" si="22"/>
        <v>2006</v>
      </c>
      <c r="AH65" s="130">
        <f t="shared" si="23"/>
        <v>4</v>
      </c>
      <c r="AI65" s="130">
        <f t="shared" si="24"/>
        <v>28</v>
      </c>
      <c r="AJ65" s="131">
        <f t="shared" si="25"/>
        <v>38835</v>
      </c>
    </row>
    <row r="66" spans="1:36" x14ac:dyDescent="0.2">
      <c r="A66" s="130">
        <v>25320</v>
      </c>
      <c r="B66" s="130">
        <v>20060531</v>
      </c>
      <c r="C66" s="130" t="s">
        <v>213</v>
      </c>
      <c r="D66" s="130" t="s">
        <v>212</v>
      </c>
      <c r="E66" s="130">
        <v>13442910</v>
      </c>
      <c r="G66" s="130">
        <v>35.19</v>
      </c>
      <c r="H66" s="130">
        <v>9.4896999999999995E-2</v>
      </c>
      <c r="I66" s="130">
        <v>-3.1045E-2</v>
      </c>
      <c r="J66" s="130">
        <v>-4.4331000000000002E-2</v>
      </c>
      <c r="K66" s="130">
        <v>-3.0917E-2</v>
      </c>
      <c r="L66" s="131">
        <f t="shared" ref="L66:L97" si="26">AJ66</f>
        <v>38868</v>
      </c>
      <c r="M66" s="132" t="str">
        <f t="shared" ref="M66:M97" si="27">IF(AND(($V$12-4)&lt;=$L66,($V$13)&gt;=($L66-4)),H66," ")</f>
        <v xml:space="preserve"> </v>
      </c>
      <c r="N66" s="132" t="str">
        <f t="shared" ref="N66:N97" si="28">IF(AND(($V$12-4)&lt;=$L66,($V$13)&gt;=($L66-4)),I66," ")</f>
        <v xml:space="preserve"> </v>
      </c>
      <c r="O66" s="132" t="str">
        <f t="shared" ref="O66:O97" si="29">IF(AND(($V$12-4)&lt;=$L66,($V$13)&gt;=($L66-4)),J66," ")</f>
        <v xml:space="preserve"> </v>
      </c>
      <c r="P66" s="132" t="str">
        <f t="shared" ref="P66:P97" si="30">IF(AND(($V$12-4)&lt;=$L66,($V$13)&gt;=($L66-4)),K66," ")</f>
        <v xml:space="preserve"> </v>
      </c>
      <c r="Q66" s="132" t="str">
        <f t="shared" ref="Q66:Q97" si="31">IF(AND(($V$15-4)&lt;=$L66,($V$16)&gt;=($L66-4)),H66," ")</f>
        <v xml:space="preserve"> </v>
      </c>
      <c r="R66" s="132" t="str">
        <f t="shared" ref="R66:R97" si="32">IF(AND(($V$15-4)&lt;=$L66,($V$16)&gt;=($L66-4)),I66," ")</f>
        <v xml:space="preserve"> </v>
      </c>
      <c r="S66" s="132" t="str">
        <f t="shared" ref="S66:S97" si="33">IF(AND(($V$15-4)&lt;=$L66,($V$16)&gt;=($L66-4)),J66," ")</f>
        <v xml:space="preserve"> </v>
      </c>
      <c r="T66" s="132" t="str">
        <f t="shared" ref="T66:T97" si="34">IF(AND(($V$15-4)&lt;=$L66,($V$16)&gt;=($L66-4)),K66," ")</f>
        <v xml:space="preserve"> </v>
      </c>
      <c r="AG66" s="130">
        <f t="shared" ref="AG66:AG97" si="35">ROUND(B66/10000,0)</f>
        <v>2006</v>
      </c>
      <c r="AH66" s="130">
        <f t="shared" ref="AH66:AH97" si="36">ROUND((B66-(AG66*10000))/100,0)</f>
        <v>5</v>
      </c>
      <c r="AI66" s="130">
        <f t="shared" ref="AI66:AI97" si="37">B66-AG66*10000-AH66*100</f>
        <v>31</v>
      </c>
      <c r="AJ66" s="131">
        <f t="shared" ref="AJ66:AJ97" si="38">DATE(AG66,AH66,AI66)</f>
        <v>38868</v>
      </c>
    </row>
    <row r="67" spans="1:36" x14ac:dyDescent="0.2">
      <c r="A67" s="130">
        <v>25320</v>
      </c>
      <c r="B67" s="130">
        <v>20060630</v>
      </c>
      <c r="C67" s="130" t="s">
        <v>213</v>
      </c>
      <c r="D67" s="130" t="s">
        <v>212</v>
      </c>
      <c r="E67" s="130">
        <v>13442910</v>
      </c>
      <c r="G67" s="130">
        <v>37.11</v>
      </c>
      <c r="H67" s="130">
        <v>5.4560999999999998E-2</v>
      </c>
      <c r="I67" s="130">
        <v>-3.86E-4</v>
      </c>
      <c r="J67" s="130">
        <v>-8.4790000000000004E-3</v>
      </c>
      <c r="K67" s="130">
        <v>8.7000000000000001E-5</v>
      </c>
      <c r="L67" s="131">
        <f t="shared" si="26"/>
        <v>38898</v>
      </c>
      <c r="M67" s="132" t="str">
        <f t="shared" si="27"/>
        <v xml:space="preserve"> </v>
      </c>
      <c r="N67" s="132" t="str">
        <f t="shared" si="28"/>
        <v xml:space="preserve"> </v>
      </c>
      <c r="O67" s="132" t="str">
        <f t="shared" si="29"/>
        <v xml:space="preserve"> </v>
      </c>
      <c r="P67" s="132" t="str">
        <f t="shared" si="30"/>
        <v xml:space="preserve"> </v>
      </c>
      <c r="Q67" s="132" t="str">
        <f t="shared" si="31"/>
        <v xml:space="preserve"> </v>
      </c>
      <c r="R67" s="132" t="str">
        <f t="shared" si="32"/>
        <v xml:space="preserve"> </v>
      </c>
      <c r="S67" s="132" t="str">
        <f t="shared" si="33"/>
        <v xml:space="preserve"> </v>
      </c>
      <c r="T67" s="132" t="str">
        <f t="shared" si="34"/>
        <v xml:space="preserve"> </v>
      </c>
      <c r="AG67" s="130">
        <f t="shared" si="35"/>
        <v>2006</v>
      </c>
      <c r="AH67" s="130">
        <f t="shared" si="36"/>
        <v>6</v>
      </c>
      <c r="AI67" s="130">
        <f t="shared" si="37"/>
        <v>30</v>
      </c>
      <c r="AJ67" s="131">
        <f t="shared" si="38"/>
        <v>38898</v>
      </c>
    </row>
    <row r="68" spans="1:36" x14ac:dyDescent="0.2">
      <c r="A68" s="130">
        <v>25320</v>
      </c>
      <c r="B68" s="130">
        <v>20060731</v>
      </c>
      <c r="C68" s="130" t="s">
        <v>213</v>
      </c>
      <c r="D68" s="130" t="s">
        <v>212</v>
      </c>
      <c r="E68" s="130">
        <v>13442910</v>
      </c>
      <c r="F68" s="130">
        <v>0.18</v>
      </c>
      <c r="G68" s="130">
        <v>36.68</v>
      </c>
      <c r="H68" s="130">
        <v>-6.7369999999999999E-3</v>
      </c>
      <c r="I68" s="130">
        <v>-1.884E-3</v>
      </c>
      <c r="J68" s="130">
        <v>-2.2697999999999999E-2</v>
      </c>
      <c r="K68" s="130">
        <v>5.0860000000000002E-3</v>
      </c>
      <c r="L68" s="131">
        <f t="shared" si="26"/>
        <v>38929</v>
      </c>
      <c r="M68" s="132" t="str">
        <f t="shared" si="27"/>
        <v xml:space="preserve"> </v>
      </c>
      <c r="N68" s="132" t="str">
        <f t="shared" si="28"/>
        <v xml:space="preserve"> </v>
      </c>
      <c r="O68" s="132" t="str">
        <f t="shared" si="29"/>
        <v xml:space="preserve"> </v>
      </c>
      <c r="P68" s="132" t="str">
        <f t="shared" si="30"/>
        <v xml:space="preserve"> </v>
      </c>
      <c r="Q68" s="132" t="str">
        <f t="shared" si="31"/>
        <v xml:space="preserve"> </v>
      </c>
      <c r="R68" s="132" t="str">
        <f t="shared" si="32"/>
        <v xml:space="preserve"> </v>
      </c>
      <c r="S68" s="132" t="str">
        <f t="shared" si="33"/>
        <v xml:space="preserve"> </v>
      </c>
      <c r="T68" s="132" t="str">
        <f t="shared" si="34"/>
        <v xml:space="preserve"> </v>
      </c>
      <c r="AG68" s="130">
        <f t="shared" si="35"/>
        <v>2006</v>
      </c>
      <c r="AH68" s="130">
        <f t="shared" si="36"/>
        <v>7</v>
      </c>
      <c r="AI68" s="130">
        <f t="shared" si="37"/>
        <v>31</v>
      </c>
      <c r="AJ68" s="131">
        <f t="shared" si="38"/>
        <v>38929</v>
      </c>
    </row>
    <row r="69" spans="1:36" x14ac:dyDescent="0.2">
      <c r="A69" s="130">
        <v>25320</v>
      </c>
      <c r="B69" s="130">
        <v>20060831</v>
      </c>
      <c r="C69" s="130" t="s">
        <v>213</v>
      </c>
      <c r="D69" s="130" t="s">
        <v>212</v>
      </c>
      <c r="E69" s="130">
        <v>13442910</v>
      </c>
      <c r="G69" s="130">
        <v>37.57</v>
      </c>
      <c r="H69" s="130">
        <v>2.4264000000000001E-2</v>
      </c>
      <c r="I69" s="130">
        <v>2.5048000000000001E-2</v>
      </c>
      <c r="J69" s="130">
        <v>2.5010999999999999E-2</v>
      </c>
      <c r="K69" s="130">
        <v>2.1274000000000001E-2</v>
      </c>
      <c r="L69" s="131">
        <f t="shared" si="26"/>
        <v>38960</v>
      </c>
      <c r="M69" s="132" t="str">
        <f>IF(AND(($V$12-4)&lt;=$L69,($V$13)&gt;=($L69-4)),H69," ")</f>
        <v xml:space="preserve"> </v>
      </c>
      <c r="N69" s="132" t="str">
        <f t="shared" si="28"/>
        <v xml:space="preserve"> </v>
      </c>
      <c r="O69" s="132" t="str">
        <f t="shared" si="29"/>
        <v xml:space="preserve"> </v>
      </c>
      <c r="P69" s="132" t="str">
        <f t="shared" si="30"/>
        <v xml:space="preserve"> </v>
      </c>
      <c r="Q69" s="132">
        <f>IF(AND(($V$15-4)&lt;=$L69,($V$16)&gt;=($L69-4)),H69," ")</f>
        <v>2.4264000000000001E-2</v>
      </c>
      <c r="R69" s="132">
        <f t="shared" si="32"/>
        <v>2.5048000000000001E-2</v>
      </c>
      <c r="S69" s="132">
        <f t="shared" si="33"/>
        <v>2.5010999999999999E-2</v>
      </c>
      <c r="T69" s="132">
        <f t="shared" si="34"/>
        <v>2.1274000000000001E-2</v>
      </c>
      <c r="AG69" s="130">
        <f t="shared" si="35"/>
        <v>2006</v>
      </c>
      <c r="AH69" s="130">
        <f t="shared" si="36"/>
        <v>8</v>
      </c>
      <c r="AI69" s="130">
        <f t="shared" si="37"/>
        <v>31</v>
      </c>
      <c r="AJ69" s="131">
        <f t="shared" si="38"/>
        <v>38960</v>
      </c>
    </row>
    <row r="70" spans="1:36" x14ac:dyDescent="0.2">
      <c r="A70" s="130">
        <v>25320</v>
      </c>
      <c r="B70" s="130">
        <v>20060929</v>
      </c>
      <c r="C70" s="130" t="s">
        <v>213</v>
      </c>
      <c r="D70" s="130" t="s">
        <v>212</v>
      </c>
      <c r="E70" s="130">
        <v>13442910</v>
      </c>
      <c r="G70" s="130">
        <v>36.5</v>
      </c>
      <c r="H70" s="130">
        <v>-2.8479999999999998E-2</v>
      </c>
      <c r="I70" s="130">
        <v>1.9424E-2</v>
      </c>
      <c r="J70" s="130">
        <v>9.0060000000000001E-3</v>
      </c>
      <c r="K70" s="130">
        <v>2.4566000000000001E-2</v>
      </c>
      <c r="L70" s="131">
        <f t="shared" si="26"/>
        <v>38989</v>
      </c>
      <c r="M70" s="132" t="str">
        <f t="shared" si="27"/>
        <v xml:space="preserve"> </v>
      </c>
      <c r="N70" s="132" t="str">
        <f t="shared" si="28"/>
        <v xml:space="preserve"> </v>
      </c>
      <c r="O70" s="132" t="str">
        <f t="shared" si="29"/>
        <v xml:space="preserve"> </v>
      </c>
      <c r="P70" s="132" t="str">
        <f t="shared" si="30"/>
        <v xml:space="preserve"> </v>
      </c>
      <c r="Q70" s="132">
        <f t="shared" si="31"/>
        <v>-2.8479999999999998E-2</v>
      </c>
      <c r="R70" s="132">
        <f t="shared" si="32"/>
        <v>1.9424E-2</v>
      </c>
      <c r="S70" s="132">
        <f t="shared" si="33"/>
        <v>9.0060000000000001E-3</v>
      </c>
      <c r="T70" s="132">
        <f t="shared" si="34"/>
        <v>2.4566000000000001E-2</v>
      </c>
      <c r="AG70" s="130">
        <f t="shared" si="35"/>
        <v>2006</v>
      </c>
      <c r="AH70" s="130">
        <f t="shared" si="36"/>
        <v>9</v>
      </c>
      <c r="AI70" s="130">
        <f t="shared" si="37"/>
        <v>29</v>
      </c>
      <c r="AJ70" s="131">
        <f t="shared" si="38"/>
        <v>38989</v>
      </c>
    </row>
    <row r="71" spans="1:36" x14ac:dyDescent="0.2">
      <c r="A71" s="130">
        <v>25320</v>
      </c>
      <c r="B71" s="130">
        <v>20061031</v>
      </c>
      <c r="C71" s="130" t="s">
        <v>213</v>
      </c>
      <c r="D71" s="130" t="s">
        <v>212</v>
      </c>
      <c r="E71" s="130">
        <v>13442910</v>
      </c>
      <c r="F71" s="130">
        <v>0.2</v>
      </c>
      <c r="G71" s="130">
        <v>37.380000000000003</v>
      </c>
      <c r="H71" s="130">
        <v>2.9589000000000001E-2</v>
      </c>
      <c r="I71" s="130">
        <v>3.7134E-2</v>
      </c>
      <c r="J71" s="130">
        <v>4.6211000000000002E-2</v>
      </c>
      <c r="K71" s="130">
        <v>3.1508000000000001E-2</v>
      </c>
      <c r="L71" s="131">
        <f t="shared" si="26"/>
        <v>39021</v>
      </c>
      <c r="M71" s="132" t="str">
        <f t="shared" si="27"/>
        <v xml:space="preserve"> </v>
      </c>
      <c r="N71" s="132" t="str">
        <f t="shared" si="28"/>
        <v xml:space="preserve"> </v>
      </c>
      <c r="O71" s="132" t="str">
        <f t="shared" si="29"/>
        <v xml:space="preserve"> </v>
      </c>
      <c r="P71" s="132" t="str">
        <f t="shared" si="30"/>
        <v xml:space="preserve"> </v>
      </c>
      <c r="Q71" s="132">
        <f t="shared" si="31"/>
        <v>2.9589000000000001E-2</v>
      </c>
      <c r="R71" s="132">
        <f t="shared" si="32"/>
        <v>3.7134E-2</v>
      </c>
      <c r="S71" s="132">
        <f t="shared" si="33"/>
        <v>4.6211000000000002E-2</v>
      </c>
      <c r="T71" s="132">
        <f t="shared" si="34"/>
        <v>3.1508000000000001E-2</v>
      </c>
      <c r="AG71" s="130">
        <f t="shared" si="35"/>
        <v>2006</v>
      </c>
      <c r="AH71" s="130">
        <f t="shared" si="36"/>
        <v>10</v>
      </c>
      <c r="AI71" s="130">
        <f t="shared" si="37"/>
        <v>31</v>
      </c>
      <c r="AJ71" s="131">
        <f t="shared" si="38"/>
        <v>39021</v>
      </c>
    </row>
    <row r="72" spans="1:36" x14ac:dyDescent="0.2">
      <c r="A72" s="130">
        <v>25320</v>
      </c>
      <c r="B72" s="130">
        <v>20061130</v>
      </c>
      <c r="C72" s="130" t="s">
        <v>213</v>
      </c>
      <c r="D72" s="130" t="s">
        <v>212</v>
      </c>
      <c r="E72" s="130">
        <v>13442910</v>
      </c>
      <c r="G72" s="130">
        <v>38.07</v>
      </c>
      <c r="H72" s="130">
        <v>1.8459E-2</v>
      </c>
      <c r="I72" s="130">
        <v>2.3705E-2</v>
      </c>
      <c r="J72" s="130">
        <v>3.1168000000000001E-2</v>
      </c>
      <c r="K72" s="130">
        <v>1.6466999999999999E-2</v>
      </c>
      <c r="L72" s="131">
        <f t="shared" si="26"/>
        <v>39051</v>
      </c>
      <c r="M72" s="132" t="str">
        <f t="shared" si="27"/>
        <v xml:space="preserve"> </v>
      </c>
      <c r="N72" s="132" t="str">
        <f t="shared" si="28"/>
        <v xml:space="preserve"> </v>
      </c>
      <c r="O72" s="132" t="str">
        <f t="shared" si="29"/>
        <v xml:space="preserve"> </v>
      </c>
      <c r="P72" s="132" t="str">
        <f t="shared" si="30"/>
        <v xml:space="preserve"> </v>
      </c>
      <c r="Q72" s="132">
        <f t="shared" si="31"/>
        <v>1.8459E-2</v>
      </c>
      <c r="R72" s="132">
        <f t="shared" si="32"/>
        <v>2.3705E-2</v>
      </c>
      <c r="S72" s="132">
        <f t="shared" si="33"/>
        <v>3.1168000000000001E-2</v>
      </c>
      <c r="T72" s="132">
        <f t="shared" si="34"/>
        <v>1.6466999999999999E-2</v>
      </c>
      <c r="AG72" s="130">
        <f t="shared" si="35"/>
        <v>2006</v>
      </c>
      <c r="AH72" s="130">
        <f t="shared" si="36"/>
        <v>11</v>
      </c>
      <c r="AI72" s="130">
        <f t="shared" si="37"/>
        <v>30</v>
      </c>
      <c r="AJ72" s="131">
        <f t="shared" si="38"/>
        <v>39051</v>
      </c>
    </row>
    <row r="73" spans="1:36" x14ac:dyDescent="0.2">
      <c r="A73" s="130">
        <v>25320</v>
      </c>
      <c r="B73" s="130">
        <v>20061229</v>
      </c>
      <c r="C73" s="130" t="s">
        <v>213</v>
      </c>
      <c r="D73" s="130" t="s">
        <v>212</v>
      </c>
      <c r="E73" s="130">
        <v>13442910</v>
      </c>
      <c r="F73" s="130">
        <v>0.2</v>
      </c>
      <c r="G73" s="130">
        <v>38.89</v>
      </c>
      <c r="H73" s="130">
        <v>2.6793000000000001E-2</v>
      </c>
      <c r="I73" s="130">
        <v>1.0854000000000001E-2</v>
      </c>
      <c r="J73" s="130">
        <v>1.4800000000000001E-2</v>
      </c>
      <c r="K73" s="130">
        <v>1.2616E-2</v>
      </c>
      <c r="L73" s="131">
        <f t="shared" si="26"/>
        <v>39080</v>
      </c>
      <c r="M73" s="132" t="str">
        <f t="shared" si="27"/>
        <v xml:space="preserve"> </v>
      </c>
      <c r="N73" s="132" t="str">
        <f t="shared" si="28"/>
        <v xml:space="preserve"> </v>
      </c>
      <c r="O73" s="132" t="str">
        <f t="shared" si="29"/>
        <v xml:space="preserve"> </v>
      </c>
      <c r="P73" s="132" t="str">
        <f t="shared" si="30"/>
        <v xml:space="preserve"> </v>
      </c>
      <c r="Q73" s="132">
        <f t="shared" si="31"/>
        <v>2.6793000000000001E-2</v>
      </c>
      <c r="R73" s="132">
        <f t="shared" si="32"/>
        <v>1.0854000000000001E-2</v>
      </c>
      <c r="S73" s="132">
        <f t="shared" si="33"/>
        <v>1.4800000000000001E-2</v>
      </c>
      <c r="T73" s="132">
        <f t="shared" si="34"/>
        <v>1.2616E-2</v>
      </c>
      <c r="AG73" s="130">
        <f t="shared" si="35"/>
        <v>2006</v>
      </c>
      <c r="AH73" s="130">
        <f t="shared" si="36"/>
        <v>12</v>
      </c>
      <c r="AI73" s="130">
        <f t="shared" si="37"/>
        <v>29</v>
      </c>
      <c r="AJ73" s="131">
        <f t="shared" si="38"/>
        <v>39080</v>
      </c>
    </row>
    <row r="74" spans="1:36" x14ac:dyDescent="0.2">
      <c r="A74" s="130">
        <v>25320</v>
      </c>
      <c r="B74" s="130">
        <v>20070131</v>
      </c>
      <c r="C74" s="130" t="s">
        <v>213</v>
      </c>
      <c r="D74" s="130" t="s">
        <v>212</v>
      </c>
      <c r="E74" s="130">
        <v>13442910</v>
      </c>
      <c r="G74" s="130">
        <v>38.479999999999997</v>
      </c>
      <c r="H74" s="130">
        <v>-1.0543E-2</v>
      </c>
      <c r="I74" s="130">
        <v>1.9404000000000001E-2</v>
      </c>
      <c r="J74" s="130">
        <v>2.2283000000000001E-2</v>
      </c>
      <c r="K74" s="130">
        <v>1.4059E-2</v>
      </c>
      <c r="L74" s="131">
        <f t="shared" si="26"/>
        <v>39113</v>
      </c>
      <c r="M74" s="132" t="str">
        <f t="shared" si="27"/>
        <v xml:space="preserve"> </v>
      </c>
      <c r="N74" s="132" t="str">
        <f t="shared" si="28"/>
        <v xml:space="preserve"> </v>
      </c>
      <c r="O74" s="132" t="str">
        <f t="shared" si="29"/>
        <v xml:space="preserve"> </v>
      </c>
      <c r="P74" s="132" t="str">
        <f t="shared" si="30"/>
        <v xml:space="preserve"> </v>
      </c>
      <c r="Q74" s="132">
        <f t="shared" si="31"/>
        <v>-1.0543E-2</v>
      </c>
      <c r="R74" s="132">
        <f t="shared" si="32"/>
        <v>1.9404000000000001E-2</v>
      </c>
      <c r="S74" s="132">
        <f t="shared" si="33"/>
        <v>2.2283000000000001E-2</v>
      </c>
      <c r="T74" s="132">
        <f t="shared" si="34"/>
        <v>1.4059E-2</v>
      </c>
      <c r="AG74" s="130">
        <f t="shared" si="35"/>
        <v>2007</v>
      </c>
      <c r="AH74" s="130">
        <f t="shared" si="36"/>
        <v>1</v>
      </c>
      <c r="AI74" s="130">
        <f t="shared" si="37"/>
        <v>31</v>
      </c>
      <c r="AJ74" s="131">
        <f t="shared" si="38"/>
        <v>39113</v>
      </c>
    </row>
    <row r="75" spans="1:36" x14ac:dyDescent="0.2">
      <c r="A75" s="130">
        <v>25320</v>
      </c>
      <c r="B75" s="130">
        <v>20070228</v>
      </c>
      <c r="C75" s="130" t="s">
        <v>213</v>
      </c>
      <c r="D75" s="130" t="s">
        <v>212</v>
      </c>
      <c r="E75" s="130">
        <v>13442910</v>
      </c>
      <c r="G75" s="130">
        <v>40.86</v>
      </c>
      <c r="H75" s="130">
        <v>6.1850000000000002E-2</v>
      </c>
      <c r="I75" s="130">
        <v>-1.3993999999999999E-2</v>
      </c>
      <c r="J75" s="130">
        <v>2.111E-3</v>
      </c>
      <c r="K75" s="130">
        <v>-2.1846000000000001E-2</v>
      </c>
      <c r="L75" s="131">
        <f t="shared" si="26"/>
        <v>39141</v>
      </c>
      <c r="M75" s="132" t="str">
        <f t="shared" si="27"/>
        <v xml:space="preserve"> </v>
      </c>
      <c r="N75" s="132" t="str">
        <f t="shared" si="28"/>
        <v xml:space="preserve"> </v>
      </c>
      <c r="O75" s="132" t="str">
        <f t="shared" si="29"/>
        <v xml:space="preserve"> </v>
      </c>
      <c r="P75" s="132" t="str">
        <f t="shared" si="30"/>
        <v xml:space="preserve"> </v>
      </c>
      <c r="Q75" s="132">
        <f t="shared" si="31"/>
        <v>6.1850000000000002E-2</v>
      </c>
      <c r="R75" s="132">
        <f t="shared" si="32"/>
        <v>-1.3993999999999999E-2</v>
      </c>
      <c r="S75" s="132">
        <f t="shared" si="33"/>
        <v>2.111E-3</v>
      </c>
      <c r="T75" s="132">
        <f t="shared" si="34"/>
        <v>-2.1846000000000001E-2</v>
      </c>
      <c r="AG75" s="130">
        <f t="shared" si="35"/>
        <v>2007</v>
      </c>
      <c r="AH75" s="130">
        <f t="shared" si="36"/>
        <v>2</v>
      </c>
      <c r="AI75" s="130">
        <f t="shared" si="37"/>
        <v>28</v>
      </c>
      <c r="AJ75" s="131">
        <f t="shared" si="38"/>
        <v>39141</v>
      </c>
    </row>
    <row r="76" spans="1:36" x14ac:dyDescent="0.2">
      <c r="A76" s="130">
        <v>25320</v>
      </c>
      <c r="B76" s="130">
        <v>20070330</v>
      </c>
      <c r="C76" s="130" t="s">
        <v>213</v>
      </c>
      <c r="D76" s="130" t="s">
        <v>212</v>
      </c>
      <c r="E76" s="130">
        <v>13442910</v>
      </c>
      <c r="G76" s="130">
        <v>38.950000000000003</v>
      </c>
      <c r="H76" s="130">
        <v>-4.6745000000000002E-2</v>
      </c>
      <c r="I76" s="130">
        <v>1.2945999999999999E-2</v>
      </c>
      <c r="J76" s="130">
        <v>6.5449999999999996E-3</v>
      </c>
      <c r="K76" s="130">
        <v>9.9799999999999993E-3</v>
      </c>
      <c r="L76" s="131">
        <f t="shared" si="26"/>
        <v>39171</v>
      </c>
      <c r="M76" s="132" t="str">
        <f t="shared" si="27"/>
        <v xml:space="preserve"> </v>
      </c>
      <c r="N76" s="132" t="str">
        <f t="shared" si="28"/>
        <v xml:space="preserve"> </v>
      </c>
      <c r="O76" s="132" t="str">
        <f t="shared" si="29"/>
        <v xml:space="preserve"> </v>
      </c>
      <c r="P76" s="132" t="str">
        <f t="shared" si="30"/>
        <v xml:space="preserve"> </v>
      </c>
      <c r="Q76" s="132">
        <f t="shared" si="31"/>
        <v>-4.6745000000000002E-2</v>
      </c>
      <c r="R76" s="132">
        <f t="shared" si="32"/>
        <v>1.2945999999999999E-2</v>
      </c>
      <c r="S76" s="132">
        <f t="shared" si="33"/>
        <v>6.5449999999999996E-3</v>
      </c>
      <c r="T76" s="132">
        <f t="shared" si="34"/>
        <v>9.9799999999999993E-3</v>
      </c>
      <c r="AG76" s="130">
        <f t="shared" si="35"/>
        <v>2007</v>
      </c>
      <c r="AH76" s="130">
        <f t="shared" si="36"/>
        <v>3</v>
      </c>
      <c r="AI76" s="130">
        <f t="shared" si="37"/>
        <v>30</v>
      </c>
      <c r="AJ76" s="131">
        <f t="shared" si="38"/>
        <v>39171</v>
      </c>
    </row>
    <row r="77" spans="1:36" x14ac:dyDescent="0.2">
      <c r="A77" s="130">
        <v>25320</v>
      </c>
      <c r="B77" s="130">
        <v>20070430</v>
      </c>
      <c r="C77" s="130" t="s">
        <v>213</v>
      </c>
      <c r="D77" s="130" t="s">
        <v>212</v>
      </c>
      <c r="E77" s="130">
        <v>13442910</v>
      </c>
      <c r="F77" s="130">
        <v>0.2</v>
      </c>
      <c r="G77" s="130">
        <v>39.1</v>
      </c>
      <c r="H77" s="130">
        <v>8.9859999999999992E-3</v>
      </c>
      <c r="I77" s="130">
        <v>3.9821000000000002E-2</v>
      </c>
      <c r="J77" s="130">
        <v>2.7043999999999999E-2</v>
      </c>
      <c r="K77" s="130">
        <v>4.3291000000000003E-2</v>
      </c>
      <c r="L77" s="131">
        <f t="shared" si="26"/>
        <v>39202</v>
      </c>
      <c r="M77" s="132" t="str">
        <f t="shared" si="27"/>
        <v xml:space="preserve"> </v>
      </c>
      <c r="N77" s="132" t="str">
        <f t="shared" si="28"/>
        <v xml:space="preserve"> </v>
      </c>
      <c r="O77" s="132" t="str">
        <f t="shared" si="29"/>
        <v xml:space="preserve"> </v>
      </c>
      <c r="P77" s="132" t="str">
        <f t="shared" si="30"/>
        <v xml:space="preserve"> </v>
      </c>
      <c r="Q77" s="132">
        <f t="shared" si="31"/>
        <v>8.9859999999999992E-3</v>
      </c>
      <c r="R77" s="132">
        <f t="shared" si="32"/>
        <v>3.9821000000000002E-2</v>
      </c>
      <c r="S77" s="132">
        <f t="shared" si="33"/>
        <v>2.7043999999999999E-2</v>
      </c>
      <c r="T77" s="132">
        <f t="shared" si="34"/>
        <v>4.3291000000000003E-2</v>
      </c>
      <c r="AG77" s="130">
        <f t="shared" si="35"/>
        <v>2007</v>
      </c>
      <c r="AH77" s="130">
        <f t="shared" si="36"/>
        <v>4</v>
      </c>
      <c r="AI77" s="130">
        <f t="shared" si="37"/>
        <v>30</v>
      </c>
      <c r="AJ77" s="131">
        <f t="shared" si="38"/>
        <v>39202</v>
      </c>
    </row>
    <row r="78" spans="1:36" x14ac:dyDescent="0.2">
      <c r="A78" s="130">
        <v>25320</v>
      </c>
      <c r="B78" s="130">
        <v>20070531</v>
      </c>
      <c r="C78" s="130" t="s">
        <v>213</v>
      </c>
      <c r="D78" s="130" t="s">
        <v>212</v>
      </c>
      <c r="E78" s="130">
        <v>13442910</v>
      </c>
      <c r="G78" s="130">
        <v>39.700000000000003</v>
      </c>
      <c r="H78" s="130">
        <v>1.5344999999999999E-2</v>
      </c>
      <c r="I78" s="130">
        <v>3.8932000000000001E-2</v>
      </c>
      <c r="J78" s="130">
        <v>2.3123000000000001E-2</v>
      </c>
      <c r="K78" s="130">
        <v>3.2549000000000002E-2</v>
      </c>
      <c r="L78" s="131">
        <f t="shared" si="26"/>
        <v>39233</v>
      </c>
      <c r="M78" s="132" t="str">
        <f t="shared" si="27"/>
        <v xml:space="preserve"> </v>
      </c>
      <c r="N78" s="132" t="str">
        <f t="shared" si="28"/>
        <v xml:space="preserve"> </v>
      </c>
      <c r="O78" s="132" t="str">
        <f t="shared" si="29"/>
        <v xml:space="preserve"> </v>
      </c>
      <c r="P78" s="132" t="str">
        <f t="shared" si="30"/>
        <v xml:space="preserve"> </v>
      </c>
      <c r="Q78" s="132">
        <f t="shared" si="31"/>
        <v>1.5344999999999999E-2</v>
      </c>
      <c r="R78" s="132">
        <f t="shared" si="32"/>
        <v>3.8932000000000001E-2</v>
      </c>
      <c r="S78" s="132">
        <f t="shared" si="33"/>
        <v>2.3123000000000001E-2</v>
      </c>
      <c r="T78" s="132">
        <f t="shared" si="34"/>
        <v>3.2549000000000002E-2</v>
      </c>
      <c r="AG78" s="130">
        <f t="shared" si="35"/>
        <v>2007</v>
      </c>
      <c r="AH78" s="130">
        <f t="shared" si="36"/>
        <v>5</v>
      </c>
      <c r="AI78" s="130">
        <f t="shared" si="37"/>
        <v>31</v>
      </c>
      <c r="AJ78" s="131">
        <f t="shared" si="38"/>
        <v>39233</v>
      </c>
    </row>
    <row r="79" spans="1:36" x14ac:dyDescent="0.2">
      <c r="A79" s="130">
        <v>25320</v>
      </c>
      <c r="B79" s="130">
        <v>20070629</v>
      </c>
      <c r="C79" s="130" t="s">
        <v>213</v>
      </c>
      <c r="D79" s="130" t="s">
        <v>212</v>
      </c>
      <c r="E79" s="130">
        <v>13442910</v>
      </c>
      <c r="G79" s="130">
        <v>38.81</v>
      </c>
      <c r="H79" s="130">
        <v>-2.2418E-2</v>
      </c>
      <c r="I79" s="130">
        <v>-1.4754E-2</v>
      </c>
      <c r="J79" s="130">
        <v>-7.9059999999999998E-3</v>
      </c>
      <c r="K79" s="130">
        <v>-1.7815999999999999E-2</v>
      </c>
      <c r="L79" s="131">
        <f t="shared" si="26"/>
        <v>39262</v>
      </c>
      <c r="M79" s="132" t="str">
        <f t="shared" si="27"/>
        <v xml:space="preserve"> </v>
      </c>
      <c r="N79" s="132" t="str">
        <f t="shared" si="28"/>
        <v xml:space="preserve"> </v>
      </c>
      <c r="O79" s="132" t="str">
        <f t="shared" si="29"/>
        <v xml:space="preserve"> </v>
      </c>
      <c r="P79" s="132" t="str">
        <f t="shared" si="30"/>
        <v xml:space="preserve"> </v>
      </c>
      <c r="Q79" s="132">
        <f t="shared" si="31"/>
        <v>-2.2418E-2</v>
      </c>
      <c r="R79" s="132">
        <f t="shared" si="32"/>
        <v>-1.4754E-2</v>
      </c>
      <c r="S79" s="132">
        <f t="shared" si="33"/>
        <v>-7.9059999999999998E-3</v>
      </c>
      <c r="T79" s="132">
        <f t="shared" si="34"/>
        <v>-1.7815999999999999E-2</v>
      </c>
      <c r="AG79" s="130">
        <f t="shared" si="35"/>
        <v>2007</v>
      </c>
      <c r="AH79" s="130">
        <f t="shared" si="36"/>
        <v>6</v>
      </c>
      <c r="AI79" s="130">
        <f t="shared" si="37"/>
        <v>29</v>
      </c>
      <c r="AJ79" s="131">
        <f t="shared" si="38"/>
        <v>39262</v>
      </c>
    </row>
    <row r="80" spans="1:36" x14ac:dyDescent="0.2">
      <c r="A80" s="130">
        <v>25320</v>
      </c>
      <c r="B80" s="130">
        <v>20070731</v>
      </c>
      <c r="C80" s="130" t="s">
        <v>213</v>
      </c>
      <c r="D80" s="130" t="s">
        <v>212</v>
      </c>
      <c r="E80" s="130">
        <v>13442910</v>
      </c>
      <c r="F80" s="130">
        <v>0.2</v>
      </c>
      <c r="G80" s="130">
        <v>36.83</v>
      </c>
      <c r="H80" s="130">
        <v>-4.5864000000000002E-2</v>
      </c>
      <c r="I80" s="130">
        <v>-3.1758000000000002E-2</v>
      </c>
      <c r="J80" s="130">
        <v>-4.3536999999999999E-2</v>
      </c>
      <c r="K80" s="130">
        <v>-3.1981999999999997E-2</v>
      </c>
      <c r="L80" s="131">
        <f t="shared" si="26"/>
        <v>39294</v>
      </c>
      <c r="M80" s="132" t="str">
        <f t="shared" si="27"/>
        <v xml:space="preserve"> </v>
      </c>
      <c r="N80" s="132" t="str">
        <f t="shared" si="28"/>
        <v xml:space="preserve"> </v>
      </c>
      <c r="O80" s="132" t="str">
        <f t="shared" si="29"/>
        <v xml:space="preserve"> </v>
      </c>
      <c r="P80" s="132" t="str">
        <f t="shared" si="30"/>
        <v xml:space="preserve"> </v>
      </c>
      <c r="Q80" s="132">
        <f t="shared" si="31"/>
        <v>-4.5864000000000002E-2</v>
      </c>
      <c r="R80" s="132">
        <f t="shared" si="32"/>
        <v>-3.1758000000000002E-2</v>
      </c>
      <c r="S80" s="132">
        <f t="shared" si="33"/>
        <v>-4.3536999999999999E-2</v>
      </c>
      <c r="T80" s="132">
        <f t="shared" si="34"/>
        <v>-3.1981999999999997E-2</v>
      </c>
      <c r="AG80" s="130">
        <f t="shared" si="35"/>
        <v>2007</v>
      </c>
      <c r="AH80" s="130">
        <f t="shared" si="36"/>
        <v>7</v>
      </c>
      <c r="AI80" s="130">
        <f t="shared" si="37"/>
        <v>31</v>
      </c>
      <c r="AJ80" s="131">
        <f t="shared" si="38"/>
        <v>39294</v>
      </c>
    </row>
    <row r="81" spans="1:36" x14ac:dyDescent="0.2">
      <c r="A81" s="130">
        <v>25320</v>
      </c>
      <c r="B81" s="130">
        <v>20070831</v>
      </c>
      <c r="C81" s="130" t="s">
        <v>213</v>
      </c>
      <c r="D81" s="130" t="s">
        <v>212</v>
      </c>
      <c r="E81" s="130">
        <v>13442910</v>
      </c>
      <c r="G81" s="130">
        <v>37.75</v>
      </c>
      <c r="H81" s="130">
        <v>2.4979999999999999E-2</v>
      </c>
      <c r="I81" s="130">
        <v>1.1631000000000001E-2</v>
      </c>
      <c r="J81" s="130">
        <v>-1.1736999999999999E-2</v>
      </c>
      <c r="K81" s="130">
        <v>1.2864E-2</v>
      </c>
      <c r="L81" s="131">
        <f t="shared" si="26"/>
        <v>39325</v>
      </c>
      <c r="M81" s="132" t="str">
        <f t="shared" si="27"/>
        <v xml:space="preserve"> </v>
      </c>
      <c r="N81" s="132" t="str">
        <f t="shared" si="28"/>
        <v xml:space="preserve"> </v>
      </c>
      <c r="O81" s="132" t="str">
        <f t="shared" si="29"/>
        <v xml:space="preserve"> </v>
      </c>
      <c r="P81" s="132" t="str">
        <f t="shared" si="30"/>
        <v xml:space="preserve"> </v>
      </c>
      <c r="Q81" s="132">
        <f t="shared" si="31"/>
        <v>2.4979999999999999E-2</v>
      </c>
      <c r="R81" s="132">
        <f t="shared" si="32"/>
        <v>1.1631000000000001E-2</v>
      </c>
      <c r="S81" s="132">
        <f t="shared" si="33"/>
        <v>-1.1736999999999999E-2</v>
      </c>
      <c r="T81" s="132">
        <f t="shared" si="34"/>
        <v>1.2864E-2</v>
      </c>
      <c r="AG81" s="130">
        <f t="shared" si="35"/>
        <v>2007</v>
      </c>
      <c r="AH81" s="130">
        <f t="shared" si="36"/>
        <v>8</v>
      </c>
      <c r="AI81" s="130">
        <f t="shared" si="37"/>
        <v>31</v>
      </c>
      <c r="AJ81" s="131">
        <f t="shared" si="38"/>
        <v>39325</v>
      </c>
    </row>
    <row r="82" spans="1:36" x14ac:dyDescent="0.2">
      <c r="A82" s="130">
        <v>25320</v>
      </c>
      <c r="B82" s="130">
        <v>20070928</v>
      </c>
      <c r="C82" s="130" t="s">
        <v>213</v>
      </c>
      <c r="D82" s="130" t="s">
        <v>212</v>
      </c>
      <c r="E82" s="130">
        <v>13442910</v>
      </c>
      <c r="G82" s="130">
        <v>37</v>
      </c>
      <c r="H82" s="130">
        <v>-1.9868E-2</v>
      </c>
      <c r="I82" s="130">
        <v>4.0849000000000003E-2</v>
      </c>
      <c r="J82" s="130">
        <v>2.5364000000000001E-2</v>
      </c>
      <c r="K82" s="130">
        <v>3.5793999999999999E-2</v>
      </c>
      <c r="L82" s="131">
        <f t="shared" si="26"/>
        <v>39353</v>
      </c>
      <c r="M82" s="132" t="str">
        <f t="shared" si="27"/>
        <v xml:space="preserve"> </v>
      </c>
      <c r="N82" s="132" t="str">
        <f t="shared" si="28"/>
        <v xml:space="preserve"> </v>
      </c>
      <c r="O82" s="132" t="str">
        <f t="shared" si="29"/>
        <v xml:space="preserve"> </v>
      </c>
      <c r="P82" s="132" t="str">
        <f t="shared" si="30"/>
        <v xml:space="preserve"> </v>
      </c>
      <c r="Q82" s="132">
        <f t="shared" si="31"/>
        <v>-1.9868E-2</v>
      </c>
      <c r="R82" s="132">
        <f t="shared" si="32"/>
        <v>4.0849000000000003E-2</v>
      </c>
      <c r="S82" s="132">
        <f t="shared" si="33"/>
        <v>2.5364000000000001E-2</v>
      </c>
      <c r="T82" s="132">
        <f t="shared" si="34"/>
        <v>3.5793999999999999E-2</v>
      </c>
      <c r="AG82" s="130">
        <f t="shared" si="35"/>
        <v>2007</v>
      </c>
      <c r="AH82" s="130">
        <f t="shared" si="36"/>
        <v>9</v>
      </c>
      <c r="AI82" s="130">
        <f t="shared" si="37"/>
        <v>28</v>
      </c>
      <c r="AJ82" s="131">
        <f t="shared" si="38"/>
        <v>39353</v>
      </c>
    </row>
    <row r="83" spans="1:36" x14ac:dyDescent="0.2">
      <c r="A83" s="130">
        <v>25320</v>
      </c>
      <c r="B83" s="130">
        <v>20071031</v>
      </c>
      <c r="C83" s="130" t="s">
        <v>213</v>
      </c>
      <c r="D83" s="130" t="s">
        <v>212</v>
      </c>
      <c r="E83" s="130">
        <v>13442910</v>
      </c>
      <c r="F83" s="130">
        <v>0.22</v>
      </c>
      <c r="G83" s="130">
        <v>36.979999999999997</v>
      </c>
      <c r="H83" s="130">
        <v>5.4050000000000001E-3</v>
      </c>
      <c r="I83" s="130">
        <v>2.5832999999999998E-2</v>
      </c>
      <c r="J83" s="130">
        <v>1.7406000000000001E-2</v>
      </c>
      <c r="K83" s="130">
        <v>1.4822E-2</v>
      </c>
      <c r="L83" s="131">
        <f t="shared" si="26"/>
        <v>39386</v>
      </c>
      <c r="M83" s="132" t="str">
        <f t="shared" si="27"/>
        <v xml:space="preserve"> </v>
      </c>
      <c r="N83" s="132" t="str">
        <f t="shared" si="28"/>
        <v xml:space="preserve"> </v>
      </c>
      <c r="O83" s="132" t="str">
        <f t="shared" si="29"/>
        <v xml:space="preserve"> </v>
      </c>
      <c r="P83" s="132" t="str">
        <f t="shared" si="30"/>
        <v xml:space="preserve"> </v>
      </c>
      <c r="Q83" s="132">
        <f t="shared" si="31"/>
        <v>5.4050000000000001E-3</v>
      </c>
      <c r="R83" s="132">
        <f t="shared" si="32"/>
        <v>2.5832999999999998E-2</v>
      </c>
      <c r="S83" s="132">
        <f t="shared" si="33"/>
        <v>1.7406000000000001E-2</v>
      </c>
      <c r="T83" s="132">
        <f t="shared" si="34"/>
        <v>1.4822E-2</v>
      </c>
      <c r="AG83" s="130">
        <f t="shared" si="35"/>
        <v>2007</v>
      </c>
      <c r="AH83" s="130">
        <f t="shared" si="36"/>
        <v>10</v>
      </c>
      <c r="AI83" s="130">
        <f t="shared" si="37"/>
        <v>31</v>
      </c>
      <c r="AJ83" s="131">
        <f t="shared" si="38"/>
        <v>39386</v>
      </c>
    </row>
    <row r="84" spans="1:36" x14ac:dyDescent="0.2">
      <c r="A84" s="130">
        <v>25320</v>
      </c>
      <c r="B84" s="130">
        <v>20071130</v>
      </c>
      <c r="C84" s="130" t="s">
        <v>213</v>
      </c>
      <c r="D84" s="130" t="s">
        <v>212</v>
      </c>
      <c r="E84" s="130">
        <v>13442910</v>
      </c>
      <c r="G84" s="130">
        <v>36.72</v>
      </c>
      <c r="H84" s="130">
        <v>-7.0309999999999999E-3</v>
      </c>
      <c r="I84" s="130">
        <v>-4.9327000000000003E-2</v>
      </c>
      <c r="J84" s="130">
        <v>-7.6617000000000005E-2</v>
      </c>
      <c r="K84" s="130">
        <v>-4.4042999999999999E-2</v>
      </c>
      <c r="L84" s="131">
        <f t="shared" si="26"/>
        <v>39416</v>
      </c>
      <c r="M84" s="132" t="str">
        <f t="shared" si="27"/>
        <v xml:space="preserve"> </v>
      </c>
      <c r="N84" s="132" t="str">
        <f t="shared" si="28"/>
        <v xml:space="preserve"> </v>
      </c>
      <c r="O84" s="132" t="str">
        <f t="shared" si="29"/>
        <v xml:space="preserve"> </v>
      </c>
      <c r="P84" s="132" t="str">
        <f t="shared" si="30"/>
        <v xml:space="preserve"> </v>
      </c>
      <c r="Q84" s="132">
        <f t="shared" si="31"/>
        <v>-7.0309999999999999E-3</v>
      </c>
      <c r="R84" s="132">
        <f t="shared" si="32"/>
        <v>-4.9327000000000003E-2</v>
      </c>
      <c r="S84" s="132">
        <f t="shared" si="33"/>
        <v>-7.6617000000000005E-2</v>
      </c>
      <c r="T84" s="132">
        <f t="shared" si="34"/>
        <v>-4.4042999999999999E-2</v>
      </c>
      <c r="AG84" s="130">
        <f t="shared" si="35"/>
        <v>2007</v>
      </c>
      <c r="AH84" s="130">
        <f t="shared" si="36"/>
        <v>11</v>
      </c>
      <c r="AI84" s="130">
        <f t="shared" si="37"/>
        <v>30</v>
      </c>
      <c r="AJ84" s="131">
        <f t="shared" si="38"/>
        <v>39416</v>
      </c>
    </row>
    <row r="85" spans="1:36" x14ac:dyDescent="0.2">
      <c r="A85" s="130">
        <v>25320</v>
      </c>
      <c r="B85" s="130">
        <v>20071231</v>
      </c>
      <c r="C85" s="130" t="s">
        <v>213</v>
      </c>
      <c r="D85" s="130" t="s">
        <v>212</v>
      </c>
      <c r="E85" s="130">
        <v>13442910</v>
      </c>
      <c r="F85" s="130">
        <v>0.22</v>
      </c>
      <c r="G85" s="130">
        <v>35.729999999999997</v>
      </c>
      <c r="H85" s="130">
        <v>-2.0969999999999999E-2</v>
      </c>
      <c r="I85" s="130">
        <v>-4.4279999999999996E-3</v>
      </c>
      <c r="J85" s="130">
        <v>-1.0989000000000001E-2</v>
      </c>
      <c r="K85" s="130">
        <v>-8.6280000000000003E-3</v>
      </c>
      <c r="L85" s="131">
        <f t="shared" si="26"/>
        <v>39447</v>
      </c>
      <c r="M85" s="132" t="str">
        <f t="shared" si="27"/>
        <v xml:space="preserve"> </v>
      </c>
      <c r="N85" s="132" t="str">
        <f t="shared" si="28"/>
        <v xml:space="preserve"> </v>
      </c>
      <c r="O85" s="132" t="str">
        <f t="shared" si="29"/>
        <v xml:space="preserve"> </v>
      </c>
      <c r="P85" s="132" t="str">
        <f t="shared" si="30"/>
        <v xml:space="preserve"> </v>
      </c>
      <c r="Q85" s="132">
        <f t="shared" si="31"/>
        <v>-2.0969999999999999E-2</v>
      </c>
      <c r="R85" s="132">
        <f t="shared" si="32"/>
        <v>-4.4279999999999996E-3</v>
      </c>
      <c r="S85" s="132">
        <f t="shared" si="33"/>
        <v>-1.0989000000000001E-2</v>
      </c>
      <c r="T85" s="132">
        <f t="shared" si="34"/>
        <v>-8.6280000000000003E-3</v>
      </c>
      <c r="AG85" s="130">
        <f t="shared" si="35"/>
        <v>2007</v>
      </c>
      <c r="AH85" s="130">
        <f t="shared" si="36"/>
        <v>12</v>
      </c>
      <c r="AI85" s="130">
        <f t="shared" si="37"/>
        <v>31</v>
      </c>
      <c r="AJ85" s="131">
        <f t="shared" si="38"/>
        <v>39447</v>
      </c>
    </row>
    <row r="86" spans="1:36" x14ac:dyDescent="0.2">
      <c r="A86" s="130">
        <v>25320</v>
      </c>
      <c r="B86" s="130">
        <v>20080131</v>
      </c>
      <c r="C86" s="130" t="s">
        <v>213</v>
      </c>
      <c r="D86" s="130" t="s">
        <v>212</v>
      </c>
      <c r="E86" s="130">
        <v>13442910</v>
      </c>
      <c r="G86" s="130">
        <v>31.56</v>
      </c>
      <c r="H86" s="130">
        <v>-0.11670899999999999</v>
      </c>
      <c r="I86" s="130">
        <v>-6.2147000000000001E-2</v>
      </c>
      <c r="J86" s="130">
        <v>-4.5066000000000002E-2</v>
      </c>
      <c r="K86" s="130">
        <v>-6.1163000000000002E-2</v>
      </c>
      <c r="L86" s="131">
        <f t="shared" si="26"/>
        <v>39478</v>
      </c>
      <c r="M86" s="132" t="str">
        <f t="shared" si="27"/>
        <v xml:space="preserve"> </v>
      </c>
      <c r="N86" s="132" t="str">
        <f t="shared" si="28"/>
        <v xml:space="preserve"> </v>
      </c>
      <c r="O86" s="132" t="str">
        <f t="shared" si="29"/>
        <v xml:space="preserve"> </v>
      </c>
      <c r="P86" s="132" t="str">
        <f t="shared" si="30"/>
        <v xml:space="preserve"> </v>
      </c>
      <c r="Q86" s="132">
        <f t="shared" si="31"/>
        <v>-0.11670899999999999</v>
      </c>
      <c r="R86" s="132">
        <f t="shared" si="32"/>
        <v>-6.2147000000000001E-2</v>
      </c>
      <c r="S86" s="132">
        <f t="shared" si="33"/>
        <v>-4.5066000000000002E-2</v>
      </c>
      <c r="T86" s="132">
        <f t="shared" si="34"/>
        <v>-6.1163000000000002E-2</v>
      </c>
      <c r="AG86" s="130">
        <f t="shared" si="35"/>
        <v>2008</v>
      </c>
      <c r="AH86" s="130">
        <f t="shared" si="36"/>
        <v>1</v>
      </c>
      <c r="AI86" s="130">
        <f t="shared" si="37"/>
        <v>31</v>
      </c>
      <c r="AJ86" s="131">
        <f t="shared" si="38"/>
        <v>39478</v>
      </c>
    </row>
    <row r="87" spans="1:36" x14ac:dyDescent="0.2">
      <c r="A87" s="130">
        <v>25320</v>
      </c>
      <c r="B87" s="130">
        <v>20080229</v>
      </c>
      <c r="C87" s="130" t="s">
        <v>213</v>
      </c>
      <c r="D87" s="130" t="s">
        <v>212</v>
      </c>
      <c r="E87" s="130">
        <v>13442910</v>
      </c>
      <c r="G87" s="130">
        <v>32.29</v>
      </c>
      <c r="H87" s="130">
        <v>2.3130999999999999E-2</v>
      </c>
      <c r="I87" s="130">
        <v>-2.1663999999999999E-2</v>
      </c>
      <c r="J87" s="130">
        <v>-2.1401E-2</v>
      </c>
      <c r="K87" s="130">
        <v>-3.4761E-2</v>
      </c>
      <c r="L87" s="131">
        <f t="shared" si="26"/>
        <v>39507</v>
      </c>
      <c r="M87" s="132" t="str">
        <f t="shared" si="27"/>
        <v xml:space="preserve"> </v>
      </c>
      <c r="N87" s="132" t="str">
        <f t="shared" si="28"/>
        <v xml:space="preserve"> </v>
      </c>
      <c r="O87" s="132" t="str">
        <f t="shared" si="29"/>
        <v xml:space="preserve"> </v>
      </c>
      <c r="P87" s="132" t="str">
        <f t="shared" si="30"/>
        <v xml:space="preserve"> </v>
      </c>
      <c r="Q87" s="132">
        <f t="shared" si="31"/>
        <v>2.3130999999999999E-2</v>
      </c>
      <c r="R87" s="132">
        <f t="shared" si="32"/>
        <v>-2.1663999999999999E-2</v>
      </c>
      <c r="S87" s="132">
        <f t="shared" si="33"/>
        <v>-2.1401E-2</v>
      </c>
      <c r="T87" s="132">
        <f t="shared" si="34"/>
        <v>-3.4761E-2</v>
      </c>
      <c r="AG87" s="130">
        <f t="shared" si="35"/>
        <v>2008</v>
      </c>
      <c r="AH87" s="130">
        <f t="shared" si="36"/>
        <v>2</v>
      </c>
      <c r="AI87" s="130">
        <f t="shared" si="37"/>
        <v>29</v>
      </c>
      <c r="AJ87" s="131">
        <f t="shared" si="38"/>
        <v>39507</v>
      </c>
    </row>
    <row r="88" spans="1:36" x14ac:dyDescent="0.2">
      <c r="A88" s="130">
        <v>25320</v>
      </c>
      <c r="B88" s="130">
        <v>20080331</v>
      </c>
      <c r="C88" s="130" t="s">
        <v>213</v>
      </c>
      <c r="D88" s="130" t="s">
        <v>212</v>
      </c>
      <c r="E88" s="130">
        <v>13442910</v>
      </c>
      <c r="G88" s="130">
        <v>33.950000000000003</v>
      </c>
      <c r="H88" s="130">
        <v>5.1409000000000003E-2</v>
      </c>
      <c r="I88" s="130">
        <v>-1.042E-2</v>
      </c>
      <c r="J88" s="130">
        <v>-2.5309000000000002E-2</v>
      </c>
      <c r="K88" s="130">
        <v>-5.96E-3</v>
      </c>
      <c r="L88" s="131">
        <f t="shared" si="26"/>
        <v>39538</v>
      </c>
      <c r="M88" s="132" t="str">
        <f t="shared" si="27"/>
        <v xml:space="preserve"> </v>
      </c>
      <c r="N88" s="132" t="str">
        <f t="shared" si="28"/>
        <v xml:space="preserve"> </v>
      </c>
      <c r="O88" s="132" t="str">
        <f t="shared" si="29"/>
        <v xml:space="preserve"> </v>
      </c>
      <c r="P88" s="132" t="str">
        <f t="shared" si="30"/>
        <v xml:space="preserve"> </v>
      </c>
      <c r="Q88" s="132">
        <f t="shared" si="31"/>
        <v>5.1409000000000003E-2</v>
      </c>
      <c r="R88" s="132">
        <f t="shared" si="32"/>
        <v>-1.042E-2</v>
      </c>
      <c r="S88" s="132">
        <f t="shared" si="33"/>
        <v>-2.5309000000000002E-2</v>
      </c>
      <c r="T88" s="132">
        <f t="shared" si="34"/>
        <v>-5.96E-3</v>
      </c>
      <c r="AG88" s="130">
        <f t="shared" si="35"/>
        <v>2008</v>
      </c>
      <c r="AH88" s="130">
        <f t="shared" si="36"/>
        <v>3</v>
      </c>
      <c r="AI88" s="130">
        <f t="shared" si="37"/>
        <v>31</v>
      </c>
      <c r="AJ88" s="131">
        <f t="shared" si="38"/>
        <v>39538</v>
      </c>
    </row>
    <row r="89" spans="1:36" x14ac:dyDescent="0.2">
      <c r="A89" s="130">
        <v>25320</v>
      </c>
      <c r="B89" s="130">
        <v>20080430</v>
      </c>
      <c r="C89" s="130" t="s">
        <v>213</v>
      </c>
      <c r="D89" s="130" t="s">
        <v>212</v>
      </c>
      <c r="E89" s="130">
        <v>13442910</v>
      </c>
      <c r="F89" s="130">
        <v>0.22</v>
      </c>
      <c r="G89" s="130">
        <v>34.799999999999997</v>
      </c>
      <c r="H89" s="130">
        <v>3.1517000000000003E-2</v>
      </c>
      <c r="I89" s="130">
        <v>5.1105999999999999E-2</v>
      </c>
      <c r="J89" s="130">
        <v>3.1906999999999998E-2</v>
      </c>
      <c r="K89" s="130">
        <v>4.7546999999999999E-2</v>
      </c>
      <c r="L89" s="131">
        <f t="shared" si="26"/>
        <v>39568</v>
      </c>
      <c r="M89" s="132" t="str">
        <f t="shared" si="27"/>
        <v xml:space="preserve"> </v>
      </c>
      <c r="N89" s="132" t="str">
        <f t="shared" si="28"/>
        <v xml:space="preserve"> </v>
      </c>
      <c r="O89" s="132" t="str">
        <f t="shared" si="29"/>
        <v xml:space="preserve"> </v>
      </c>
      <c r="P89" s="132" t="str">
        <f t="shared" si="30"/>
        <v xml:space="preserve"> </v>
      </c>
      <c r="Q89" s="132">
        <f t="shared" si="31"/>
        <v>3.1517000000000003E-2</v>
      </c>
      <c r="R89" s="132">
        <f t="shared" si="32"/>
        <v>5.1105999999999999E-2</v>
      </c>
      <c r="S89" s="132">
        <f t="shared" si="33"/>
        <v>3.1906999999999998E-2</v>
      </c>
      <c r="T89" s="132">
        <f t="shared" si="34"/>
        <v>4.7546999999999999E-2</v>
      </c>
      <c r="AG89" s="130">
        <f t="shared" si="35"/>
        <v>2008</v>
      </c>
      <c r="AH89" s="130">
        <f t="shared" si="36"/>
        <v>4</v>
      </c>
      <c r="AI89" s="130">
        <f t="shared" si="37"/>
        <v>30</v>
      </c>
      <c r="AJ89" s="131">
        <f t="shared" si="38"/>
        <v>39568</v>
      </c>
    </row>
    <row r="90" spans="1:36" x14ac:dyDescent="0.2">
      <c r="A90" s="130">
        <v>25320</v>
      </c>
      <c r="B90" s="130">
        <v>20080530</v>
      </c>
      <c r="C90" s="130" t="s">
        <v>213</v>
      </c>
      <c r="D90" s="130" t="s">
        <v>212</v>
      </c>
      <c r="E90" s="130">
        <v>13442910</v>
      </c>
      <c r="G90" s="130">
        <v>33.479999999999997</v>
      </c>
      <c r="H90" s="130">
        <v>-3.7930999999999999E-2</v>
      </c>
      <c r="I90" s="130">
        <v>2.3841000000000001E-2</v>
      </c>
      <c r="J90" s="130">
        <v>3.1787000000000003E-2</v>
      </c>
      <c r="K90" s="130">
        <v>1.0673999999999999E-2</v>
      </c>
      <c r="L90" s="131">
        <f t="shared" si="26"/>
        <v>39598</v>
      </c>
      <c r="M90" s="132" t="str">
        <f t="shared" si="27"/>
        <v xml:space="preserve"> </v>
      </c>
      <c r="N90" s="132" t="str">
        <f t="shared" si="28"/>
        <v xml:space="preserve"> </v>
      </c>
      <c r="O90" s="132" t="str">
        <f t="shared" si="29"/>
        <v xml:space="preserve"> </v>
      </c>
      <c r="P90" s="132" t="str">
        <f t="shared" si="30"/>
        <v xml:space="preserve"> </v>
      </c>
      <c r="Q90" s="132">
        <f t="shared" si="31"/>
        <v>-3.7930999999999999E-2</v>
      </c>
      <c r="R90" s="132">
        <f t="shared" si="32"/>
        <v>2.3841000000000001E-2</v>
      </c>
      <c r="S90" s="132">
        <f t="shared" si="33"/>
        <v>3.1787000000000003E-2</v>
      </c>
      <c r="T90" s="132">
        <f t="shared" si="34"/>
        <v>1.0673999999999999E-2</v>
      </c>
      <c r="AG90" s="130">
        <f t="shared" si="35"/>
        <v>2008</v>
      </c>
      <c r="AH90" s="130">
        <f t="shared" si="36"/>
        <v>5</v>
      </c>
      <c r="AI90" s="130">
        <f t="shared" si="37"/>
        <v>30</v>
      </c>
      <c r="AJ90" s="131">
        <f t="shared" si="38"/>
        <v>39598</v>
      </c>
    </row>
    <row r="91" spans="1:36" x14ac:dyDescent="0.2">
      <c r="A91" s="130">
        <v>25320</v>
      </c>
      <c r="B91" s="130">
        <v>20080630</v>
      </c>
      <c r="C91" s="130" t="s">
        <v>213</v>
      </c>
      <c r="D91" s="130" t="s">
        <v>212</v>
      </c>
      <c r="E91" s="130">
        <v>13442910</v>
      </c>
      <c r="G91" s="130">
        <v>33.46</v>
      </c>
      <c r="H91" s="130">
        <v>-5.9699999999999998E-4</v>
      </c>
      <c r="I91" s="130">
        <v>-7.8433000000000003E-2</v>
      </c>
      <c r="J91" s="130">
        <v>-8.6624999999999994E-2</v>
      </c>
      <c r="K91" s="130">
        <v>-8.5961999999999997E-2</v>
      </c>
      <c r="L91" s="131">
        <f t="shared" si="26"/>
        <v>39629</v>
      </c>
      <c r="M91" s="132" t="str">
        <f t="shared" si="27"/>
        <v xml:space="preserve"> </v>
      </c>
      <c r="N91" s="132" t="str">
        <f t="shared" si="28"/>
        <v xml:space="preserve"> </v>
      </c>
      <c r="O91" s="132" t="str">
        <f t="shared" si="29"/>
        <v xml:space="preserve"> </v>
      </c>
      <c r="P91" s="132" t="str">
        <f t="shared" si="30"/>
        <v xml:space="preserve"> </v>
      </c>
      <c r="Q91" s="132">
        <f t="shared" si="31"/>
        <v>-5.9699999999999998E-4</v>
      </c>
      <c r="R91" s="132">
        <f t="shared" si="32"/>
        <v>-7.8433000000000003E-2</v>
      </c>
      <c r="S91" s="132">
        <f t="shared" si="33"/>
        <v>-8.6624999999999994E-2</v>
      </c>
      <c r="T91" s="132">
        <f t="shared" si="34"/>
        <v>-8.5961999999999997E-2</v>
      </c>
      <c r="AG91" s="130">
        <f t="shared" si="35"/>
        <v>2008</v>
      </c>
      <c r="AH91" s="130">
        <f t="shared" si="36"/>
        <v>6</v>
      </c>
      <c r="AI91" s="130">
        <f t="shared" si="37"/>
        <v>30</v>
      </c>
      <c r="AJ91" s="131">
        <f t="shared" si="38"/>
        <v>39629</v>
      </c>
    </row>
    <row r="92" spans="1:36" x14ac:dyDescent="0.2">
      <c r="A92" s="130">
        <v>25320</v>
      </c>
      <c r="B92" s="130">
        <v>20080731</v>
      </c>
      <c r="C92" s="130" t="s">
        <v>213</v>
      </c>
      <c r="D92" s="130" t="s">
        <v>212</v>
      </c>
      <c r="E92" s="130">
        <v>13442910</v>
      </c>
      <c r="F92" s="130">
        <v>0.22</v>
      </c>
      <c r="G92" s="130">
        <v>36.380000000000003</v>
      </c>
      <c r="H92" s="130">
        <v>9.3842999999999996E-2</v>
      </c>
      <c r="I92" s="130">
        <v>-1.3328E-2</v>
      </c>
      <c r="J92" s="130">
        <v>-1.2949999999999999E-3</v>
      </c>
      <c r="K92" s="130">
        <v>-9.8589999999999997E-3</v>
      </c>
      <c r="L92" s="131">
        <f t="shared" si="26"/>
        <v>39660</v>
      </c>
      <c r="M92" s="132" t="str">
        <f t="shared" si="27"/>
        <v xml:space="preserve"> </v>
      </c>
      <c r="N92" s="132" t="str">
        <f t="shared" si="28"/>
        <v xml:space="preserve"> </v>
      </c>
      <c r="O92" s="132" t="str">
        <f t="shared" si="29"/>
        <v xml:space="preserve"> </v>
      </c>
      <c r="P92" s="132" t="str">
        <f t="shared" si="30"/>
        <v xml:space="preserve"> </v>
      </c>
      <c r="Q92" s="132">
        <f t="shared" si="31"/>
        <v>9.3842999999999996E-2</v>
      </c>
      <c r="R92" s="132">
        <f t="shared" si="32"/>
        <v>-1.3328E-2</v>
      </c>
      <c r="S92" s="132">
        <f t="shared" si="33"/>
        <v>-1.2949999999999999E-3</v>
      </c>
      <c r="T92" s="132">
        <f t="shared" si="34"/>
        <v>-9.8589999999999997E-3</v>
      </c>
      <c r="AG92" s="130">
        <f t="shared" si="35"/>
        <v>2008</v>
      </c>
      <c r="AH92" s="130">
        <f t="shared" si="36"/>
        <v>7</v>
      </c>
      <c r="AI92" s="130">
        <f t="shared" si="37"/>
        <v>31</v>
      </c>
      <c r="AJ92" s="131">
        <f t="shared" si="38"/>
        <v>39660</v>
      </c>
    </row>
    <row r="93" spans="1:36" x14ac:dyDescent="0.2">
      <c r="A93" s="130">
        <v>25320</v>
      </c>
      <c r="B93" s="130">
        <v>20080829</v>
      </c>
      <c r="C93" s="130" t="s">
        <v>213</v>
      </c>
      <c r="D93" s="130" t="s">
        <v>212</v>
      </c>
      <c r="E93" s="130">
        <v>13442910</v>
      </c>
      <c r="G93" s="130">
        <v>36.81</v>
      </c>
      <c r="H93" s="130">
        <v>1.1820000000000001E-2</v>
      </c>
      <c r="I93" s="130">
        <v>1.0562999999999999E-2</v>
      </c>
      <c r="J93" s="130">
        <v>1.3023E-2</v>
      </c>
      <c r="K93" s="130">
        <v>1.2191E-2</v>
      </c>
      <c r="L93" s="131">
        <f t="shared" si="26"/>
        <v>39689</v>
      </c>
      <c r="M93" s="132" t="str">
        <f t="shared" si="27"/>
        <v xml:space="preserve"> </v>
      </c>
      <c r="N93" s="132" t="str">
        <f t="shared" si="28"/>
        <v xml:space="preserve"> </v>
      </c>
      <c r="O93" s="132" t="str">
        <f t="shared" si="29"/>
        <v xml:space="preserve"> </v>
      </c>
      <c r="P93" s="132" t="str">
        <f t="shared" si="30"/>
        <v xml:space="preserve"> </v>
      </c>
      <c r="Q93" s="132">
        <f t="shared" si="31"/>
        <v>1.1820000000000001E-2</v>
      </c>
      <c r="R93" s="132">
        <f t="shared" si="32"/>
        <v>1.0562999999999999E-2</v>
      </c>
      <c r="S93" s="132">
        <f t="shared" si="33"/>
        <v>1.3023E-2</v>
      </c>
      <c r="T93" s="132">
        <f t="shared" si="34"/>
        <v>1.2191E-2</v>
      </c>
      <c r="AG93" s="130">
        <f t="shared" si="35"/>
        <v>2008</v>
      </c>
      <c r="AH93" s="130">
        <f t="shared" si="36"/>
        <v>8</v>
      </c>
      <c r="AI93" s="130">
        <f t="shared" si="37"/>
        <v>29</v>
      </c>
      <c r="AJ93" s="131">
        <f t="shared" si="38"/>
        <v>39689</v>
      </c>
    </row>
    <row r="94" spans="1:36" x14ac:dyDescent="0.2">
      <c r="A94" s="130">
        <v>25320</v>
      </c>
      <c r="B94" s="130">
        <v>20080930</v>
      </c>
      <c r="C94" s="130" t="s">
        <v>213</v>
      </c>
      <c r="D94" s="130" t="s">
        <v>212</v>
      </c>
      <c r="E94" s="130">
        <v>13442910</v>
      </c>
      <c r="G94" s="130">
        <v>38.6</v>
      </c>
      <c r="H94" s="130">
        <v>4.8627999999999998E-2</v>
      </c>
      <c r="I94" s="130">
        <v>-9.8006999999999997E-2</v>
      </c>
      <c r="J94" s="130">
        <v>-0.120091</v>
      </c>
      <c r="K94" s="130">
        <v>-9.0790999999999997E-2</v>
      </c>
      <c r="L94" s="131">
        <f t="shared" si="26"/>
        <v>39721</v>
      </c>
      <c r="M94" s="132" t="str">
        <f t="shared" si="27"/>
        <v xml:space="preserve"> </v>
      </c>
      <c r="N94" s="132" t="str">
        <f t="shared" si="28"/>
        <v xml:space="preserve"> </v>
      </c>
      <c r="O94" s="132" t="str">
        <f t="shared" si="29"/>
        <v xml:space="preserve"> </v>
      </c>
      <c r="P94" s="132" t="str">
        <f t="shared" si="30"/>
        <v xml:space="preserve"> </v>
      </c>
      <c r="Q94" s="132">
        <f t="shared" si="31"/>
        <v>4.8627999999999998E-2</v>
      </c>
      <c r="R94" s="132">
        <f t="shared" si="32"/>
        <v>-9.8006999999999997E-2</v>
      </c>
      <c r="S94" s="132">
        <f t="shared" si="33"/>
        <v>-0.120091</v>
      </c>
      <c r="T94" s="132">
        <f t="shared" si="34"/>
        <v>-9.0790999999999997E-2</v>
      </c>
      <c r="AG94" s="130">
        <f t="shared" si="35"/>
        <v>2008</v>
      </c>
      <c r="AH94" s="130">
        <f t="shared" si="36"/>
        <v>9</v>
      </c>
      <c r="AI94" s="130">
        <f t="shared" si="37"/>
        <v>30</v>
      </c>
      <c r="AJ94" s="131">
        <f t="shared" si="38"/>
        <v>39721</v>
      </c>
    </row>
    <row r="95" spans="1:36" x14ac:dyDescent="0.2">
      <c r="A95" s="130">
        <v>25320</v>
      </c>
      <c r="B95" s="130">
        <v>20081031</v>
      </c>
      <c r="C95" s="130" t="s">
        <v>213</v>
      </c>
      <c r="D95" s="130" t="s">
        <v>212</v>
      </c>
      <c r="E95" s="130">
        <v>13442910</v>
      </c>
      <c r="F95" s="130">
        <v>0.25</v>
      </c>
      <c r="G95" s="130">
        <v>37.950000000000003</v>
      </c>
      <c r="H95" s="130">
        <v>-1.0363000000000001E-2</v>
      </c>
      <c r="I95" s="130">
        <v>-0.18462100000000001</v>
      </c>
      <c r="J95" s="130">
        <v>-0.20522199999999999</v>
      </c>
      <c r="K95" s="130">
        <v>-0.16942499999999999</v>
      </c>
      <c r="L95" s="131">
        <f t="shared" si="26"/>
        <v>39752</v>
      </c>
      <c r="M95" s="132" t="str">
        <f t="shared" si="27"/>
        <v xml:space="preserve"> </v>
      </c>
      <c r="N95" s="132" t="str">
        <f t="shared" si="28"/>
        <v xml:space="preserve"> </v>
      </c>
      <c r="O95" s="132" t="str">
        <f t="shared" si="29"/>
        <v xml:space="preserve"> </v>
      </c>
      <c r="P95" s="132" t="str">
        <f t="shared" si="30"/>
        <v xml:space="preserve"> </v>
      </c>
      <c r="Q95" s="132">
        <f t="shared" si="31"/>
        <v>-1.0363000000000001E-2</v>
      </c>
      <c r="R95" s="132">
        <f t="shared" si="32"/>
        <v>-0.18462100000000001</v>
      </c>
      <c r="S95" s="132">
        <f t="shared" si="33"/>
        <v>-0.20522199999999999</v>
      </c>
      <c r="T95" s="132">
        <f t="shared" si="34"/>
        <v>-0.16942499999999999</v>
      </c>
      <c r="AG95" s="130">
        <f t="shared" si="35"/>
        <v>2008</v>
      </c>
      <c r="AH95" s="130">
        <f t="shared" si="36"/>
        <v>10</v>
      </c>
      <c r="AI95" s="130">
        <f t="shared" si="37"/>
        <v>31</v>
      </c>
      <c r="AJ95" s="131">
        <f t="shared" si="38"/>
        <v>39752</v>
      </c>
    </row>
    <row r="96" spans="1:36" x14ac:dyDescent="0.2">
      <c r="A96" s="130">
        <v>25320</v>
      </c>
      <c r="B96" s="130">
        <v>20081128</v>
      </c>
      <c r="C96" s="130" t="s">
        <v>213</v>
      </c>
      <c r="D96" s="130" t="s">
        <v>212</v>
      </c>
      <c r="E96" s="130">
        <v>13442910</v>
      </c>
      <c r="G96" s="130">
        <v>32.049999999999997</v>
      </c>
      <c r="H96" s="130">
        <v>-0.155468</v>
      </c>
      <c r="I96" s="130">
        <v>-8.4614999999999996E-2</v>
      </c>
      <c r="J96" s="130">
        <v>-0.13031999999999999</v>
      </c>
      <c r="K96" s="130">
        <v>-7.4848999999999999E-2</v>
      </c>
      <c r="L96" s="131">
        <f t="shared" si="26"/>
        <v>39780</v>
      </c>
      <c r="M96" s="132" t="str">
        <f t="shared" si="27"/>
        <v xml:space="preserve"> </v>
      </c>
      <c r="N96" s="132" t="str">
        <f t="shared" si="28"/>
        <v xml:space="preserve"> </v>
      </c>
      <c r="O96" s="132" t="str">
        <f t="shared" si="29"/>
        <v xml:space="preserve"> </v>
      </c>
      <c r="P96" s="132" t="str">
        <f t="shared" si="30"/>
        <v xml:space="preserve"> </v>
      </c>
      <c r="Q96" s="132">
        <f t="shared" si="31"/>
        <v>-0.155468</v>
      </c>
      <c r="R96" s="132">
        <f t="shared" si="32"/>
        <v>-8.4614999999999996E-2</v>
      </c>
      <c r="S96" s="132">
        <f t="shared" si="33"/>
        <v>-0.13031999999999999</v>
      </c>
      <c r="T96" s="132">
        <f t="shared" si="34"/>
        <v>-7.4848999999999999E-2</v>
      </c>
      <c r="AG96" s="130">
        <f t="shared" si="35"/>
        <v>2008</v>
      </c>
      <c r="AH96" s="130">
        <f t="shared" si="36"/>
        <v>11</v>
      </c>
      <c r="AI96" s="130">
        <f t="shared" si="37"/>
        <v>28</v>
      </c>
      <c r="AJ96" s="131">
        <f t="shared" si="38"/>
        <v>39780</v>
      </c>
    </row>
    <row r="97" spans="1:36" x14ac:dyDescent="0.2">
      <c r="A97" s="130">
        <v>25320</v>
      </c>
      <c r="B97" s="130">
        <v>20081231</v>
      </c>
      <c r="C97" s="130" t="s">
        <v>213</v>
      </c>
      <c r="D97" s="130" t="s">
        <v>212</v>
      </c>
      <c r="E97" s="130">
        <v>13442910</v>
      </c>
      <c r="F97" s="130">
        <v>0.25</v>
      </c>
      <c r="G97" s="130">
        <v>30.01</v>
      </c>
      <c r="H97" s="130">
        <v>-5.5849999999999997E-2</v>
      </c>
      <c r="I97" s="130">
        <v>2.2148000000000001E-2</v>
      </c>
      <c r="J97" s="130">
        <v>4.2175999999999998E-2</v>
      </c>
      <c r="K97" s="130">
        <v>7.8220000000000008E-3</v>
      </c>
      <c r="L97" s="131">
        <f t="shared" si="26"/>
        <v>39813</v>
      </c>
      <c r="M97" s="132" t="str">
        <f t="shared" si="27"/>
        <v xml:space="preserve"> </v>
      </c>
      <c r="N97" s="132" t="str">
        <f t="shared" si="28"/>
        <v xml:space="preserve"> </v>
      </c>
      <c r="O97" s="132" t="str">
        <f t="shared" si="29"/>
        <v xml:space="preserve"> </v>
      </c>
      <c r="P97" s="132" t="str">
        <f t="shared" si="30"/>
        <v xml:space="preserve"> </v>
      </c>
      <c r="Q97" s="132">
        <f t="shared" si="31"/>
        <v>-5.5849999999999997E-2</v>
      </c>
      <c r="R97" s="132">
        <f t="shared" si="32"/>
        <v>2.2148000000000001E-2</v>
      </c>
      <c r="S97" s="132">
        <f t="shared" si="33"/>
        <v>4.2175999999999998E-2</v>
      </c>
      <c r="T97" s="132">
        <f t="shared" si="34"/>
        <v>7.8220000000000008E-3</v>
      </c>
      <c r="AG97" s="130">
        <f t="shared" si="35"/>
        <v>2008</v>
      </c>
      <c r="AH97" s="130">
        <f t="shared" si="36"/>
        <v>12</v>
      </c>
      <c r="AI97" s="130">
        <f t="shared" si="37"/>
        <v>31</v>
      </c>
      <c r="AJ97" s="131">
        <f t="shared" si="38"/>
        <v>39813</v>
      </c>
    </row>
    <row r="98" spans="1:36" x14ac:dyDescent="0.2">
      <c r="A98" s="130">
        <v>25320</v>
      </c>
      <c r="B98" s="130">
        <v>20090130</v>
      </c>
      <c r="C98" s="130" t="s">
        <v>213</v>
      </c>
      <c r="D98" s="130" t="s">
        <v>212</v>
      </c>
      <c r="E98" s="130">
        <v>13442910</v>
      </c>
      <c r="G98" s="130">
        <v>30.37</v>
      </c>
      <c r="H98" s="130">
        <v>1.1996E-2</v>
      </c>
      <c r="I98" s="130">
        <v>-7.7324000000000004E-2</v>
      </c>
      <c r="J98" s="130">
        <v>-2.4042000000000001E-2</v>
      </c>
      <c r="K98" s="130">
        <v>-8.5656999999999997E-2</v>
      </c>
      <c r="L98" s="131">
        <f t="shared" ref="L98:L129" si="39">AJ98</f>
        <v>39843</v>
      </c>
      <c r="M98" s="132" t="str">
        <f t="shared" ref="M98:M129" si="40">IF(AND(($V$12-4)&lt;=$L98,($V$13)&gt;=($L98-4)),H98," ")</f>
        <v xml:space="preserve"> </v>
      </c>
      <c r="N98" s="132" t="str">
        <f t="shared" ref="N98:N129" si="41">IF(AND(($V$12-4)&lt;=$L98,($V$13)&gt;=($L98-4)),I98," ")</f>
        <v xml:space="preserve"> </v>
      </c>
      <c r="O98" s="132" t="str">
        <f t="shared" ref="O98:O129" si="42">IF(AND(($V$12-4)&lt;=$L98,($V$13)&gt;=($L98-4)),J98," ")</f>
        <v xml:space="preserve"> </v>
      </c>
      <c r="P98" s="132" t="str">
        <f t="shared" ref="P98:P129" si="43">IF(AND(($V$12-4)&lt;=$L98,($V$13)&gt;=($L98-4)),K98," ")</f>
        <v xml:space="preserve"> </v>
      </c>
      <c r="Q98" s="132">
        <f t="shared" ref="Q98:Q129" si="44">IF(AND(($V$15-4)&lt;=$L98,($V$16)&gt;=($L98-4)),H98," ")</f>
        <v>1.1996E-2</v>
      </c>
      <c r="R98" s="132">
        <f t="shared" ref="R98:R129" si="45">IF(AND(($V$15-4)&lt;=$L98,($V$16)&gt;=($L98-4)),I98," ")</f>
        <v>-7.7324000000000004E-2</v>
      </c>
      <c r="S98" s="132">
        <f t="shared" ref="S98:S129" si="46">IF(AND(($V$15-4)&lt;=$L98,($V$16)&gt;=($L98-4)),J98," ")</f>
        <v>-2.4042000000000001E-2</v>
      </c>
      <c r="T98" s="132">
        <f t="shared" ref="T98:T129" si="47">IF(AND(($V$15-4)&lt;=$L98,($V$16)&gt;=($L98-4)),K98," ")</f>
        <v>-8.5656999999999997E-2</v>
      </c>
      <c r="AG98" s="130">
        <f t="shared" ref="AG98:AG129" si="48">ROUND(B98/10000,0)</f>
        <v>2009</v>
      </c>
      <c r="AH98" s="130">
        <f t="shared" ref="AH98:AH129" si="49">ROUND((B98-(AG98*10000))/100,0)</f>
        <v>1</v>
      </c>
      <c r="AI98" s="130">
        <f t="shared" ref="AI98:AI129" si="50">B98-AG98*10000-AH98*100</f>
        <v>30</v>
      </c>
      <c r="AJ98" s="131">
        <f t="shared" ref="AJ98:AJ129" si="51">DATE(AG98,AH98,AI98)</f>
        <v>39843</v>
      </c>
    </row>
    <row r="99" spans="1:36" x14ac:dyDescent="0.2">
      <c r="A99" s="130">
        <v>25320</v>
      </c>
      <c r="B99" s="130">
        <v>20090227</v>
      </c>
      <c r="C99" s="130" t="s">
        <v>213</v>
      </c>
      <c r="D99" s="130" t="s">
        <v>212</v>
      </c>
      <c r="E99" s="130">
        <v>13442910</v>
      </c>
      <c r="G99" s="130">
        <v>26.77</v>
      </c>
      <c r="H99" s="130">
        <v>-0.118538</v>
      </c>
      <c r="I99" s="130">
        <v>-0.100212</v>
      </c>
      <c r="J99" s="130">
        <v>-0.107667</v>
      </c>
      <c r="K99" s="130">
        <v>-0.109931</v>
      </c>
      <c r="L99" s="131">
        <f t="shared" si="39"/>
        <v>39871</v>
      </c>
      <c r="M99" s="132" t="str">
        <f t="shared" si="40"/>
        <v xml:space="preserve"> </v>
      </c>
      <c r="N99" s="132" t="str">
        <f t="shared" si="41"/>
        <v xml:space="preserve"> </v>
      </c>
      <c r="O99" s="132" t="str">
        <f t="shared" si="42"/>
        <v xml:space="preserve"> </v>
      </c>
      <c r="P99" s="132" t="str">
        <f t="shared" si="43"/>
        <v xml:space="preserve"> </v>
      </c>
      <c r="Q99" s="132">
        <f t="shared" si="44"/>
        <v>-0.118538</v>
      </c>
      <c r="R99" s="132">
        <f t="shared" si="45"/>
        <v>-0.100212</v>
      </c>
      <c r="S99" s="132">
        <f t="shared" si="46"/>
        <v>-0.107667</v>
      </c>
      <c r="T99" s="132">
        <f t="shared" si="47"/>
        <v>-0.109931</v>
      </c>
      <c r="AG99" s="130">
        <f t="shared" si="48"/>
        <v>2009</v>
      </c>
      <c r="AH99" s="130">
        <f t="shared" si="49"/>
        <v>2</v>
      </c>
      <c r="AI99" s="130">
        <f t="shared" si="50"/>
        <v>27</v>
      </c>
      <c r="AJ99" s="131">
        <f t="shared" si="51"/>
        <v>39871</v>
      </c>
    </row>
    <row r="100" spans="1:36" x14ac:dyDescent="0.2">
      <c r="A100" s="130">
        <v>25320</v>
      </c>
      <c r="B100" s="130">
        <v>20090331</v>
      </c>
      <c r="C100" s="130" t="s">
        <v>213</v>
      </c>
      <c r="D100" s="130" t="s">
        <v>212</v>
      </c>
      <c r="E100" s="130">
        <v>13442910</v>
      </c>
      <c r="G100" s="130">
        <v>27.36</v>
      </c>
      <c r="H100" s="130">
        <v>2.2040000000000001E-2</v>
      </c>
      <c r="I100" s="130">
        <v>8.6690000000000003E-2</v>
      </c>
      <c r="J100" s="130">
        <v>0.107474</v>
      </c>
      <c r="K100" s="130">
        <v>8.5404999999999995E-2</v>
      </c>
      <c r="L100" s="131">
        <f t="shared" si="39"/>
        <v>39903</v>
      </c>
      <c r="M100" s="132" t="str">
        <f t="shared" si="40"/>
        <v xml:space="preserve"> </v>
      </c>
      <c r="N100" s="132" t="str">
        <f t="shared" si="41"/>
        <v xml:space="preserve"> </v>
      </c>
      <c r="O100" s="132" t="str">
        <f t="shared" si="42"/>
        <v xml:space="preserve"> </v>
      </c>
      <c r="P100" s="132" t="str">
        <f t="shared" si="43"/>
        <v xml:space="preserve"> </v>
      </c>
      <c r="Q100" s="132">
        <f t="shared" si="44"/>
        <v>2.2040000000000001E-2</v>
      </c>
      <c r="R100" s="132">
        <f t="shared" si="45"/>
        <v>8.6690000000000003E-2</v>
      </c>
      <c r="S100" s="132">
        <f t="shared" si="46"/>
        <v>0.107474</v>
      </c>
      <c r="T100" s="132">
        <f t="shared" si="47"/>
        <v>8.5404999999999995E-2</v>
      </c>
      <c r="AG100" s="130">
        <f t="shared" si="48"/>
        <v>2009</v>
      </c>
      <c r="AH100" s="130">
        <f t="shared" si="49"/>
        <v>3</v>
      </c>
      <c r="AI100" s="130">
        <f t="shared" si="50"/>
        <v>31</v>
      </c>
      <c r="AJ100" s="131">
        <f t="shared" si="51"/>
        <v>39903</v>
      </c>
    </row>
    <row r="101" spans="1:36" x14ac:dyDescent="0.2">
      <c r="A101" s="130">
        <v>25320</v>
      </c>
      <c r="B101" s="130">
        <v>20090430</v>
      </c>
      <c r="C101" s="130" t="s">
        <v>213</v>
      </c>
      <c r="D101" s="130" t="s">
        <v>212</v>
      </c>
      <c r="E101" s="130">
        <v>13442910</v>
      </c>
      <c r="F101" s="130">
        <v>0.25</v>
      </c>
      <c r="G101" s="130">
        <v>25.72</v>
      </c>
      <c r="H101" s="130">
        <v>-5.0804000000000002E-2</v>
      </c>
      <c r="I101" s="130">
        <v>0.109359</v>
      </c>
      <c r="J101" s="130">
        <v>0.19276199999999999</v>
      </c>
      <c r="K101" s="130">
        <v>9.3924999999999995E-2</v>
      </c>
      <c r="L101" s="131">
        <f t="shared" si="39"/>
        <v>39933</v>
      </c>
      <c r="M101" s="132" t="str">
        <f t="shared" si="40"/>
        <v xml:space="preserve"> </v>
      </c>
      <c r="N101" s="132" t="str">
        <f t="shared" si="41"/>
        <v xml:space="preserve"> </v>
      </c>
      <c r="O101" s="132" t="str">
        <f t="shared" si="42"/>
        <v xml:space="preserve"> </v>
      </c>
      <c r="P101" s="132" t="str">
        <f t="shared" si="43"/>
        <v xml:space="preserve"> </v>
      </c>
      <c r="Q101" s="132">
        <f t="shared" si="44"/>
        <v>-5.0804000000000002E-2</v>
      </c>
      <c r="R101" s="132">
        <f t="shared" si="45"/>
        <v>0.109359</v>
      </c>
      <c r="S101" s="132">
        <f t="shared" si="46"/>
        <v>0.19276199999999999</v>
      </c>
      <c r="T101" s="132">
        <f t="shared" si="47"/>
        <v>9.3924999999999995E-2</v>
      </c>
      <c r="AG101" s="130">
        <f t="shared" si="48"/>
        <v>2009</v>
      </c>
      <c r="AH101" s="130">
        <f t="shared" si="49"/>
        <v>4</v>
      </c>
      <c r="AI101" s="130">
        <f t="shared" si="50"/>
        <v>30</v>
      </c>
      <c r="AJ101" s="131">
        <f t="shared" si="51"/>
        <v>39933</v>
      </c>
    </row>
    <row r="102" spans="1:36" x14ac:dyDescent="0.2">
      <c r="A102" s="130">
        <v>25320</v>
      </c>
      <c r="B102" s="130">
        <v>20090529</v>
      </c>
      <c r="C102" s="130" t="s">
        <v>213</v>
      </c>
      <c r="D102" s="130" t="s">
        <v>212</v>
      </c>
      <c r="E102" s="130">
        <v>13442910</v>
      </c>
      <c r="G102" s="130">
        <v>27.72</v>
      </c>
      <c r="H102" s="130">
        <v>7.7760999999999997E-2</v>
      </c>
      <c r="I102" s="130">
        <v>6.7788000000000001E-2</v>
      </c>
      <c r="J102" s="130">
        <v>0.10233</v>
      </c>
      <c r="K102" s="130">
        <v>5.3081000000000003E-2</v>
      </c>
      <c r="L102" s="131">
        <f t="shared" si="39"/>
        <v>39962</v>
      </c>
      <c r="M102" s="132" t="str">
        <f t="shared" si="40"/>
        <v xml:space="preserve"> </v>
      </c>
      <c r="N102" s="132" t="str">
        <f t="shared" si="41"/>
        <v xml:space="preserve"> </v>
      </c>
      <c r="O102" s="132" t="str">
        <f t="shared" si="42"/>
        <v xml:space="preserve"> </v>
      </c>
      <c r="P102" s="132" t="str">
        <f t="shared" si="43"/>
        <v xml:space="preserve"> </v>
      </c>
      <c r="Q102" s="132">
        <f t="shared" si="44"/>
        <v>7.7760999999999997E-2</v>
      </c>
      <c r="R102" s="132">
        <f t="shared" si="45"/>
        <v>6.7788000000000001E-2</v>
      </c>
      <c r="S102" s="132">
        <f t="shared" si="46"/>
        <v>0.10233</v>
      </c>
      <c r="T102" s="132">
        <f t="shared" si="47"/>
        <v>5.3081000000000003E-2</v>
      </c>
      <c r="AG102" s="130">
        <f t="shared" si="48"/>
        <v>2009</v>
      </c>
      <c r="AH102" s="130">
        <f t="shared" si="49"/>
        <v>5</v>
      </c>
      <c r="AI102" s="130">
        <f t="shared" si="50"/>
        <v>29</v>
      </c>
      <c r="AJ102" s="131">
        <f t="shared" si="51"/>
        <v>39962</v>
      </c>
    </row>
    <row r="103" spans="1:36" x14ac:dyDescent="0.2">
      <c r="A103" s="130">
        <v>25320</v>
      </c>
      <c r="B103" s="130">
        <v>20090630</v>
      </c>
      <c r="C103" s="130" t="s">
        <v>213</v>
      </c>
      <c r="D103" s="130" t="s">
        <v>212</v>
      </c>
      <c r="E103" s="130">
        <v>13442910</v>
      </c>
      <c r="G103" s="130">
        <v>29.42</v>
      </c>
      <c r="H103" s="130">
        <v>6.1328000000000001E-2</v>
      </c>
      <c r="I103" s="130">
        <v>-3.0980000000000001E-3</v>
      </c>
      <c r="J103" s="130">
        <v>2.3921000000000001E-2</v>
      </c>
      <c r="K103" s="130">
        <v>1.9599999999999999E-4</v>
      </c>
      <c r="L103" s="131">
        <f t="shared" si="39"/>
        <v>39994</v>
      </c>
      <c r="M103" s="132" t="str">
        <f t="shared" si="40"/>
        <v xml:space="preserve"> </v>
      </c>
      <c r="N103" s="132" t="str">
        <f t="shared" si="41"/>
        <v xml:space="preserve"> </v>
      </c>
      <c r="O103" s="132" t="str">
        <f t="shared" si="42"/>
        <v xml:space="preserve"> </v>
      </c>
      <c r="P103" s="132" t="str">
        <f t="shared" si="43"/>
        <v xml:space="preserve"> </v>
      </c>
      <c r="Q103" s="132">
        <f t="shared" si="44"/>
        <v>6.1328000000000001E-2</v>
      </c>
      <c r="R103" s="132">
        <f t="shared" si="45"/>
        <v>-3.0980000000000001E-3</v>
      </c>
      <c r="S103" s="132">
        <f t="shared" si="46"/>
        <v>2.3921000000000001E-2</v>
      </c>
      <c r="T103" s="132">
        <f t="shared" si="47"/>
        <v>1.9599999999999999E-4</v>
      </c>
      <c r="AG103" s="130">
        <f t="shared" si="48"/>
        <v>2009</v>
      </c>
      <c r="AH103" s="130">
        <f t="shared" si="49"/>
        <v>6</v>
      </c>
      <c r="AI103" s="130">
        <f t="shared" si="50"/>
        <v>30</v>
      </c>
      <c r="AJ103" s="131">
        <f t="shared" si="51"/>
        <v>39994</v>
      </c>
    </row>
    <row r="104" spans="1:36" x14ac:dyDescent="0.2">
      <c r="A104" s="130">
        <v>25320</v>
      </c>
      <c r="B104" s="130">
        <v>20090731</v>
      </c>
      <c r="C104" s="130" t="s">
        <v>213</v>
      </c>
      <c r="D104" s="130" t="s">
        <v>212</v>
      </c>
      <c r="E104" s="130">
        <v>13442910</v>
      </c>
      <c r="F104" s="130">
        <v>0.25</v>
      </c>
      <c r="G104" s="130">
        <v>31.03</v>
      </c>
      <c r="H104" s="130">
        <v>6.3222E-2</v>
      </c>
      <c r="I104" s="130">
        <v>8.1719E-2</v>
      </c>
      <c r="J104" s="130">
        <v>8.5217000000000001E-2</v>
      </c>
      <c r="K104" s="130">
        <v>7.4142E-2</v>
      </c>
      <c r="L104" s="131">
        <f t="shared" si="39"/>
        <v>40025</v>
      </c>
      <c r="M104" s="132" t="str">
        <f t="shared" si="40"/>
        <v xml:space="preserve"> </v>
      </c>
      <c r="N104" s="132" t="str">
        <f t="shared" si="41"/>
        <v xml:space="preserve"> </v>
      </c>
      <c r="O104" s="132" t="str">
        <f t="shared" si="42"/>
        <v xml:space="preserve"> </v>
      </c>
      <c r="P104" s="132" t="str">
        <f t="shared" si="43"/>
        <v xml:space="preserve"> </v>
      </c>
      <c r="Q104" s="132">
        <f t="shared" si="44"/>
        <v>6.3222E-2</v>
      </c>
      <c r="R104" s="132">
        <f t="shared" si="45"/>
        <v>8.1719E-2</v>
      </c>
      <c r="S104" s="132">
        <f t="shared" si="46"/>
        <v>8.5217000000000001E-2</v>
      </c>
      <c r="T104" s="132">
        <f t="shared" si="47"/>
        <v>7.4142E-2</v>
      </c>
      <c r="AG104" s="130">
        <f t="shared" si="48"/>
        <v>2009</v>
      </c>
      <c r="AH104" s="130">
        <f t="shared" si="49"/>
        <v>7</v>
      </c>
      <c r="AI104" s="130">
        <f t="shared" si="50"/>
        <v>31</v>
      </c>
      <c r="AJ104" s="131">
        <f t="shared" si="51"/>
        <v>40025</v>
      </c>
    </row>
    <row r="105" spans="1:36" x14ac:dyDescent="0.2">
      <c r="A105" s="130">
        <v>25320</v>
      </c>
      <c r="B105" s="130">
        <v>20090831</v>
      </c>
      <c r="C105" s="130" t="s">
        <v>213</v>
      </c>
      <c r="D105" s="130" t="s">
        <v>212</v>
      </c>
      <c r="E105" s="130">
        <v>13442910</v>
      </c>
      <c r="G105" s="130">
        <v>31.36</v>
      </c>
      <c r="H105" s="130">
        <v>1.0635E-2</v>
      </c>
      <c r="I105" s="130">
        <v>3.1459000000000001E-2</v>
      </c>
      <c r="J105" s="130">
        <v>5.6863999999999998E-2</v>
      </c>
      <c r="K105" s="130">
        <v>3.356E-2</v>
      </c>
      <c r="L105" s="131">
        <f t="shared" si="39"/>
        <v>40056</v>
      </c>
      <c r="M105" s="132" t="str">
        <f t="shared" si="40"/>
        <v xml:space="preserve"> </v>
      </c>
      <c r="N105" s="132" t="str">
        <f t="shared" si="41"/>
        <v xml:space="preserve"> </v>
      </c>
      <c r="O105" s="132" t="str">
        <f t="shared" si="42"/>
        <v xml:space="preserve"> </v>
      </c>
      <c r="P105" s="132" t="str">
        <f t="shared" si="43"/>
        <v xml:space="preserve"> </v>
      </c>
      <c r="Q105" s="132">
        <f t="shared" si="44"/>
        <v>1.0635E-2</v>
      </c>
      <c r="R105" s="132">
        <f t="shared" si="45"/>
        <v>3.1459000000000001E-2</v>
      </c>
      <c r="S105" s="132">
        <f t="shared" si="46"/>
        <v>5.6863999999999998E-2</v>
      </c>
      <c r="T105" s="132">
        <f t="shared" si="47"/>
        <v>3.356E-2</v>
      </c>
      <c r="AG105" s="130">
        <f t="shared" si="48"/>
        <v>2009</v>
      </c>
      <c r="AH105" s="130">
        <f t="shared" si="49"/>
        <v>8</v>
      </c>
      <c r="AI105" s="130">
        <f t="shared" si="50"/>
        <v>31</v>
      </c>
      <c r="AJ105" s="131">
        <f t="shared" si="51"/>
        <v>40056</v>
      </c>
    </row>
    <row r="106" spans="1:36" x14ac:dyDescent="0.2">
      <c r="A106" s="130">
        <v>25320</v>
      </c>
      <c r="B106" s="130">
        <v>20090930</v>
      </c>
      <c r="C106" s="130" t="s">
        <v>213</v>
      </c>
      <c r="D106" s="130" t="s">
        <v>212</v>
      </c>
      <c r="E106" s="130">
        <v>13442910</v>
      </c>
      <c r="G106" s="130">
        <v>32.619999999999997</v>
      </c>
      <c r="H106" s="130">
        <v>4.0178999999999999E-2</v>
      </c>
      <c r="I106" s="130">
        <v>4.5221999999999998E-2</v>
      </c>
      <c r="J106" s="130">
        <v>7.1254999999999999E-2</v>
      </c>
      <c r="K106" s="130">
        <v>3.5722999999999998E-2</v>
      </c>
      <c r="L106" s="131">
        <f t="shared" si="39"/>
        <v>40086</v>
      </c>
      <c r="M106" s="132" t="str">
        <f t="shared" si="40"/>
        <v xml:space="preserve"> </v>
      </c>
      <c r="N106" s="132" t="str">
        <f t="shared" si="41"/>
        <v xml:space="preserve"> </v>
      </c>
      <c r="O106" s="132" t="str">
        <f t="shared" si="42"/>
        <v xml:space="preserve"> </v>
      </c>
      <c r="P106" s="132" t="str">
        <f t="shared" si="43"/>
        <v xml:space="preserve"> </v>
      </c>
      <c r="Q106" s="132">
        <f t="shared" si="44"/>
        <v>4.0178999999999999E-2</v>
      </c>
      <c r="R106" s="132">
        <f t="shared" si="45"/>
        <v>4.5221999999999998E-2</v>
      </c>
      <c r="S106" s="132">
        <f t="shared" si="46"/>
        <v>7.1254999999999999E-2</v>
      </c>
      <c r="T106" s="132">
        <f t="shared" si="47"/>
        <v>3.5722999999999998E-2</v>
      </c>
      <c r="AG106" s="130">
        <f t="shared" si="48"/>
        <v>2009</v>
      </c>
      <c r="AH106" s="130">
        <f t="shared" si="49"/>
        <v>9</v>
      </c>
      <c r="AI106" s="130">
        <f t="shared" si="50"/>
        <v>30</v>
      </c>
      <c r="AJ106" s="131">
        <f t="shared" si="51"/>
        <v>40086</v>
      </c>
    </row>
    <row r="107" spans="1:36" x14ac:dyDescent="0.2">
      <c r="A107" s="130">
        <v>25320</v>
      </c>
      <c r="B107" s="130">
        <v>20091030</v>
      </c>
      <c r="C107" s="130" t="s">
        <v>213</v>
      </c>
      <c r="D107" s="130" t="s">
        <v>212</v>
      </c>
      <c r="E107" s="130">
        <v>13442910</v>
      </c>
      <c r="F107" s="130">
        <v>0.25</v>
      </c>
      <c r="G107" s="130">
        <v>31.75</v>
      </c>
      <c r="H107" s="130">
        <v>-1.9007E-2</v>
      </c>
      <c r="I107" s="130">
        <v>-2.7993000000000001E-2</v>
      </c>
      <c r="J107" s="130">
        <v>-5.0611999999999997E-2</v>
      </c>
      <c r="K107" s="130">
        <v>-1.9761999999999998E-2</v>
      </c>
      <c r="L107" s="131">
        <f t="shared" si="39"/>
        <v>40116</v>
      </c>
      <c r="M107" s="132" t="str">
        <f t="shared" si="40"/>
        <v xml:space="preserve"> </v>
      </c>
      <c r="N107" s="132" t="str">
        <f t="shared" si="41"/>
        <v xml:space="preserve"> </v>
      </c>
      <c r="O107" s="132" t="str">
        <f t="shared" si="42"/>
        <v xml:space="preserve"> </v>
      </c>
      <c r="P107" s="132" t="str">
        <f t="shared" si="43"/>
        <v xml:space="preserve"> </v>
      </c>
      <c r="Q107" s="132">
        <f t="shared" si="44"/>
        <v>-1.9007E-2</v>
      </c>
      <c r="R107" s="132">
        <f t="shared" si="45"/>
        <v>-2.7993000000000001E-2</v>
      </c>
      <c r="S107" s="132">
        <f t="shared" si="46"/>
        <v>-5.0611999999999997E-2</v>
      </c>
      <c r="T107" s="132">
        <f t="shared" si="47"/>
        <v>-1.9761999999999998E-2</v>
      </c>
      <c r="AG107" s="130">
        <f t="shared" si="48"/>
        <v>2009</v>
      </c>
      <c r="AH107" s="130">
        <f t="shared" si="49"/>
        <v>10</v>
      </c>
      <c r="AI107" s="130">
        <f t="shared" si="50"/>
        <v>30</v>
      </c>
      <c r="AJ107" s="131">
        <f t="shared" si="51"/>
        <v>40116</v>
      </c>
    </row>
    <row r="108" spans="1:36" x14ac:dyDescent="0.2">
      <c r="A108" s="130">
        <v>25320</v>
      </c>
      <c r="B108" s="130">
        <v>20091130</v>
      </c>
      <c r="C108" s="130" t="s">
        <v>213</v>
      </c>
      <c r="D108" s="130" t="s">
        <v>212</v>
      </c>
      <c r="E108" s="130">
        <v>13442910</v>
      </c>
      <c r="G108" s="130">
        <v>34.97</v>
      </c>
      <c r="H108" s="130">
        <v>0.10141699999999999</v>
      </c>
      <c r="I108" s="130">
        <v>5.7098000000000003E-2</v>
      </c>
      <c r="J108" s="130">
        <v>2.8476000000000001E-2</v>
      </c>
      <c r="K108" s="130">
        <v>5.7363999999999998E-2</v>
      </c>
      <c r="L108" s="131">
        <f t="shared" si="39"/>
        <v>40147</v>
      </c>
      <c r="M108" s="132" t="str">
        <f t="shared" si="40"/>
        <v xml:space="preserve"> </v>
      </c>
      <c r="N108" s="132" t="str">
        <f t="shared" si="41"/>
        <v xml:space="preserve"> </v>
      </c>
      <c r="O108" s="132" t="str">
        <f t="shared" si="42"/>
        <v xml:space="preserve"> </v>
      </c>
      <c r="P108" s="132" t="str">
        <f t="shared" si="43"/>
        <v xml:space="preserve"> </v>
      </c>
      <c r="Q108" s="132">
        <f t="shared" si="44"/>
        <v>0.10141699999999999</v>
      </c>
      <c r="R108" s="132">
        <f t="shared" si="45"/>
        <v>5.7098000000000003E-2</v>
      </c>
      <c r="S108" s="132">
        <f t="shared" si="46"/>
        <v>2.8476000000000001E-2</v>
      </c>
      <c r="T108" s="132">
        <f t="shared" si="47"/>
        <v>5.7363999999999998E-2</v>
      </c>
      <c r="AG108" s="130">
        <f t="shared" si="48"/>
        <v>2009</v>
      </c>
      <c r="AH108" s="130">
        <f t="shared" si="49"/>
        <v>11</v>
      </c>
      <c r="AI108" s="130">
        <f t="shared" si="50"/>
        <v>30</v>
      </c>
      <c r="AJ108" s="131">
        <f t="shared" si="51"/>
        <v>40147</v>
      </c>
    </row>
    <row r="109" spans="1:36" x14ac:dyDescent="0.2">
      <c r="A109" s="130">
        <v>25320</v>
      </c>
      <c r="B109" s="130">
        <v>20091231</v>
      </c>
      <c r="C109" s="130" t="s">
        <v>213</v>
      </c>
      <c r="D109" s="130" t="s">
        <v>212</v>
      </c>
      <c r="E109" s="130">
        <v>13442910</v>
      </c>
      <c r="F109" s="130">
        <v>0.27500000000000002</v>
      </c>
      <c r="G109" s="130">
        <v>33.799999999999997</v>
      </c>
      <c r="H109" s="130">
        <v>-2.5593000000000001E-2</v>
      </c>
      <c r="I109" s="130">
        <v>2.8419E-2</v>
      </c>
      <c r="J109" s="130">
        <v>5.5001000000000001E-2</v>
      </c>
      <c r="K109" s="130">
        <v>1.7770999999999999E-2</v>
      </c>
      <c r="L109" s="131">
        <f t="shared" si="39"/>
        <v>40178</v>
      </c>
      <c r="M109" s="132" t="str">
        <f t="shared" si="40"/>
        <v xml:space="preserve"> </v>
      </c>
      <c r="N109" s="132" t="str">
        <f t="shared" si="41"/>
        <v xml:space="preserve"> </v>
      </c>
      <c r="O109" s="132" t="str">
        <f t="shared" si="42"/>
        <v xml:space="preserve"> </v>
      </c>
      <c r="P109" s="132" t="str">
        <f t="shared" si="43"/>
        <v xml:space="preserve"> </v>
      </c>
      <c r="Q109" s="132">
        <f t="shared" si="44"/>
        <v>-2.5593000000000001E-2</v>
      </c>
      <c r="R109" s="132">
        <f t="shared" si="45"/>
        <v>2.8419E-2</v>
      </c>
      <c r="S109" s="132">
        <f t="shared" si="46"/>
        <v>5.5001000000000001E-2</v>
      </c>
      <c r="T109" s="132">
        <f t="shared" si="47"/>
        <v>1.7770999999999999E-2</v>
      </c>
      <c r="AG109" s="130">
        <f t="shared" si="48"/>
        <v>2009</v>
      </c>
      <c r="AH109" s="130">
        <f t="shared" si="49"/>
        <v>12</v>
      </c>
      <c r="AI109" s="130">
        <f t="shared" si="50"/>
        <v>31</v>
      </c>
      <c r="AJ109" s="131">
        <f t="shared" si="51"/>
        <v>40178</v>
      </c>
    </row>
    <row r="110" spans="1:36" x14ac:dyDescent="0.2">
      <c r="A110" s="130">
        <v>25320</v>
      </c>
      <c r="B110" s="130">
        <v>20100129</v>
      </c>
      <c r="C110" s="130" t="s">
        <v>213</v>
      </c>
      <c r="D110" s="130" t="s">
        <v>212</v>
      </c>
      <c r="E110" s="130">
        <v>13442910</v>
      </c>
      <c r="G110" s="130">
        <v>33.11</v>
      </c>
      <c r="H110" s="130">
        <v>-2.0414000000000002E-2</v>
      </c>
      <c r="I110" s="130">
        <v>-3.7095999999999997E-2</v>
      </c>
      <c r="J110" s="130">
        <v>-1.1388000000000001E-2</v>
      </c>
      <c r="K110" s="130">
        <v>-3.6974E-2</v>
      </c>
      <c r="L110" s="131">
        <f t="shared" si="39"/>
        <v>40207</v>
      </c>
      <c r="M110" s="132" t="str">
        <f t="shared" si="40"/>
        <v xml:space="preserve"> </v>
      </c>
      <c r="N110" s="132" t="str">
        <f t="shared" si="41"/>
        <v xml:space="preserve"> </v>
      </c>
      <c r="O110" s="132" t="str">
        <f t="shared" si="42"/>
        <v xml:space="preserve"> </v>
      </c>
      <c r="P110" s="132" t="str">
        <f t="shared" si="43"/>
        <v xml:space="preserve"> </v>
      </c>
      <c r="Q110" s="132">
        <f t="shared" si="44"/>
        <v>-2.0414000000000002E-2</v>
      </c>
      <c r="R110" s="132">
        <f t="shared" si="45"/>
        <v>-3.7095999999999997E-2</v>
      </c>
      <c r="S110" s="132">
        <f t="shared" si="46"/>
        <v>-1.1388000000000001E-2</v>
      </c>
      <c r="T110" s="132">
        <f t="shared" si="47"/>
        <v>-3.6974E-2</v>
      </c>
      <c r="AG110" s="130">
        <f t="shared" si="48"/>
        <v>2010</v>
      </c>
      <c r="AH110" s="130">
        <f t="shared" si="49"/>
        <v>1</v>
      </c>
      <c r="AI110" s="130">
        <f t="shared" si="50"/>
        <v>29</v>
      </c>
      <c r="AJ110" s="131">
        <f t="shared" si="51"/>
        <v>40207</v>
      </c>
    </row>
    <row r="111" spans="1:36" x14ac:dyDescent="0.2">
      <c r="A111" s="130">
        <v>25320</v>
      </c>
      <c r="B111" s="130">
        <v>20100226</v>
      </c>
      <c r="C111" s="130" t="s">
        <v>213</v>
      </c>
      <c r="D111" s="130" t="s">
        <v>212</v>
      </c>
      <c r="E111" s="130">
        <v>13442910</v>
      </c>
      <c r="G111" s="130">
        <v>33.33</v>
      </c>
      <c r="H111" s="130">
        <v>6.6449999999999999E-3</v>
      </c>
      <c r="I111" s="130">
        <v>3.4775E-2</v>
      </c>
      <c r="J111" s="130">
        <v>3.3603000000000001E-2</v>
      </c>
      <c r="K111" s="130">
        <v>2.8514000000000001E-2</v>
      </c>
      <c r="L111" s="131">
        <f t="shared" si="39"/>
        <v>40235</v>
      </c>
      <c r="M111" s="132" t="str">
        <f t="shared" si="40"/>
        <v xml:space="preserve"> </v>
      </c>
      <c r="N111" s="132" t="str">
        <f t="shared" si="41"/>
        <v xml:space="preserve"> </v>
      </c>
      <c r="O111" s="132" t="str">
        <f t="shared" si="42"/>
        <v xml:space="preserve"> </v>
      </c>
      <c r="P111" s="132" t="str">
        <f t="shared" si="43"/>
        <v xml:space="preserve"> </v>
      </c>
      <c r="Q111" s="132">
        <f t="shared" si="44"/>
        <v>6.6449999999999999E-3</v>
      </c>
      <c r="R111" s="132">
        <f t="shared" si="45"/>
        <v>3.4775E-2</v>
      </c>
      <c r="S111" s="132">
        <f t="shared" si="46"/>
        <v>3.3603000000000001E-2</v>
      </c>
      <c r="T111" s="132">
        <f t="shared" si="47"/>
        <v>2.8514000000000001E-2</v>
      </c>
      <c r="AG111" s="130">
        <f t="shared" si="48"/>
        <v>2010</v>
      </c>
      <c r="AH111" s="130">
        <f t="shared" si="49"/>
        <v>2</v>
      </c>
      <c r="AI111" s="130">
        <f t="shared" si="50"/>
        <v>26</v>
      </c>
      <c r="AJ111" s="131">
        <f t="shared" si="51"/>
        <v>40235</v>
      </c>
    </row>
    <row r="112" spans="1:36" x14ac:dyDescent="0.2">
      <c r="A112" s="130">
        <v>25320</v>
      </c>
      <c r="B112" s="130">
        <v>20100331</v>
      </c>
      <c r="C112" s="130" t="s">
        <v>213</v>
      </c>
      <c r="D112" s="130" t="s">
        <v>212</v>
      </c>
      <c r="E112" s="130">
        <v>13442910</v>
      </c>
      <c r="F112" s="130">
        <v>0.27500000000000002</v>
      </c>
      <c r="G112" s="130">
        <v>35.35</v>
      </c>
      <c r="H112" s="130">
        <v>6.8857000000000002E-2</v>
      </c>
      <c r="I112" s="130">
        <v>6.3605999999999996E-2</v>
      </c>
      <c r="J112" s="130">
        <v>6.9273000000000001E-2</v>
      </c>
      <c r="K112" s="130">
        <v>5.8796000000000001E-2</v>
      </c>
      <c r="L112" s="131">
        <f t="shared" si="39"/>
        <v>40268</v>
      </c>
      <c r="M112" s="132" t="str">
        <f t="shared" si="40"/>
        <v xml:space="preserve"> </v>
      </c>
      <c r="N112" s="132" t="str">
        <f t="shared" si="41"/>
        <v xml:space="preserve"> </v>
      </c>
      <c r="O112" s="132" t="str">
        <f t="shared" si="42"/>
        <v xml:space="preserve"> </v>
      </c>
      <c r="P112" s="132" t="str">
        <f t="shared" si="43"/>
        <v xml:space="preserve"> </v>
      </c>
      <c r="Q112" s="132">
        <f t="shared" si="44"/>
        <v>6.8857000000000002E-2</v>
      </c>
      <c r="R112" s="132">
        <f t="shared" si="45"/>
        <v>6.3605999999999996E-2</v>
      </c>
      <c r="S112" s="132">
        <f t="shared" si="46"/>
        <v>6.9273000000000001E-2</v>
      </c>
      <c r="T112" s="132">
        <f t="shared" si="47"/>
        <v>5.8796000000000001E-2</v>
      </c>
      <c r="AG112" s="130">
        <f t="shared" si="48"/>
        <v>2010</v>
      </c>
      <c r="AH112" s="130">
        <f t="shared" si="49"/>
        <v>3</v>
      </c>
      <c r="AI112" s="130">
        <f t="shared" si="50"/>
        <v>31</v>
      </c>
      <c r="AJ112" s="131">
        <f t="shared" si="51"/>
        <v>40268</v>
      </c>
    </row>
    <row r="113" spans="1:36" x14ac:dyDescent="0.2">
      <c r="A113" s="130">
        <v>25320</v>
      </c>
      <c r="B113" s="130">
        <v>20100430</v>
      </c>
      <c r="C113" s="130" t="s">
        <v>213</v>
      </c>
      <c r="D113" s="130" t="s">
        <v>212</v>
      </c>
      <c r="E113" s="130">
        <v>13442910</v>
      </c>
      <c r="G113" s="130">
        <v>35.86</v>
      </c>
      <c r="H113" s="130">
        <v>1.4427000000000001E-2</v>
      </c>
      <c r="I113" s="130">
        <v>2.0042999999999998E-2</v>
      </c>
      <c r="J113" s="130">
        <v>5.7837E-2</v>
      </c>
      <c r="K113" s="130">
        <v>1.4759E-2</v>
      </c>
      <c r="L113" s="131">
        <f t="shared" si="39"/>
        <v>40298</v>
      </c>
      <c r="M113" s="132" t="str">
        <f t="shared" si="40"/>
        <v xml:space="preserve"> </v>
      </c>
      <c r="N113" s="132" t="str">
        <f t="shared" si="41"/>
        <v xml:space="preserve"> </v>
      </c>
      <c r="O113" s="132" t="str">
        <f t="shared" si="42"/>
        <v xml:space="preserve"> </v>
      </c>
      <c r="P113" s="132" t="str">
        <f t="shared" si="43"/>
        <v xml:space="preserve"> </v>
      </c>
      <c r="Q113" s="132">
        <f t="shared" si="44"/>
        <v>1.4427000000000001E-2</v>
      </c>
      <c r="R113" s="132">
        <f t="shared" si="45"/>
        <v>2.0042999999999998E-2</v>
      </c>
      <c r="S113" s="132">
        <f t="shared" si="46"/>
        <v>5.7837E-2</v>
      </c>
      <c r="T113" s="132">
        <f t="shared" si="47"/>
        <v>1.4759E-2</v>
      </c>
      <c r="AG113" s="130">
        <f t="shared" si="48"/>
        <v>2010</v>
      </c>
      <c r="AH113" s="130">
        <f t="shared" si="49"/>
        <v>4</v>
      </c>
      <c r="AI113" s="130">
        <f t="shared" si="50"/>
        <v>30</v>
      </c>
      <c r="AJ113" s="131">
        <f t="shared" si="51"/>
        <v>40298</v>
      </c>
    </row>
    <row r="114" spans="1:36" x14ac:dyDescent="0.2">
      <c r="A114" s="130">
        <v>25320</v>
      </c>
      <c r="B114" s="130">
        <v>20100528</v>
      </c>
      <c r="C114" s="130" t="s">
        <v>213</v>
      </c>
      <c r="D114" s="130" t="s">
        <v>212</v>
      </c>
      <c r="E114" s="130">
        <v>13442910</v>
      </c>
      <c r="G114" s="130">
        <v>35.81</v>
      </c>
      <c r="H114" s="130">
        <v>-1.3940000000000001E-3</v>
      </c>
      <c r="I114" s="130">
        <v>-7.9136999999999999E-2</v>
      </c>
      <c r="J114" s="130">
        <v>-7.6962000000000003E-2</v>
      </c>
      <c r="K114" s="130">
        <v>-8.1975999999999993E-2</v>
      </c>
      <c r="L114" s="131">
        <f t="shared" si="39"/>
        <v>40326</v>
      </c>
      <c r="M114" s="132" t="str">
        <f t="shared" si="40"/>
        <v xml:space="preserve"> </v>
      </c>
      <c r="N114" s="132" t="str">
        <f t="shared" si="41"/>
        <v xml:space="preserve"> </v>
      </c>
      <c r="O114" s="132" t="str">
        <f t="shared" si="42"/>
        <v xml:space="preserve"> </v>
      </c>
      <c r="P114" s="132" t="str">
        <f t="shared" si="43"/>
        <v xml:space="preserve"> </v>
      </c>
      <c r="Q114" s="132">
        <f t="shared" si="44"/>
        <v>-1.3940000000000001E-3</v>
      </c>
      <c r="R114" s="132">
        <f t="shared" si="45"/>
        <v>-7.9136999999999999E-2</v>
      </c>
      <c r="S114" s="132">
        <f t="shared" si="46"/>
        <v>-7.6962000000000003E-2</v>
      </c>
      <c r="T114" s="132">
        <f t="shared" si="47"/>
        <v>-8.1975999999999993E-2</v>
      </c>
      <c r="AG114" s="130">
        <f t="shared" si="48"/>
        <v>2010</v>
      </c>
      <c r="AH114" s="130">
        <f t="shared" si="49"/>
        <v>5</v>
      </c>
      <c r="AI114" s="130">
        <f t="shared" si="50"/>
        <v>28</v>
      </c>
      <c r="AJ114" s="131">
        <f t="shared" si="51"/>
        <v>40326</v>
      </c>
    </row>
    <row r="115" spans="1:36" x14ac:dyDescent="0.2">
      <c r="A115" s="130">
        <v>25320</v>
      </c>
      <c r="B115" s="130">
        <v>20100630</v>
      </c>
      <c r="C115" s="130" t="s">
        <v>213</v>
      </c>
      <c r="D115" s="130" t="s">
        <v>212</v>
      </c>
      <c r="E115" s="130">
        <v>13442910</v>
      </c>
      <c r="G115" s="130">
        <v>35.83</v>
      </c>
      <c r="H115" s="130">
        <v>5.5900000000000004E-4</v>
      </c>
      <c r="I115" s="130">
        <v>-5.0716999999999998E-2</v>
      </c>
      <c r="J115" s="130">
        <v>-5.6666000000000001E-2</v>
      </c>
      <c r="K115" s="130">
        <v>-5.3881999999999999E-2</v>
      </c>
      <c r="L115" s="131">
        <f t="shared" si="39"/>
        <v>40359</v>
      </c>
      <c r="M115" s="132" t="str">
        <f t="shared" si="40"/>
        <v xml:space="preserve"> </v>
      </c>
      <c r="N115" s="132" t="str">
        <f t="shared" si="41"/>
        <v xml:space="preserve"> </v>
      </c>
      <c r="O115" s="132" t="str">
        <f t="shared" si="42"/>
        <v xml:space="preserve"> </v>
      </c>
      <c r="P115" s="132" t="str">
        <f t="shared" si="43"/>
        <v xml:space="preserve"> </v>
      </c>
      <c r="Q115" s="132">
        <f t="shared" si="44"/>
        <v>5.5900000000000004E-4</v>
      </c>
      <c r="R115" s="132">
        <f t="shared" si="45"/>
        <v>-5.0716999999999998E-2</v>
      </c>
      <c r="S115" s="132">
        <f t="shared" si="46"/>
        <v>-5.6666000000000001E-2</v>
      </c>
      <c r="T115" s="132">
        <f t="shared" si="47"/>
        <v>-5.3881999999999999E-2</v>
      </c>
      <c r="AG115" s="130">
        <f t="shared" si="48"/>
        <v>2010</v>
      </c>
      <c r="AH115" s="130">
        <f t="shared" si="49"/>
        <v>6</v>
      </c>
      <c r="AI115" s="130">
        <f t="shared" si="50"/>
        <v>30</v>
      </c>
      <c r="AJ115" s="131">
        <f t="shared" si="51"/>
        <v>40359</v>
      </c>
    </row>
    <row r="116" spans="1:36" x14ac:dyDescent="0.2">
      <c r="A116" s="130">
        <v>25320</v>
      </c>
      <c r="B116" s="130">
        <v>20100730</v>
      </c>
      <c r="C116" s="130" t="s">
        <v>213</v>
      </c>
      <c r="D116" s="130" t="s">
        <v>212</v>
      </c>
      <c r="E116" s="130">
        <v>13442910</v>
      </c>
      <c r="F116" s="130">
        <v>0.27500000000000002</v>
      </c>
      <c r="G116" s="130">
        <v>35.9</v>
      </c>
      <c r="H116" s="130">
        <v>9.6290000000000004E-3</v>
      </c>
      <c r="I116" s="130">
        <v>7.0292999999999994E-2</v>
      </c>
      <c r="J116" s="130">
        <v>5.9957999999999997E-2</v>
      </c>
      <c r="K116" s="130">
        <v>6.8778000000000006E-2</v>
      </c>
      <c r="L116" s="131">
        <f t="shared" si="39"/>
        <v>40389</v>
      </c>
      <c r="M116" s="132" t="str">
        <f t="shared" si="40"/>
        <v xml:space="preserve"> </v>
      </c>
      <c r="N116" s="132" t="str">
        <f t="shared" si="41"/>
        <v xml:space="preserve"> </v>
      </c>
      <c r="O116" s="132" t="str">
        <f t="shared" si="42"/>
        <v xml:space="preserve"> </v>
      </c>
      <c r="P116" s="132" t="str">
        <f t="shared" si="43"/>
        <v xml:space="preserve"> </v>
      </c>
      <c r="Q116" s="132">
        <f t="shared" si="44"/>
        <v>9.6290000000000004E-3</v>
      </c>
      <c r="R116" s="132">
        <f t="shared" si="45"/>
        <v>7.0292999999999994E-2</v>
      </c>
      <c r="S116" s="132">
        <f t="shared" si="46"/>
        <v>5.9957999999999997E-2</v>
      </c>
      <c r="T116" s="132">
        <f t="shared" si="47"/>
        <v>6.8778000000000006E-2</v>
      </c>
      <c r="AG116" s="130">
        <f t="shared" si="48"/>
        <v>2010</v>
      </c>
      <c r="AH116" s="130">
        <f t="shared" si="49"/>
        <v>7</v>
      </c>
      <c r="AI116" s="130">
        <f t="shared" si="50"/>
        <v>30</v>
      </c>
      <c r="AJ116" s="131">
        <f t="shared" si="51"/>
        <v>40389</v>
      </c>
    </row>
    <row r="117" spans="1:36" x14ac:dyDescent="0.2">
      <c r="A117" s="130">
        <v>25320</v>
      </c>
      <c r="B117" s="130">
        <v>20100831</v>
      </c>
      <c r="C117" s="130" t="s">
        <v>213</v>
      </c>
      <c r="D117" s="130" t="s">
        <v>212</v>
      </c>
      <c r="E117" s="130">
        <v>13442910</v>
      </c>
      <c r="G117" s="130">
        <v>37.26</v>
      </c>
      <c r="H117" s="130">
        <v>3.7883E-2</v>
      </c>
      <c r="I117" s="130">
        <v>-4.2812999999999997E-2</v>
      </c>
      <c r="J117" s="130">
        <v>-4.7592000000000002E-2</v>
      </c>
      <c r="K117" s="130">
        <v>-4.7448999999999998E-2</v>
      </c>
      <c r="L117" s="131">
        <f t="shared" si="39"/>
        <v>40421</v>
      </c>
      <c r="M117" s="132" t="str">
        <f t="shared" si="40"/>
        <v xml:space="preserve"> </v>
      </c>
      <c r="N117" s="132" t="str">
        <f t="shared" si="41"/>
        <v xml:space="preserve"> </v>
      </c>
      <c r="O117" s="132" t="str">
        <f t="shared" si="42"/>
        <v xml:space="preserve"> </v>
      </c>
      <c r="P117" s="132" t="str">
        <f t="shared" si="43"/>
        <v xml:space="preserve"> </v>
      </c>
      <c r="Q117" s="132">
        <f t="shared" si="44"/>
        <v>3.7883E-2</v>
      </c>
      <c r="R117" s="132">
        <f t="shared" si="45"/>
        <v>-4.2812999999999997E-2</v>
      </c>
      <c r="S117" s="132">
        <f t="shared" si="46"/>
        <v>-4.7592000000000002E-2</v>
      </c>
      <c r="T117" s="132">
        <f t="shared" si="47"/>
        <v>-4.7448999999999998E-2</v>
      </c>
      <c r="AG117" s="130">
        <f t="shared" si="48"/>
        <v>2010</v>
      </c>
      <c r="AH117" s="130">
        <f t="shared" si="49"/>
        <v>8</v>
      </c>
      <c r="AI117" s="130">
        <f t="shared" si="50"/>
        <v>31</v>
      </c>
      <c r="AJ117" s="131">
        <f t="shared" si="51"/>
        <v>40421</v>
      </c>
    </row>
    <row r="118" spans="1:36" x14ac:dyDescent="0.2">
      <c r="A118" s="130">
        <v>25320</v>
      </c>
      <c r="B118" s="130">
        <v>20100930</v>
      </c>
      <c r="C118" s="130" t="s">
        <v>213</v>
      </c>
      <c r="D118" s="130" t="s">
        <v>212</v>
      </c>
      <c r="E118" s="130">
        <v>13442910</v>
      </c>
      <c r="G118" s="130">
        <v>35.75</v>
      </c>
      <c r="H118" s="130">
        <v>-4.0526E-2</v>
      </c>
      <c r="I118" s="130">
        <v>9.1517000000000001E-2</v>
      </c>
      <c r="J118" s="130">
        <v>9.6374000000000001E-2</v>
      </c>
      <c r="K118" s="130">
        <v>8.7551000000000004E-2</v>
      </c>
      <c r="L118" s="131">
        <f t="shared" si="39"/>
        <v>40451</v>
      </c>
      <c r="M118" s="132" t="str">
        <f t="shared" si="40"/>
        <v xml:space="preserve"> </v>
      </c>
      <c r="N118" s="132" t="str">
        <f t="shared" si="41"/>
        <v xml:space="preserve"> </v>
      </c>
      <c r="O118" s="132" t="str">
        <f t="shared" si="42"/>
        <v xml:space="preserve"> </v>
      </c>
      <c r="P118" s="132" t="str">
        <f t="shared" si="43"/>
        <v xml:space="preserve"> </v>
      </c>
      <c r="Q118" s="132">
        <f t="shared" si="44"/>
        <v>-4.0526E-2</v>
      </c>
      <c r="R118" s="132">
        <f t="shared" si="45"/>
        <v>9.1517000000000001E-2</v>
      </c>
      <c r="S118" s="132">
        <f t="shared" si="46"/>
        <v>9.6374000000000001E-2</v>
      </c>
      <c r="T118" s="132">
        <f t="shared" si="47"/>
        <v>8.7551000000000004E-2</v>
      </c>
      <c r="AG118" s="130">
        <f t="shared" si="48"/>
        <v>2010</v>
      </c>
      <c r="AH118" s="130">
        <f t="shared" si="49"/>
        <v>9</v>
      </c>
      <c r="AI118" s="130">
        <f t="shared" si="50"/>
        <v>30</v>
      </c>
      <c r="AJ118" s="131">
        <f t="shared" si="51"/>
        <v>40451</v>
      </c>
    </row>
    <row r="119" spans="1:36" x14ac:dyDescent="0.2">
      <c r="A119" s="130">
        <v>25320</v>
      </c>
      <c r="B119" s="130">
        <v>20101029</v>
      </c>
      <c r="C119" s="130" t="s">
        <v>213</v>
      </c>
      <c r="D119" s="130" t="s">
        <v>212</v>
      </c>
      <c r="E119" s="130">
        <v>13442910</v>
      </c>
      <c r="F119" s="130">
        <v>0.27500000000000002</v>
      </c>
      <c r="G119" s="130">
        <v>36.25</v>
      </c>
      <c r="H119" s="130">
        <v>2.1677999999999999E-2</v>
      </c>
      <c r="I119" s="130">
        <v>3.8531000000000003E-2</v>
      </c>
      <c r="J119" s="130">
        <v>4.0681000000000002E-2</v>
      </c>
      <c r="K119" s="130">
        <v>3.6856E-2</v>
      </c>
      <c r="L119" s="131">
        <f t="shared" si="39"/>
        <v>40480</v>
      </c>
      <c r="M119" s="132" t="str">
        <f t="shared" si="40"/>
        <v xml:space="preserve"> </v>
      </c>
      <c r="N119" s="132" t="str">
        <f t="shared" si="41"/>
        <v xml:space="preserve"> </v>
      </c>
      <c r="O119" s="132" t="str">
        <f t="shared" si="42"/>
        <v xml:space="preserve"> </v>
      </c>
      <c r="P119" s="132" t="str">
        <f t="shared" si="43"/>
        <v xml:space="preserve"> </v>
      </c>
      <c r="Q119" s="132">
        <f t="shared" si="44"/>
        <v>2.1677999999999999E-2</v>
      </c>
      <c r="R119" s="132">
        <f t="shared" si="45"/>
        <v>3.8531000000000003E-2</v>
      </c>
      <c r="S119" s="132">
        <f t="shared" si="46"/>
        <v>4.0681000000000002E-2</v>
      </c>
      <c r="T119" s="132">
        <f t="shared" si="47"/>
        <v>3.6856E-2</v>
      </c>
      <c r="AG119" s="130">
        <f t="shared" si="48"/>
        <v>2010</v>
      </c>
      <c r="AH119" s="130">
        <f t="shared" si="49"/>
        <v>10</v>
      </c>
      <c r="AI119" s="130">
        <f t="shared" si="50"/>
        <v>29</v>
      </c>
      <c r="AJ119" s="131">
        <f t="shared" si="51"/>
        <v>40480</v>
      </c>
    </row>
    <row r="120" spans="1:36" x14ac:dyDescent="0.2">
      <c r="A120" s="130">
        <v>25320</v>
      </c>
      <c r="B120" s="130">
        <v>20101130</v>
      </c>
      <c r="C120" s="130" t="s">
        <v>213</v>
      </c>
      <c r="D120" s="130" t="s">
        <v>212</v>
      </c>
      <c r="E120" s="130">
        <v>13442910</v>
      </c>
      <c r="G120" s="130">
        <v>33.9</v>
      </c>
      <c r="H120" s="130">
        <v>-6.4827999999999997E-2</v>
      </c>
      <c r="I120" s="130">
        <v>5.1070000000000004E-3</v>
      </c>
      <c r="J120" s="130">
        <v>1.0662E-2</v>
      </c>
      <c r="K120" s="130">
        <v>-2.2899999999999999E-3</v>
      </c>
      <c r="L120" s="131">
        <f t="shared" si="39"/>
        <v>40512</v>
      </c>
      <c r="M120" s="132" t="str">
        <f t="shared" si="40"/>
        <v xml:space="preserve"> </v>
      </c>
      <c r="N120" s="132" t="str">
        <f t="shared" si="41"/>
        <v xml:space="preserve"> </v>
      </c>
      <c r="O120" s="132" t="str">
        <f t="shared" si="42"/>
        <v xml:space="preserve"> </v>
      </c>
      <c r="P120" s="132" t="str">
        <f t="shared" si="43"/>
        <v xml:space="preserve"> </v>
      </c>
      <c r="Q120" s="132">
        <f t="shared" si="44"/>
        <v>-6.4827999999999997E-2</v>
      </c>
      <c r="R120" s="132">
        <f t="shared" si="45"/>
        <v>5.1070000000000004E-3</v>
      </c>
      <c r="S120" s="132">
        <f t="shared" si="46"/>
        <v>1.0662E-2</v>
      </c>
      <c r="T120" s="132">
        <f t="shared" si="47"/>
        <v>-2.2899999999999999E-3</v>
      </c>
      <c r="AG120" s="130">
        <f t="shared" si="48"/>
        <v>2010</v>
      </c>
      <c r="AH120" s="130">
        <f t="shared" si="49"/>
        <v>11</v>
      </c>
      <c r="AI120" s="130">
        <f t="shared" si="50"/>
        <v>30</v>
      </c>
      <c r="AJ120" s="131">
        <f t="shared" si="51"/>
        <v>40512</v>
      </c>
    </row>
    <row r="121" spans="1:36" x14ac:dyDescent="0.2">
      <c r="A121" s="130">
        <v>25320</v>
      </c>
      <c r="B121" s="130">
        <v>20101231</v>
      </c>
      <c r="C121" s="130" t="s">
        <v>213</v>
      </c>
      <c r="D121" s="130" t="s">
        <v>212</v>
      </c>
      <c r="E121" s="130">
        <v>13442910</v>
      </c>
      <c r="F121" s="130">
        <v>0.28999999999999998</v>
      </c>
      <c r="G121" s="130">
        <v>34.75</v>
      </c>
      <c r="H121" s="130">
        <v>3.3627999999999998E-2</v>
      </c>
      <c r="I121" s="130">
        <v>6.7150000000000001E-2</v>
      </c>
      <c r="J121" s="130">
        <v>6.8774000000000002E-2</v>
      </c>
      <c r="K121" s="130">
        <v>6.5299999999999997E-2</v>
      </c>
      <c r="L121" s="131">
        <f t="shared" si="39"/>
        <v>40543</v>
      </c>
      <c r="M121" s="132" t="str">
        <f t="shared" si="40"/>
        <v xml:space="preserve"> </v>
      </c>
      <c r="N121" s="132" t="str">
        <f t="shared" si="41"/>
        <v xml:space="preserve"> </v>
      </c>
      <c r="O121" s="132" t="str">
        <f t="shared" si="42"/>
        <v xml:space="preserve"> </v>
      </c>
      <c r="P121" s="132" t="str">
        <f t="shared" si="43"/>
        <v xml:space="preserve"> </v>
      </c>
      <c r="Q121" s="132">
        <f t="shared" si="44"/>
        <v>3.3627999999999998E-2</v>
      </c>
      <c r="R121" s="132">
        <f t="shared" si="45"/>
        <v>6.7150000000000001E-2</v>
      </c>
      <c r="S121" s="132">
        <f t="shared" si="46"/>
        <v>6.8774000000000002E-2</v>
      </c>
      <c r="T121" s="132">
        <f t="shared" si="47"/>
        <v>6.5299999999999997E-2</v>
      </c>
      <c r="AG121" s="130">
        <f t="shared" si="48"/>
        <v>2010</v>
      </c>
      <c r="AH121" s="130">
        <f t="shared" si="49"/>
        <v>12</v>
      </c>
      <c r="AI121" s="130">
        <f t="shared" si="50"/>
        <v>31</v>
      </c>
      <c r="AJ121" s="131">
        <f t="shared" si="51"/>
        <v>40543</v>
      </c>
    </row>
    <row r="122" spans="1:36" x14ac:dyDescent="0.2">
      <c r="A122" s="130">
        <v>25320</v>
      </c>
      <c r="B122" s="130">
        <v>20110131</v>
      </c>
      <c r="C122" s="130" t="s">
        <v>213</v>
      </c>
      <c r="D122" s="130" t="s">
        <v>212</v>
      </c>
      <c r="E122" s="130">
        <v>13442910</v>
      </c>
      <c r="G122" s="130">
        <v>34.14</v>
      </c>
      <c r="H122" s="130">
        <v>-1.7554E-2</v>
      </c>
      <c r="I122" s="130">
        <v>1.9155999999999999E-2</v>
      </c>
      <c r="J122" s="130">
        <v>1.4411999999999999E-2</v>
      </c>
      <c r="K122" s="130">
        <v>2.2645999999999999E-2</v>
      </c>
      <c r="L122" s="131">
        <f t="shared" si="39"/>
        <v>40574</v>
      </c>
      <c r="M122" s="132" t="str">
        <f t="shared" si="40"/>
        <v xml:space="preserve"> </v>
      </c>
      <c r="N122" s="132" t="str">
        <f t="shared" si="41"/>
        <v xml:space="preserve"> </v>
      </c>
      <c r="O122" s="132" t="str">
        <f t="shared" si="42"/>
        <v xml:space="preserve"> </v>
      </c>
      <c r="P122" s="132" t="str">
        <f t="shared" si="43"/>
        <v xml:space="preserve"> </v>
      </c>
      <c r="Q122" s="132">
        <f t="shared" si="44"/>
        <v>-1.7554E-2</v>
      </c>
      <c r="R122" s="132">
        <f t="shared" si="45"/>
        <v>1.9155999999999999E-2</v>
      </c>
      <c r="S122" s="132">
        <f t="shared" si="46"/>
        <v>1.4411999999999999E-2</v>
      </c>
      <c r="T122" s="132">
        <f t="shared" si="47"/>
        <v>2.2645999999999999E-2</v>
      </c>
      <c r="AG122" s="130">
        <f t="shared" si="48"/>
        <v>2011</v>
      </c>
      <c r="AH122" s="130">
        <f t="shared" si="49"/>
        <v>1</v>
      </c>
      <c r="AI122" s="130">
        <f t="shared" si="50"/>
        <v>31</v>
      </c>
      <c r="AJ122" s="131">
        <f t="shared" si="51"/>
        <v>40574</v>
      </c>
    </row>
    <row r="123" spans="1:36" x14ac:dyDescent="0.2">
      <c r="A123" s="130">
        <v>25320</v>
      </c>
      <c r="B123" s="130">
        <v>20110228</v>
      </c>
      <c r="C123" s="130" t="s">
        <v>213</v>
      </c>
      <c r="D123" s="130" t="s">
        <v>212</v>
      </c>
      <c r="E123" s="130">
        <v>13442910</v>
      </c>
      <c r="G123" s="130">
        <v>33.659999999999997</v>
      </c>
      <c r="H123" s="130">
        <v>-1.406E-2</v>
      </c>
      <c r="I123" s="130">
        <v>3.8164999999999998E-2</v>
      </c>
      <c r="J123" s="130">
        <v>3.7035999999999999E-2</v>
      </c>
      <c r="K123" s="130">
        <v>3.1956999999999999E-2</v>
      </c>
      <c r="L123" s="131">
        <f t="shared" si="39"/>
        <v>40602</v>
      </c>
      <c r="M123" s="132" t="str">
        <f t="shared" si="40"/>
        <v xml:space="preserve"> </v>
      </c>
      <c r="N123" s="132" t="str">
        <f t="shared" si="41"/>
        <v xml:space="preserve"> </v>
      </c>
      <c r="O123" s="132" t="str">
        <f t="shared" si="42"/>
        <v xml:space="preserve"> </v>
      </c>
      <c r="P123" s="132" t="str">
        <f t="shared" si="43"/>
        <v xml:space="preserve"> </v>
      </c>
      <c r="Q123" s="132">
        <f t="shared" si="44"/>
        <v>-1.406E-2</v>
      </c>
      <c r="R123" s="132">
        <f t="shared" si="45"/>
        <v>3.8164999999999998E-2</v>
      </c>
      <c r="S123" s="132">
        <f t="shared" si="46"/>
        <v>3.7035999999999999E-2</v>
      </c>
      <c r="T123" s="132">
        <f t="shared" si="47"/>
        <v>3.1956999999999999E-2</v>
      </c>
      <c r="AG123" s="130">
        <f t="shared" si="48"/>
        <v>2011</v>
      </c>
      <c r="AH123" s="130">
        <f t="shared" si="49"/>
        <v>2</v>
      </c>
      <c r="AI123" s="130">
        <f t="shared" si="50"/>
        <v>28</v>
      </c>
      <c r="AJ123" s="131">
        <f t="shared" si="51"/>
        <v>40602</v>
      </c>
    </row>
    <row r="124" spans="1:36" x14ac:dyDescent="0.2">
      <c r="A124" s="130">
        <v>25320</v>
      </c>
      <c r="B124" s="130">
        <v>20110331</v>
      </c>
      <c r="C124" s="130" t="s">
        <v>213</v>
      </c>
      <c r="D124" s="130" t="s">
        <v>212</v>
      </c>
      <c r="E124" s="130">
        <v>13442910</v>
      </c>
      <c r="G124" s="130">
        <v>33.11</v>
      </c>
      <c r="H124" s="130">
        <v>-1.634E-2</v>
      </c>
      <c r="I124" s="130">
        <v>3.3660000000000001E-3</v>
      </c>
      <c r="J124" s="130">
        <v>8.6049999999999998E-3</v>
      </c>
      <c r="K124" s="130">
        <v>-1.047E-3</v>
      </c>
      <c r="L124" s="131">
        <f t="shared" si="39"/>
        <v>40633</v>
      </c>
      <c r="M124" s="132" t="str">
        <f t="shared" si="40"/>
        <v xml:space="preserve"> </v>
      </c>
      <c r="N124" s="132" t="str">
        <f t="shared" si="41"/>
        <v xml:space="preserve"> </v>
      </c>
      <c r="O124" s="132" t="str">
        <f t="shared" si="42"/>
        <v xml:space="preserve"> </v>
      </c>
      <c r="P124" s="132" t="str">
        <f t="shared" si="43"/>
        <v xml:space="preserve"> </v>
      </c>
      <c r="Q124" s="132">
        <f t="shared" si="44"/>
        <v>-1.634E-2</v>
      </c>
      <c r="R124" s="132">
        <f t="shared" si="45"/>
        <v>3.3660000000000001E-3</v>
      </c>
      <c r="S124" s="132">
        <f t="shared" si="46"/>
        <v>8.6049999999999998E-3</v>
      </c>
      <c r="T124" s="132">
        <f t="shared" si="47"/>
        <v>-1.047E-3</v>
      </c>
      <c r="AG124" s="130">
        <f t="shared" si="48"/>
        <v>2011</v>
      </c>
      <c r="AH124" s="130">
        <f t="shared" si="49"/>
        <v>3</v>
      </c>
      <c r="AI124" s="130">
        <f t="shared" si="50"/>
        <v>31</v>
      </c>
      <c r="AJ124" s="131">
        <f t="shared" si="51"/>
        <v>40633</v>
      </c>
    </row>
    <row r="125" spans="1:36" x14ac:dyDescent="0.2">
      <c r="A125" s="130">
        <v>25320</v>
      </c>
      <c r="B125" s="130">
        <v>20110429</v>
      </c>
      <c r="C125" s="130" t="s">
        <v>213</v>
      </c>
      <c r="D125" s="130" t="s">
        <v>212</v>
      </c>
      <c r="E125" s="130">
        <v>13442910</v>
      </c>
      <c r="F125" s="130">
        <v>0.28999999999999998</v>
      </c>
      <c r="G125" s="130">
        <v>33.590000000000003</v>
      </c>
      <c r="H125" s="130">
        <v>2.3255999999999999E-2</v>
      </c>
      <c r="I125" s="130">
        <v>2.8688000000000002E-2</v>
      </c>
      <c r="J125" s="130">
        <v>1.9203000000000001E-2</v>
      </c>
      <c r="K125" s="130">
        <v>2.8494999999999999E-2</v>
      </c>
      <c r="L125" s="131">
        <f t="shared" si="39"/>
        <v>40662</v>
      </c>
      <c r="M125" s="132" t="str">
        <f t="shared" si="40"/>
        <v xml:space="preserve"> </v>
      </c>
      <c r="N125" s="132" t="str">
        <f t="shared" si="41"/>
        <v xml:space="preserve"> </v>
      </c>
      <c r="O125" s="132" t="str">
        <f t="shared" si="42"/>
        <v xml:space="preserve"> </v>
      </c>
      <c r="P125" s="132" t="str">
        <f t="shared" si="43"/>
        <v xml:space="preserve"> </v>
      </c>
      <c r="Q125" s="132">
        <f t="shared" si="44"/>
        <v>2.3255999999999999E-2</v>
      </c>
      <c r="R125" s="132">
        <f t="shared" si="45"/>
        <v>2.8688000000000002E-2</v>
      </c>
      <c r="S125" s="132">
        <f t="shared" si="46"/>
        <v>1.9203000000000001E-2</v>
      </c>
      <c r="T125" s="132">
        <f t="shared" si="47"/>
        <v>2.8494999999999999E-2</v>
      </c>
      <c r="AG125" s="130">
        <f t="shared" si="48"/>
        <v>2011</v>
      </c>
      <c r="AH125" s="130">
        <f t="shared" si="49"/>
        <v>4</v>
      </c>
      <c r="AI125" s="130">
        <f t="shared" si="50"/>
        <v>29</v>
      </c>
      <c r="AJ125" s="131">
        <f t="shared" si="51"/>
        <v>40662</v>
      </c>
    </row>
    <row r="126" spans="1:36" x14ac:dyDescent="0.2">
      <c r="A126" s="130">
        <v>25320</v>
      </c>
      <c r="B126" s="130">
        <v>20110531</v>
      </c>
      <c r="C126" s="130" t="s">
        <v>213</v>
      </c>
      <c r="D126" s="130" t="s">
        <v>212</v>
      </c>
      <c r="E126" s="130">
        <v>13442910</v>
      </c>
      <c r="G126" s="130">
        <v>34.75</v>
      </c>
      <c r="H126" s="130">
        <v>3.4534000000000002E-2</v>
      </c>
      <c r="I126" s="130">
        <v>-1.4935E-2</v>
      </c>
      <c r="J126" s="130">
        <v>-1.8549E-2</v>
      </c>
      <c r="K126" s="130">
        <v>-1.3501000000000001E-2</v>
      </c>
      <c r="L126" s="131">
        <f t="shared" si="39"/>
        <v>40694</v>
      </c>
      <c r="M126" s="132" t="str">
        <f t="shared" si="40"/>
        <v xml:space="preserve"> </v>
      </c>
      <c r="N126" s="132" t="str">
        <f t="shared" si="41"/>
        <v xml:space="preserve"> </v>
      </c>
      <c r="O126" s="132" t="str">
        <f t="shared" si="42"/>
        <v xml:space="preserve"> </v>
      </c>
      <c r="P126" s="132" t="str">
        <f t="shared" si="43"/>
        <v xml:space="preserve"> </v>
      </c>
      <c r="Q126" s="132">
        <f t="shared" si="44"/>
        <v>3.4534000000000002E-2</v>
      </c>
      <c r="R126" s="132">
        <f t="shared" si="45"/>
        <v>-1.4935E-2</v>
      </c>
      <c r="S126" s="132">
        <f t="shared" si="46"/>
        <v>-1.8549E-2</v>
      </c>
      <c r="T126" s="132">
        <f t="shared" si="47"/>
        <v>-1.3501000000000001E-2</v>
      </c>
      <c r="AG126" s="130">
        <f t="shared" si="48"/>
        <v>2011</v>
      </c>
      <c r="AH126" s="130">
        <f t="shared" si="49"/>
        <v>5</v>
      </c>
      <c r="AI126" s="130">
        <f t="shared" si="50"/>
        <v>31</v>
      </c>
      <c r="AJ126" s="131">
        <f t="shared" si="51"/>
        <v>40694</v>
      </c>
    </row>
    <row r="127" spans="1:36" x14ac:dyDescent="0.2">
      <c r="A127" s="130">
        <v>25320</v>
      </c>
      <c r="B127" s="130">
        <v>20110630</v>
      </c>
      <c r="C127" s="130" t="s">
        <v>213</v>
      </c>
      <c r="D127" s="130" t="s">
        <v>212</v>
      </c>
      <c r="E127" s="130">
        <v>13442910</v>
      </c>
      <c r="G127" s="130">
        <v>34.549999999999997</v>
      </c>
      <c r="H127" s="130">
        <v>-5.7549999999999997E-3</v>
      </c>
      <c r="I127" s="130">
        <v>-1.8395000000000002E-2</v>
      </c>
      <c r="J127" s="130">
        <v>-2.4105999999999999E-2</v>
      </c>
      <c r="K127" s="130">
        <v>-1.8258E-2</v>
      </c>
      <c r="L127" s="131">
        <f t="shared" si="39"/>
        <v>40724</v>
      </c>
      <c r="M127" s="132" t="str">
        <f t="shared" si="40"/>
        <v xml:space="preserve"> </v>
      </c>
      <c r="N127" s="132" t="str">
        <f t="shared" si="41"/>
        <v xml:space="preserve"> </v>
      </c>
      <c r="O127" s="132" t="str">
        <f t="shared" si="42"/>
        <v xml:space="preserve"> </v>
      </c>
      <c r="P127" s="132" t="str">
        <f t="shared" si="43"/>
        <v xml:space="preserve"> </v>
      </c>
      <c r="Q127" s="132">
        <f t="shared" si="44"/>
        <v>-5.7549999999999997E-3</v>
      </c>
      <c r="R127" s="132">
        <f t="shared" si="45"/>
        <v>-1.8395000000000002E-2</v>
      </c>
      <c r="S127" s="132">
        <f t="shared" si="46"/>
        <v>-2.4105999999999999E-2</v>
      </c>
      <c r="T127" s="132">
        <f t="shared" si="47"/>
        <v>-1.8258E-2</v>
      </c>
      <c r="AG127" s="130">
        <f t="shared" si="48"/>
        <v>2011</v>
      </c>
      <c r="AH127" s="130">
        <f t="shared" si="49"/>
        <v>6</v>
      </c>
      <c r="AI127" s="130">
        <f t="shared" si="50"/>
        <v>30</v>
      </c>
      <c r="AJ127" s="131">
        <f t="shared" si="51"/>
        <v>40724</v>
      </c>
    </row>
    <row r="128" spans="1:36" x14ac:dyDescent="0.2">
      <c r="A128" s="130">
        <v>25320</v>
      </c>
      <c r="B128" s="130">
        <v>20110729</v>
      </c>
      <c r="C128" s="130" t="s">
        <v>213</v>
      </c>
      <c r="D128" s="130" t="s">
        <v>212</v>
      </c>
      <c r="E128" s="130">
        <v>13442910</v>
      </c>
      <c r="F128" s="130">
        <v>0.28999999999999998</v>
      </c>
      <c r="G128" s="130">
        <v>33.049999999999997</v>
      </c>
      <c r="H128" s="130">
        <v>-3.5021999999999998E-2</v>
      </c>
      <c r="I128" s="130">
        <v>-2.247E-2</v>
      </c>
      <c r="J128" s="130">
        <v>-2.1812999999999999E-2</v>
      </c>
      <c r="K128" s="130">
        <v>-2.1474E-2</v>
      </c>
      <c r="L128" s="131">
        <f t="shared" si="39"/>
        <v>40753</v>
      </c>
      <c r="M128" s="132" t="str">
        <f t="shared" si="40"/>
        <v xml:space="preserve"> </v>
      </c>
      <c r="N128" s="132" t="str">
        <f t="shared" si="41"/>
        <v xml:space="preserve"> </v>
      </c>
      <c r="O128" s="132" t="str">
        <f t="shared" si="42"/>
        <v xml:space="preserve"> </v>
      </c>
      <c r="P128" s="132" t="str">
        <f t="shared" si="43"/>
        <v xml:space="preserve"> </v>
      </c>
      <c r="Q128" s="132">
        <f t="shared" si="44"/>
        <v>-3.5021999999999998E-2</v>
      </c>
      <c r="R128" s="132">
        <f t="shared" si="45"/>
        <v>-2.247E-2</v>
      </c>
      <c r="S128" s="132">
        <f t="shared" si="46"/>
        <v>-2.1812999999999999E-2</v>
      </c>
      <c r="T128" s="132">
        <f t="shared" si="47"/>
        <v>-2.1474E-2</v>
      </c>
      <c r="AG128" s="130">
        <f t="shared" si="48"/>
        <v>2011</v>
      </c>
      <c r="AH128" s="130">
        <f t="shared" si="49"/>
        <v>7</v>
      </c>
      <c r="AI128" s="130">
        <f t="shared" si="50"/>
        <v>29</v>
      </c>
      <c r="AJ128" s="131">
        <f t="shared" si="51"/>
        <v>40753</v>
      </c>
    </row>
    <row r="129" spans="1:36" x14ac:dyDescent="0.2">
      <c r="A129" s="130">
        <v>25320</v>
      </c>
      <c r="B129" s="130">
        <v>20110831</v>
      </c>
      <c r="C129" s="130" t="s">
        <v>213</v>
      </c>
      <c r="D129" s="130" t="s">
        <v>212</v>
      </c>
      <c r="E129" s="130">
        <v>13442910</v>
      </c>
      <c r="G129" s="130">
        <v>31.87</v>
      </c>
      <c r="H129" s="130">
        <v>-3.5702999999999999E-2</v>
      </c>
      <c r="I129" s="130">
        <v>-5.7472000000000002E-2</v>
      </c>
      <c r="J129" s="130">
        <v>-7.5715000000000005E-2</v>
      </c>
      <c r="K129" s="130">
        <v>-5.6791000000000001E-2</v>
      </c>
      <c r="L129" s="131">
        <f t="shared" si="39"/>
        <v>40786</v>
      </c>
      <c r="M129" s="132" t="str">
        <f t="shared" si="40"/>
        <v xml:space="preserve"> </v>
      </c>
      <c r="N129" s="132" t="str">
        <f t="shared" si="41"/>
        <v xml:space="preserve"> </v>
      </c>
      <c r="O129" s="132" t="str">
        <f t="shared" si="42"/>
        <v xml:space="preserve"> </v>
      </c>
      <c r="P129" s="132" t="str">
        <f t="shared" si="43"/>
        <v xml:space="preserve"> </v>
      </c>
      <c r="Q129" s="132">
        <f t="shared" si="44"/>
        <v>-3.5702999999999999E-2</v>
      </c>
      <c r="R129" s="132">
        <f t="shared" si="45"/>
        <v>-5.7472000000000002E-2</v>
      </c>
      <c r="S129" s="132">
        <f t="shared" si="46"/>
        <v>-7.5715000000000005E-2</v>
      </c>
      <c r="T129" s="132">
        <f t="shared" si="47"/>
        <v>-5.6791000000000001E-2</v>
      </c>
      <c r="AG129" s="130">
        <f t="shared" si="48"/>
        <v>2011</v>
      </c>
      <c r="AH129" s="130">
        <f t="shared" si="49"/>
        <v>8</v>
      </c>
      <c r="AI129" s="130">
        <f t="shared" si="50"/>
        <v>31</v>
      </c>
      <c r="AJ129" s="131">
        <f t="shared" si="51"/>
        <v>40786</v>
      </c>
    </row>
    <row r="130" spans="1:36" x14ac:dyDescent="0.2">
      <c r="A130" s="130">
        <v>25320</v>
      </c>
      <c r="B130" s="130">
        <v>20110930</v>
      </c>
      <c r="C130" s="130" t="s">
        <v>213</v>
      </c>
      <c r="D130" s="130" t="s">
        <v>212</v>
      </c>
      <c r="E130" s="130">
        <v>13442910</v>
      </c>
      <c r="G130" s="130">
        <v>32.369999999999997</v>
      </c>
      <c r="H130" s="130">
        <v>1.5689000000000002E-2</v>
      </c>
      <c r="I130" s="130">
        <v>-8.4872000000000003E-2</v>
      </c>
      <c r="J130" s="130">
        <v>-0.10092</v>
      </c>
      <c r="K130" s="130">
        <v>-7.1762000000000006E-2</v>
      </c>
      <c r="L130" s="131">
        <f t="shared" ref="L130:L161" si="52">AJ130</f>
        <v>40816</v>
      </c>
      <c r="M130" s="132" t="str">
        <f t="shared" ref="M130:M161" si="53">IF(AND(($V$12-4)&lt;=$L130,($V$13)&gt;=($L130-4)),H130," ")</f>
        <v xml:space="preserve"> </v>
      </c>
      <c r="N130" s="132" t="str">
        <f t="shared" ref="N130:N161" si="54">IF(AND(($V$12-4)&lt;=$L130,($V$13)&gt;=($L130-4)),I130," ")</f>
        <v xml:space="preserve"> </v>
      </c>
      <c r="O130" s="132" t="str">
        <f t="shared" ref="O130:O161" si="55">IF(AND(($V$12-4)&lt;=$L130,($V$13)&gt;=($L130-4)),J130," ")</f>
        <v xml:space="preserve"> </v>
      </c>
      <c r="P130" s="132" t="str">
        <f t="shared" ref="P130:P161" si="56">IF(AND(($V$12-4)&lt;=$L130,($V$13)&gt;=($L130-4)),K130," ")</f>
        <v xml:space="preserve"> </v>
      </c>
      <c r="Q130" s="132">
        <f t="shared" ref="Q130:Q161" si="57">IF(AND(($V$15-4)&lt;=$L130,($V$16)&gt;=($L130-4)),H130," ")</f>
        <v>1.5689000000000002E-2</v>
      </c>
      <c r="R130" s="132">
        <f t="shared" ref="R130:R161" si="58">IF(AND(($V$15-4)&lt;=$L130,($V$16)&gt;=($L130-4)),I130," ")</f>
        <v>-8.4872000000000003E-2</v>
      </c>
      <c r="S130" s="132">
        <f t="shared" ref="S130:S161" si="59">IF(AND(($V$15-4)&lt;=$L130,($V$16)&gt;=($L130-4)),J130," ")</f>
        <v>-0.10092</v>
      </c>
      <c r="T130" s="132">
        <f t="shared" ref="T130:T161" si="60">IF(AND(($V$15-4)&lt;=$L130,($V$16)&gt;=($L130-4)),K130," ")</f>
        <v>-7.1762000000000006E-2</v>
      </c>
      <c r="AG130" s="130">
        <f t="shared" ref="AG130:AG161" si="61">ROUND(B130/10000,0)</f>
        <v>2011</v>
      </c>
      <c r="AH130" s="130">
        <f t="shared" ref="AH130:AH161" si="62">ROUND((B130-(AG130*10000))/100,0)</f>
        <v>9</v>
      </c>
      <c r="AI130" s="130">
        <f t="shared" ref="AI130:AI161" si="63">B130-AG130*10000-AH130*100</f>
        <v>30</v>
      </c>
      <c r="AJ130" s="131">
        <f t="shared" ref="AJ130:AJ161" si="64">DATE(AG130,AH130,AI130)</f>
        <v>40816</v>
      </c>
    </row>
    <row r="131" spans="1:36" x14ac:dyDescent="0.2">
      <c r="A131" s="130">
        <v>25320</v>
      </c>
      <c r="B131" s="130">
        <v>20111031</v>
      </c>
      <c r="C131" s="130" t="s">
        <v>213</v>
      </c>
      <c r="D131" s="130" t="s">
        <v>212</v>
      </c>
      <c r="E131" s="130">
        <v>13442910</v>
      </c>
      <c r="F131" s="130">
        <v>0.28999999999999998</v>
      </c>
      <c r="G131" s="130">
        <v>33.25</v>
      </c>
      <c r="H131" s="130">
        <v>3.6144999999999997E-2</v>
      </c>
      <c r="I131" s="130">
        <v>0.113982</v>
      </c>
      <c r="J131" s="130">
        <v>0.107697</v>
      </c>
      <c r="K131" s="130">
        <v>0.107723</v>
      </c>
      <c r="L131" s="131">
        <f t="shared" si="52"/>
        <v>40847</v>
      </c>
      <c r="M131" s="132" t="str">
        <f t="shared" si="53"/>
        <v xml:space="preserve"> </v>
      </c>
      <c r="N131" s="132" t="str">
        <f t="shared" si="54"/>
        <v xml:space="preserve"> </v>
      </c>
      <c r="O131" s="132" t="str">
        <f t="shared" si="55"/>
        <v xml:space="preserve"> </v>
      </c>
      <c r="P131" s="132" t="str">
        <f t="shared" si="56"/>
        <v xml:space="preserve"> </v>
      </c>
      <c r="Q131" s="132">
        <f t="shared" si="57"/>
        <v>3.6144999999999997E-2</v>
      </c>
      <c r="R131" s="132">
        <f t="shared" si="58"/>
        <v>0.113982</v>
      </c>
      <c r="S131" s="132">
        <f t="shared" si="59"/>
        <v>0.107697</v>
      </c>
      <c r="T131" s="132">
        <f t="shared" si="60"/>
        <v>0.107723</v>
      </c>
      <c r="AG131" s="130">
        <f t="shared" si="61"/>
        <v>2011</v>
      </c>
      <c r="AH131" s="130">
        <f t="shared" si="62"/>
        <v>10</v>
      </c>
      <c r="AI131" s="130">
        <f t="shared" si="63"/>
        <v>31</v>
      </c>
      <c r="AJ131" s="131">
        <f t="shared" si="64"/>
        <v>40847</v>
      </c>
    </row>
    <row r="132" spans="1:36" x14ac:dyDescent="0.2">
      <c r="A132" s="130">
        <v>25320</v>
      </c>
      <c r="B132" s="130">
        <v>20111130</v>
      </c>
      <c r="C132" s="130" t="s">
        <v>213</v>
      </c>
      <c r="D132" s="130" t="s">
        <v>212</v>
      </c>
      <c r="E132" s="130">
        <v>13442910</v>
      </c>
      <c r="G132" s="130">
        <v>32.6</v>
      </c>
      <c r="H132" s="130">
        <v>-1.9549E-2</v>
      </c>
      <c r="I132" s="130">
        <v>-6.2269999999999999E-3</v>
      </c>
      <c r="J132" s="130">
        <v>-2.0645E-2</v>
      </c>
      <c r="K132" s="130">
        <v>-5.0590000000000001E-3</v>
      </c>
      <c r="L132" s="131">
        <f t="shared" si="52"/>
        <v>40877</v>
      </c>
      <c r="M132" s="132" t="str">
        <f t="shared" si="53"/>
        <v xml:space="preserve"> </v>
      </c>
      <c r="N132" s="132" t="str">
        <f t="shared" si="54"/>
        <v xml:space="preserve"> </v>
      </c>
      <c r="O132" s="132" t="str">
        <f t="shared" si="55"/>
        <v xml:space="preserve"> </v>
      </c>
      <c r="P132" s="132" t="str">
        <f t="shared" si="56"/>
        <v xml:space="preserve"> </v>
      </c>
      <c r="Q132" s="132">
        <f t="shared" si="57"/>
        <v>-1.9549E-2</v>
      </c>
      <c r="R132" s="132">
        <f t="shared" si="58"/>
        <v>-6.2269999999999999E-3</v>
      </c>
      <c r="S132" s="132">
        <f t="shared" si="59"/>
        <v>-2.0645E-2</v>
      </c>
      <c r="T132" s="132">
        <f t="shared" si="60"/>
        <v>-5.0590000000000001E-3</v>
      </c>
      <c r="AG132" s="130">
        <f t="shared" si="61"/>
        <v>2011</v>
      </c>
      <c r="AH132" s="130">
        <f t="shared" si="62"/>
        <v>11</v>
      </c>
      <c r="AI132" s="130">
        <f t="shared" si="63"/>
        <v>30</v>
      </c>
      <c r="AJ132" s="131">
        <f t="shared" si="64"/>
        <v>40877</v>
      </c>
    </row>
    <row r="133" spans="1:36" x14ac:dyDescent="0.2">
      <c r="A133" s="130">
        <v>25320</v>
      </c>
      <c r="B133" s="130">
        <v>20111230</v>
      </c>
      <c r="C133" s="130" t="s">
        <v>213</v>
      </c>
      <c r="D133" s="130" t="s">
        <v>212</v>
      </c>
      <c r="E133" s="130">
        <v>13442910</v>
      </c>
      <c r="F133" s="130">
        <v>0.28999999999999998</v>
      </c>
      <c r="G133" s="130">
        <v>33.24</v>
      </c>
      <c r="H133" s="130">
        <v>2.8528000000000001E-2</v>
      </c>
      <c r="I133" s="130">
        <v>3.7030000000000001E-3</v>
      </c>
      <c r="J133" s="130">
        <v>-3.5609999999999999E-3</v>
      </c>
      <c r="K133" s="130">
        <v>8.5330000000000007E-3</v>
      </c>
      <c r="L133" s="131">
        <f t="shared" si="52"/>
        <v>40907</v>
      </c>
      <c r="M133" s="132" t="str">
        <f t="shared" si="53"/>
        <v xml:space="preserve"> </v>
      </c>
      <c r="N133" s="132" t="str">
        <f t="shared" si="54"/>
        <v xml:space="preserve"> </v>
      </c>
      <c r="O133" s="132" t="str">
        <f t="shared" si="55"/>
        <v xml:space="preserve"> </v>
      </c>
      <c r="P133" s="132" t="str">
        <f t="shared" si="56"/>
        <v xml:space="preserve"> </v>
      </c>
      <c r="Q133" s="132">
        <f t="shared" si="57"/>
        <v>2.8528000000000001E-2</v>
      </c>
      <c r="R133" s="132">
        <f t="shared" si="58"/>
        <v>3.7030000000000001E-3</v>
      </c>
      <c r="S133" s="132">
        <f t="shared" si="59"/>
        <v>-3.5609999999999999E-3</v>
      </c>
      <c r="T133" s="132">
        <f t="shared" si="60"/>
        <v>8.5330000000000007E-3</v>
      </c>
      <c r="AG133" s="130">
        <f t="shared" si="61"/>
        <v>2011</v>
      </c>
      <c r="AH133" s="130">
        <f t="shared" si="62"/>
        <v>12</v>
      </c>
      <c r="AI133" s="130">
        <f t="shared" si="63"/>
        <v>30</v>
      </c>
      <c r="AJ133" s="131">
        <f t="shared" si="64"/>
        <v>40907</v>
      </c>
    </row>
    <row r="134" spans="1:36" x14ac:dyDescent="0.2">
      <c r="A134" s="130">
        <v>25320</v>
      </c>
      <c r="B134" s="130">
        <v>20120131</v>
      </c>
      <c r="C134" s="130" t="s">
        <v>213</v>
      </c>
      <c r="D134" s="130" t="s">
        <v>212</v>
      </c>
      <c r="E134" s="130">
        <v>13442910</v>
      </c>
      <c r="G134" s="130">
        <v>31.7</v>
      </c>
      <c r="H134" s="130">
        <v>-4.6330000000000003E-2</v>
      </c>
      <c r="I134" s="130">
        <v>5.4077E-2</v>
      </c>
      <c r="J134" s="130">
        <v>8.5342000000000001E-2</v>
      </c>
      <c r="K134" s="130">
        <v>4.3582999999999997E-2</v>
      </c>
      <c r="L134" s="131">
        <f t="shared" si="52"/>
        <v>40939</v>
      </c>
      <c r="M134" s="132" t="str">
        <f t="shared" si="53"/>
        <v xml:space="preserve"> </v>
      </c>
      <c r="N134" s="132" t="str">
        <f t="shared" si="54"/>
        <v xml:space="preserve"> </v>
      </c>
      <c r="O134" s="132" t="str">
        <f t="shared" si="55"/>
        <v xml:space="preserve"> </v>
      </c>
      <c r="P134" s="132" t="str">
        <f t="shared" si="56"/>
        <v xml:space="preserve"> </v>
      </c>
      <c r="Q134" s="132">
        <f t="shared" si="57"/>
        <v>-4.6330000000000003E-2</v>
      </c>
      <c r="R134" s="132">
        <f t="shared" si="58"/>
        <v>5.4077E-2</v>
      </c>
      <c r="S134" s="132">
        <f t="shared" si="59"/>
        <v>8.5342000000000001E-2</v>
      </c>
      <c r="T134" s="132">
        <f t="shared" si="60"/>
        <v>4.3582999999999997E-2</v>
      </c>
      <c r="AG134" s="130">
        <f t="shared" si="61"/>
        <v>2012</v>
      </c>
      <c r="AH134" s="130">
        <f t="shared" si="62"/>
        <v>1</v>
      </c>
      <c r="AI134" s="130">
        <f t="shared" si="63"/>
        <v>31</v>
      </c>
      <c r="AJ134" s="131">
        <f t="shared" si="64"/>
        <v>40939</v>
      </c>
    </row>
    <row r="135" spans="1:36" x14ac:dyDescent="0.2">
      <c r="A135" s="130">
        <v>25320</v>
      </c>
      <c r="B135" s="130">
        <v>20120229</v>
      </c>
      <c r="C135" s="130" t="s">
        <v>213</v>
      </c>
      <c r="D135" s="130" t="s">
        <v>212</v>
      </c>
      <c r="E135" s="130">
        <v>13442910</v>
      </c>
      <c r="G135" s="130">
        <v>33.32</v>
      </c>
      <c r="H135" s="130">
        <v>5.1103999999999997E-2</v>
      </c>
      <c r="I135" s="130">
        <v>4.1184999999999999E-2</v>
      </c>
      <c r="J135" s="130">
        <v>3.6493999999999999E-2</v>
      </c>
      <c r="K135" s="130">
        <v>4.0589E-2</v>
      </c>
      <c r="L135" s="131">
        <f t="shared" si="52"/>
        <v>40968</v>
      </c>
      <c r="M135" s="132" t="str">
        <f t="shared" si="53"/>
        <v xml:space="preserve"> </v>
      </c>
      <c r="N135" s="132" t="str">
        <f t="shared" si="54"/>
        <v xml:space="preserve"> </v>
      </c>
      <c r="O135" s="132" t="str">
        <f t="shared" si="55"/>
        <v xml:space="preserve"> </v>
      </c>
      <c r="P135" s="132" t="str">
        <f t="shared" si="56"/>
        <v xml:space="preserve"> </v>
      </c>
      <c r="Q135" s="132">
        <f t="shared" si="57"/>
        <v>5.1103999999999997E-2</v>
      </c>
      <c r="R135" s="132">
        <f t="shared" si="58"/>
        <v>4.1184999999999999E-2</v>
      </c>
      <c r="S135" s="132">
        <f t="shared" si="59"/>
        <v>3.6493999999999999E-2</v>
      </c>
      <c r="T135" s="132">
        <f t="shared" si="60"/>
        <v>4.0589E-2</v>
      </c>
      <c r="AG135" s="130">
        <f t="shared" si="61"/>
        <v>2012</v>
      </c>
      <c r="AH135" s="130">
        <f t="shared" si="62"/>
        <v>2</v>
      </c>
      <c r="AI135" s="130">
        <f t="shared" si="63"/>
        <v>29</v>
      </c>
      <c r="AJ135" s="131">
        <f t="shared" si="64"/>
        <v>40968</v>
      </c>
    </row>
    <row r="136" spans="1:36" x14ac:dyDescent="0.2">
      <c r="A136" s="130">
        <v>25320</v>
      </c>
      <c r="B136" s="130">
        <v>20120330</v>
      </c>
      <c r="C136" s="130" t="s">
        <v>213</v>
      </c>
      <c r="D136" s="130" t="s">
        <v>212</v>
      </c>
      <c r="E136" s="130">
        <v>13442910</v>
      </c>
      <c r="G136" s="130">
        <v>33.85</v>
      </c>
      <c r="H136" s="130">
        <v>1.5906E-2</v>
      </c>
      <c r="I136" s="130">
        <v>2.3994000000000001E-2</v>
      </c>
      <c r="J136" s="130">
        <v>1.7607999999999999E-2</v>
      </c>
      <c r="K136" s="130">
        <v>3.1331999999999999E-2</v>
      </c>
      <c r="L136" s="131">
        <f t="shared" si="52"/>
        <v>40998</v>
      </c>
      <c r="M136" s="132" t="str">
        <f t="shared" si="53"/>
        <v xml:space="preserve"> </v>
      </c>
      <c r="N136" s="132" t="str">
        <f t="shared" si="54"/>
        <v xml:space="preserve"> </v>
      </c>
      <c r="O136" s="132" t="str">
        <f t="shared" si="55"/>
        <v xml:space="preserve"> </v>
      </c>
      <c r="P136" s="132" t="str">
        <f t="shared" si="56"/>
        <v xml:space="preserve"> </v>
      </c>
      <c r="Q136" s="132">
        <f t="shared" si="57"/>
        <v>1.5906E-2</v>
      </c>
      <c r="R136" s="132">
        <f t="shared" si="58"/>
        <v>2.3994000000000001E-2</v>
      </c>
      <c r="S136" s="132">
        <f t="shared" si="59"/>
        <v>1.7607999999999999E-2</v>
      </c>
      <c r="T136" s="132">
        <f t="shared" si="60"/>
        <v>3.1331999999999999E-2</v>
      </c>
      <c r="AG136" s="130">
        <f t="shared" si="61"/>
        <v>2012</v>
      </c>
      <c r="AH136" s="130">
        <f t="shared" si="62"/>
        <v>3</v>
      </c>
      <c r="AI136" s="130">
        <f t="shared" si="63"/>
        <v>30</v>
      </c>
      <c r="AJ136" s="131">
        <f t="shared" si="64"/>
        <v>40998</v>
      </c>
    </row>
    <row r="137" spans="1:36" x14ac:dyDescent="0.2">
      <c r="A137" s="130">
        <v>25320</v>
      </c>
      <c r="B137" s="130">
        <v>20120430</v>
      </c>
      <c r="C137" s="130" t="s">
        <v>213</v>
      </c>
      <c r="D137" s="130" t="s">
        <v>212</v>
      </c>
      <c r="E137" s="130">
        <v>13442910</v>
      </c>
      <c r="F137" s="130">
        <v>0.28999999999999998</v>
      </c>
      <c r="G137" s="130">
        <v>33.83</v>
      </c>
      <c r="H137" s="130">
        <v>7.9760000000000005E-3</v>
      </c>
      <c r="I137" s="130">
        <v>-6.8009999999999998E-3</v>
      </c>
      <c r="J137" s="130">
        <v>-9.1059999999999995E-3</v>
      </c>
      <c r="K137" s="130">
        <v>-7.4970000000000002E-3</v>
      </c>
      <c r="L137" s="131">
        <f t="shared" si="52"/>
        <v>41029</v>
      </c>
      <c r="M137" s="132" t="str">
        <f t="shared" si="53"/>
        <v xml:space="preserve"> </v>
      </c>
      <c r="N137" s="132" t="str">
        <f t="shared" si="54"/>
        <v xml:space="preserve"> </v>
      </c>
      <c r="O137" s="132" t="str">
        <f t="shared" si="55"/>
        <v xml:space="preserve"> </v>
      </c>
      <c r="P137" s="132" t="str">
        <f t="shared" si="56"/>
        <v xml:space="preserve"> </v>
      </c>
      <c r="Q137" s="132">
        <f t="shared" si="57"/>
        <v>7.9760000000000005E-3</v>
      </c>
      <c r="R137" s="132">
        <f t="shared" si="58"/>
        <v>-6.8009999999999998E-3</v>
      </c>
      <c r="S137" s="132">
        <f t="shared" si="59"/>
        <v>-9.1059999999999995E-3</v>
      </c>
      <c r="T137" s="132">
        <f t="shared" si="60"/>
        <v>-7.4970000000000002E-3</v>
      </c>
      <c r="AG137" s="130">
        <f t="shared" si="61"/>
        <v>2012</v>
      </c>
      <c r="AH137" s="130">
        <f t="shared" si="62"/>
        <v>4</v>
      </c>
      <c r="AI137" s="130">
        <f t="shared" si="63"/>
        <v>30</v>
      </c>
      <c r="AJ137" s="131">
        <f t="shared" si="64"/>
        <v>41029</v>
      </c>
    </row>
    <row r="138" spans="1:36" x14ac:dyDescent="0.2">
      <c r="A138" s="130">
        <v>25320</v>
      </c>
      <c r="B138" s="130">
        <v>20120531</v>
      </c>
      <c r="C138" s="130" t="s">
        <v>213</v>
      </c>
      <c r="D138" s="130" t="s">
        <v>212</v>
      </c>
      <c r="E138" s="130">
        <v>13442910</v>
      </c>
      <c r="G138" s="130">
        <v>31.7</v>
      </c>
      <c r="H138" s="130">
        <v>-6.2962000000000004E-2</v>
      </c>
      <c r="I138" s="130">
        <v>-6.5530000000000005E-2</v>
      </c>
      <c r="J138" s="130">
        <v>-6.8433999999999995E-2</v>
      </c>
      <c r="K138" s="130">
        <v>-6.2650999999999998E-2</v>
      </c>
      <c r="L138" s="131">
        <f t="shared" si="52"/>
        <v>41060</v>
      </c>
      <c r="M138" s="132" t="str">
        <f t="shared" si="53"/>
        <v xml:space="preserve"> </v>
      </c>
      <c r="N138" s="132" t="str">
        <f t="shared" si="54"/>
        <v xml:space="preserve"> </v>
      </c>
      <c r="O138" s="132" t="str">
        <f t="shared" si="55"/>
        <v xml:space="preserve"> </v>
      </c>
      <c r="P138" s="132" t="str">
        <f t="shared" si="56"/>
        <v xml:space="preserve"> </v>
      </c>
      <c r="Q138" s="132">
        <f t="shared" si="57"/>
        <v>-6.2962000000000004E-2</v>
      </c>
      <c r="R138" s="132">
        <f t="shared" si="58"/>
        <v>-6.5530000000000005E-2</v>
      </c>
      <c r="S138" s="132">
        <f t="shared" si="59"/>
        <v>-6.8433999999999995E-2</v>
      </c>
      <c r="T138" s="132">
        <f t="shared" si="60"/>
        <v>-6.2650999999999998E-2</v>
      </c>
      <c r="AG138" s="130">
        <f t="shared" si="61"/>
        <v>2012</v>
      </c>
      <c r="AH138" s="130">
        <f t="shared" si="62"/>
        <v>5</v>
      </c>
      <c r="AI138" s="130">
        <f t="shared" si="63"/>
        <v>31</v>
      </c>
      <c r="AJ138" s="131">
        <f t="shared" si="64"/>
        <v>41060</v>
      </c>
    </row>
    <row r="139" spans="1:36" x14ac:dyDescent="0.2">
      <c r="A139" s="130">
        <v>25320</v>
      </c>
      <c r="B139" s="130">
        <v>20120629</v>
      </c>
      <c r="C139" s="130" t="s">
        <v>213</v>
      </c>
      <c r="D139" s="130" t="s">
        <v>212</v>
      </c>
      <c r="E139" s="130">
        <v>13442910</v>
      </c>
      <c r="G139" s="130">
        <v>33.380000000000003</v>
      </c>
      <c r="H139" s="130">
        <v>5.2997000000000002E-2</v>
      </c>
      <c r="I139" s="130">
        <v>3.8156000000000002E-2</v>
      </c>
      <c r="J139" s="130">
        <v>3.4188000000000003E-2</v>
      </c>
      <c r="K139" s="130">
        <v>3.9555E-2</v>
      </c>
      <c r="L139" s="131">
        <f t="shared" si="52"/>
        <v>41089</v>
      </c>
      <c r="M139" s="132" t="str">
        <f t="shared" si="53"/>
        <v xml:space="preserve"> </v>
      </c>
      <c r="N139" s="132" t="str">
        <f t="shared" si="54"/>
        <v xml:space="preserve"> </v>
      </c>
      <c r="O139" s="132" t="str">
        <f t="shared" si="55"/>
        <v xml:space="preserve"> </v>
      </c>
      <c r="P139" s="132" t="str">
        <f t="shared" si="56"/>
        <v xml:space="preserve"> </v>
      </c>
      <c r="Q139" s="132">
        <f t="shared" si="57"/>
        <v>5.2997000000000002E-2</v>
      </c>
      <c r="R139" s="132">
        <f t="shared" si="58"/>
        <v>3.8156000000000002E-2</v>
      </c>
      <c r="S139" s="132">
        <f t="shared" si="59"/>
        <v>3.4188000000000003E-2</v>
      </c>
      <c r="T139" s="132">
        <f t="shared" si="60"/>
        <v>3.9555E-2</v>
      </c>
      <c r="AG139" s="130">
        <f t="shared" si="61"/>
        <v>2012</v>
      </c>
      <c r="AH139" s="130">
        <f t="shared" si="62"/>
        <v>6</v>
      </c>
      <c r="AI139" s="130">
        <f t="shared" si="63"/>
        <v>29</v>
      </c>
      <c r="AJ139" s="131">
        <f t="shared" si="64"/>
        <v>41089</v>
      </c>
    </row>
    <row r="140" spans="1:36" x14ac:dyDescent="0.2">
      <c r="A140" s="130">
        <v>25320</v>
      </c>
      <c r="B140" s="130">
        <v>20120731</v>
      </c>
      <c r="C140" s="130" t="s">
        <v>213</v>
      </c>
      <c r="D140" s="130" t="s">
        <v>212</v>
      </c>
      <c r="E140" s="130">
        <v>13442910</v>
      </c>
      <c r="F140" s="130">
        <v>0.28999999999999998</v>
      </c>
      <c r="G140" s="130">
        <v>33.11</v>
      </c>
      <c r="H140" s="130">
        <v>5.9900000000000003E-4</v>
      </c>
      <c r="I140" s="130">
        <v>1.0266000000000001E-2</v>
      </c>
      <c r="J140" s="130">
        <v>-3.2810000000000001E-3</v>
      </c>
      <c r="K140" s="130">
        <v>1.2598E-2</v>
      </c>
      <c r="L140" s="131">
        <f t="shared" si="52"/>
        <v>41121</v>
      </c>
      <c r="M140" s="132" t="str">
        <f t="shared" si="53"/>
        <v xml:space="preserve"> </v>
      </c>
      <c r="N140" s="132" t="str">
        <f t="shared" si="54"/>
        <v xml:space="preserve"> </v>
      </c>
      <c r="O140" s="132" t="str">
        <f t="shared" si="55"/>
        <v xml:space="preserve"> </v>
      </c>
      <c r="P140" s="132" t="str">
        <f t="shared" si="56"/>
        <v xml:space="preserve"> </v>
      </c>
      <c r="Q140" s="132">
        <f t="shared" si="57"/>
        <v>5.9900000000000003E-4</v>
      </c>
      <c r="R140" s="132">
        <f t="shared" si="58"/>
        <v>1.0266000000000001E-2</v>
      </c>
      <c r="S140" s="132">
        <f t="shared" si="59"/>
        <v>-3.2810000000000001E-3</v>
      </c>
      <c r="T140" s="132">
        <f t="shared" si="60"/>
        <v>1.2598E-2</v>
      </c>
      <c r="AG140" s="130">
        <f t="shared" si="61"/>
        <v>2012</v>
      </c>
      <c r="AH140" s="130">
        <f t="shared" si="62"/>
        <v>7</v>
      </c>
      <c r="AI140" s="130">
        <f t="shared" si="63"/>
        <v>31</v>
      </c>
      <c r="AJ140" s="131">
        <f t="shared" si="64"/>
        <v>41121</v>
      </c>
    </row>
    <row r="141" spans="1:36" x14ac:dyDescent="0.2">
      <c r="A141" s="130">
        <v>25320</v>
      </c>
      <c r="B141" s="130">
        <v>20120831</v>
      </c>
      <c r="C141" s="130" t="s">
        <v>213</v>
      </c>
      <c r="D141" s="130" t="s">
        <v>212</v>
      </c>
      <c r="E141" s="130">
        <v>13442910</v>
      </c>
      <c r="G141" s="130">
        <v>35.14</v>
      </c>
      <c r="H141" s="130">
        <v>6.1310999999999997E-2</v>
      </c>
      <c r="I141" s="130">
        <v>2.6265E-2</v>
      </c>
      <c r="J141" s="130">
        <v>2.4819999999999998E-2</v>
      </c>
      <c r="K141" s="130">
        <v>1.9762999999999999E-2</v>
      </c>
      <c r="L141" s="131">
        <f t="shared" si="52"/>
        <v>41152</v>
      </c>
      <c r="M141" s="132" t="str">
        <f t="shared" si="53"/>
        <v xml:space="preserve"> </v>
      </c>
      <c r="N141" s="132" t="str">
        <f t="shared" si="54"/>
        <v xml:space="preserve"> </v>
      </c>
      <c r="O141" s="132" t="str">
        <f t="shared" si="55"/>
        <v xml:space="preserve"> </v>
      </c>
      <c r="P141" s="132" t="str">
        <f t="shared" si="56"/>
        <v xml:space="preserve"> </v>
      </c>
      <c r="Q141" s="132">
        <f t="shared" si="57"/>
        <v>6.1310999999999997E-2</v>
      </c>
      <c r="R141" s="132">
        <f t="shared" si="58"/>
        <v>2.6265E-2</v>
      </c>
      <c r="S141" s="132">
        <f t="shared" si="59"/>
        <v>2.4819999999999998E-2</v>
      </c>
      <c r="T141" s="132">
        <f t="shared" si="60"/>
        <v>1.9762999999999999E-2</v>
      </c>
      <c r="AG141" s="130">
        <f t="shared" si="61"/>
        <v>2012</v>
      </c>
      <c r="AH141" s="130">
        <f t="shared" si="62"/>
        <v>8</v>
      </c>
      <c r="AI141" s="130">
        <f t="shared" si="63"/>
        <v>31</v>
      </c>
      <c r="AJ141" s="131">
        <f t="shared" si="64"/>
        <v>41152</v>
      </c>
    </row>
    <row r="142" spans="1:36" x14ac:dyDescent="0.2">
      <c r="A142" s="130">
        <v>25320</v>
      </c>
      <c r="B142" s="130">
        <v>20120928</v>
      </c>
      <c r="C142" s="130" t="s">
        <v>213</v>
      </c>
      <c r="D142" s="130" t="s">
        <v>212</v>
      </c>
      <c r="E142" s="130">
        <v>13442910</v>
      </c>
      <c r="G142" s="130">
        <v>34.82</v>
      </c>
      <c r="H142" s="130">
        <v>-9.1059999999999995E-3</v>
      </c>
      <c r="I142" s="130">
        <v>2.6539E-2</v>
      </c>
      <c r="J142" s="130">
        <v>3.4924999999999998E-2</v>
      </c>
      <c r="K142" s="130">
        <v>2.4236000000000001E-2</v>
      </c>
      <c r="L142" s="131">
        <f t="shared" si="52"/>
        <v>41180</v>
      </c>
      <c r="M142" s="132" t="str">
        <f t="shared" si="53"/>
        <v xml:space="preserve"> </v>
      </c>
      <c r="N142" s="132" t="str">
        <f t="shared" si="54"/>
        <v xml:space="preserve"> </v>
      </c>
      <c r="O142" s="132" t="str">
        <f t="shared" si="55"/>
        <v xml:space="preserve"> </v>
      </c>
      <c r="P142" s="132" t="str">
        <f t="shared" si="56"/>
        <v xml:space="preserve"> </v>
      </c>
      <c r="Q142" s="132">
        <f t="shared" si="57"/>
        <v>-9.1059999999999995E-3</v>
      </c>
      <c r="R142" s="132">
        <f t="shared" si="58"/>
        <v>2.6539E-2</v>
      </c>
      <c r="S142" s="132">
        <f t="shared" si="59"/>
        <v>3.4924999999999998E-2</v>
      </c>
      <c r="T142" s="132">
        <f t="shared" si="60"/>
        <v>2.4236000000000001E-2</v>
      </c>
      <c r="AG142" s="130">
        <f t="shared" si="61"/>
        <v>2012</v>
      </c>
      <c r="AH142" s="130">
        <f t="shared" si="62"/>
        <v>9</v>
      </c>
      <c r="AI142" s="130">
        <f t="shared" si="63"/>
        <v>28</v>
      </c>
      <c r="AJ142" s="131">
        <f t="shared" si="64"/>
        <v>41180</v>
      </c>
    </row>
    <row r="143" spans="1:36" x14ac:dyDescent="0.2">
      <c r="A143" s="130">
        <v>25320</v>
      </c>
      <c r="B143" s="130">
        <v>20121031</v>
      </c>
      <c r="C143" s="130" t="s">
        <v>213</v>
      </c>
      <c r="D143" s="130" t="s">
        <v>212</v>
      </c>
      <c r="E143" s="130">
        <v>13442910</v>
      </c>
      <c r="F143" s="130">
        <v>0.28999999999999998</v>
      </c>
      <c r="G143" s="130">
        <v>35.270000000000003</v>
      </c>
      <c r="H143" s="130">
        <v>2.1252E-2</v>
      </c>
      <c r="I143" s="130">
        <v>-1.4101000000000001E-2</v>
      </c>
      <c r="J143" s="130">
        <v>-1.3476999999999999E-2</v>
      </c>
      <c r="K143" s="130">
        <v>-1.9789000000000001E-2</v>
      </c>
      <c r="L143" s="131">
        <f t="shared" si="52"/>
        <v>41213</v>
      </c>
      <c r="M143" s="132" t="str">
        <f t="shared" si="53"/>
        <v xml:space="preserve"> </v>
      </c>
      <c r="N143" s="132" t="str">
        <f t="shared" si="54"/>
        <v xml:space="preserve"> </v>
      </c>
      <c r="O143" s="132" t="str">
        <f t="shared" si="55"/>
        <v xml:space="preserve"> </v>
      </c>
      <c r="P143" s="132" t="str">
        <f t="shared" si="56"/>
        <v xml:space="preserve"> </v>
      </c>
      <c r="Q143" s="132">
        <f t="shared" si="57"/>
        <v>2.1252E-2</v>
      </c>
      <c r="R143" s="132">
        <f t="shared" si="58"/>
        <v>-1.4101000000000001E-2</v>
      </c>
      <c r="S143" s="132">
        <f t="shared" si="59"/>
        <v>-1.3476999999999999E-2</v>
      </c>
      <c r="T143" s="132">
        <f t="shared" si="60"/>
        <v>-1.9789000000000001E-2</v>
      </c>
      <c r="AG143" s="130">
        <f t="shared" si="61"/>
        <v>2012</v>
      </c>
      <c r="AH143" s="130">
        <f t="shared" si="62"/>
        <v>10</v>
      </c>
      <c r="AI143" s="130">
        <f t="shared" si="63"/>
        <v>31</v>
      </c>
      <c r="AJ143" s="131">
        <f t="shared" si="64"/>
        <v>41213</v>
      </c>
    </row>
    <row r="144" spans="1:36" x14ac:dyDescent="0.2">
      <c r="A144" s="130">
        <v>25320</v>
      </c>
      <c r="B144" s="130">
        <v>20121130</v>
      </c>
      <c r="C144" s="130" t="s">
        <v>213</v>
      </c>
      <c r="D144" s="130" t="s">
        <v>212</v>
      </c>
      <c r="E144" s="130">
        <v>13442910</v>
      </c>
      <c r="G144" s="130">
        <v>36.75</v>
      </c>
      <c r="H144" s="130">
        <v>4.1961999999999999E-2</v>
      </c>
      <c r="I144" s="130">
        <v>6.1919999999999996E-3</v>
      </c>
      <c r="J144" s="130">
        <v>2.7899999999999999E-3</v>
      </c>
      <c r="K144" s="130">
        <v>2.8470000000000001E-3</v>
      </c>
      <c r="L144" s="131">
        <f t="shared" si="52"/>
        <v>41243</v>
      </c>
      <c r="M144" s="132" t="str">
        <f t="shared" si="53"/>
        <v xml:space="preserve"> </v>
      </c>
      <c r="N144" s="132" t="str">
        <f t="shared" si="54"/>
        <v xml:space="preserve"> </v>
      </c>
      <c r="O144" s="132" t="str">
        <f t="shared" si="55"/>
        <v xml:space="preserve"> </v>
      </c>
      <c r="P144" s="132" t="str">
        <f t="shared" si="56"/>
        <v xml:space="preserve"> </v>
      </c>
      <c r="Q144" s="132">
        <f t="shared" si="57"/>
        <v>4.1961999999999999E-2</v>
      </c>
      <c r="R144" s="132">
        <f t="shared" si="58"/>
        <v>6.1919999999999996E-3</v>
      </c>
      <c r="S144" s="132">
        <f t="shared" si="59"/>
        <v>2.7899999999999999E-3</v>
      </c>
      <c r="T144" s="132">
        <f t="shared" si="60"/>
        <v>2.8470000000000001E-3</v>
      </c>
      <c r="AG144" s="130">
        <f t="shared" si="61"/>
        <v>2012</v>
      </c>
      <c r="AH144" s="130">
        <f t="shared" si="62"/>
        <v>11</v>
      </c>
      <c r="AI144" s="130">
        <f t="shared" si="63"/>
        <v>30</v>
      </c>
      <c r="AJ144" s="131">
        <f t="shared" si="64"/>
        <v>41243</v>
      </c>
    </row>
    <row r="145" spans="1:36" x14ac:dyDescent="0.2">
      <c r="A145" s="130">
        <v>25320</v>
      </c>
      <c r="B145" s="130">
        <v>20121231</v>
      </c>
      <c r="C145" s="130" t="s">
        <v>213</v>
      </c>
      <c r="D145" s="130" t="s">
        <v>212</v>
      </c>
      <c r="E145" s="130">
        <v>13442910</v>
      </c>
      <c r="F145" s="130">
        <v>0.28999999999999998</v>
      </c>
      <c r="G145" s="130">
        <v>34.89</v>
      </c>
      <c r="H145" s="130">
        <v>-3.483E-2</v>
      </c>
      <c r="I145" s="130">
        <v>1.2531E-2</v>
      </c>
      <c r="J145" s="130">
        <v>2.1871999999999999E-2</v>
      </c>
      <c r="K145" s="130">
        <v>7.0679999999999996E-3</v>
      </c>
      <c r="L145" s="131">
        <f t="shared" si="52"/>
        <v>41274</v>
      </c>
      <c r="M145" s="132" t="str">
        <f t="shared" si="53"/>
        <v xml:space="preserve"> </v>
      </c>
      <c r="N145" s="132" t="str">
        <f t="shared" si="54"/>
        <v xml:space="preserve"> </v>
      </c>
      <c r="O145" s="132" t="str">
        <f t="shared" si="55"/>
        <v xml:space="preserve"> </v>
      </c>
      <c r="P145" s="132" t="str">
        <f t="shared" si="56"/>
        <v xml:space="preserve"> </v>
      </c>
      <c r="Q145" s="132">
        <f t="shared" si="57"/>
        <v>-3.483E-2</v>
      </c>
      <c r="R145" s="132">
        <f t="shared" si="58"/>
        <v>1.2531E-2</v>
      </c>
      <c r="S145" s="132">
        <f t="shared" si="59"/>
        <v>2.1871999999999999E-2</v>
      </c>
      <c r="T145" s="132">
        <f t="shared" si="60"/>
        <v>7.0679999999999996E-3</v>
      </c>
      <c r="AG145" s="130">
        <f t="shared" si="61"/>
        <v>2012</v>
      </c>
      <c r="AH145" s="130">
        <f t="shared" si="62"/>
        <v>12</v>
      </c>
      <c r="AI145" s="130">
        <f t="shared" si="63"/>
        <v>31</v>
      </c>
      <c r="AJ145" s="131">
        <f t="shared" si="64"/>
        <v>41274</v>
      </c>
    </row>
    <row r="146" spans="1:36" x14ac:dyDescent="0.2">
      <c r="A146" s="130">
        <v>25320</v>
      </c>
      <c r="B146" s="130">
        <v>20130131</v>
      </c>
      <c r="C146" s="130" t="s">
        <v>213</v>
      </c>
      <c r="D146" s="130" t="s">
        <v>212</v>
      </c>
      <c r="E146" s="130">
        <v>13442910</v>
      </c>
      <c r="G146" s="130">
        <v>36.71</v>
      </c>
      <c r="H146" s="130">
        <v>5.2164000000000002E-2</v>
      </c>
      <c r="I146" s="130">
        <v>5.4094000000000003E-2</v>
      </c>
      <c r="J146" s="130">
        <v>6.3508999999999996E-2</v>
      </c>
      <c r="K146" s="130">
        <v>5.0428000000000001E-2</v>
      </c>
      <c r="L146" s="131">
        <f t="shared" si="52"/>
        <v>41305</v>
      </c>
      <c r="M146" s="132" t="str">
        <f t="shared" si="53"/>
        <v xml:space="preserve"> </v>
      </c>
      <c r="N146" s="132" t="str">
        <f t="shared" si="54"/>
        <v xml:space="preserve"> </v>
      </c>
      <c r="O146" s="132" t="str">
        <f t="shared" si="55"/>
        <v xml:space="preserve"> </v>
      </c>
      <c r="P146" s="132" t="str">
        <f t="shared" si="56"/>
        <v xml:space="preserve"> </v>
      </c>
      <c r="Q146" s="132">
        <f t="shared" si="57"/>
        <v>5.2164000000000002E-2</v>
      </c>
      <c r="R146" s="132">
        <f t="shared" si="58"/>
        <v>5.4094000000000003E-2</v>
      </c>
      <c r="S146" s="132">
        <f t="shared" si="59"/>
        <v>6.3508999999999996E-2</v>
      </c>
      <c r="T146" s="132">
        <f t="shared" si="60"/>
        <v>5.0428000000000001E-2</v>
      </c>
      <c r="AG146" s="130">
        <f t="shared" si="61"/>
        <v>2013</v>
      </c>
      <c r="AH146" s="130">
        <f t="shared" si="62"/>
        <v>1</v>
      </c>
      <c r="AI146" s="130">
        <f t="shared" si="63"/>
        <v>31</v>
      </c>
      <c r="AJ146" s="131">
        <f t="shared" si="64"/>
        <v>41305</v>
      </c>
    </row>
    <row r="147" spans="1:36" x14ac:dyDescent="0.2">
      <c r="A147" s="130">
        <v>25320</v>
      </c>
      <c r="B147" s="130">
        <v>20130228</v>
      </c>
      <c r="C147" s="130" t="s">
        <v>213</v>
      </c>
      <c r="D147" s="130" t="s">
        <v>212</v>
      </c>
      <c r="E147" s="130">
        <v>13442910</v>
      </c>
      <c r="G147" s="130">
        <v>41.16</v>
      </c>
      <c r="H147" s="130">
        <v>0.12121999999999999</v>
      </c>
      <c r="I147" s="130">
        <v>8.3320000000000009E-3</v>
      </c>
      <c r="J147" s="130">
        <v>3.5000000000000001E-3</v>
      </c>
      <c r="K147" s="130">
        <v>1.1061E-2</v>
      </c>
      <c r="L147" s="131">
        <f t="shared" si="52"/>
        <v>41333</v>
      </c>
      <c r="M147" s="132" t="str">
        <f t="shared" si="53"/>
        <v xml:space="preserve"> </v>
      </c>
      <c r="N147" s="132" t="str">
        <f t="shared" si="54"/>
        <v xml:space="preserve"> </v>
      </c>
      <c r="O147" s="132" t="str">
        <f t="shared" si="55"/>
        <v xml:space="preserve"> </v>
      </c>
      <c r="P147" s="132" t="str">
        <f t="shared" si="56"/>
        <v xml:space="preserve"> </v>
      </c>
      <c r="Q147" s="132">
        <f t="shared" si="57"/>
        <v>0.12121999999999999</v>
      </c>
      <c r="R147" s="132">
        <f t="shared" si="58"/>
        <v>8.3320000000000009E-3</v>
      </c>
      <c r="S147" s="132">
        <f t="shared" si="59"/>
        <v>3.5000000000000001E-3</v>
      </c>
      <c r="T147" s="132">
        <f t="shared" si="60"/>
        <v>1.1061E-2</v>
      </c>
      <c r="AG147" s="130">
        <f t="shared" si="61"/>
        <v>2013</v>
      </c>
      <c r="AH147" s="130">
        <f t="shared" si="62"/>
        <v>2</v>
      </c>
      <c r="AI147" s="130">
        <f t="shared" si="63"/>
        <v>28</v>
      </c>
      <c r="AJ147" s="131">
        <f t="shared" si="64"/>
        <v>41333</v>
      </c>
    </row>
    <row r="148" spans="1:36" x14ac:dyDescent="0.2">
      <c r="A148" s="130">
        <v>25320</v>
      </c>
      <c r="B148" s="130">
        <v>20130328</v>
      </c>
      <c r="C148" s="130" t="s">
        <v>213</v>
      </c>
      <c r="D148" s="130" t="s">
        <v>212</v>
      </c>
      <c r="E148" s="130">
        <v>13442910</v>
      </c>
      <c r="G148" s="130">
        <v>45.36</v>
      </c>
      <c r="H148" s="130">
        <v>0.10204100000000001</v>
      </c>
      <c r="I148" s="130">
        <v>3.5274E-2</v>
      </c>
      <c r="J148" s="130">
        <v>3.1419000000000002E-2</v>
      </c>
      <c r="K148" s="130">
        <v>3.5987999999999999E-2</v>
      </c>
      <c r="L148" s="131">
        <f t="shared" si="52"/>
        <v>41361</v>
      </c>
      <c r="M148" s="132" t="str">
        <f t="shared" si="53"/>
        <v xml:space="preserve"> </v>
      </c>
      <c r="N148" s="132" t="str">
        <f t="shared" si="54"/>
        <v xml:space="preserve"> </v>
      </c>
      <c r="O148" s="132" t="str">
        <f t="shared" si="55"/>
        <v xml:space="preserve"> </v>
      </c>
      <c r="P148" s="132" t="str">
        <f t="shared" si="56"/>
        <v xml:space="preserve"> </v>
      </c>
      <c r="Q148" s="132">
        <f t="shared" si="57"/>
        <v>0.10204100000000001</v>
      </c>
      <c r="R148" s="132">
        <f t="shared" si="58"/>
        <v>3.5274E-2</v>
      </c>
      <c r="S148" s="132">
        <f t="shared" si="59"/>
        <v>3.1419000000000002E-2</v>
      </c>
      <c r="T148" s="132">
        <f t="shared" si="60"/>
        <v>3.5987999999999999E-2</v>
      </c>
      <c r="AG148" s="130">
        <f t="shared" si="61"/>
        <v>2013</v>
      </c>
      <c r="AH148" s="130">
        <f t="shared" si="62"/>
        <v>3</v>
      </c>
      <c r="AI148" s="130">
        <f t="shared" si="63"/>
        <v>28</v>
      </c>
      <c r="AJ148" s="131">
        <f t="shared" si="64"/>
        <v>41361</v>
      </c>
    </row>
    <row r="149" spans="1:36" x14ac:dyDescent="0.2">
      <c r="A149" s="130">
        <v>25320</v>
      </c>
      <c r="B149" s="130">
        <v>20130430</v>
      </c>
      <c r="C149" s="130" t="s">
        <v>213</v>
      </c>
      <c r="D149" s="130" t="s">
        <v>212</v>
      </c>
      <c r="E149" s="130">
        <v>13442910</v>
      </c>
      <c r="G149" s="130">
        <v>46.41</v>
      </c>
      <c r="H149" s="130">
        <v>2.3147999999999998E-2</v>
      </c>
      <c r="I149" s="130">
        <v>1.4945999999999999E-2</v>
      </c>
      <c r="J149" s="130">
        <v>2.477E-3</v>
      </c>
      <c r="K149" s="130">
        <v>1.8086000000000001E-2</v>
      </c>
      <c r="L149" s="131">
        <f t="shared" si="52"/>
        <v>41394</v>
      </c>
      <c r="M149" s="132" t="str">
        <f t="shared" si="53"/>
        <v xml:space="preserve"> </v>
      </c>
      <c r="N149" s="132" t="str">
        <f t="shared" si="54"/>
        <v xml:space="preserve"> </v>
      </c>
      <c r="O149" s="132" t="str">
        <f t="shared" si="55"/>
        <v xml:space="preserve"> </v>
      </c>
      <c r="P149" s="132" t="str">
        <f t="shared" si="56"/>
        <v xml:space="preserve"> </v>
      </c>
      <c r="Q149" s="132">
        <f t="shared" si="57"/>
        <v>2.3147999999999998E-2</v>
      </c>
      <c r="R149" s="132">
        <f t="shared" si="58"/>
        <v>1.4945999999999999E-2</v>
      </c>
      <c r="S149" s="132">
        <f t="shared" si="59"/>
        <v>2.477E-3</v>
      </c>
      <c r="T149" s="132">
        <f t="shared" si="60"/>
        <v>1.8086000000000001E-2</v>
      </c>
      <c r="AG149" s="130">
        <f t="shared" si="61"/>
        <v>2013</v>
      </c>
      <c r="AH149" s="130">
        <f t="shared" si="62"/>
        <v>4</v>
      </c>
      <c r="AI149" s="130">
        <f t="shared" si="63"/>
        <v>30</v>
      </c>
      <c r="AJ149" s="131">
        <f t="shared" si="64"/>
        <v>41394</v>
      </c>
    </row>
    <row r="150" spans="1:36" x14ac:dyDescent="0.2">
      <c r="A150" s="130">
        <v>25320</v>
      </c>
      <c r="B150" s="130">
        <v>20130531</v>
      </c>
      <c r="C150" s="130" t="s">
        <v>213</v>
      </c>
      <c r="D150" s="130" t="s">
        <v>212</v>
      </c>
      <c r="E150" s="130">
        <v>13442910</v>
      </c>
      <c r="G150" s="130">
        <v>42.81</v>
      </c>
      <c r="H150" s="130">
        <v>-7.7568999999999999E-2</v>
      </c>
      <c r="I150" s="130">
        <v>1.9066E-2</v>
      </c>
      <c r="J150" s="130">
        <v>2.3984999999999999E-2</v>
      </c>
      <c r="K150" s="130">
        <v>2.0763E-2</v>
      </c>
      <c r="L150" s="131">
        <f t="shared" si="52"/>
        <v>41425</v>
      </c>
      <c r="M150" s="132" t="str">
        <f t="shared" si="53"/>
        <v xml:space="preserve"> </v>
      </c>
      <c r="N150" s="132" t="str">
        <f t="shared" si="54"/>
        <v xml:space="preserve"> </v>
      </c>
      <c r="O150" s="132" t="str">
        <f t="shared" si="55"/>
        <v xml:space="preserve"> </v>
      </c>
      <c r="P150" s="132" t="str">
        <f t="shared" si="56"/>
        <v xml:space="preserve"> </v>
      </c>
      <c r="Q150" s="132">
        <f t="shared" si="57"/>
        <v>-7.7568999999999999E-2</v>
      </c>
      <c r="R150" s="132">
        <f t="shared" si="58"/>
        <v>1.9066E-2</v>
      </c>
      <c r="S150" s="132">
        <f t="shared" si="59"/>
        <v>2.3984999999999999E-2</v>
      </c>
      <c r="T150" s="132">
        <f t="shared" si="60"/>
        <v>2.0763E-2</v>
      </c>
      <c r="AG150" s="130">
        <f t="shared" si="61"/>
        <v>2013</v>
      </c>
      <c r="AH150" s="130">
        <f t="shared" si="62"/>
        <v>5</v>
      </c>
      <c r="AI150" s="130">
        <f t="shared" si="63"/>
        <v>31</v>
      </c>
      <c r="AJ150" s="131">
        <f t="shared" si="64"/>
        <v>41425</v>
      </c>
    </row>
    <row r="151" spans="1:36" x14ac:dyDescent="0.2">
      <c r="A151" s="130">
        <v>25320</v>
      </c>
      <c r="B151" s="130">
        <v>20130628</v>
      </c>
      <c r="C151" s="130" t="s">
        <v>213</v>
      </c>
      <c r="D151" s="130" t="s">
        <v>212</v>
      </c>
      <c r="E151" s="130">
        <v>13442910</v>
      </c>
      <c r="G151" s="130">
        <v>44.79</v>
      </c>
      <c r="H151" s="130">
        <v>4.6251E-2</v>
      </c>
      <c r="I151" s="130">
        <v>-1.5039E-2</v>
      </c>
      <c r="J151" s="130">
        <v>-1.3011999999999999E-2</v>
      </c>
      <c r="K151" s="130">
        <v>-1.4999E-2</v>
      </c>
      <c r="L151" s="131">
        <f t="shared" si="52"/>
        <v>41453</v>
      </c>
      <c r="M151" s="132" t="str">
        <f t="shared" si="53"/>
        <v xml:space="preserve"> </v>
      </c>
      <c r="N151" s="132" t="str">
        <f t="shared" si="54"/>
        <v xml:space="preserve"> </v>
      </c>
      <c r="O151" s="132" t="str">
        <f t="shared" si="55"/>
        <v xml:space="preserve"> </v>
      </c>
      <c r="P151" s="132" t="str">
        <f t="shared" si="56"/>
        <v xml:space="preserve"> </v>
      </c>
      <c r="Q151" s="132">
        <f t="shared" si="57"/>
        <v>4.6251E-2</v>
      </c>
      <c r="R151" s="132">
        <f t="shared" si="58"/>
        <v>-1.5039E-2</v>
      </c>
      <c r="S151" s="132">
        <f t="shared" si="59"/>
        <v>-1.3011999999999999E-2</v>
      </c>
      <c r="T151" s="132">
        <f t="shared" si="60"/>
        <v>-1.4999E-2</v>
      </c>
      <c r="AG151" s="130">
        <f t="shared" si="61"/>
        <v>2013</v>
      </c>
      <c r="AH151" s="130">
        <f t="shared" si="62"/>
        <v>6</v>
      </c>
      <c r="AI151" s="130">
        <f t="shared" si="63"/>
        <v>28</v>
      </c>
      <c r="AJ151" s="131">
        <f t="shared" si="64"/>
        <v>41453</v>
      </c>
    </row>
    <row r="152" spans="1:36" x14ac:dyDescent="0.2">
      <c r="A152" s="130">
        <v>25320</v>
      </c>
      <c r="B152" s="130">
        <v>20130731</v>
      </c>
      <c r="C152" s="130" t="s">
        <v>213</v>
      </c>
      <c r="D152" s="130" t="s">
        <v>212</v>
      </c>
      <c r="E152" s="130">
        <v>13442910</v>
      </c>
      <c r="F152" s="130">
        <v>0.28999999999999998</v>
      </c>
      <c r="G152" s="130">
        <v>46.8</v>
      </c>
      <c r="H152" s="130">
        <v>5.1351000000000001E-2</v>
      </c>
      <c r="I152" s="130">
        <v>5.2680999999999999E-2</v>
      </c>
      <c r="J152" s="130">
        <v>5.4898000000000002E-2</v>
      </c>
      <c r="K152" s="130">
        <v>4.9461999999999999E-2</v>
      </c>
      <c r="L152" s="131">
        <f t="shared" si="52"/>
        <v>41486</v>
      </c>
      <c r="M152" s="132" t="str">
        <f t="shared" si="53"/>
        <v xml:space="preserve"> </v>
      </c>
      <c r="N152" s="132" t="str">
        <f t="shared" si="54"/>
        <v xml:space="preserve"> </v>
      </c>
      <c r="O152" s="132" t="str">
        <f t="shared" si="55"/>
        <v xml:space="preserve"> </v>
      </c>
      <c r="P152" s="132" t="str">
        <f t="shared" si="56"/>
        <v xml:space="preserve"> </v>
      </c>
      <c r="Q152" s="132">
        <f t="shared" si="57"/>
        <v>5.1351000000000001E-2</v>
      </c>
      <c r="R152" s="132">
        <f t="shared" si="58"/>
        <v>5.2680999999999999E-2</v>
      </c>
      <c r="S152" s="132">
        <f t="shared" si="59"/>
        <v>5.4898000000000002E-2</v>
      </c>
      <c r="T152" s="132">
        <f t="shared" si="60"/>
        <v>4.9461999999999999E-2</v>
      </c>
      <c r="AG152" s="130">
        <f t="shared" si="61"/>
        <v>2013</v>
      </c>
      <c r="AH152" s="130">
        <f t="shared" si="62"/>
        <v>7</v>
      </c>
      <c r="AI152" s="130">
        <f t="shared" si="63"/>
        <v>31</v>
      </c>
      <c r="AJ152" s="131">
        <f t="shared" si="64"/>
        <v>41486</v>
      </c>
    </row>
    <row r="153" spans="1:36" x14ac:dyDescent="0.2">
      <c r="A153" s="130">
        <v>25320</v>
      </c>
      <c r="B153" s="130">
        <v>20130830</v>
      </c>
      <c r="C153" s="130" t="s">
        <v>213</v>
      </c>
      <c r="D153" s="130" t="s">
        <v>212</v>
      </c>
      <c r="E153" s="130">
        <v>13442910</v>
      </c>
      <c r="G153" s="130">
        <v>43.18</v>
      </c>
      <c r="H153" s="130">
        <v>-7.7350000000000002E-2</v>
      </c>
      <c r="I153" s="130">
        <v>-2.5714000000000001E-2</v>
      </c>
      <c r="J153" s="130">
        <v>-1.7278000000000002E-2</v>
      </c>
      <c r="K153" s="130">
        <v>-3.1297999999999999E-2</v>
      </c>
      <c r="L153" s="131">
        <f t="shared" si="52"/>
        <v>41516</v>
      </c>
      <c r="M153" s="132">
        <f>IF(AND(($V$12-4)&lt;=$L153,($V$13)&gt;=($L153-4)),H153," ")</f>
        <v>-7.7350000000000002E-2</v>
      </c>
      <c r="N153" s="132">
        <f t="shared" si="54"/>
        <v>-2.5714000000000001E-2</v>
      </c>
      <c r="O153" s="132">
        <f t="shared" si="55"/>
        <v>-1.7278000000000002E-2</v>
      </c>
      <c r="P153" s="132">
        <f t="shared" si="56"/>
        <v>-3.1297999999999999E-2</v>
      </c>
      <c r="Q153" s="132">
        <f t="shared" si="57"/>
        <v>-7.7350000000000002E-2</v>
      </c>
      <c r="R153" s="132">
        <f t="shared" si="58"/>
        <v>-2.5714000000000001E-2</v>
      </c>
      <c r="S153" s="132">
        <f t="shared" si="59"/>
        <v>-1.7278000000000002E-2</v>
      </c>
      <c r="T153" s="132">
        <f t="shared" si="60"/>
        <v>-3.1297999999999999E-2</v>
      </c>
      <c r="AG153" s="130">
        <f t="shared" si="61"/>
        <v>2013</v>
      </c>
      <c r="AH153" s="130">
        <f t="shared" si="62"/>
        <v>8</v>
      </c>
      <c r="AI153" s="130">
        <f t="shared" si="63"/>
        <v>30</v>
      </c>
      <c r="AJ153" s="131">
        <f t="shared" si="64"/>
        <v>41516</v>
      </c>
    </row>
    <row r="154" spans="1:36" x14ac:dyDescent="0.2">
      <c r="A154" s="130">
        <v>25320</v>
      </c>
      <c r="B154" s="130">
        <v>20130930</v>
      </c>
      <c r="C154" s="130" t="s">
        <v>213</v>
      </c>
      <c r="D154" s="130" t="s">
        <v>212</v>
      </c>
      <c r="E154" s="130">
        <v>13442910</v>
      </c>
      <c r="G154" s="130">
        <v>40.71</v>
      </c>
      <c r="H154" s="130">
        <v>-5.7202000000000003E-2</v>
      </c>
      <c r="I154" s="130">
        <v>3.7477000000000003E-2</v>
      </c>
      <c r="J154" s="130">
        <v>5.1827999999999999E-2</v>
      </c>
      <c r="K154" s="130">
        <v>2.9749000000000001E-2</v>
      </c>
      <c r="L154" s="131">
        <f t="shared" si="52"/>
        <v>41547</v>
      </c>
      <c r="M154" s="132">
        <f t="shared" si="53"/>
        <v>-5.7202000000000003E-2</v>
      </c>
      <c r="N154" s="132">
        <f t="shared" si="54"/>
        <v>3.7477000000000003E-2</v>
      </c>
      <c r="O154" s="132">
        <f t="shared" si="55"/>
        <v>5.1827999999999999E-2</v>
      </c>
      <c r="P154" s="132">
        <f t="shared" si="56"/>
        <v>2.9749000000000001E-2</v>
      </c>
      <c r="Q154" s="132">
        <f t="shared" si="57"/>
        <v>-5.7202000000000003E-2</v>
      </c>
      <c r="R154" s="132">
        <f t="shared" si="58"/>
        <v>3.7477000000000003E-2</v>
      </c>
      <c r="S154" s="132">
        <f t="shared" si="59"/>
        <v>5.1827999999999999E-2</v>
      </c>
      <c r="T154" s="132">
        <f t="shared" si="60"/>
        <v>2.9749000000000001E-2</v>
      </c>
      <c r="AG154" s="130">
        <f t="shared" si="61"/>
        <v>2013</v>
      </c>
      <c r="AH154" s="130">
        <f t="shared" si="62"/>
        <v>9</v>
      </c>
      <c r="AI154" s="130">
        <f t="shared" si="63"/>
        <v>30</v>
      </c>
      <c r="AJ154" s="131">
        <f t="shared" si="64"/>
        <v>41547</v>
      </c>
    </row>
    <row r="155" spans="1:36" x14ac:dyDescent="0.2">
      <c r="A155" s="130">
        <v>25320</v>
      </c>
      <c r="B155" s="130">
        <v>20131031</v>
      </c>
      <c r="C155" s="130" t="s">
        <v>213</v>
      </c>
      <c r="D155" s="130" t="s">
        <v>212</v>
      </c>
      <c r="E155" s="130">
        <v>13442910</v>
      </c>
      <c r="F155" s="130">
        <v>0.312</v>
      </c>
      <c r="G155" s="130">
        <v>42.57</v>
      </c>
      <c r="H155" s="130">
        <v>5.3352999999999998E-2</v>
      </c>
      <c r="I155" s="130">
        <v>3.9851999999999999E-2</v>
      </c>
      <c r="J155" s="130">
        <v>2.5762E-2</v>
      </c>
      <c r="K155" s="130">
        <v>4.4595999999999997E-2</v>
      </c>
      <c r="L155" s="131">
        <f t="shared" si="52"/>
        <v>41578</v>
      </c>
      <c r="M155" s="132">
        <f t="shared" si="53"/>
        <v>5.3352999999999998E-2</v>
      </c>
      <c r="N155" s="132">
        <f t="shared" si="54"/>
        <v>3.9851999999999999E-2</v>
      </c>
      <c r="O155" s="132">
        <f t="shared" si="55"/>
        <v>2.5762E-2</v>
      </c>
      <c r="P155" s="132">
        <f t="shared" si="56"/>
        <v>4.4595999999999997E-2</v>
      </c>
      <c r="Q155" s="132">
        <f t="shared" si="57"/>
        <v>5.3352999999999998E-2</v>
      </c>
      <c r="R155" s="132">
        <f t="shared" si="58"/>
        <v>3.9851999999999999E-2</v>
      </c>
      <c r="S155" s="132">
        <f t="shared" si="59"/>
        <v>2.5762E-2</v>
      </c>
      <c r="T155" s="132">
        <f t="shared" si="60"/>
        <v>4.4595999999999997E-2</v>
      </c>
      <c r="AG155" s="130">
        <f t="shared" si="61"/>
        <v>2013</v>
      </c>
      <c r="AH155" s="130">
        <f t="shared" si="62"/>
        <v>10</v>
      </c>
      <c r="AI155" s="130">
        <f t="shared" si="63"/>
        <v>31</v>
      </c>
      <c r="AJ155" s="131">
        <f t="shared" si="64"/>
        <v>41578</v>
      </c>
    </row>
    <row r="156" spans="1:36" x14ac:dyDescent="0.2">
      <c r="A156" s="130">
        <v>25320</v>
      </c>
      <c r="B156" s="130">
        <v>20131129</v>
      </c>
      <c r="C156" s="130" t="s">
        <v>213</v>
      </c>
      <c r="D156" s="130" t="s">
        <v>212</v>
      </c>
      <c r="E156" s="130">
        <v>13442910</v>
      </c>
      <c r="G156" s="130">
        <v>38.729999999999997</v>
      </c>
      <c r="H156" s="130">
        <v>-9.0204000000000006E-2</v>
      </c>
      <c r="I156" s="130">
        <v>2.4947E-2</v>
      </c>
      <c r="J156" s="130">
        <v>2.3397999999999999E-2</v>
      </c>
      <c r="K156" s="130">
        <v>2.8049000000000001E-2</v>
      </c>
      <c r="L156" s="131">
        <f t="shared" si="52"/>
        <v>41607</v>
      </c>
      <c r="M156" s="132">
        <f t="shared" si="53"/>
        <v>-9.0204000000000006E-2</v>
      </c>
      <c r="N156" s="132">
        <f t="shared" si="54"/>
        <v>2.4947E-2</v>
      </c>
      <c r="O156" s="132">
        <f t="shared" si="55"/>
        <v>2.3397999999999999E-2</v>
      </c>
      <c r="P156" s="132">
        <f t="shared" si="56"/>
        <v>2.8049000000000001E-2</v>
      </c>
      <c r="Q156" s="132">
        <f t="shared" si="57"/>
        <v>-9.0204000000000006E-2</v>
      </c>
      <c r="R156" s="132">
        <f t="shared" si="58"/>
        <v>2.4947E-2</v>
      </c>
      <c r="S156" s="132">
        <f t="shared" si="59"/>
        <v>2.3397999999999999E-2</v>
      </c>
      <c r="T156" s="132">
        <f t="shared" si="60"/>
        <v>2.8049000000000001E-2</v>
      </c>
      <c r="AG156" s="130">
        <f t="shared" si="61"/>
        <v>2013</v>
      </c>
      <c r="AH156" s="130">
        <f t="shared" si="62"/>
        <v>11</v>
      </c>
      <c r="AI156" s="130">
        <f t="shared" si="63"/>
        <v>29</v>
      </c>
      <c r="AJ156" s="131">
        <f t="shared" si="64"/>
        <v>41607</v>
      </c>
    </row>
    <row r="157" spans="1:36" x14ac:dyDescent="0.2">
      <c r="A157" s="130">
        <v>25320</v>
      </c>
      <c r="B157" s="130">
        <v>20131231</v>
      </c>
      <c r="C157" s="130" t="s">
        <v>213</v>
      </c>
      <c r="D157" s="130" t="s">
        <v>212</v>
      </c>
      <c r="E157" s="130">
        <v>13442910</v>
      </c>
      <c r="G157" s="130">
        <v>43.28</v>
      </c>
      <c r="H157" s="130">
        <v>0.11748</v>
      </c>
      <c r="I157" s="130">
        <v>2.6126E-2</v>
      </c>
      <c r="J157" s="130">
        <v>2.5242000000000001E-2</v>
      </c>
      <c r="K157" s="130">
        <v>2.3563000000000001E-2</v>
      </c>
      <c r="L157" s="131">
        <f t="shared" si="52"/>
        <v>41639</v>
      </c>
      <c r="M157" s="132">
        <f t="shared" si="53"/>
        <v>0.11748</v>
      </c>
      <c r="N157" s="132">
        <f t="shared" si="54"/>
        <v>2.6126E-2</v>
      </c>
      <c r="O157" s="132">
        <f t="shared" si="55"/>
        <v>2.5242000000000001E-2</v>
      </c>
      <c r="P157" s="132">
        <f t="shared" si="56"/>
        <v>2.3563000000000001E-2</v>
      </c>
      <c r="Q157" s="132">
        <f t="shared" si="57"/>
        <v>0.11748</v>
      </c>
      <c r="R157" s="132">
        <f t="shared" si="58"/>
        <v>2.6126E-2</v>
      </c>
      <c r="S157" s="132">
        <f t="shared" si="59"/>
        <v>2.5242000000000001E-2</v>
      </c>
      <c r="T157" s="132">
        <f t="shared" si="60"/>
        <v>2.3563000000000001E-2</v>
      </c>
      <c r="AG157" s="130">
        <f t="shared" si="61"/>
        <v>2013</v>
      </c>
      <c r="AH157" s="130">
        <f t="shared" si="62"/>
        <v>12</v>
      </c>
      <c r="AI157" s="130">
        <f t="shared" si="63"/>
        <v>31</v>
      </c>
      <c r="AJ157" s="131">
        <f t="shared" si="64"/>
        <v>41639</v>
      </c>
    </row>
    <row r="158" spans="1:36" x14ac:dyDescent="0.2">
      <c r="A158" s="130">
        <v>25320</v>
      </c>
      <c r="B158" s="130">
        <v>20140131</v>
      </c>
      <c r="C158" s="130" t="s">
        <v>213</v>
      </c>
      <c r="D158" s="130" t="s">
        <v>212</v>
      </c>
      <c r="E158" s="130">
        <v>13442910</v>
      </c>
      <c r="F158" s="130">
        <v>0.312</v>
      </c>
      <c r="G158" s="130">
        <v>41.21</v>
      </c>
      <c r="H158" s="130">
        <v>-4.0619000000000002E-2</v>
      </c>
      <c r="I158" s="130">
        <v>-2.9957000000000001E-2</v>
      </c>
      <c r="J158" s="130">
        <v>-1.2819999999999999E-3</v>
      </c>
      <c r="K158" s="130">
        <v>-3.5582999999999997E-2</v>
      </c>
      <c r="L158" s="131">
        <f t="shared" si="52"/>
        <v>41670</v>
      </c>
      <c r="M158" s="132">
        <f t="shared" si="53"/>
        <v>-4.0619000000000002E-2</v>
      </c>
      <c r="N158" s="132">
        <f t="shared" si="54"/>
        <v>-2.9957000000000001E-2</v>
      </c>
      <c r="O158" s="132">
        <f t="shared" si="55"/>
        <v>-1.2819999999999999E-3</v>
      </c>
      <c r="P158" s="132">
        <f t="shared" si="56"/>
        <v>-3.5582999999999997E-2</v>
      </c>
      <c r="Q158" s="132">
        <f t="shared" si="57"/>
        <v>-4.0619000000000002E-2</v>
      </c>
      <c r="R158" s="132">
        <f t="shared" si="58"/>
        <v>-2.9957000000000001E-2</v>
      </c>
      <c r="S158" s="132">
        <f t="shared" si="59"/>
        <v>-1.2819999999999999E-3</v>
      </c>
      <c r="T158" s="132">
        <f t="shared" si="60"/>
        <v>-3.5582999999999997E-2</v>
      </c>
      <c r="AG158" s="130">
        <f t="shared" si="61"/>
        <v>2014</v>
      </c>
      <c r="AH158" s="130">
        <f t="shared" si="62"/>
        <v>1</v>
      </c>
      <c r="AI158" s="130">
        <f t="shared" si="63"/>
        <v>31</v>
      </c>
      <c r="AJ158" s="131">
        <f t="shared" si="64"/>
        <v>41670</v>
      </c>
    </row>
    <row r="159" spans="1:36" x14ac:dyDescent="0.2">
      <c r="A159" s="130">
        <v>25320</v>
      </c>
      <c r="B159" s="130">
        <v>20140228</v>
      </c>
      <c r="C159" s="130" t="s">
        <v>213</v>
      </c>
      <c r="D159" s="130" t="s">
        <v>212</v>
      </c>
      <c r="E159" s="130">
        <v>13442910</v>
      </c>
      <c r="G159" s="130">
        <v>43.31</v>
      </c>
      <c r="H159" s="130">
        <v>5.0958999999999997E-2</v>
      </c>
      <c r="I159" s="130">
        <v>4.6171999999999998E-2</v>
      </c>
      <c r="J159" s="130">
        <v>4.4256999999999998E-2</v>
      </c>
      <c r="K159" s="130">
        <v>4.3117000000000003E-2</v>
      </c>
      <c r="L159" s="131">
        <f t="shared" si="52"/>
        <v>41698</v>
      </c>
      <c r="M159" s="132">
        <f t="shared" si="53"/>
        <v>5.0958999999999997E-2</v>
      </c>
      <c r="N159" s="132">
        <f t="shared" si="54"/>
        <v>4.6171999999999998E-2</v>
      </c>
      <c r="O159" s="132">
        <f t="shared" si="55"/>
        <v>4.4256999999999998E-2</v>
      </c>
      <c r="P159" s="132">
        <f t="shared" si="56"/>
        <v>4.3117000000000003E-2</v>
      </c>
      <c r="Q159" s="132">
        <f t="shared" si="57"/>
        <v>5.0958999999999997E-2</v>
      </c>
      <c r="R159" s="132">
        <f t="shared" si="58"/>
        <v>4.6171999999999998E-2</v>
      </c>
      <c r="S159" s="132">
        <f t="shared" si="59"/>
        <v>4.4256999999999998E-2</v>
      </c>
      <c r="T159" s="132">
        <f t="shared" si="60"/>
        <v>4.3117000000000003E-2</v>
      </c>
      <c r="AG159" s="130">
        <f t="shared" si="61"/>
        <v>2014</v>
      </c>
      <c r="AH159" s="130">
        <f t="shared" si="62"/>
        <v>2</v>
      </c>
      <c r="AI159" s="130">
        <f t="shared" si="63"/>
        <v>28</v>
      </c>
      <c r="AJ159" s="131">
        <f t="shared" si="64"/>
        <v>41698</v>
      </c>
    </row>
    <row r="160" spans="1:36" x14ac:dyDescent="0.2">
      <c r="A160" s="130">
        <v>25320</v>
      </c>
      <c r="B160" s="130">
        <v>20140331</v>
      </c>
      <c r="C160" s="130" t="s">
        <v>213</v>
      </c>
      <c r="D160" s="130" t="s">
        <v>212</v>
      </c>
      <c r="E160" s="130">
        <v>13442910</v>
      </c>
      <c r="G160" s="130">
        <v>44.88</v>
      </c>
      <c r="H160" s="130">
        <v>3.6249999999999998E-2</v>
      </c>
      <c r="I160" s="130">
        <v>4.4689999999999999E-3</v>
      </c>
      <c r="J160" s="130">
        <v>1.0280000000000001E-3</v>
      </c>
      <c r="K160" s="130">
        <v>6.9319999999999998E-3</v>
      </c>
      <c r="L160" s="131">
        <f t="shared" si="52"/>
        <v>41729</v>
      </c>
      <c r="M160" s="132">
        <f t="shared" si="53"/>
        <v>3.6249999999999998E-2</v>
      </c>
      <c r="N160" s="132">
        <f t="shared" si="54"/>
        <v>4.4689999999999999E-3</v>
      </c>
      <c r="O160" s="132">
        <f t="shared" si="55"/>
        <v>1.0280000000000001E-3</v>
      </c>
      <c r="P160" s="132">
        <f t="shared" si="56"/>
        <v>6.9319999999999998E-3</v>
      </c>
      <c r="Q160" s="132">
        <f t="shared" si="57"/>
        <v>3.6249999999999998E-2</v>
      </c>
      <c r="R160" s="132">
        <f t="shared" si="58"/>
        <v>4.4689999999999999E-3</v>
      </c>
      <c r="S160" s="132">
        <f t="shared" si="59"/>
        <v>1.0280000000000001E-3</v>
      </c>
      <c r="T160" s="132">
        <f t="shared" si="60"/>
        <v>6.9319999999999998E-3</v>
      </c>
      <c r="AG160" s="130">
        <f t="shared" si="61"/>
        <v>2014</v>
      </c>
      <c r="AH160" s="130">
        <f t="shared" si="62"/>
        <v>3</v>
      </c>
      <c r="AI160" s="130">
        <f t="shared" si="63"/>
        <v>31</v>
      </c>
      <c r="AJ160" s="131">
        <f t="shared" si="64"/>
        <v>41729</v>
      </c>
    </row>
    <row r="161" spans="1:36" x14ac:dyDescent="0.2">
      <c r="A161" s="130">
        <v>25320</v>
      </c>
      <c r="B161" s="130">
        <v>20140430</v>
      </c>
      <c r="C161" s="130" t="s">
        <v>213</v>
      </c>
      <c r="D161" s="130" t="s">
        <v>212</v>
      </c>
      <c r="E161" s="130">
        <v>13442910</v>
      </c>
      <c r="F161" s="130">
        <v>0.312</v>
      </c>
      <c r="G161" s="130">
        <v>45.49</v>
      </c>
      <c r="H161" s="130">
        <v>2.0544E-2</v>
      </c>
      <c r="I161" s="130">
        <v>1.66E-3</v>
      </c>
      <c r="J161" s="130">
        <v>-2.2318999999999999E-2</v>
      </c>
      <c r="K161" s="130">
        <v>6.2009999999999999E-3</v>
      </c>
      <c r="L161" s="131">
        <f t="shared" si="52"/>
        <v>41759</v>
      </c>
      <c r="M161" s="132">
        <f t="shared" si="53"/>
        <v>2.0544E-2</v>
      </c>
      <c r="N161" s="132">
        <f t="shared" si="54"/>
        <v>1.66E-3</v>
      </c>
      <c r="O161" s="132">
        <f t="shared" si="55"/>
        <v>-2.2318999999999999E-2</v>
      </c>
      <c r="P161" s="132">
        <f t="shared" si="56"/>
        <v>6.2009999999999999E-3</v>
      </c>
      <c r="Q161" s="132">
        <f t="shared" si="57"/>
        <v>2.0544E-2</v>
      </c>
      <c r="R161" s="132">
        <f t="shared" si="58"/>
        <v>1.66E-3</v>
      </c>
      <c r="S161" s="132">
        <f t="shared" si="59"/>
        <v>-2.2318999999999999E-2</v>
      </c>
      <c r="T161" s="132">
        <f t="shared" si="60"/>
        <v>6.2009999999999999E-3</v>
      </c>
      <c r="AG161" s="130">
        <f t="shared" si="61"/>
        <v>2014</v>
      </c>
      <c r="AH161" s="130">
        <f t="shared" si="62"/>
        <v>4</v>
      </c>
      <c r="AI161" s="130">
        <f t="shared" si="63"/>
        <v>30</v>
      </c>
      <c r="AJ161" s="131">
        <f t="shared" si="64"/>
        <v>41759</v>
      </c>
    </row>
    <row r="162" spans="1:36" x14ac:dyDescent="0.2">
      <c r="A162" s="130">
        <v>25320</v>
      </c>
      <c r="B162" s="130">
        <v>20140530</v>
      </c>
      <c r="C162" s="130" t="s">
        <v>213</v>
      </c>
      <c r="D162" s="130" t="s">
        <v>212</v>
      </c>
      <c r="E162" s="130">
        <v>13442910</v>
      </c>
      <c r="G162" s="130">
        <v>45.9</v>
      </c>
      <c r="H162" s="130">
        <v>9.0130000000000002E-3</v>
      </c>
      <c r="I162" s="130">
        <v>2.0218E-2</v>
      </c>
      <c r="J162" s="130">
        <v>6.6470000000000001E-3</v>
      </c>
      <c r="K162" s="130">
        <v>2.103E-2</v>
      </c>
      <c r="L162" s="131">
        <f t="shared" ref="L162:L193" si="65">AJ162</f>
        <v>41789</v>
      </c>
      <c r="M162" s="132">
        <f t="shared" ref="M162:M193" si="66">IF(AND(($V$12-4)&lt;=$L162,($V$13)&gt;=($L162-4)),H162," ")</f>
        <v>9.0130000000000002E-3</v>
      </c>
      <c r="N162" s="132">
        <f t="shared" ref="N162:N193" si="67">IF(AND(($V$12-4)&lt;=$L162,($V$13)&gt;=($L162-4)),I162," ")</f>
        <v>2.0218E-2</v>
      </c>
      <c r="O162" s="132">
        <f t="shared" ref="O162:O193" si="68">IF(AND(($V$12-4)&lt;=$L162,($V$13)&gt;=($L162-4)),J162," ")</f>
        <v>6.6470000000000001E-3</v>
      </c>
      <c r="P162" s="132">
        <f t="shared" ref="P162:P193" si="69">IF(AND(($V$12-4)&lt;=$L162,($V$13)&gt;=($L162-4)),K162," ")</f>
        <v>2.103E-2</v>
      </c>
      <c r="Q162" s="132">
        <f t="shared" ref="Q162:Q193" si="70">IF(AND(($V$15-4)&lt;=$L162,($V$16)&gt;=($L162-4)),H162," ")</f>
        <v>9.0130000000000002E-3</v>
      </c>
      <c r="R162" s="132">
        <f t="shared" ref="R162:R193" si="71">IF(AND(($V$15-4)&lt;=$L162,($V$16)&gt;=($L162-4)),I162," ")</f>
        <v>2.0218E-2</v>
      </c>
      <c r="S162" s="132">
        <f t="shared" ref="S162:S193" si="72">IF(AND(($V$15-4)&lt;=$L162,($V$16)&gt;=($L162-4)),J162," ")</f>
        <v>6.6470000000000001E-3</v>
      </c>
      <c r="T162" s="132">
        <f t="shared" ref="T162:T193" si="73">IF(AND(($V$15-4)&lt;=$L162,($V$16)&gt;=($L162-4)),K162," ")</f>
        <v>2.103E-2</v>
      </c>
      <c r="AG162" s="130">
        <f t="shared" ref="AG162:AG193" si="74">ROUND(B162/10000,0)</f>
        <v>2014</v>
      </c>
      <c r="AH162" s="130">
        <f t="shared" ref="AH162:AH193" si="75">ROUND((B162-(AG162*10000))/100,0)</f>
        <v>5</v>
      </c>
      <c r="AI162" s="130">
        <f t="shared" ref="AI162:AI193" si="76">B162-AG162*10000-AH162*100</f>
        <v>30</v>
      </c>
      <c r="AJ162" s="131">
        <f t="shared" ref="AJ162:AJ193" si="77">DATE(AG162,AH162,AI162)</f>
        <v>41789</v>
      </c>
    </row>
    <row r="163" spans="1:36" x14ac:dyDescent="0.2">
      <c r="A163" s="130">
        <v>25320</v>
      </c>
      <c r="B163" s="130">
        <v>20140630</v>
      </c>
      <c r="C163" s="130" t="s">
        <v>213</v>
      </c>
      <c r="D163" s="130" t="s">
        <v>212</v>
      </c>
      <c r="E163" s="130">
        <v>13442910</v>
      </c>
      <c r="G163" s="130">
        <v>45.81</v>
      </c>
      <c r="H163" s="130">
        <v>-1.9610000000000001E-3</v>
      </c>
      <c r="I163" s="130">
        <v>2.7941000000000001E-2</v>
      </c>
      <c r="J163" s="130">
        <v>3.9501000000000001E-2</v>
      </c>
      <c r="K163" s="130">
        <v>1.9057999999999999E-2</v>
      </c>
      <c r="L163" s="131">
        <f t="shared" si="65"/>
        <v>41820</v>
      </c>
      <c r="M163" s="132">
        <f t="shared" si="66"/>
        <v>-1.9610000000000001E-3</v>
      </c>
      <c r="N163" s="132">
        <f t="shared" si="67"/>
        <v>2.7941000000000001E-2</v>
      </c>
      <c r="O163" s="132">
        <f t="shared" si="68"/>
        <v>3.9501000000000001E-2</v>
      </c>
      <c r="P163" s="132">
        <f t="shared" si="69"/>
        <v>1.9057999999999999E-2</v>
      </c>
      <c r="Q163" s="132">
        <f t="shared" si="70"/>
        <v>-1.9610000000000001E-3</v>
      </c>
      <c r="R163" s="132">
        <f t="shared" si="71"/>
        <v>2.7941000000000001E-2</v>
      </c>
      <c r="S163" s="132">
        <f t="shared" si="72"/>
        <v>3.9501000000000001E-2</v>
      </c>
      <c r="T163" s="132">
        <f t="shared" si="73"/>
        <v>1.9057999999999999E-2</v>
      </c>
      <c r="AG163" s="130">
        <f t="shared" si="74"/>
        <v>2014</v>
      </c>
      <c r="AH163" s="130">
        <f t="shared" si="75"/>
        <v>6</v>
      </c>
      <c r="AI163" s="130">
        <f t="shared" si="76"/>
        <v>30</v>
      </c>
      <c r="AJ163" s="131">
        <f t="shared" si="77"/>
        <v>41820</v>
      </c>
    </row>
    <row r="164" spans="1:36" x14ac:dyDescent="0.2">
      <c r="A164" s="130">
        <v>25320</v>
      </c>
      <c r="B164" s="130">
        <v>20140731</v>
      </c>
      <c r="C164" s="130" t="s">
        <v>213</v>
      </c>
      <c r="D164" s="130" t="s">
        <v>212</v>
      </c>
      <c r="E164" s="130">
        <v>13442910</v>
      </c>
      <c r="F164" s="130">
        <v>0.312</v>
      </c>
      <c r="G164" s="130">
        <v>41.59</v>
      </c>
      <c r="H164" s="130">
        <v>-8.5308999999999996E-2</v>
      </c>
      <c r="I164" s="130">
        <v>-2.0524000000000001E-2</v>
      </c>
      <c r="J164" s="130">
        <v>-3.5222999999999997E-2</v>
      </c>
      <c r="K164" s="130">
        <v>-1.508E-2</v>
      </c>
      <c r="L164" s="131">
        <f t="shared" si="65"/>
        <v>41851</v>
      </c>
      <c r="M164" s="132">
        <f t="shared" si="66"/>
        <v>-8.5308999999999996E-2</v>
      </c>
      <c r="N164" s="132">
        <f t="shared" si="67"/>
        <v>-2.0524000000000001E-2</v>
      </c>
      <c r="O164" s="132">
        <f t="shared" si="68"/>
        <v>-3.5222999999999997E-2</v>
      </c>
      <c r="P164" s="132">
        <f t="shared" si="69"/>
        <v>-1.508E-2</v>
      </c>
      <c r="Q164" s="132">
        <f t="shared" si="70"/>
        <v>-8.5308999999999996E-2</v>
      </c>
      <c r="R164" s="132">
        <f t="shared" si="71"/>
        <v>-2.0524000000000001E-2</v>
      </c>
      <c r="S164" s="132">
        <f t="shared" si="72"/>
        <v>-3.5222999999999997E-2</v>
      </c>
      <c r="T164" s="132">
        <f t="shared" si="73"/>
        <v>-1.508E-2</v>
      </c>
      <c r="AG164" s="130">
        <f t="shared" si="74"/>
        <v>2014</v>
      </c>
      <c r="AH164" s="130">
        <f t="shared" si="75"/>
        <v>7</v>
      </c>
      <c r="AI164" s="130">
        <f t="shared" si="76"/>
        <v>31</v>
      </c>
      <c r="AJ164" s="131">
        <f t="shared" si="77"/>
        <v>41851</v>
      </c>
    </row>
    <row r="165" spans="1:36" x14ac:dyDescent="0.2">
      <c r="A165" s="130">
        <v>25320</v>
      </c>
      <c r="B165" s="130">
        <v>20140829</v>
      </c>
      <c r="C165" s="130" t="s">
        <v>213</v>
      </c>
      <c r="D165" s="130" t="s">
        <v>212</v>
      </c>
      <c r="E165" s="130">
        <v>13442910</v>
      </c>
      <c r="G165" s="130">
        <v>44.82</v>
      </c>
      <c r="H165" s="130">
        <v>7.7662999999999996E-2</v>
      </c>
      <c r="I165" s="130">
        <v>4.0185999999999999E-2</v>
      </c>
      <c r="J165" s="130">
        <v>3.3696999999999998E-2</v>
      </c>
      <c r="K165" s="130">
        <v>3.7655000000000001E-2</v>
      </c>
      <c r="L165" s="131">
        <f t="shared" si="65"/>
        <v>41880</v>
      </c>
      <c r="M165" s="132">
        <f t="shared" si="66"/>
        <v>7.7662999999999996E-2</v>
      </c>
      <c r="N165" s="132">
        <f t="shared" si="67"/>
        <v>4.0185999999999999E-2</v>
      </c>
      <c r="O165" s="132">
        <f t="shared" si="68"/>
        <v>3.3696999999999998E-2</v>
      </c>
      <c r="P165" s="132">
        <f t="shared" si="69"/>
        <v>3.7655000000000001E-2</v>
      </c>
      <c r="Q165" s="132">
        <f t="shared" si="70"/>
        <v>7.7662999999999996E-2</v>
      </c>
      <c r="R165" s="132">
        <f t="shared" si="71"/>
        <v>4.0185999999999999E-2</v>
      </c>
      <c r="S165" s="132">
        <f t="shared" si="72"/>
        <v>3.3696999999999998E-2</v>
      </c>
      <c r="T165" s="132">
        <f t="shared" si="73"/>
        <v>3.7655000000000001E-2</v>
      </c>
      <c r="AG165" s="130">
        <f t="shared" si="74"/>
        <v>2014</v>
      </c>
      <c r="AH165" s="130">
        <f t="shared" si="75"/>
        <v>8</v>
      </c>
      <c r="AI165" s="130">
        <f t="shared" si="76"/>
        <v>29</v>
      </c>
      <c r="AJ165" s="131">
        <f t="shared" si="77"/>
        <v>41880</v>
      </c>
    </row>
    <row r="166" spans="1:36" x14ac:dyDescent="0.2">
      <c r="A166" s="130">
        <v>25320</v>
      </c>
      <c r="B166" s="130">
        <v>20140930</v>
      </c>
      <c r="C166" s="130" t="s">
        <v>213</v>
      </c>
      <c r="D166" s="130" t="s">
        <v>212</v>
      </c>
      <c r="E166" s="130">
        <v>13442910</v>
      </c>
      <c r="G166" s="130">
        <v>42.73</v>
      </c>
      <c r="H166" s="130">
        <v>-4.6630999999999999E-2</v>
      </c>
      <c r="I166" s="130">
        <v>-2.5128999999999999E-2</v>
      </c>
      <c r="J166" s="130">
        <v>-4.4988E-2</v>
      </c>
      <c r="K166" s="130">
        <v>-1.5514E-2</v>
      </c>
      <c r="L166" s="131">
        <f t="shared" si="65"/>
        <v>41912</v>
      </c>
      <c r="M166" s="132">
        <f t="shared" si="66"/>
        <v>-4.6630999999999999E-2</v>
      </c>
      <c r="N166" s="132">
        <f t="shared" si="67"/>
        <v>-2.5128999999999999E-2</v>
      </c>
      <c r="O166" s="132">
        <f t="shared" si="68"/>
        <v>-4.4988E-2</v>
      </c>
      <c r="P166" s="132">
        <f t="shared" si="69"/>
        <v>-1.5514E-2</v>
      </c>
      <c r="Q166" s="132">
        <f t="shared" si="70"/>
        <v>-4.6630999999999999E-2</v>
      </c>
      <c r="R166" s="132">
        <f t="shared" si="71"/>
        <v>-2.5128999999999999E-2</v>
      </c>
      <c r="S166" s="132">
        <f t="shared" si="72"/>
        <v>-4.4988E-2</v>
      </c>
      <c r="T166" s="132">
        <f t="shared" si="73"/>
        <v>-1.5514E-2</v>
      </c>
      <c r="AG166" s="130">
        <f t="shared" si="74"/>
        <v>2014</v>
      </c>
      <c r="AH166" s="130">
        <f t="shared" si="75"/>
        <v>9</v>
      </c>
      <c r="AI166" s="130">
        <f t="shared" si="76"/>
        <v>30</v>
      </c>
      <c r="AJ166" s="131">
        <f t="shared" si="77"/>
        <v>41912</v>
      </c>
    </row>
    <row r="167" spans="1:36" x14ac:dyDescent="0.2">
      <c r="A167" s="130">
        <v>25320</v>
      </c>
      <c r="B167" s="130">
        <v>20141031</v>
      </c>
      <c r="C167" s="130" t="s">
        <v>213</v>
      </c>
      <c r="D167" s="130" t="s">
        <v>212</v>
      </c>
      <c r="E167" s="130">
        <v>13442910</v>
      </c>
      <c r="F167" s="130">
        <v>0.312</v>
      </c>
      <c r="G167" s="130">
        <v>44.17</v>
      </c>
      <c r="H167" s="130">
        <v>4.1001999999999997E-2</v>
      </c>
      <c r="I167" s="130">
        <v>2.1184999999999999E-2</v>
      </c>
      <c r="J167" s="130">
        <v>1.4199E-2</v>
      </c>
      <c r="K167" s="130">
        <v>2.3200999999999999E-2</v>
      </c>
      <c r="L167" s="131">
        <f t="shared" si="65"/>
        <v>41943</v>
      </c>
      <c r="M167" s="132">
        <f t="shared" si="66"/>
        <v>4.1001999999999997E-2</v>
      </c>
      <c r="N167" s="132">
        <f t="shared" si="67"/>
        <v>2.1184999999999999E-2</v>
      </c>
      <c r="O167" s="132">
        <f t="shared" si="68"/>
        <v>1.4199E-2</v>
      </c>
      <c r="P167" s="132">
        <f t="shared" si="69"/>
        <v>2.3200999999999999E-2</v>
      </c>
      <c r="Q167" s="132">
        <f t="shared" si="70"/>
        <v>4.1001999999999997E-2</v>
      </c>
      <c r="R167" s="132">
        <f t="shared" si="71"/>
        <v>2.1184999999999999E-2</v>
      </c>
      <c r="S167" s="132">
        <f t="shared" si="72"/>
        <v>1.4199E-2</v>
      </c>
      <c r="T167" s="132">
        <f t="shared" si="73"/>
        <v>2.3200999999999999E-2</v>
      </c>
      <c r="AG167" s="130">
        <f t="shared" si="74"/>
        <v>2014</v>
      </c>
      <c r="AH167" s="130">
        <f t="shared" si="75"/>
        <v>10</v>
      </c>
      <c r="AI167" s="130">
        <f t="shared" si="76"/>
        <v>31</v>
      </c>
      <c r="AJ167" s="131">
        <f t="shared" si="77"/>
        <v>41943</v>
      </c>
    </row>
    <row r="168" spans="1:36" x14ac:dyDescent="0.2">
      <c r="A168" s="130">
        <v>25320</v>
      </c>
      <c r="B168" s="130">
        <v>20141128</v>
      </c>
      <c r="C168" s="130" t="s">
        <v>213</v>
      </c>
      <c r="D168" s="130" t="s">
        <v>212</v>
      </c>
      <c r="E168" s="130">
        <v>13442910</v>
      </c>
      <c r="G168" s="130">
        <v>45.28</v>
      </c>
      <c r="H168" s="130">
        <v>2.513E-2</v>
      </c>
      <c r="I168" s="130">
        <v>2.1149999999999999E-2</v>
      </c>
      <c r="J168" s="130">
        <v>-2.457E-3</v>
      </c>
      <c r="K168" s="130">
        <v>2.4534E-2</v>
      </c>
      <c r="L168" s="131">
        <f t="shared" si="65"/>
        <v>41971</v>
      </c>
      <c r="M168" s="132">
        <f t="shared" si="66"/>
        <v>2.513E-2</v>
      </c>
      <c r="N168" s="132">
        <f t="shared" si="67"/>
        <v>2.1149999999999999E-2</v>
      </c>
      <c r="O168" s="132">
        <f t="shared" si="68"/>
        <v>-2.457E-3</v>
      </c>
      <c r="P168" s="132">
        <f t="shared" si="69"/>
        <v>2.4534E-2</v>
      </c>
      <c r="Q168" s="132">
        <f t="shared" si="70"/>
        <v>2.513E-2</v>
      </c>
      <c r="R168" s="132">
        <f t="shared" si="71"/>
        <v>2.1149999999999999E-2</v>
      </c>
      <c r="S168" s="132">
        <f t="shared" si="72"/>
        <v>-2.457E-3</v>
      </c>
      <c r="T168" s="132">
        <f t="shared" si="73"/>
        <v>2.4534E-2</v>
      </c>
      <c r="AG168" s="130">
        <f t="shared" si="74"/>
        <v>2014</v>
      </c>
      <c r="AH168" s="130">
        <f t="shared" si="75"/>
        <v>11</v>
      </c>
      <c r="AI168" s="130">
        <f t="shared" si="76"/>
        <v>28</v>
      </c>
      <c r="AJ168" s="131">
        <f t="shared" si="77"/>
        <v>41971</v>
      </c>
    </row>
    <row r="169" spans="1:36" x14ac:dyDescent="0.2">
      <c r="A169" s="130">
        <v>25320</v>
      </c>
      <c r="B169" s="130">
        <v>20141231</v>
      </c>
      <c r="C169" s="130" t="s">
        <v>213</v>
      </c>
      <c r="D169" s="130" t="s">
        <v>212</v>
      </c>
      <c r="E169" s="130">
        <v>13442910</v>
      </c>
      <c r="G169" s="130">
        <v>44</v>
      </c>
      <c r="H169" s="130">
        <v>-2.8268999999999999E-2</v>
      </c>
      <c r="I169" s="130">
        <v>-3.6159999999999999E-3</v>
      </c>
      <c r="J169" s="130">
        <v>-1.9000000000000001E-4</v>
      </c>
      <c r="K169" s="130">
        <v>-4.189E-3</v>
      </c>
      <c r="L169" s="131">
        <f t="shared" si="65"/>
        <v>42004</v>
      </c>
      <c r="M169" s="132">
        <f t="shared" si="66"/>
        <v>-2.8268999999999999E-2</v>
      </c>
      <c r="N169" s="132">
        <f t="shared" si="67"/>
        <v>-3.6159999999999999E-3</v>
      </c>
      <c r="O169" s="132">
        <f t="shared" si="68"/>
        <v>-1.9000000000000001E-4</v>
      </c>
      <c r="P169" s="132">
        <f t="shared" si="69"/>
        <v>-4.189E-3</v>
      </c>
      <c r="Q169" s="132">
        <f t="shared" si="70"/>
        <v>-2.8268999999999999E-2</v>
      </c>
      <c r="R169" s="132">
        <f t="shared" si="71"/>
        <v>-3.6159999999999999E-3</v>
      </c>
      <c r="S169" s="132">
        <f t="shared" si="72"/>
        <v>-1.9000000000000001E-4</v>
      </c>
      <c r="T169" s="132">
        <f t="shared" si="73"/>
        <v>-4.189E-3</v>
      </c>
      <c r="AG169" s="130">
        <f t="shared" si="74"/>
        <v>2014</v>
      </c>
      <c r="AH169" s="130">
        <f t="shared" si="75"/>
        <v>12</v>
      </c>
      <c r="AI169" s="130">
        <f t="shared" si="76"/>
        <v>31</v>
      </c>
      <c r="AJ169" s="131">
        <f t="shared" si="77"/>
        <v>42004</v>
      </c>
    </row>
    <row r="170" spans="1:36" x14ac:dyDescent="0.2">
      <c r="A170" s="130">
        <v>25320</v>
      </c>
      <c r="B170" s="130">
        <v>20150130</v>
      </c>
      <c r="C170" s="130" t="s">
        <v>213</v>
      </c>
      <c r="D170" s="130" t="s">
        <v>212</v>
      </c>
      <c r="E170" s="130">
        <v>13442910</v>
      </c>
      <c r="F170" s="130">
        <v>0.312</v>
      </c>
      <c r="G170" s="130">
        <v>45.74</v>
      </c>
      <c r="H170" s="130">
        <v>4.6635999999999997E-2</v>
      </c>
      <c r="I170" s="130">
        <v>-2.7151999999999999E-2</v>
      </c>
      <c r="J170" s="130">
        <v>-1.9073E-2</v>
      </c>
      <c r="K170" s="130">
        <v>-3.1040999999999999E-2</v>
      </c>
      <c r="L170" s="131">
        <f t="shared" si="65"/>
        <v>42034</v>
      </c>
      <c r="M170" s="132">
        <f t="shared" si="66"/>
        <v>4.6635999999999997E-2</v>
      </c>
      <c r="N170" s="132">
        <f t="shared" si="67"/>
        <v>-2.7151999999999999E-2</v>
      </c>
      <c r="O170" s="132">
        <f t="shared" si="68"/>
        <v>-1.9073E-2</v>
      </c>
      <c r="P170" s="132">
        <f t="shared" si="69"/>
        <v>-3.1040999999999999E-2</v>
      </c>
      <c r="Q170" s="132">
        <f t="shared" si="70"/>
        <v>4.6635999999999997E-2</v>
      </c>
      <c r="R170" s="132">
        <f t="shared" si="71"/>
        <v>-2.7151999999999999E-2</v>
      </c>
      <c r="S170" s="132">
        <f t="shared" si="72"/>
        <v>-1.9073E-2</v>
      </c>
      <c r="T170" s="132">
        <f t="shared" si="73"/>
        <v>-3.1040999999999999E-2</v>
      </c>
      <c r="AG170" s="130">
        <f t="shared" si="74"/>
        <v>2015</v>
      </c>
      <c r="AH170" s="130">
        <f t="shared" si="75"/>
        <v>1</v>
      </c>
      <c r="AI170" s="130">
        <f t="shared" si="76"/>
        <v>30</v>
      </c>
      <c r="AJ170" s="131">
        <f t="shared" si="77"/>
        <v>42034</v>
      </c>
    </row>
    <row r="171" spans="1:36" x14ac:dyDescent="0.2">
      <c r="A171" s="130">
        <v>25320</v>
      </c>
      <c r="B171" s="130">
        <v>20150227</v>
      </c>
      <c r="C171" s="130" t="s">
        <v>213</v>
      </c>
      <c r="D171" s="130" t="s">
        <v>212</v>
      </c>
      <c r="E171" s="130">
        <v>13442910</v>
      </c>
      <c r="G171" s="130">
        <v>46.59</v>
      </c>
      <c r="H171" s="130">
        <v>1.8582999999999999E-2</v>
      </c>
      <c r="I171" s="130">
        <v>5.5947999999999998E-2</v>
      </c>
      <c r="J171" s="130">
        <v>5.4122999999999998E-2</v>
      </c>
      <c r="K171" s="130">
        <v>5.4892999999999997E-2</v>
      </c>
      <c r="L171" s="131">
        <f t="shared" si="65"/>
        <v>42062</v>
      </c>
      <c r="M171" s="132">
        <f t="shared" si="66"/>
        <v>1.8582999999999999E-2</v>
      </c>
      <c r="N171" s="132">
        <f t="shared" si="67"/>
        <v>5.5947999999999998E-2</v>
      </c>
      <c r="O171" s="132">
        <f t="shared" si="68"/>
        <v>5.4122999999999998E-2</v>
      </c>
      <c r="P171" s="132">
        <f t="shared" si="69"/>
        <v>5.4892999999999997E-2</v>
      </c>
      <c r="Q171" s="132">
        <f t="shared" si="70"/>
        <v>1.8582999999999999E-2</v>
      </c>
      <c r="R171" s="132">
        <f t="shared" si="71"/>
        <v>5.5947999999999998E-2</v>
      </c>
      <c r="S171" s="132">
        <f t="shared" si="72"/>
        <v>5.4122999999999998E-2</v>
      </c>
      <c r="T171" s="132">
        <f t="shared" si="73"/>
        <v>5.4892999999999997E-2</v>
      </c>
      <c r="AG171" s="130">
        <f t="shared" si="74"/>
        <v>2015</v>
      </c>
      <c r="AH171" s="130">
        <f t="shared" si="75"/>
        <v>2</v>
      </c>
      <c r="AI171" s="130">
        <f t="shared" si="76"/>
        <v>27</v>
      </c>
      <c r="AJ171" s="131">
        <f t="shared" si="77"/>
        <v>42062</v>
      </c>
    </row>
    <row r="172" spans="1:36" x14ac:dyDescent="0.2">
      <c r="A172" s="130">
        <v>25320</v>
      </c>
      <c r="B172" s="130">
        <v>20150331</v>
      </c>
      <c r="C172" s="130" t="s">
        <v>213</v>
      </c>
      <c r="D172" s="130" t="s">
        <v>212</v>
      </c>
      <c r="E172" s="130">
        <v>13442910</v>
      </c>
      <c r="G172" s="130">
        <v>46.55</v>
      </c>
      <c r="H172" s="130">
        <v>-8.5899999999999995E-4</v>
      </c>
      <c r="I172" s="130">
        <v>-1.0439E-2</v>
      </c>
      <c r="J172" s="130">
        <v>-5.1120000000000002E-3</v>
      </c>
      <c r="K172" s="130">
        <v>-1.7395999999999998E-2</v>
      </c>
      <c r="L172" s="131">
        <f t="shared" si="65"/>
        <v>42094</v>
      </c>
      <c r="M172" s="132">
        <f t="shared" si="66"/>
        <v>-8.5899999999999995E-4</v>
      </c>
      <c r="N172" s="132">
        <f t="shared" si="67"/>
        <v>-1.0439E-2</v>
      </c>
      <c r="O172" s="132">
        <f t="shared" si="68"/>
        <v>-5.1120000000000002E-3</v>
      </c>
      <c r="P172" s="132">
        <f t="shared" si="69"/>
        <v>-1.7395999999999998E-2</v>
      </c>
      <c r="Q172" s="132">
        <f t="shared" si="70"/>
        <v>-8.5899999999999995E-4</v>
      </c>
      <c r="R172" s="132">
        <f t="shared" si="71"/>
        <v>-1.0439E-2</v>
      </c>
      <c r="S172" s="132">
        <f t="shared" si="72"/>
        <v>-5.1120000000000002E-3</v>
      </c>
      <c r="T172" s="132">
        <f t="shared" si="73"/>
        <v>-1.7395999999999998E-2</v>
      </c>
      <c r="AG172" s="130">
        <f t="shared" si="74"/>
        <v>2015</v>
      </c>
      <c r="AH172" s="130">
        <f t="shared" si="75"/>
        <v>3</v>
      </c>
      <c r="AI172" s="130">
        <f t="shared" si="76"/>
        <v>31</v>
      </c>
      <c r="AJ172" s="131">
        <f t="shared" si="77"/>
        <v>42094</v>
      </c>
    </row>
    <row r="173" spans="1:36" x14ac:dyDescent="0.2">
      <c r="A173" s="130">
        <v>25320</v>
      </c>
      <c r="B173" s="130">
        <v>20150430</v>
      </c>
      <c r="C173" s="130" t="s">
        <v>213</v>
      </c>
      <c r="D173" s="130" t="s">
        <v>212</v>
      </c>
      <c r="E173" s="130">
        <v>13442910</v>
      </c>
      <c r="F173" s="130">
        <v>0.312</v>
      </c>
      <c r="G173" s="130">
        <v>44.71</v>
      </c>
      <c r="H173" s="130">
        <v>-3.2825E-2</v>
      </c>
      <c r="I173" s="130">
        <v>8.7220000000000006E-3</v>
      </c>
      <c r="J173" s="130">
        <v>1.5127E-2</v>
      </c>
      <c r="K173" s="130">
        <v>8.5210000000000008E-3</v>
      </c>
      <c r="L173" s="131">
        <f t="shared" si="65"/>
        <v>42124</v>
      </c>
      <c r="M173" s="132">
        <f t="shared" si="66"/>
        <v>-3.2825E-2</v>
      </c>
      <c r="N173" s="132">
        <f t="shared" si="67"/>
        <v>8.7220000000000006E-3</v>
      </c>
      <c r="O173" s="132">
        <f t="shared" si="68"/>
        <v>1.5127E-2</v>
      </c>
      <c r="P173" s="132">
        <f t="shared" si="69"/>
        <v>8.5210000000000008E-3</v>
      </c>
      <c r="Q173" s="132">
        <f t="shared" si="70"/>
        <v>-3.2825E-2</v>
      </c>
      <c r="R173" s="132">
        <f t="shared" si="71"/>
        <v>8.7220000000000006E-3</v>
      </c>
      <c r="S173" s="132">
        <f t="shared" si="72"/>
        <v>1.5127E-2</v>
      </c>
      <c r="T173" s="132">
        <f t="shared" si="73"/>
        <v>8.5210000000000008E-3</v>
      </c>
      <c r="AG173" s="130">
        <f t="shared" si="74"/>
        <v>2015</v>
      </c>
      <c r="AH173" s="130">
        <f t="shared" si="75"/>
        <v>4</v>
      </c>
      <c r="AI173" s="130">
        <f t="shared" si="76"/>
        <v>30</v>
      </c>
      <c r="AJ173" s="131">
        <f t="shared" si="77"/>
        <v>42124</v>
      </c>
    </row>
    <row r="174" spans="1:36" x14ac:dyDescent="0.2">
      <c r="A174" s="130">
        <v>25320</v>
      </c>
      <c r="B174" s="130">
        <v>20150529</v>
      </c>
      <c r="C174" s="130" t="s">
        <v>213</v>
      </c>
      <c r="D174" s="130" t="s">
        <v>212</v>
      </c>
      <c r="E174" s="130">
        <v>13442910</v>
      </c>
      <c r="G174" s="130">
        <v>48.34</v>
      </c>
      <c r="H174" s="130">
        <v>8.1189999999999998E-2</v>
      </c>
      <c r="I174" s="130">
        <v>1.0326E-2</v>
      </c>
      <c r="J174" s="130">
        <v>3.9620000000000002E-3</v>
      </c>
      <c r="K174" s="130">
        <v>1.0491E-2</v>
      </c>
      <c r="L174" s="131">
        <f t="shared" si="65"/>
        <v>42153</v>
      </c>
      <c r="M174" s="132">
        <f t="shared" si="66"/>
        <v>8.1189999999999998E-2</v>
      </c>
      <c r="N174" s="132">
        <f t="shared" si="67"/>
        <v>1.0326E-2</v>
      </c>
      <c r="O174" s="132">
        <f t="shared" si="68"/>
        <v>3.9620000000000002E-3</v>
      </c>
      <c r="P174" s="132">
        <f t="shared" si="69"/>
        <v>1.0491E-2</v>
      </c>
      <c r="Q174" s="132">
        <f t="shared" si="70"/>
        <v>8.1189999999999998E-2</v>
      </c>
      <c r="R174" s="132">
        <f t="shared" si="71"/>
        <v>1.0326E-2</v>
      </c>
      <c r="S174" s="132">
        <f t="shared" si="72"/>
        <v>3.9620000000000002E-3</v>
      </c>
      <c r="T174" s="132">
        <f t="shared" si="73"/>
        <v>1.0491E-2</v>
      </c>
      <c r="AG174" s="130">
        <f t="shared" si="74"/>
        <v>2015</v>
      </c>
      <c r="AH174" s="130">
        <f t="shared" si="75"/>
        <v>5</v>
      </c>
      <c r="AI174" s="130">
        <f t="shared" si="76"/>
        <v>29</v>
      </c>
      <c r="AJ174" s="131">
        <f t="shared" si="77"/>
        <v>42153</v>
      </c>
    </row>
    <row r="175" spans="1:36" x14ac:dyDescent="0.2">
      <c r="A175" s="130">
        <v>25320</v>
      </c>
      <c r="B175" s="130">
        <v>20150630</v>
      </c>
      <c r="C175" s="130" t="s">
        <v>213</v>
      </c>
      <c r="D175" s="130" t="s">
        <v>212</v>
      </c>
      <c r="E175" s="130">
        <v>13442910</v>
      </c>
      <c r="G175" s="130">
        <v>47.65</v>
      </c>
      <c r="H175" s="130">
        <v>-1.4274E-2</v>
      </c>
      <c r="I175" s="130">
        <v>-1.9258999999999998E-2</v>
      </c>
      <c r="J175" s="130">
        <v>-1.3473000000000001E-2</v>
      </c>
      <c r="K175" s="130">
        <v>-2.1011999999999999E-2</v>
      </c>
      <c r="L175" s="131">
        <f t="shared" si="65"/>
        <v>42185</v>
      </c>
      <c r="M175" s="132">
        <f t="shared" si="66"/>
        <v>-1.4274E-2</v>
      </c>
      <c r="N175" s="132">
        <f t="shared" si="67"/>
        <v>-1.9258999999999998E-2</v>
      </c>
      <c r="O175" s="132">
        <f t="shared" si="68"/>
        <v>-1.3473000000000001E-2</v>
      </c>
      <c r="P175" s="132">
        <f t="shared" si="69"/>
        <v>-2.1011999999999999E-2</v>
      </c>
      <c r="Q175" s="132">
        <f t="shared" si="70"/>
        <v>-1.4274E-2</v>
      </c>
      <c r="R175" s="132">
        <f t="shared" si="71"/>
        <v>-1.9258999999999998E-2</v>
      </c>
      <c r="S175" s="132">
        <f t="shared" si="72"/>
        <v>-1.3473000000000001E-2</v>
      </c>
      <c r="T175" s="132">
        <f t="shared" si="73"/>
        <v>-2.1011999999999999E-2</v>
      </c>
      <c r="AG175" s="130">
        <f t="shared" si="74"/>
        <v>2015</v>
      </c>
      <c r="AH175" s="130">
        <f t="shared" si="75"/>
        <v>6</v>
      </c>
      <c r="AI175" s="130">
        <f t="shared" si="76"/>
        <v>30</v>
      </c>
      <c r="AJ175" s="131">
        <f t="shared" si="77"/>
        <v>42185</v>
      </c>
    </row>
    <row r="176" spans="1:36" x14ac:dyDescent="0.2">
      <c r="A176" s="130">
        <v>25320</v>
      </c>
      <c r="B176" s="130">
        <v>20150731</v>
      </c>
      <c r="C176" s="130" t="s">
        <v>213</v>
      </c>
      <c r="D176" s="130" t="s">
        <v>212</v>
      </c>
      <c r="E176" s="130">
        <v>13442910</v>
      </c>
      <c r="F176" s="130">
        <v>0.312</v>
      </c>
      <c r="G176" s="130">
        <v>49.31</v>
      </c>
      <c r="H176" s="130">
        <v>4.1384999999999998E-2</v>
      </c>
      <c r="I176" s="130">
        <v>1.2096000000000001E-2</v>
      </c>
      <c r="J176" s="130">
        <v>-2.7144000000000001E-2</v>
      </c>
      <c r="K176" s="130">
        <v>1.9741999999999999E-2</v>
      </c>
      <c r="L176" s="131">
        <f t="shared" si="65"/>
        <v>42216</v>
      </c>
      <c r="M176" s="132">
        <f t="shared" si="66"/>
        <v>4.1384999999999998E-2</v>
      </c>
      <c r="N176" s="132">
        <f t="shared" si="67"/>
        <v>1.2096000000000001E-2</v>
      </c>
      <c r="O176" s="132">
        <f t="shared" si="68"/>
        <v>-2.7144000000000001E-2</v>
      </c>
      <c r="P176" s="132">
        <f t="shared" si="69"/>
        <v>1.9741999999999999E-2</v>
      </c>
      <c r="Q176" s="132">
        <f t="shared" si="70"/>
        <v>4.1384999999999998E-2</v>
      </c>
      <c r="R176" s="132">
        <f t="shared" si="71"/>
        <v>1.2096000000000001E-2</v>
      </c>
      <c r="S176" s="132">
        <f t="shared" si="72"/>
        <v>-2.7144000000000001E-2</v>
      </c>
      <c r="T176" s="132">
        <f t="shared" si="73"/>
        <v>1.9741999999999999E-2</v>
      </c>
      <c r="AG176" s="130">
        <f t="shared" si="74"/>
        <v>2015</v>
      </c>
      <c r="AH176" s="130">
        <f t="shared" si="75"/>
        <v>7</v>
      </c>
      <c r="AI176" s="130">
        <f t="shared" si="76"/>
        <v>31</v>
      </c>
      <c r="AJ176" s="131">
        <f t="shared" si="77"/>
        <v>42216</v>
      </c>
    </row>
    <row r="177" spans="1:36" x14ac:dyDescent="0.2">
      <c r="A177" s="130">
        <v>25320</v>
      </c>
      <c r="B177" s="130">
        <v>20150831</v>
      </c>
      <c r="C177" s="130" t="s">
        <v>213</v>
      </c>
      <c r="D177" s="130" t="s">
        <v>212</v>
      </c>
      <c r="E177" s="130">
        <v>13442910</v>
      </c>
      <c r="G177" s="130">
        <v>47.99</v>
      </c>
      <c r="H177" s="130">
        <v>-2.6769000000000001E-2</v>
      </c>
      <c r="I177" s="130">
        <v>-5.9995E-2</v>
      </c>
      <c r="J177" s="130">
        <v>-4.7287999999999997E-2</v>
      </c>
      <c r="K177" s="130">
        <v>-6.2580999999999998E-2</v>
      </c>
      <c r="L177" s="131">
        <f t="shared" si="65"/>
        <v>42247</v>
      </c>
      <c r="M177" s="132">
        <f t="shared" si="66"/>
        <v>-2.6769000000000001E-2</v>
      </c>
      <c r="N177" s="132">
        <f t="shared" si="67"/>
        <v>-5.9995E-2</v>
      </c>
      <c r="O177" s="132">
        <f t="shared" si="68"/>
        <v>-4.7287999999999997E-2</v>
      </c>
      <c r="P177" s="132">
        <f t="shared" si="69"/>
        <v>-6.2580999999999998E-2</v>
      </c>
      <c r="Q177" s="132">
        <f t="shared" si="70"/>
        <v>-2.6769000000000001E-2</v>
      </c>
      <c r="R177" s="132">
        <f t="shared" si="71"/>
        <v>-5.9995E-2</v>
      </c>
      <c r="S177" s="132">
        <f t="shared" si="72"/>
        <v>-4.7287999999999997E-2</v>
      </c>
      <c r="T177" s="132">
        <f t="shared" si="73"/>
        <v>-6.2580999999999998E-2</v>
      </c>
      <c r="AG177" s="130">
        <f t="shared" si="74"/>
        <v>2015</v>
      </c>
      <c r="AH177" s="130">
        <f t="shared" si="75"/>
        <v>8</v>
      </c>
      <c r="AI177" s="130">
        <f t="shared" si="76"/>
        <v>31</v>
      </c>
      <c r="AJ177" s="131">
        <f t="shared" si="77"/>
        <v>42247</v>
      </c>
    </row>
    <row r="178" spans="1:36" x14ac:dyDescent="0.2">
      <c r="A178" s="130">
        <v>25320</v>
      </c>
      <c r="B178" s="130">
        <v>20150930</v>
      </c>
      <c r="C178" s="130" t="s">
        <v>213</v>
      </c>
      <c r="D178" s="130" t="s">
        <v>212</v>
      </c>
      <c r="E178" s="130">
        <v>13442910</v>
      </c>
      <c r="G178" s="130">
        <v>50.68</v>
      </c>
      <c r="H178" s="130">
        <v>5.6052999999999999E-2</v>
      </c>
      <c r="I178" s="130">
        <v>-3.3737999999999997E-2</v>
      </c>
      <c r="J178" s="130">
        <v>-4.9915000000000001E-2</v>
      </c>
      <c r="K178" s="130">
        <v>-2.6443000000000001E-2</v>
      </c>
      <c r="L178" s="131">
        <f t="shared" si="65"/>
        <v>42277</v>
      </c>
      <c r="M178" s="132">
        <f t="shared" si="66"/>
        <v>5.6052999999999999E-2</v>
      </c>
      <c r="N178" s="132">
        <f t="shared" si="67"/>
        <v>-3.3737999999999997E-2</v>
      </c>
      <c r="O178" s="132">
        <f t="shared" si="68"/>
        <v>-4.9915000000000001E-2</v>
      </c>
      <c r="P178" s="132">
        <f t="shared" si="69"/>
        <v>-2.6443000000000001E-2</v>
      </c>
      <c r="Q178" s="132">
        <f t="shared" si="70"/>
        <v>5.6052999999999999E-2</v>
      </c>
      <c r="R178" s="132">
        <f t="shared" si="71"/>
        <v>-3.3737999999999997E-2</v>
      </c>
      <c r="S178" s="132">
        <f t="shared" si="72"/>
        <v>-4.9915000000000001E-2</v>
      </c>
      <c r="T178" s="132">
        <f t="shared" si="73"/>
        <v>-2.6443000000000001E-2</v>
      </c>
      <c r="AG178" s="130">
        <f t="shared" si="74"/>
        <v>2015</v>
      </c>
      <c r="AH178" s="130">
        <f t="shared" si="75"/>
        <v>9</v>
      </c>
      <c r="AI178" s="130">
        <f t="shared" si="76"/>
        <v>30</v>
      </c>
      <c r="AJ178" s="131">
        <f t="shared" si="77"/>
        <v>42277</v>
      </c>
    </row>
    <row r="179" spans="1:36" x14ac:dyDescent="0.2">
      <c r="A179" s="130">
        <v>25320</v>
      </c>
      <c r="B179" s="130">
        <v>20151030</v>
      </c>
      <c r="C179" s="130" t="s">
        <v>213</v>
      </c>
      <c r="D179" s="130" t="s">
        <v>212</v>
      </c>
      <c r="E179" s="130">
        <v>13442910</v>
      </c>
      <c r="F179" s="130">
        <v>0.312</v>
      </c>
      <c r="G179" s="130">
        <v>50.79</v>
      </c>
      <c r="H179" s="130">
        <v>8.3269999999999993E-3</v>
      </c>
      <c r="I179" s="130">
        <v>7.3960999999999999E-2</v>
      </c>
      <c r="J179" s="130">
        <v>5.2866000000000003E-2</v>
      </c>
      <c r="K179" s="130">
        <v>8.2983000000000001E-2</v>
      </c>
      <c r="L179" s="131">
        <f t="shared" si="65"/>
        <v>42307</v>
      </c>
      <c r="M179" s="132">
        <f t="shared" si="66"/>
        <v>8.3269999999999993E-3</v>
      </c>
      <c r="N179" s="132">
        <f t="shared" si="67"/>
        <v>7.3960999999999999E-2</v>
      </c>
      <c r="O179" s="132">
        <f t="shared" si="68"/>
        <v>5.2866000000000003E-2</v>
      </c>
      <c r="P179" s="132">
        <f t="shared" si="69"/>
        <v>8.2983000000000001E-2</v>
      </c>
      <c r="Q179" s="132">
        <f t="shared" si="70"/>
        <v>8.3269999999999993E-3</v>
      </c>
      <c r="R179" s="132">
        <f t="shared" si="71"/>
        <v>7.3960999999999999E-2</v>
      </c>
      <c r="S179" s="132">
        <f t="shared" si="72"/>
        <v>5.2866000000000003E-2</v>
      </c>
      <c r="T179" s="132">
        <f t="shared" si="73"/>
        <v>8.2983000000000001E-2</v>
      </c>
      <c r="AG179" s="130">
        <f t="shared" si="74"/>
        <v>2015</v>
      </c>
      <c r="AH179" s="130">
        <f t="shared" si="75"/>
        <v>10</v>
      </c>
      <c r="AI179" s="130">
        <f t="shared" si="76"/>
        <v>30</v>
      </c>
      <c r="AJ179" s="131">
        <f t="shared" si="77"/>
        <v>42307</v>
      </c>
    </row>
    <row r="180" spans="1:36" x14ac:dyDescent="0.2">
      <c r="A180" s="130">
        <v>25320</v>
      </c>
      <c r="B180" s="130">
        <v>20151130</v>
      </c>
      <c r="C180" s="130" t="s">
        <v>213</v>
      </c>
      <c r="D180" s="130" t="s">
        <v>212</v>
      </c>
      <c r="E180" s="130">
        <v>13442910</v>
      </c>
      <c r="G180" s="130">
        <v>52.24</v>
      </c>
      <c r="H180" s="130">
        <v>2.8549000000000001E-2</v>
      </c>
      <c r="I180" s="130">
        <v>2.4420000000000002E-3</v>
      </c>
      <c r="J180" s="130">
        <v>7.3309999999999998E-3</v>
      </c>
      <c r="K180" s="130">
        <v>5.0500000000000002E-4</v>
      </c>
      <c r="L180" s="131">
        <f t="shared" si="65"/>
        <v>42338</v>
      </c>
      <c r="M180" s="132">
        <f t="shared" si="66"/>
        <v>2.8549000000000001E-2</v>
      </c>
      <c r="N180" s="132">
        <f t="shared" si="67"/>
        <v>2.4420000000000002E-3</v>
      </c>
      <c r="O180" s="132">
        <f t="shared" si="68"/>
        <v>7.3309999999999998E-3</v>
      </c>
      <c r="P180" s="132">
        <f t="shared" si="69"/>
        <v>5.0500000000000002E-4</v>
      </c>
      <c r="Q180" s="132">
        <f t="shared" si="70"/>
        <v>2.8549000000000001E-2</v>
      </c>
      <c r="R180" s="132">
        <f t="shared" si="71"/>
        <v>2.4420000000000002E-3</v>
      </c>
      <c r="S180" s="132">
        <f t="shared" si="72"/>
        <v>7.3309999999999998E-3</v>
      </c>
      <c r="T180" s="132">
        <f t="shared" si="73"/>
        <v>5.0500000000000002E-4</v>
      </c>
      <c r="AG180" s="130">
        <f t="shared" si="74"/>
        <v>2015</v>
      </c>
      <c r="AH180" s="130">
        <f t="shared" si="75"/>
        <v>11</v>
      </c>
      <c r="AI180" s="130">
        <f t="shared" si="76"/>
        <v>30</v>
      </c>
      <c r="AJ180" s="131">
        <f t="shared" si="77"/>
        <v>42338</v>
      </c>
    </row>
    <row r="181" spans="1:36" x14ac:dyDescent="0.2">
      <c r="A181" s="130">
        <v>25320</v>
      </c>
      <c r="B181" s="130">
        <v>20151231</v>
      </c>
      <c r="C181" s="130" t="s">
        <v>213</v>
      </c>
      <c r="D181" s="130" t="s">
        <v>212</v>
      </c>
      <c r="E181" s="130">
        <v>13442910</v>
      </c>
      <c r="G181" s="130">
        <v>52.55</v>
      </c>
      <c r="H181" s="130">
        <v>5.934E-3</v>
      </c>
      <c r="I181" s="130">
        <v>-2.2258E-2</v>
      </c>
      <c r="J181" s="130">
        <v>-3.5882999999999998E-2</v>
      </c>
      <c r="K181" s="130">
        <v>-1.753E-2</v>
      </c>
      <c r="L181" s="131">
        <f t="shared" si="65"/>
        <v>42369</v>
      </c>
      <c r="M181" s="132">
        <f t="shared" si="66"/>
        <v>5.934E-3</v>
      </c>
      <c r="N181" s="132">
        <f t="shared" si="67"/>
        <v>-2.2258E-2</v>
      </c>
      <c r="O181" s="132">
        <f t="shared" si="68"/>
        <v>-3.5882999999999998E-2</v>
      </c>
      <c r="P181" s="132">
        <f t="shared" si="69"/>
        <v>-1.753E-2</v>
      </c>
      <c r="Q181" s="132">
        <f t="shared" si="70"/>
        <v>5.934E-3</v>
      </c>
      <c r="R181" s="132">
        <f t="shared" si="71"/>
        <v>-2.2258E-2</v>
      </c>
      <c r="S181" s="132">
        <f t="shared" si="72"/>
        <v>-3.5882999999999998E-2</v>
      </c>
      <c r="T181" s="132">
        <f t="shared" si="73"/>
        <v>-1.753E-2</v>
      </c>
      <c r="AG181" s="130">
        <f t="shared" si="74"/>
        <v>2015</v>
      </c>
      <c r="AH181" s="130">
        <f t="shared" si="75"/>
        <v>12</v>
      </c>
      <c r="AI181" s="130">
        <f t="shared" si="76"/>
        <v>31</v>
      </c>
      <c r="AJ181" s="131">
        <f t="shared" si="77"/>
        <v>42369</v>
      </c>
    </row>
    <row r="182" spans="1:36" x14ac:dyDescent="0.2">
      <c r="A182" s="130">
        <v>25320</v>
      </c>
      <c r="B182" s="130">
        <v>20160129</v>
      </c>
      <c r="C182" s="130" t="s">
        <v>213</v>
      </c>
      <c r="D182" s="130" t="s">
        <v>212</v>
      </c>
      <c r="E182" s="130">
        <v>13442910</v>
      </c>
      <c r="F182" s="130">
        <v>0.312</v>
      </c>
      <c r="G182" s="130">
        <v>56.41</v>
      </c>
      <c r="H182" s="130">
        <v>7.9391000000000003E-2</v>
      </c>
      <c r="I182" s="130">
        <v>-5.7036000000000003E-2</v>
      </c>
      <c r="J182" s="130">
        <v>-7.4941999999999995E-2</v>
      </c>
      <c r="K182" s="130">
        <v>-5.0735000000000002E-2</v>
      </c>
      <c r="L182" s="131">
        <f t="shared" si="65"/>
        <v>42398</v>
      </c>
      <c r="M182" s="132">
        <f t="shared" si="66"/>
        <v>7.9391000000000003E-2</v>
      </c>
      <c r="N182" s="132">
        <f t="shared" si="67"/>
        <v>-5.7036000000000003E-2</v>
      </c>
      <c r="O182" s="132">
        <f t="shared" si="68"/>
        <v>-7.4941999999999995E-2</v>
      </c>
      <c r="P182" s="132">
        <f t="shared" si="69"/>
        <v>-5.0735000000000002E-2</v>
      </c>
      <c r="Q182" s="132">
        <f t="shared" si="70"/>
        <v>7.9391000000000003E-2</v>
      </c>
      <c r="R182" s="132">
        <f t="shared" si="71"/>
        <v>-5.7036000000000003E-2</v>
      </c>
      <c r="S182" s="132">
        <f t="shared" si="72"/>
        <v>-7.4941999999999995E-2</v>
      </c>
      <c r="T182" s="132">
        <f t="shared" si="73"/>
        <v>-5.0735000000000002E-2</v>
      </c>
      <c r="AG182" s="130">
        <f t="shared" si="74"/>
        <v>2016</v>
      </c>
      <c r="AH182" s="130">
        <f t="shared" si="75"/>
        <v>1</v>
      </c>
      <c r="AI182" s="130">
        <f t="shared" si="76"/>
        <v>29</v>
      </c>
      <c r="AJ182" s="131">
        <f t="shared" si="77"/>
        <v>42398</v>
      </c>
    </row>
    <row r="183" spans="1:36" x14ac:dyDescent="0.2">
      <c r="A183" s="130">
        <v>25320</v>
      </c>
      <c r="B183" s="130">
        <v>20160229</v>
      </c>
      <c r="C183" s="130" t="s">
        <v>213</v>
      </c>
      <c r="D183" s="130" t="s">
        <v>212</v>
      </c>
      <c r="E183" s="130">
        <v>13442910</v>
      </c>
      <c r="G183" s="130">
        <v>61.75</v>
      </c>
      <c r="H183" s="130">
        <v>9.4663999999999998E-2</v>
      </c>
      <c r="I183" s="130">
        <v>6.8199999999999999E-4</v>
      </c>
      <c r="J183" s="130">
        <v>5.5570000000000003E-3</v>
      </c>
      <c r="K183" s="130">
        <v>-4.1279999999999997E-3</v>
      </c>
      <c r="L183" s="131">
        <f t="shared" si="65"/>
        <v>42429</v>
      </c>
      <c r="M183" s="132">
        <f t="shared" si="66"/>
        <v>9.4663999999999998E-2</v>
      </c>
      <c r="N183" s="132">
        <f t="shared" si="67"/>
        <v>6.8199999999999999E-4</v>
      </c>
      <c r="O183" s="132">
        <f t="shared" si="68"/>
        <v>5.5570000000000003E-3</v>
      </c>
      <c r="P183" s="132">
        <f t="shared" si="69"/>
        <v>-4.1279999999999997E-3</v>
      </c>
      <c r="Q183" s="132">
        <f t="shared" si="70"/>
        <v>9.4663999999999998E-2</v>
      </c>
      <c r="R183" s="132">
        <f t="shared" si="71"/>
        <v>6.8199999999999999E-4</v>
      </c>
      <c r="S183" s="132">
        <f t="shared" si="72"/>
        <v>5.5570000000000003E-3</v>
      </c>
      <c r="T183" s="132">
        <f t="shared" si="73"/>
        <v>-4.1279999999999997E-3</v>
      </c>
      <c r="AG183" s="130">
        <f t="shared" si="74"/>
        <v>2016</v>
      </c>
      <c r="AH183" s="130">
        <f t="shared" si="75"/>
        <v>2</v>
      </c>
      <c r="AI183" s="130">
        <f t="shared" si="76"/>
        <v>29</v>
      </c>
      <c r="AJ183" s="131">
        <f t="shared" si="77"/>
        <v>42429</v>
      </c>
    </row>
    <row r="184" spans="1:36" x14ac:dyDescent="0.2">
      <c r="A184" s="130">
        <v>25320</v>
      </c>
      <c r="B184" s="130">
        <v>20160331</v>
      </c>
      <c r="C184" s="130" t="s">
        <v>213</v>
      </c>
      <c r="D184" s="130" t="s">
        <v>212</v>
      </c>
      <c r="E184" s="130">
        <v>13442910</v>
      </c>
      <c r="G184" s="130">
        <v>63.79</v>
      </c>
      <c r="H184" s="130">
        <v>3.3036000000000003E-2</v>
      </c>
      <c r="I184" s="130">
        <v>7.0458999999999994E-2</v>
      </c>
      <c r="J184" s="130">
        <v>7.8179999999999999E-2</v>
      </c>
      <c r="K184" s="130">
        <v>6.5990999999999994E-2</v>
      </c>
      <c r="L184" s="131">
        <f t="shared" si="65"/>
        <v>42460</v>
      </c>
      <c r="M184" s="132">
        <f t="shared" si="66"/>
        <v>3.3036000000000003E-2</v>
      </c>
      <c r="N184" s="132">
        <f t="shared" si="67"/>
        <v>7.0458999999999994E-2</v>
      </c>
      <c r="O184" s="132">
        <f t="shared" si="68"/>
        <v>7.8179999999999999E-2</v>
      </c>
      <c r="P184" s="132">
        <f t="shared" si="69"/>
        <v>6.5990999999999994E-2</v>
      </c>
      <c r="Q184" s="132">
        <f t="shared" si="70"/>
        <v>3.3036000000000003E-2</v>
      </c>
      <c r="R184" s="132">
        <f t="shared" si="71"/>
        <v>7.0458999999999994E-2</v>
      </c>
      <c r="S184" s="132">
        <f t="shared" si="72"/>
        <v>7.8179999999999999E-2</v>
      </c>
      <c r="T184" s="132">
        <f t="shared" si="73"/>
        <v>6.5990999999999994E-2</v>
      </c>
      <c r="AG184" s="130">
        <f t="shared" si="74"/>
        <v>2016</v>
      </c>
      <c r="AH184" s="130">
        <f t="shared" si="75"/>
        <v>3</v>
      </c>
      <c r="AI184" s="130">
        <f t="shared" si="76"/>
        <v>31</v>
      </c>
      <c r="AJ184" s="131">
        <f t="shared" si="77"/>
        <v>42460</v>
      </c>
    </row>
    <row r="185" spans="1:36" x14ac:dyDescent="0.2">
      <c r="A185" s="130">
        <v>25320</v>
      </c>
      <c r="B185" s="130">
        <v>20160429</v>
      </c>
      <c r="C185" s="130" t="s">
        <v>213</v>
      </c>
      <c r="D185" s="130" t="s">
        <v>212</v>
      </c>
      <c r="E185" s="130">
        <v>13442910</v>
      </c>
      <c r="F185" s="130">
        <v>0.312</v>
      </c>
      <c r="G185" s="130">
        <v>61.71</v>
      </c>
      <c r="H185" s="130">
        <v>-2.7716000000000001E-2</v>
      </c>
      <c r="I185" s="130">
        <v>1.1797999999999999E-2</v>
      </c>
      <c r="J185" s="130">
        <v>3.9826E-2</v>
      </c>
      <c r="K185" s="130">
        <v>2.699E-3</v>
      </c>
      <c r="L185" s="131">
        <f t="shared" si="65"/>
        <v>42489</v>
      </c>
      <c r="M185" s="132">
        <f t="shared" si="66"/>
        <v>-2.7716000000000001E-2</v>
      </c>
      <c r="N185" s="132">
        <f t="shared" si="67"/>
        <v>1.1797999999999999E-2</v>
      </c>
      <c r="O185" s="132">
        <f t="shared" si="68"/>
        <v>3.9826E-2</v>
      </c>
      <c r="P185" s="132">
        <f t="shared" si="69"/>
        <v>2.699E-3</v>
      </c>
      <c r="Q185" s="132">
        <f t="shared" si="70"/>
        <v>-2.7716000000000001E-2</v>
      </c>
      <c r="R185" s="132">
        <f t="shared" si="71"/>
        <v>1.1797999999999999E-2</v>
      </c>
      <c r="S185" s="132">
        <f t="shared" si="72"/>
        <v>3.9826E-2</v>
      </c>
      <c r="T185" s="132">
        <f t="shared" si="73"/>
        <v>2.699E-3</v>
      </c>
      <c r="AG185" s="130">
        <f t="shared" si="74"/>
        <v>2016</v>
      </c>
      <c r="AH185" s="130">
        <f t="shared" si="75"/>
        <v>4</v>
      </c>
      <c r="AI185" s="130">
        <f t="shared" si="76"/>
        <v>29</v>
      </c>
      <c r="AJ185" s="131">
        <f t="shared" si="77"/>
        <v>42489</v>
      </c>
    </row>
    <row r="186" spans="1:36" x14ac:dyDescent="0.2">
      <c r="A186" s="130">
        <v>25320</v>
      </c>
      <c r="B186" s="130">
        <v>20160531</v>
      </c>
      <c r="C186" s="130" t="s">
        <v>213</v>
      </c>
      <c r="D186" s="130" t="s">
        <v>212</v>
      </c>
      <c r="E186" s="130">
        <v>13442910</v>
      </c>
      <c r="G186" s="130">
        <v>60.57</v>
      </c>
      <c r="H186" s="130">
        <v>-1.8473E-2</v>
      </c>
      <c r="I186" s="130">
        <v>1.4290000000000001E-2</v>
      </c>
      <c r="J186" s="130">
        <v>-6.1399999999999996E-4</v>
      </c>
      <c r="K186" s="130">
        <v>1.5329000000000001E-2</v>
      </c>
      <c r="L186" s="131">
        <f t="shared" si="65"/>
        <v>42521</v>
      </c>
      <c r="M186" s="132">
        <f t="shared" si="66"/>
        <v>-1.8473E-2</v>
      </c>
      <c r="N186" s="132">
        <f t="shared" si="67"/>
        <v>1.4290000000000001E-2</v>
      </c>
      <c r="O186" s="132">
        <f t="shared" si="68"/>
        <v>-6.1399999999999996E-4</v>
      </c>
      <c r="P186" s="132">
        <f t="shared" si="69"/>
        <v>1.5329000000000001E-2</v>
      </c>
      <c r="Q186" s="132">
        <f t="shared" si="70"/>
        <v>-1.8473E-2</v>
      </c>
      <c r="R186" s="132">
        <f t="shared" si="71"/>
        <v>1.4290000000000001E-2</v>
      </c>
      <c r="S186" s="132">
        <f t="shared" si="72"/>
        <v>-6.1399999999999996E-4</v>
      </c>
      <c r="T186" s="132">
        <f t="shared" si="73"/>
        <v>1.5329000000000001E-2</v>
      </c>
      <c r="AG186" s="130">
        <f t="shared" si="74"/>
        <v>2016</v>
      </c>
      <c r="AH186" s="130">
        <f t="shared" si="75"/>
        <v>5</v>
      </c>
      <c r="AI186" s="130">
        <f t="shared" si="76"/>
        <v>31</v>
      </c>
      <c r="AJ186" s="131">
        <f t="shared" si="77"/>
        <v>42521</v>
      </c>
    </row>
    <row r="187" spans="1:36" x14ac:dyDescent="0.2">
      <c r="A187" s="130">
        <v>25320</v>
      </c>
      <c r="B187" s="130">
        <v>20160630</v>
      </c>
      <c r="C187" s="130" t="s">
        <v>213</v>
      </c>
      <c r="D187" s="130" t="s">
        <v>212</v>
      </c>
      <c r="E187" s="130">
        <v>13442910</v>
      </c>
      <c r="G187" s="130">
        <v>66.53</v>
      </c>
      <c r="H187" s="130">
        <v>9.8399E-2</v>
      </c>
      <c r="I187" s="130">
        <v>3.13E-3</v>
      </c>
      <c r="J187" s="130">
        <v>5.8370000000000002E-3</v>
      </c>
      <c r="K187" s="130">
        <v>9.0600000000000001E-4</v>
      </c>
      <c r="L187" s="131">
        <f t="shared" si="65"/>
        <v>42551</v>
      </c>
      <c r="M187" s="132">
        <f t="shared" si="66"/>
        <v>9.8399E-2</v>
      </c>
      <c r="N187" s="132">
        <f t="shared" si="67"/>
        <v>3.13E-3</v>
      </c>
      <c r="O187" s="132">
        <f t="shared" si="68"/>
        <v>5.8370000000000002E-3</v>
      </c>
      <c r="P187" s="132">
        <f t="shared" si="69"/>
        <v>9.0600000000000001E-4</v>
      </c>
      <c r="Q187" s="132">
        <f t="shared" si="70"/>
        <v>9.8399E-2</v>
      </c>
      <c r="R187" s="132">
        <f t="shared" si="71"/>
        <v>3.13E-3</v>
      </c>
      <c r="S187" s="132">
        <f t="shared" si="72"/>
        <v>5.8370000000000002E-3</v>
      </c>
      <c r="T187" s="132">
        <f t="shared" si="73"/>
        <v>9.0600000000000001E-4</v>
      </c>
      <c r="AG187" s="130">
        <f t="shared" si="74"/>
        <v>2016</v>
      </c>
      <c r="AH187" s="130">
        <f t="shared" si="75"/>
        <v>6</v>
      </c>
      <c r="AI187" s="130">
        <f t="shared" si="76"/>
        <v>30</v>
      </c>
      <c r="AJ187" s="131">
        <f t="shared" si="77"/>
        <v>42551</v>
      </c>
    </row>
    <row r="188" spans="1:36" x14ac:dyDescent="0.2">
      <c r="A188" s="130">
        <v>25320</v>
      </c>
      <c r="B188" s="130">
        <v>20160729</v>
      </c>
      <c r="C188" s="130" t="s">
        <v>213</v>
      </c>
      <c r="D188" s="130" t="s">
        <v>212</v>
      </c>
      <c r="E188" s="130">
        <v>13442910</v>
      </c>
      <c r="F188" s="130">
        <v>0.312</v>
      </c>
      <c r="G188" s="130">
        <v>62.27</v>
      </c>
      <c r="H188" s="130">
        <v>-5.9341999999999999E-2</v>
      </c>
      <c r="I188" s="130">
        <v>3.8739999999999997E-2</v>
      </c>
      <c r="J188" s="130">
        <v>4.9861999999999997E-2</v>
      </c>
      <c r="K188" s="130">
        <v>3.5610000000000003E-2</v>
      </c>
      <c r="L188" s="131">
        <f t="shared" si="65"/>
        <v>42580</v>
      </c>
      <c r="M188" s="132">
        <f t="shared" si="66"/>
        <v>-5.9341999999999999E-2</v>
      </c>
      <c r="N188" s="132">
        <f t="shared" si="67"/>
        <v>3.8739999999999997E-2</v>
      </c>
      <c r="O188" s="132">
        <f t="shared" si="68"/>
        <v>4.9861999999999997E-2</v>
      </c>
      <c r="P188" s="132">
        <f t="shared" si="69"/>
        <v>3.5610000000000003E-2</v>
      </c>
      <c r="Q188" s="132">
        <f t="shared" si="70"/>
        <v>-5.9341999999999999E-2</v>
      </c>
      <c r="R188" s="132">
        <f t="shared" si="71"/>
        <v>3.8739999999999997E-2</v>
      </c>
      <c r="S188" s="132">
        <f t="shared" si="72"/>
        <v>4.9861999999999997E-2</v>
      </c>
      <c r="T188" s="132">
        <f t="shared" si="73"/>
        <v>3.5610000000000003E-2</v>
      </c>
      <c r="AG188" s="130">
        <f t="shared" si="74"/>
        <v>2016</v>
      </c>
      <c r="AH188" s="130">
        <f t="shared" si="75"/>
        <v>7</v>
      </c>
      <c r="AI188" s="130">
        <f t="shared" si="76"/>
        <v>29</v>
      </c>
      <c r="AJ188" s="131">
        <f t="shared" si="77"/>
        <v>42580</v>
      </c>
    </row>
    <row r="189" spans="1:36" x14ac:dyDescent="0.2">
      <c r="A189" s="130">
        <v>25320</v>
      </c>
      <c r="B189" s="130">
        <v>20160831</v>
      </c>
      <c r="C189" s="130" t="s">
        <v>213</v>
      </c>
      <c r="D189" s="130" t="s">
        <v>212</v>
      </c>
      <c r="E189" s="130">
        <v>13442910</v>
      </c>
      <c r="G189" s="130">
        <v>60.72</v>
      </c>
      <c r="H189" s="130">
        <v>-2.4892000000000001E-2</v>
      </c>
      <c r="I189" s="130">
        <v>2.7880000000000001E-3</v>
      </c>
      <c r="J189" s="130">
        <v>1.3065999999999999E-2</v>
      </c>
      <c r="K189" s="130">
        <v>-1.219E-3</v>
      </c>
      <c r="L189" s="131">
        <f t="shared" si="65"/>
        <v>42613</v>
      </c>
      <c r="M189" s="132" t="str">
        <f>IF(AND(($V$12-4)&lt;=$L189,($V$13)&gt;=($L189-4)),H189," ")</f>
        <v xml:space="preserve"> </v>
      </c>
      <c r="N189" s="132" t="str">
        <f t="shared" si="67"/>
        <v xml:space="preserve"> </v>
      </c>
      <c r="O189" s="132" t="str">
        <f t="shared" si="68"/>
        <v xml:space="preserve"> </v>
      </c>
      <c r="P189" s="132" t="str">
        <f t="shared" si="69"/>
        <v xml:space="preserve"> </v>
      </c>
      <c r="Q189" s="132" t="str">
        <f t="shared" si="70"/>
        <v xml:space="preserve"> </v>
      </c>
      <c r="R189" s="132" t="str">
        <f t="shared" si="71"/>
        <v xml:space="preserve"> </v>
      </c>
      <c r="S189" s="132" t="str">
        <f t="shared" si="72"/>
        <v xml:space="preserve"> </v>
      </c>
      <c r="T189" s="132" t="str">
        <f t="shared" si="73"/>
        <v xml:space="preserve"> </v>
      </c>
      <c r="AG189" s="130">
        <f t="shared" si="74"/>
        <v>2016</v>
      </c>
      <c r="AH189" s="130">
        <f t="shared" si="75"/>
        <v>8</v>
      </c>
      <c r="AI189" s="130">
        <f t="shared" si="76"/>
        <v>31</v>
      </c>
      <c r="AJ189" s="131">
        <f t="shared" si="77"/>
        <v>42613</v>
      </c>
    </row>
    <row r="190" spans="1:36" x14ac:dyDescent="0.2">
      <c r="A190" s="130">
        <v>25320</v>
      </c>
      <c r="B190" s="130">
        <v>20160930</v>
      </c>
      <c r="C190" s="130" t="s">
        <v>213</v>
      </c>
      <c r="D190" s="130" t="s">
        <v>212</v>
      </c>
      <c r="E190" s="130">
        <v>13442910</v>
      </c>
      <c r="G190" s="130">
        <v>54.7</v>
      </c>
      <c r="H190" s="130">
        <v>-9.9143999999999996E-2</v>
      </c>
      <c r="I190" s="130">
        <v>3.016E-3</v>
      </c>
      <c r="J190" s="130">
        <v>1.537E-2</v>
      </c>
      <c r="K190" s="130">
        <v>-1.2340000000000001E-3</v>
      </c>
      <c r="L190" s="131">
        <f t="shared" si="65"/>
        <v>42643</v>
      </c>
      <c r="M190" s="132" t="str">
        <f t="shared" si="66"/>
        <v xml:space="preserve"> </v>
      </c>
      <c r="N190" s="132" t="str">
        <f t="shared" si="67"/>
        <v xml:space="preserve"> </v>
      </c>
      <c r="O190" s="132" t="str">
        <f t="shared" si="68"/>
        <v xml:space="preserve"> </v>
      </c>
      <c r="P190" s="132" t="str">
        <f t="shared" si="69"/>
        <v xml:space="preserve"> </v>
      </c>
      <c r="Q190" s="132" t="str">
        <f t="shared" si="70"/>
        <v xml:space="preserve"> </v>
      </c>
      <c r="R190" s="132" t="str">
        <f t="shared" si="71"/>
        <v xml:space="preserve"> </v>
      </c>
      <c r="S190" s="132" t="str">
        <f t="shared" si="72"/>
        <v xml:space="preserve"> </v>
      </c>
      <c r="T190" s="132" t="str">
        <f t="shared" si="73"/>
        <v xml:space="preserve"> </v>
      </c>
      <c r="AG190" s="130">
        <f t="shared" si="74"/>
        <v>2016</v>
      </c>
      <c r="AH190" s="130">
        <f t="shared" si="75"/>
        <v>9</v>
      </c>
      <c r="AI190" s="130">
        <f t="shared" si="76"/>
        <v>30</v>
      </c>
      <c r="AJ190" s="131">
        <f t="shared" si="77"/>
        <v>42643</v>
      </c>
    </row>
    <row r="191" spans="1:36" x14ac:dyDescent="0.2">
      <c r="A191" s="130">
        <v>25320</v>
      </c>
      <c r="B191" s="130">
        <v>20161031</v>
      </c>
      <c r="C191" s="130" t="s">
        <v>213</v>
      </c>
      <c r="D191" s="130" t="s">
        <v>212</v>
      </c>
      <c r="E191" s="130">
        <v>13442910</v>
      </c>
      <c r="F191" s="130">
        <v>0.35</v>
      </c>
      <c r="G191" s="130">
        <v>54.34</v>
      </c>
      <c r="H191" s="130">
        <v>-1.83E-4</v>
      </c>
      <c r="I191" s="130">
        <v>-2.1589000000000001E-2</v>
      </c>
      <c r="J191" s="130">
        <v>-3.9934999999999998E-2</v>
      </c>
      <c r="K191" s="130">
        <v>-1.9425999999999999E-2</v>
      </c>
      <c r="L191" s="131">
        <f t="shared" si="65"/>
        <v>42674</v>
      </c>
      <c r="M191" s="132" t="str">
        <f t="shared" si="66"/>
        <v xml:space="preserve"> </v>
      </c>
      <c r="N191" s="132" t="str">
        <f t="shared" si="67"/>
        <v xml:space="preserve"> </v>
      </c>
      <c r="O191" s="132" t="str">
        <f t="shared" si="68"/>
        <v xml:space="preserve"> </v>
      </c>
      <c r="P191" s="132" t="str">
        <f t="shared" si="69"/>
        <v xml:space="preserve"> </v>
      </c>
      <c r="Q191" s="132" t="str">
        <f t="shared" si="70"/>
        <v xml:space="preserve"> </v>
      </c>
      <c r="R191" s="132" t="str">
        <f t="shared" si="71"/>
        <v xml:space="preserve"> </v>
      </c>
      <c r="S191" s="132" t="str">
        <f t="shared" si="72"/>
        <v xml:space="preserve"> </v>
      </c>
      <c r="T191" s="132" t="str">
        <f t="shared" si="73"/>
        <v xml:space="preserve"> </v>
      </c>
      <c r="AG191" s="130">
        <f t="shared" si="74"/>
        <v>2016</v>
      </c>
      <c r="AH191" s="130">
        <f t="shared" si="75"/>
        <v>10</v>
      </c>
      <c r="AI191" s="130">
        <f t="shared" si="76"/>
        <v>31</v>
      </c>
      <c r="AJ191" s="131">
        <f t="shared" si="77"/>
        <v>42674</v>
      </c>
    </row>
    <row r="192" spans="1:36" x14ac:dyDescent="0.2">
      <c r="A192" s="130">
        <v>25320</v>
      </c>
      <c r="B192" s="130">
        <v>20161130</v>
      </c>
      <c r="C192" s="130" t="s">
        <v>213</v>
      </c>
      <c r="D192" s="130" t="s">
        <v>212</v>
      </c>
      <c r="E192" s="130">
        <v>13442910</v>
      </c>
      <c r="G192" s="130">
        <v>56.89</v>
      </c>
      <c r="H192" s="130">
        <v>4.6927000000000003E-2</v>
      </c>
      <c r="I192" s="130">
        <v>4.0416000000000001E-2</v>
      </c>
      <c r="J192" s="130">
        <v>5.0502999999999999E-2</v>
      </c>
      <c r="K192" s="130">
        <v>3.4174000000000003E-2</v>
      </c>
      <c r="L192" s="131">
        <f t="shared" si="65"/>
        <v>42704</v>
      </c>
      <c r="M192" s="132" t="str">
        <f t="shared" si="66"/>
        <v xml:space="preserve"> </v>
      </c>
      <c r="N192" s="132" t="str">
        <f t="shared" si="67"/>
        <v xml:space="preserve"> </v>
      </c>
      <c r="O192" s="132" t="str">
        <f t="shared" si="68"/>
        <v xml:space="preserve"> </v>
      </c>
      <c r="P192" s="132" t="str">
        <f t="shared" si="69"/>
        <v xml:space="preserve"> </v>
      </c>
      <c r="Q192" s="132" t="str">
        <f t="shared" si="70"/>
        <v xml:space="preserve"> </v>
      </c>
      <c r="R192" s="132" t="str">
        <f t="shared" si="71"/>
        <v xml:space="preserve"> </v>
      </c>
      <c r="S192" s="132" t="str">
        <f t="shared" si="72"/>
        <v xml:space="preserve"> </v>
      </c>
      <c r="T192" s="132" t="str">
        <f t="shared" si="73"/>
        <v xml:space="preserve"> </v>
      </c>
      <c r="AG192" s="130">
        <f t="shared" si="74"/>
        <v>2016</v>
      </c>
      <c r="AH192" s="130">
        <f t="shared" si="75"/>
        <v>11</v>
      </c>
      <c r="AI192" s="130">
        <f t="shared" si="76"/>
        <v>30</v>
      </c>
      <c r="AJ192" s="131">
        <f t="shared" si="77"/>
        <v>42704</v>
      </c>
    </row>
    <row r="193" spans="1:36" x14ac:dyDescent="0.2">
      <c r="A193" s="130">
        <v>25320</v>
      </c>
      <c r="B193" s="130">
        <v>20161230</v>
      </c>
      <c r="C193" s="130" t="s">
        <v>213</v>
      </c>
      <c r="D193" s="130" t="s">
        <v>212</v>
      </c>
      <c r="E193" s="130">
        <v>13442910</v>
      </c>
      <c r="G193" s="130">
        <v>60.47</v>
      </c>
      <c r="H193" s="130">
        <v>6.2927999999999998E-2</v>
      </c>
      <c r="I193" s="130">
        <v>1.8779000000000001E-2</v>
      </c>
      <c r="J193" s="130">
        <v>1.5913E-2</v>
      </c>
      <c r="K193" s="130">
        <v>1.8200999999999998E-2</v>
      </c>
      <c r="L193" s="131">
        <f t="shared" si="65"/>
        <v>42734</v>
      </c>
      <c r="M193" s="132" t="str">
        <f t="shared" si="66"/>
        <v xml:space="preserve"> </v>
      </c>
      <c r="N193" s="132" t="str">
        <f t="shared" si="67"/>
        <v xml:space="preserve"> </v>
      </c>
      <c r="O193" s="132" t="str">
        <f t="shared" si="68"/>
        <v xml:space="preserve"> </v>
      </c>
      <c r="P193" s="132" t="str">
        <f t="shared" si="69"/>
        <v xml:space="preserve"> </v>
      </c>
      <c r="Q193" s="132" t="str">
        <f t="shared" si="70"/>
        <v xml:space="preserve"> </v>
      </c>
      <c r="R193" s="132" t="str">
        <f t="shared" si="71"/>
        <v xml:space="preserve"> </v>
      </c>
      <c r="S193" s="132" t="str">
        <f t="shared" si="72"/>
        <v xml:space="preserve"> </v>
      </c>
      <c r="T193" s="132" t="str">
        <f t="shared" si="73"/>
        <v xml:space="preserve"> </v>
      </c>
      <c r="AG193" s="130">
        <f t="shared" si="74"/>
        <v>2016</v>
      </c>
      <c r="AH193" s="130">
        <f t="shared" si="75"/>
        <v>12</v>
      </c>
      <c r="AI193" s="130">
        <f t="shared" si="76"/>
        <v>30</v>
      </c>
      <c r="AJ193" s="131">
        <f t="shared" si="77"/>
        <v>42734</v>
      </c>
    </row>
    <row r="194" spans="1:36" x14ac:dyDescent="0.2">
      <c r="Q194" s="132"/>
    </row>
    <row r="195" spans="1:36" x14ac:dyDescent="0.2">
      <c r="Q195" s="132" t="str">
        <f>IF(AND(($V$15-4)&lt;=$L195,($V$16)&gt;=($L195-4)),L195," ")</f>
        <v xml:space="preserve"> </v>
      </c>
    </row>
    <row r="196" spans="1:36" x14ac:dyDescent="0.2">
      <c r="L196" s="130" t="s">
        <v>211</v>
      </c>
      <c r="M196" s="130">
        <f>COUNT(M2:M193)</f>
        <v>36</v>
      </c>
      <c r="N196" s="130">
        <f t="shared" ref="N196:T196" si="78">COUNT(N2:N193)</f>
        <v>36</v>
      </c>
      <c r="O196" s="130">
        <f t="shared" si="78"/>
        <v>36</v>
      </c>
      <c r="P196" s="130">
        <f t="shared" si="78"/>
        <v>36</v>
      </c>
      <c r="Q196" s="130">
        <f t="shared" si="78"/>
        <v>120</v>
      </c>
      <c r="R196" s="130">
        <f t="shared" si="78"/>
        <v>120</v>
      </c>
      <c r="S196" s="130">
        <f t="shared" si="78"/>
        <v>120</v>
      </c>
      <c r="T196" s="130">
        <f t="shared" si="78"/>
        <v>120</v>
      </c>
    </row>
    <row r="197" spans="1:36" x14ac:dyDescent="0.2">
      <c r="M197" s="130">
        <f>COUNT(M2:M193)</f>
        <v>36</v>
      </c>
    </row>
    <row r="199" spans="1:36" x14ac:dyDescent="0.2">
      <c r="M199" s="131" t="s">
        <v>91</v>
      </c>
    </row>
  </sheetData>
  <autoFilter ref="A1:K1" xr:uid="{00000000-0009-0000-0000-000010000000}"/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D4FA-AFBB-4079-BBA0-76A5AB1360F8}">
  <sheetPr codeName="Sheet20"/>
  <dimension ref="A1:N13"/>
  <sheetViews>
    <sheetView workbookViewId="0">
      <selection activeCell="D13" sqref="D13"/>
    </sheetView>
  </sheetViews>
  <sheetFormatPr defaultRowHeight="15" x14ac:dyDescent="0.25"/>
  <cols>
    <col min="1" max="1" width="26.5703125" customWidth="1"/>
    <col min="4" max="4" width="5.85546875" customWidth="1"/>
  </cols>
  <sheetData>
    <row r="1" spans="1:14" ht="15.75" thickBot="1" x14ac:dyDescent="0.3">
      <c r="A1" t="s">
        <v>210</v>
      </c>
      <c r="B1" s="158">
        <v>3.2500000000000001E-2</v>
      </c>
    </row>
    <row r="2" spans="1:14" ht="15.75" thickBot="1" x14ac:dyDescent="0.3">
      <c r="A2" t="s">
        <v>320</v>
      </c>
      <c r="B2" s="159">
        <v>7.4999999999999997E-3</v>
      </c>
      <c r="F2" s="403" t="s">
        <v>210</v>
      </c>
      <c r="G2" s="404"/>
      <c r="H2" s="404"/>
      <c r="I2" s="404"/>
      <c r="J2" s="404"/>
      <c r="K2" s="405"/>
    </row>
    <row r="3" spans="1:14" ht="15.75" thickBot="1" x14ac:dyDescent="0.3">
      <c r="A3" s="30" t="s">
        <v>260</v>
      </c>
      <c r="B3" s="160">
        <v>308</v>
      </c>
      <c r="C3" s="139" t="s">
        <v>91</v>
      </c>
      <c r="D3" s="30"/>
      <c r="E3" s="87">
        <f>'DCF Analysis'!D22</f>
        <v>72.365150790742845</v>
      </c>
      <c r="F3" s="161">
        <v>0.02</v>
      </c>
      <c r="G3" s="161">
        <v>2.2499999999999999E-2</v>
      </c>
      <c r="H3" s="161">
        <v>0.03</v>
      </c>
      <c r="I3" s="148">
        <v>3.2500000000000001E-2</v>
      </c>
      <c r="J3" s="148">
        <v>0.04</v>
      </c>
      <c r="K3" s="148">
        <v>4.2500000000000003E-2</v>
      </c>
    </row>
    <row r="4" spans="1:14" x14ac:dyDescent="0.25">
      <c r="D4" s="155"/>
      <c r="E4" s="162">
        <v>0</v>
      </c>
      <c r="F4" s="163"/>
      <c r="G4" s="163"/>
      <c r="H4" s="163"/>
      <c r="I4" s="163"/>
      <c r="J4" s="163"/>
      <c r="K4" s="163"/>
    </row>
    <row r="5" spans="1:14" x14ac:dyDescent="0.25">
      <c r="D5" s="156"/>
      <c r="E5" s="162">
        <v>2.5000000000000001E-3</v>
      </c>
      <c r="F5" s="163"/>
      <c r="G5" s="163"/>
      <c r="H5" s="163"/>
      <c r="I5" s="163"/>
      <c r="J5" s="163"/>
      <c r="K5" s="163"/>
      <c r="M5" t="s">
        <v>324</v>
      </c>
    </row>
    <row r="6" spans="1:14" x14ac:dyDescent="0.25">
      <c r="D6" s="156"/>
      <c r="E6" s="162">
        <v>5.0000000000000001E-3</v>
      </c>
      <c r="F6" s="163"/>
      <c r="G6" s="163"/>
      <c r="H6" s="163"/>
      <c r="I6" s="163"/>
      <c r="J6" s="163"/>
      <c r="K6" s="163"/>
    </row>
    <row r="7" spans="1:14" x14ac:dyDescent="0.25">
      <c r="D7" s="156"/>
      <c r="E7" s="162">
        <v>7.4999999999999997E-3</v>
      </c>
      <c r="F7" s="163"/>
      <c r="G7" s="163"/>
      <c r="H7" s="163"/>
      <c r="I7" s="163"/>
      <c r="J7" s="163"/>
      <c r="K7" s="163"/>
      <c r="L7" s="164" t="s">
        <v>91</v>
      </c>
      <c r="M7" s="164">
        <f>K7-I7</f>
        <v>0</v>
      </c>
      <c r="N7" t="s">
        <v>91</v>
      </c>
    </row>
    <row r="8" spans="1:14" x14ac:dyDescent="0.25">
      <c r="A8" t="s">
        <v>91</v>
      </c>
      <c r="D8" s="156"/>
      <c r="E8" s="162">
        <v>0.01</v>
      </c>
      <c r="F8" s="163"/>
      <c r="G8" s="163"/>
      <c r="H8" s="163"/>
      <c r="I8" s="163"/>
      <c r="J8" s="163"/>
      <c r="K8" s="163"/>
      <c r="L8" t="s">
        <v>91</v>
      </c>
      <c r="M8" s="154" t="e">
        <f>M7/I7</f>
        <v>#DIV/0!</v>
      </c>
    </row>
    <row r="9" spans="1:14" x14ac:dyDescent="0.25">
      <c r="D9" s="156"/>
      <c r="E9" s="162">
        <f>0.01+0.0025</f>
        <v>1.2500000000000001E-2</v>
      </c>
      <c r="F9" s="163"/>
      <c r="G9" s="163"/>
      <c r="H9" s="163"/>
      <c r="I9" s="163"/>
      <c r="J9" s="163"/>
      <c r="K9" s="163"/>
    </row>
    <row r="10" spans="1:14" x14ac:dyDescent="0.25">
      <c r="D10" s="156"/>
      <c r="E10" s="162">
        <f>0.01+0.005</f>
        <v>1.4999999999999999E-2</v>
      </c>
      <c r="F10" s="163"/>
      <c r="G10" s="163"/>
      <c r="H10" s="163"/>
      <c r="I10" s="163"/>
      <c r="J10" s="163"/>
      <c r="K10" s="163"/>
      <c r="M10" t="s">
        <v>325</v>
      </c>
    </row>
    <row r="11" spans="1:14" ht="15.75" thickBot="1" x14ac:dyDescent="0.3">
      <c r="D11" s="157"/>
      <c r="E11" s="162">
        <v>1.7500000000000002E-2</v>
      </c>
      <c r="F11" s="163"/>
      <c r="G11" s="163"/>
      <c r="H11" s="163"/>
      <c r="I11" s="163"/>
      <c r="J11" s="163"/>
      <c r="K11" s="163"/>
    </row>
    <row r="12" spans="1:14" x14ac:dyDescent="0.25">
      <c r="M12" s="164">
        <f>I5-I7</f>
        <v>0</v>
      </c>
      <c r="N12" t="s">
        <v>91</v>
      </c>
    </row>
    <row r="13" spans="1:14" x14ac:dyDescent="0.25">
      <c r="M13" t="e">
        <f>M12/I7</f>
        <v>#DIV/0!</v>
      </c>
    </row>
  </sheetData>
  <mergeCells count="1">
    <mergeCell ref="F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5"/>
  <sheetViews>
    <sheetView zoomScale="98" zoomScaleNormal="98" workbookViewId="0">
      <selection activeCell="A14" sqref="A14"/>
    </sheetView>
  </sheetViews>
  <sheetFormatPr defaultRowHeight="15" x14ac:dyDescent="0.25"/>
  <cols>
    <col min="1" max="1" width="49.140625" customWidth="1"/>
    <col min="2" max="4" width="11.85546875" bestFit="1" customWidth="1"/>
  </cols>
  <sheetData>
    <row r="1" spans="1:6" ht="15.75" x14ac:dyDescent="0.25">
      <c r="A1" s="20" t="s">
        <v>145</v>
      </c>
      <c r="B1" s="16"/>
      <c r="C1" s="16"/>
      <c r="D1" s="16"/>
      <c r="E1" s="15"/>
      <c r="F1" s="15"/>
    </row>
    <row r="2" spans="1:6" ht="15.75" x14ac:dyDescent="0.25">
      <c r="A2" s="16"/>
      <c r="B2" s="397" t="s">
        <v>88</v>
      </c>
      <c r="C2" s="397"/>
      <c r="D2" s="397"/>
      <c r="E2" s="15"/>
      <c r="F2" s="15"/>
    </row>
    <row r="3" spans="1:6" ht="31.5" x14ac:dyDescent="0.25">
      <c r="A3" s="17" t="s">
        <v>146</v>
      </c>
      <c r="B3" s="396" t="s">
        <v>1</v>
      </c>
      <c r="C3" s="396"/>
      <c r="D3" s="396"/>
      <c r="E3" s="15"/>
      <c r="F3" s="15"/>
    </row>
    <row r="4" spans="1:6" ht="31.5" x14ac:dyDescent="0.25">
      <c r="A4" s="17" t="s">
        <v>0</v>
      </c>
      <c r="B4" s="17" t="s">
        <v>4</v>
      </c>
      <c r="C4" s="17" t="s">
        <v>3</v>
      </c>
      <c r="D4" s="17" t="s">
        <v>2</v>
      </c>
      <c r="E4" s="15"/>
      <c r="F4" s="15"/>
    </row>
    <row r="5" spans="1:6" ht="15.75" x14ac:dyDescent="0.25">
      <c r="A5" s="18" t="s">
        <v>5</v>
      </c>
      <c r="B5" s="323">
        <v>8268</v>
      </c>
      <c r="C5" s="323">
        <v>8082</v>
      </c>
      <c r="D5" s="323">
        <v>7961</v>
      </c>
      <c r="E5" s="15"/>
      <c r="F5" s="15"/>
    </row>
    <row r="6" spans="1:6" ht="15.75" x14ac:dyDescent="0.25">
      <c r="A6" s="18" t="s">
        <v>6</v>
      </c>
      <c r="B6" s="324"/>
      <c r="C6" s="324"/>
      <c r="D6" s="324"/>
      <c r="E6" s="15"/>
      <c r="F6" s="15"/>
    </row>
    <row r="7" spans="1:6" ht="15.75" x14ac:dyDescent="0.25">
      <c r="A7" s="18" t="s">
        <v>7</v>
      </c>
      <c r="B7" s="325">
        <v>5297</v>
      </c>
      <c r="C7" s="325">
        <v>5300</v>
      </c>
      <c r="D7" s="325">
        <v>5181</v>
      </c>
      <c r="E7" s="15"/>
      <c r="F7" s="15"/>
    </row>
    <row r="8" spans="1:6" ht="15.75" x14ac:dyDescent="0.25">
      <c r="A8" s="18" t="s">
        <v>8</v>
      </c>
      <c r="B8" s="326">
        <v>929</v>
      </c>
      <c r="C8" s="326">
        <v>884</v>
      </c>
      <c r="D8" s="326">
        <v>893</v>
      </c>
      <c r="E8" s="15"/>
      <c r="F8" s="15"/>
    </row>
    <row r="9" spans="1:6" ht="15.75" x14ac:dyDescent="0.25">
      <c r="A9" s="18" t="s">
        <v>9</v>
      </c>
      <c r="B9" s="326">
        <v>576</v>
      </c>
      <c r="C9" s="326">
        <v>601</v>
      </c>
      <c r="D9" s="326">
        <v>641</v>
      </c>
      <c r="E9" s="15"/>
      <c r="F9" s="15"/>
    </row>
    <row r="10" spans="1:6" ht="15.75" x14ac:dyDescent="0.25">
      <c r="A10" s="18" t="s">
        <v>10</v>
      </c>
      <c r="B10" s="326">
        <v>122</v>
      </c>
      <c r="C10" s="326">
        <v>117</v>
      </c>
      <c r="D10" s="326">
        <v>124</v>
      </c>
      <c r="E10" s="15"/>
      <c r="F10" s="15"/>
    </row>
    <row r="11" spans="1:6" ht="15.75" x14ac:dyDescent="0.25">
      <c r="A11" s="18" t="s">
        <v>11</v>
      </c>
      <c r="B11" s="326">
        <v>22</v>
      </c>
      <c r="C11" s="326">
        <v>24</v>
      </c>
      <c r="D11" s="326">
        <v>131</v>
      </c>
      <c r="E11" s="15"/>
      <c r="F11" s="15"/>
    </row>
    <row r="12" spans="1:6" ht="15.75" x14ac:dyDescent="0.25">
      <c r="A12" s="18" t="s">
        <v>12</v>
      </c>
      <c r="B12" s="326">
        <v>55</v>
      </c>
      <c r="C12" s="326">
        <v>102</v>
      </c>
      <c r="D12" s="326">
        <v>31</v>
      </c>
      <c r="E12" s="15"/>
      <c r="F12" s="15"/>
    </row>
    <row r="13" spans="1:6" ht="15.75" x14ac:dyDescent="0.25">
      <c r="A13" s="18" t="s">
        <v>13</v>
      </c>
      <c r="B13" s="327">
        <v>7001</v>
      </c>
      <c r="C13" s="327">
        <v>7028</v>
      </c>
      <c r="D13" s="327">
        <v>7001</v>
      </c>
      <c r="E13" s="15"/>
      <c r="F13" s="15"/>
    </row>
    <row r="14" spans="1:6" ht="15.75" x14ac:dyDescent="0.25">
      <c r="A14" s="18" t="s">
        <v>14</v>
      </c>
      <c r="B14" s="325">
        <v>1267</v>
      </c>
      <c r="C14" s="325">
        <v>1054</v>
      </c>
      <c r="D14" s="326">
        <v>960</v>
      </c>
      <c r="E14" s="15"/>
      <c r="F14" s="15"/>
    </row>
    <row r="15" spans="1:6" ht="15.75" x14ac:dyDescent="0.25">
      <c r="A15" s="18" t="s">
        <v>15</v>
      </c>
      <c r="B15" s="326">
        <v>122</v>
      </c>
      <c r="C15" s="326">
        <v>108</v>
      </c>
      <c r="D15" s="326">
        <v>115</v>
      </c>
      <c r="E15" s="15"/>
      <c r="F15" s="15"/>
    </row>
    <row r="16" spans="1:6" ht="15.75" x14ac:dyDescent="0.25">
      <c r="A16" s="18" t="s">
        <v>16</v>
      </c>
      <c r="B16" s="328">
        <v>3</v>
      </c>
      <c r="C16" s="328">
        <v>3</v>
      </c>
      <c r="D16" s="328">
        <v>4</v>
      </c>
      <c r="E16" s="15"/>
      <c r="F16" s="15"/>
    </row>
    <row r="17" spans="1:6" ht="15.75" x14ac:dyDescent="0.25">
      <c r="A17" s="18" t="s">
        <v>17</v>
      </c>
      <c r="B17" s="325">
        <v>1148</v>
      </c>
      <c r="C17" s="326">
        <v>949</v>
      </c>
      <c r="D17" s="326">
        <v>849</v>
      </c>
      <c r="E17" s="15"/>
      <c r="F17" s="15"/>
    </row>
    <row r="18" spans="1:6" ht="15.75" x14ac:dyDescent="0.25">
      <c r="A18" s="18" t="s">
        <v>18</v>
      </c>
      <c r="B18" s="328">
        <v>374</v>
      </c>
      <c r="C18" s="328">
        <v>283</v>
      </c>
      <c r="D18" s="328">
        <v>286</v>
      </c>
      <c r="E18" s="15"/>
      <c r="F18" s="15"/>
    </row>
    <row r="19" spans="1:6" ht="15.75" x14ac:dyDescent="0.25">
      <c r="A19" s="18" t="s">
        <v>19</v>
      </c>
      <c r="B19" s="326">
        <v>774</v>
      </c>
      <c r="C19" s="326">
        <v>666</v>
      </c>
      <c r="D19" s="326">
        <v>563</v>
      </c>
      <c r="E19" s="15"/>
      <c r="F19" s="15"/>
    </row>
    <row r="20" spans="1:6" ht="15.75" x14ac:dyDescent="0.25">
      <c r="A20" s="18" t="s">
        <v>20</v>
      </c>
      <c r="B20" s="328">
        <v>81</v>
      </c>
      <c r="C20" s="328">
        <v>0</v>
      </c>
      <c r="D20" s="328">
        <v>0</v>
      </c>
      <c r="E20" s="15"/>
      <c r="F20" s="15"/>
    </row>
    <row r="21" spans="1:6" ht="15.75" x14ac:dyDescent="0.25">
      <c r="A21" s="18" t="s">
        <v>21</v>
      </c>
      <c r="B21" s="326">
        <v>855</v>
      </c>
      <c r="C21" s="326">
        <v>666</v>
      </c>
      <c r="D21" s="326">
        <v>563</v>
      </c>
      <c r="E21" s="15"/>
      <c r="F21" s="15"/>
    </row>
    <row r="22" spans="1:6" ht="15.75" x14ac:dyDescent="0.25">
      <c r="A22" s="18"/>
      <c r="B22" s="329"/>
      <c r="C22" s="329"/>
      <c r="D22" s="329"/>
      <c r="E22" s="15"/>
      <c r="F22" s="15"/>
    </row>
    <row r="23" spans="1:6" ht="15.75" x14ac:dyDescent="0.25">
      <c r="A23" s="19" t="s">
        <v>130</v>
      </c>
      <c r="B23" s="326">
        <v>391</v>
      </c>
      <c r="C23" s="326">
        <v>394</v>
      </c>
      <c r="D23" s="326">
        <v>390</v>
      </c>
    </row>
    <row r="24" spans="1:6" x14ac:dyDescent="0.25">
      <c r="A24" s="1"/>
      <c r="B24" s="398"/>
      <c r="C24" s="398"/>
      <c r="D24" s="398"/>
    </row>
    <row r="25" spans="1:6" x14ac:dyDescent="0.25">
      <c r="A25" s="1"/>
      <c r="B25" s="398"/>
      <c r="C25" s="398"/>
      <c r="D25" s="398"/>
    </row>
  </sheetData>
  <mergeCells count="4">
    <mergeCell ref="B3:D3"/>
    <mergeCell ref="B2:D2"/>
    <mergeCell ref="B24:D24"/>
    <mergeCell ref="B25:D25"/>
  </mergeCells>
  <printOptions headings="1" gridLines="1"/>
  <pageMargins left="0.7" right="0.7" top="0.75" bottom="0.75" header="0.3" footer="0.3"/>
  <pageSetup orientation="portrait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E49"/>
  <sheetViews>
    <sheetView zoomScale="85" zoomScaleNormal="85" workbookViewId="0">
      <selection activeCell="A19" sqref="A19"/>
    </sheetView>
  </sheetViews>
  <sheetFormatPr defaultRowHeight="15" x14ac:dyDescent="0.25"/>
  <cols>
    <col min="1" max="1" width="48.7109375" customWidth="1"/>
    <col min="2" max="4" width="17.140625" customWidth="1"/>
  </cols>
  <sheetData>
    <row r="3" spans="1:5" ht="15.75" x14ac:dyDescent="0.25">
      <c r="A3" s="12" t="s">
        <v>143</v>
      </c>
      <c r="B3" s="26" t="s">
        <v>4</v>
      </c>
      <c r="C3" s="26" t="s">
        <v>3</v>
      </c>
      <c r="D3" s="26" t="s">
        <v>2</v>
      </c>
      <c r="E3" s="13"/>
    </row>
    <row r="4" spans="1:5" ht="31.5" customHeight="1" x14ac:dyDescent="0.25">
      <c r="A4" s="14" t="s">
        <v>22</v>
      </c>
      <c r="B4" s="402" t="s">
        <v>91</v>
      </c>
      <c r="C4" s="402"/>
      <c r="D4" s="14"/>
      <c r="E4" s="13"/>
    </row>
    <row r="5" spans="1:5" ht="24.75" customHeight="1" x14ac:dyDescent="0.25">
      <c r="A5" s="6" t="s">
        <v>23</v>
      </c>
      <c r="B5" s="8">
        <v>232</v>
      </c>
      <c r="C5" s="8">
        <v>253</v>
      </c>
      <c r="D5" s="8">
        <v>296</v>
      </c>
      <c r="E5" s="13"/>
    </row>
    <row r="6" spans="1:5" ht="16.5" customHeight="1" x14ac:dyDescent="0.25">
      <c r="A6" s="6" t="s">
        <v>24</v>
      </c>
      <c r="B6" s="9">
        <v>670</v>
      </c>
      <c r="C6" s="10">
        <v>647</v>
      </c>
      <c r="D6" s="10">
        <v>626</v>
      </c>
      <c r="E6" s="13"/>
    </row>
    <row r="7" spans="1:5" ht="16.5" customHeight="1" x14ac:dyDescent="0.25">
      <c r="A7" s="6" t="s">
        <v>25</v>
      </c>
      <c r="B7" s="9">
        <v>1016</v>
      </c>
      <c r="C7" s="10">
        <v>995</v>
      </c>
      <c r="D7" s="10">
        <v>940</v>
      </c>
      <c r="E7" s="13"/>
    </row>
    <row r="8" spans="1:5" ht="15.75" x14ac:dyDescent="0.25">
      <c r="A8" s="6" t="s">
        <v>26</v>
      </c>
      <c r="B8" s="21">
        <v>182</v>
      </c>
      <c r="C8" s="22">
        <v>198</v>
      </c>
      <c r="D8" s="22">
        <v>46</v>
      </c>
      <c r="E8" s="13"/>
    </row>
    <row r="9" spans="1:5" ht="16.5" customHeight="1" x14ac:dyDescent="0.25">
      <c r="A9" s="6" t="s">
        <v>27</v>
      </c>
      <c r="B9" s="9">
        <v>2100</v>
      </c>
      <c r="C9" s="10">
        <v>2093</v>
      </c>
      <c r="D9" s="10">
        <v>1908</v>
      </c>
      <c r="E9" s="13"/>
    </row>
    <row r="10" spans="1:5" ht="16.5" customHeight="1" x14ac:dyDescent="0.25">
      <c r="A10" s="6" t="s">
        <v>28</v>
      </c>
      <c r="B10" s="9">
        <v>2318</v>
      </c>
      <c r="C10" s="10">
        <v>2347</v>
      </c>
      <c r="D10" s="10">
        <v>2407</v>
      </c>
      <c r="E10" s="13"/>
    </row>
    <row r="11" spans="1:5" ht="15.75" x14ac:dyDescent="0.25">
      <c r="A11" s="6" t="s">
        <v>29</v>
      </c>
      <c r="B11" s="9">
        <v>2433</v>
      </c>
      <c r="C11" s="10">
        <v>2344</v>
      </c>
      <c r="D11" s="10">
        <v>2263</v>
      </c>
      <c r="E11" s="13"/>
    </row>
    <row r="12" spans="1:5" ht="16.5" customHeight="1" x14ac:dyDescent="0.25">
      <c r="A12" s="6" t="s">
        <v>30</v>
      </c>
      <c r="B12" s="9">
        <v>1175</v>
      </c>
      <c r="C12" s="10">
        <v>1205</v>
      </c>
      <c r="D12" s="10">
        <v>1152</v>
      </c>
      <c r="E12" s="13"/>
    </row>
    <row r="13" spans="1:5" ht="16.5" customHeight="1" x14ac:dyDescent="0.25">
      <c r="A13" s="6" t="s">
        <v>31</v>
      </c>
      <c r="B13" s="21">
        <v>87</v>
      </c>
      <c r="C13" s="22">
        <v>88</v>
      </c>
      <c r="D13" s="22">
        <v>107</v>
      </c>
      <c r="E13" s="13"/>
    </row>
    <row r="14" spans="1:5" ht="15.75" x14ac:dyDescent="0.25">
      <c r="A14" s="6" t="s">
        <v>32</v>
      </c>
      <c r="B14" s="9">
        <v>8113</v>
      </c>
      <c r="C14" s="10">
        <v>8077</v>
      </c>
      <c r="D14" s="10">
        <v>7837</v>
      </c>
      <c r="E14" s="13"/>
    </row>
    <row r="15" spans="1:5" s="2" customFormat="1" ht="15.75" x14ac:dyDescent="0.25">
      <c r="A15" s="6"/>
      <c r="B15" s="9"/>
      <c r="C15" s="10"/>
      <c r="D15" s="10"/>
      <c r="E15" s="13"/>
    </row>
    <row r="16" spans="1:5" s="2" customFormat="1" ht="15.75" x14ac:dyDescent="0.25">
      <c r="A16" s="12" t="s">
        <v>143</v>
      </c>
      <c r="B16" s="26" t="s">
        <v>4</v>
      </c>
      <c r="C16" s="26" t="s">
        <v>3</v>
      </c>
      <c r="D16" s="26" t="s">
        <v>2</v>
      </c>
      <c r="E16" s="13"/>
    </row>
    <row r="17" spans="1:5" ht="15.75" x14ac:dyDescent="0.25">
      <c r="A17" s="6" t="s">
        <v>33</v>
      </c>
      <c r="B17" s="8"/>
      <c r="C17" s="11"/>
      <c r="D17" s="11"/>
      <c r="E17" s="13"/>
    </row>
    <row r="18" spans="1:5" ht="15.75" x14ac:dyDescent="0.25">
      <c r="A18" s="6" t="s">
        <v>34</v>
      </c>
      <c r="B18" s="9">
        <v>1771</v>
      </c>
      <c r="C18" s="10">
        <v>1543</v>
      </c>
      <c r="D18" s="10">
        <v>1219</v>
      </c>
      <c r="E18" s="13"/>
    </row>
    <row r="19" spans="1:5" ht="16.5" customHeight="1" x14ac:dyDescent="0.25">
      <c r="A19" s="6" t="s">
        <v>35</v>
      </c>
      <c r="B19" s="9">
        <v>527</v>
      </c>
      <c r="C19" s="10">
        <v>544</v>
      </c>
      <c r="D19" s="10">
        <v>610</v>
      </c>
      <c r="E19" s="13"/>
    </row>
    <row r="20" spans="1:5" ht="15.75" x14ac:dyDescent="0.25">
      <c r="A20" s="6" t="s">
        <v>36</v>
      </c>
      <c r="B20" s="9">
        <v>553</v>
      </c>
      <c r="C20" s="10">
        <v>589</v>
      </c>
      <c r="D20" s="10">
        <v>604</v>
      </c>
      <c r="E20" s="13"/>
    </row>
    <row r="21" spans="1:5" ht="15.75" x14ac:dyDescent="0.25">
      <c r="A21" s="6" t="s">
        <v>37</v>
      </c>
      <c r="B21" s="9">
        <v>101</v>
      </c>
      <c r="C21" s="10">
        <v>101</v>
      </c>
      <c r="D21" s="10">
        <v>100</v>
      </c>
      <c r="E21" s="13"/>
    </row>
    <row r="22" spans="1:5" ht="15.75" x14ac:dyDescent="0.25">
      <c r="A22" s="6" t="s">
        <v>38</v>
      </c>
      <c r="B22" s="21">
        <v>37</v>
      </c>
      <c r="C22" s="22">
        <v>29</v>
      </c>
      <c r="D22" s="22">
        <v>22</v>
      </c>
      <c r="E22" s="13"/>
    </row>
    <row r="23" spans="1:5" ht="16.5" customHeight="1" x14ac:dyDescent="0.25">
      <c r="A23" s="6" t="s">
        <v>39</v>
      </c>
      <c r="B23" s="9">
        <v>2989</v>
      </c>
      <c r="C23" s="10">
        <v>2806</v>
      </c>
      <c r="D23" s="10">
        <v>2555</v>
      </c>
      <c r="E23" s="13"/>
    </row>
    <row r="24" spans="1:5" ht="15.75" x14ac:dyDescent="0.25">
      <c r="A24" s="6" t="s">
        <v>40</v>
      </c>
      <c r="B24" s="9">
        <v>2244</v>
      </c>
      <c r="C24" s="10">
        <v>2539</v>
      </c>
      <c r="D24" s="10">
        <v>2314</v>
      </c>
      <c r="E24" s="13"/>
    </row>
    <row r="25" spans="1:5" ht="15.75" x14ac:dyDescent="0.25">
      <c r="A25" s="6" t="s">
        <v>41</v>
      </c>
      <c r="B25" s="9">
        <v>548</v>
      </c>
      <c r="C25" s="10">
        <v>505</v>
      </c>
      <c r="D25" s="10">
        <v>396</v>
      </c>
      <c r="E25" s="13"/>
    </row>
    <row r="26" spans="1:5" ht="15.75" x14ac:dyDescent="0.25">
      <c r="A26" s="6" t="s">
        <v>42</v>
      </c>
      <c r="B26" s="9">
        <v>729</v>
      </c>
      <c r="C26" s="10">
        <v>850</v>
      </c>
      <c r="D26" s="10">
        <v>1039</v>
      </c>
      <c r="E26" s="13"/>
    </row>
    <row r="27" spans="1:5" ht="16.5" customHeight="1" x14ac:dyDescent="0.25">
      <c r="A27" s="6" t="s">
        <v>43</v>
      </c>
      <c r="B27" s="9">
        <v>6510</v>
      </c>
      <c r="C27" s="10">
        <v>6700</v>
      </c>
      <c r="D27" s="10">
        <v>6304</v>
      </c>
      <c r="E27" s="13"/>
    </row>
    <row r="28" spans="1:5" ht="15.75" x14ac:dyDescent="0.25">
      <c r="A28" s="6" t="s">
        <v>44</v>
      </c>
      <c r="B28" s="11"/>
      <c r="C28" s="11"/>
      <c r="D28" s="11"/>
      <c r="E28" s="13"/>
    </row>
    <row r="29" spans="1:5" ht="15.75" x14ac:dyDescent="0.25">
      <c r="A29" s="27" t="s">
        <v>45</v>
      </c>
      <c r="B29" s="11"/>
      <c r="C29" s="11"/>
      <c r="D29" s="11"/>
      <c r="E29" s="13"/>
    </row>
    <row r="30" spans="1:5" ht="15.75" x14ac:dyDescent="0.25">
      <c r="A30" s="27" t="s">
        <v>46</v>
      </c>
      <c r="B30" s="9">
        <v>0</v>
      </c>
      <c r="C30" s="10">
        <v>0</v>
      </c>
      <c r="D30" s="10">
        <v>0</v>
      </c>
      <c r="E30" s="13"/>
    </row>
    <row r="31" spans="1:5" ht="16.5" customHeight="1" x14ac:dyDescent="0.25">
      <c r="A31" s="6" t="s">
        <v>47</v>
      </c>
      <c r="B31" s="9">
        <v>12</v>
      </c>
      <c r="C31" s="10">
        <v>12</v>
      </c>
      <c r="D31" s="10">
        <v>12</v>
      </c>
      <c r="E31" s="13"/>
    </row>
    <row r="32" spans="1:5" ht="15.75" x14ac:dyDescent="0.25">
      <c r="A32" s="6" t="s">
        <v>48</v>
      </c>
      <c r="B32" s="9">
        <v>330</v>
      </c>
      <c r="C32" s="10">
        <v>339</v>
      </c>
      <c r="D32" s="10">
        <v>354</v>
      </c>
      <c r="E32" s="13"/>
    </row>
    <row r="33" spans="1:5" ht="15.75" x14ac:dyDescent="0.25">
      <c r="A33" s="6" t="s">
        <v>49</v>
      </c>
      <c r="B33" s="9">
        <v>2198</v>
      </c>
      <c r="C33" s="10">
        <v>1754</v>
      </c>
      <c r="D33" s="10">
        <v>1927</v>
      </c>
      <c r="E33" s="13"/>
    </row>
    <row r="34" spans="1:5" ht="15.75" x14ac:dyDescent="0.25">
      <c r="A34" s="6" t="s">
        <v>50</v>
      </c>
      <c r="B34" s="9">
        <v>-356</v>
      </c>
      <c r="C34" s="10">
        <v>-556</v>
      </c>
      <c r="D34" s="10">
        <v>-664</v>
      </c>
      <c r="E34" s="13"/>
    </row>
    <row r="35" spans="1:5" ht="16.5" customHeight="1" x14ac:dyDescent="0.25">
      <c r="A35" s="6" t="s">
        <v>51</v>
      </c>
      <c r="B35" s="9">
        <v>-569</v>
      </c>
      <c r="C35" s="10">
        <v>-168</v>
      </c>
      <c r="D35" s="10">
        <v>-104</v>
      </c>
      <c r="E35" s="13"/>
    </row>
    <row r="36" spans="1:5" ht="15.75" x14ac:dyDescent="0.25">
      <c r="A36" s="6" t="s">
        <v>52</v>
      </c>
      <c r="B36" s="9">
        <v>1615</v>
      </c>
      <c r="C36" s="10">
        <v>1381</v>
      </c>
      <c r="D36" s="10">
        <v>1525</v>
      </c>
      <c r="E36" s="13"/>
    </row>
    <row r="37" spans="1:5" ht="15.75" x14ac:dyDescent="0.25">
      <c r="A37" s="6" t="s">
        <v>53</v>
      </c>
      <c r="B37" s="24">
        <v>-12</v>
      </c>
      <c r="C37" s="25">
        <v>-4</v>
      </c>
      <c r="D37" s="25">
        <v>8</v>
      </c>
      <c r="E37" s="13"/>
    </row>
    <row r="38" spans="1:5" ht="15.75" x14ac:dyDescent="0.25">
      <c r="A38" s="6" t="s">
        <v>54</v>
      </c>
      <c r="B38" s="9">
        <v>1603</v>
      </c>
      <c r="C38" s="10">
        <v>1377</v>
      </c>
      <c r="D38" s="10">
        <v>1533</v>
      </c>
      <c r="E38" s="13"/>
    </row>
    <row r="39" spans="1:5" ht="16.5" customHeight="1" x14ac:dyDescent="0.25">
      <c r="A39" s="6" t="s">
        <v>55</v>
      </c>
      <c r="B39" s="9">
        <v>8113</v>
      </c>
      <c r="C39" s="10">
        <v>8077</v>
      </c>
      <c r="D39" s="10">
        <v>7837</v>
      </c>
      <c r="E39" s="13"/>
    </row>
    <row r="40" spans="1:5" ht="15.75" x14ac:dyDescent="0.25">
      <c r="A40" s="6" t="s">
        <v>56</v>
      </c>
      <c r="B40" s="9">
        <v>40</v>
      </c>
      <c r="C40" s="10">
        <v>40</v>
      </c>
      <c r="D40" s="10">
        <v>40</v>
      </c>
      <c r="E40" s="13"/>
    </row>
    <row r="41" spans="1:5" ht="15.75" x14ac:dyDescent="0.25">
      <c r="A41" s="6" t="s">
        <v>57</v>
      </c>
      <c r="B41" s="9">
        <v>0</v>
      </c>
      <c r="C41" s="10">
        <v>0</v>
      </c>
      <c r="D41" s="10">
        <v>0</v>
      </c>
      <c r="E41" s="13"/>
    </row>
    <row r="42" spans="1:5" ht="30.75" x14ac:dyDescent="0.25">
      <c r="A42" s="23" t="s">
        <v>58</v>
      </c>
      <c r="B42" s="9">
        <v>3.7499999999999999E-2</v>
      </c>
      <c r="C42" s="10">
        <v>3.7499999999999999E-2</v>
      </c>
      <c r="D42" s="10">
        <v>3.7499999999999999E-2</v>
      </c>
      <c r="E42" s="13"/>
    </row>
    <row r="43" spans="1:5" ht="16.5" customHeight="1" x14ac:dyDescent="0.25">
      <c r="A43" s="6" t="s">
        <v>59</v>
      </c>
      <c r="B43" s="9">
        <v>560</v>
      </c>
      <c r="C43" s="10">
        <v>560</v>
      </c>
      <c r="D43" s="10">
        <v>560</v>
      </c>
      <c r="E43" s="13"/>
    </row>
    <row r="44" spans="1:5" ht="15.75" x14ac:dyDescent="0.25">
      <c r="A44" s="6" t="s">
        <v>874</v>
      </c>
      <c r="B44" s="9">
        <v>315</v>
      </c>
      <c r="C44" s="10">
        <v>323</v>
      </c>
      <c r="D44" s="10">
        <v>323</v>
      </c>
      <c r="E44" s="13"/>
    </row>
    <row r="45" spans="1:5" ht="15.75" x14ac:dyDescent="0.25">
      <c r="A45" s="6"/>
      <c r="B45" s="5"/>
      <c r="C45" s="5"/>
      <c r="D45" s="5"/>
      <c r="E45" s="13"/>
    </row>
    <row r="46" spans="1:5" ht="15.75" x14ac:dyDescent="0.25">
      <c r="A46" s="6"/>
      <c r="B46" s="4"/>
      <c r="C46" s="4"/>
      <c r="D46" s="4"/>
    </row>
    <row r="47" spans="1:5" ht="16.5" thickBot="1" x14ac:dyDescent="0.3">
      <c r="A47" s="6"/>
      <c r="B47" s="3"/>
      <c r="C47" s="3"/>
      <c r="D47" s="3"/>
    </row>
    <row r="48" spans="1:5" ht="16.5" thickTop="1" x14ac:dyDescent="0.25">
      <c r="A48" s="399"/>
      <c r="B48" s="400"/>
      <c r="C48" s="400"/>
      <c r="D48" s="7"/>
    </row>
    <row r="49" spans="1:4" ht="15.75" x14ac:dyDescent="0.25">
      <c r="A49" s="401"/>
      <c r="B49" s="401"/>
      <c r="C49" s="401"/>
      <c r="D49" s="7"/>
    </row>
  </sheetData>
  <mergeCells count="3">
    <mergeCell ref="A48:C48"/>
    <mergeCell ref="A49:C49"/>
    <mergeCell ref="B4:C4"/>
  </mergeCells>
  <printOptions headings="1" gridLines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"/>
  <sheetViews>
    <sheetView view="pageBreakPreview" zoomScaleNormal="100" zoomScaleSheetLayoutView="100" workbookViewId="0">
      <selection activeCell="H19" sqref="H19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Q32"/>
  <sheetViews>
    <sheetView showGridLines="0" tabSelected="1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2.75" x14ac:dyDescent="0.2"/>
  <cols>
    <col min="1" max="1" width="2.7109375" style="30" customWidth="1"/>
    <col min="2" max="2" width="27.5703125" style="30" bestFit="1" customWidth="1"/>
    <col min="3" max="3" width="2.7109375" style="30" customWidth="1"/>
    <col min="4" max="4" width="6.85546875" style="30" customWidth="1"/>
    <col min="5" max="5" width="7.42578125" style="30" customWidth="1"/>
    <col min="6" max="6" width="7.28515625" style="30" customWidth="1"/>
    <col min="7" max="7" width="2.7109375" style="30" customWidth="1"/>
    <col min="8" max="8" width="7.140625" style="30" customWidth="1"/>
    <col min="9" max="9" width="7.5703125" style="30" customWidth="1"/>
    <col min="10" max="10" width="11.5703125" style="30" customWidth="1"/>
    <col min="11" max="11" width="2.7109375" style="30" customWidth="1"/>
    <col min="12" max="12" width="35.42578125" style="50" customWidth="1"/>
    <col min="13" max="13" width="33.5703125" style="50" customWidth="1"/>
    <col min="14" max="16384" width="9.140625" style="30"/>
  </cols>
  <sheetData>
    <row r="1" spans="2:17" x14ac:dyDescent="0.2">
      <c r="B1" s="30" t="s">
        <v>91</v>
      </c>
    </row>
    <row r="2" spans="2:17" x14ac:dyDescent="0.2">
      <c r="B2" s="30" t="s">
        <v>149</v>
      </c>
      <c r="D2" s="84" t="s">
        <v>144</v>
      </c>
      <c r="E2" s="84"/>
      <c r="F2" s="84"/>
      <c r="G2" s="64"/>
      <c r="H2" s="84" t="s">
        <v>87</v>
      </c>
      <c r="I2" s="84"/>
      <c r="J2" s="84"/>
      <c r="K2" s="66"/>
      <c r="L2" s="50" t="s">
        <v>147</v>
      </c>
      <c r="M2" s="50" t="s">
        <v>150</v>
      </c>
    </row>
    <row r="3" spans="2:17" x14ac:dyDescent="0.2">
      <c r="D3" s="63">
        <v>2014</v>
      </c>
      <c r="E3" s="63">
        <v>2015</v>
      </c>
      <c r="F3" s="63">
        <v>2016</v>
      </c>
      <c r="H3" s="32">
        <v>2017</v>
      </c>
      <c r="I3" s="32">
        <v>2018</v>
      </c>
      <c r="J3" s="32">
        <v>2019</v>
      </c>
      <c r="K3" s="55"/>
    </row>
    <row r="4" spans="2:17" x14ac:dyDescent="0.2">
      <c r="B4" s="30" t="s">
        <v>78</v>
      </c>
      <c r="D4" s="309">
        <v>8268</v>
      </c>
      <c r="E4" s="309">
        <v>8082</v>
      </c>
      <c r="F4" s="309">
        <v>7961</v>
      </c>
      <c r="G4" s="36"/>
      <c r="H4" s="36">
        <v>7980.9024999999992</v>
      </c>
      <c r="I4" s="36">
        <v>8000.8547562499989</v>
      </c>
      <c r="J4" s="36">
        <v>8020.8568931406235</v>
      </c>
      <c r="K4" s="36"/>
      <c r="L4" s="51" t="s">
        <v>920</v>
      </c>
      <c r="M4" s="50" t="s">
        <v>921</v>
      </c>
    </row>
    <row r="5" spans="2:17" x14ac:dyDescent="0.2">
      <c r="B5" s="63" t="s">
        <v>79</v>
      </c>
      <c r="C5" s="63"/>
      <c r="D5" s="310">
        <v>5297</v>
      </c>
      <c r="E5" s="310">
        <v>5300</v>
      </c>
      <c r="F5" s="310">
        <v>5181</v>
      </c>
      <c r="G5" s="38"/>
      <c r="H5" s="38">
        <v>5213.8274780376141</v>
      </c>
      <c r="I5" s="38">
        <v>5226.8620467327082</v>
      </c>
      <c r="J5" s="38">
        <v>5239.9292018495398</v>
      </c>
      <c r="K5" s="56"/>
      <c r="L5" s="51" t="s">
        <v>922</v>
      </c>
      <c r="M5" s="50" t="s">
        <v>923</v>
      </c>
      <c r="N5" s="146"/>
    </row>
    <row r="6" spans="2:17" x14ac:dyDescent="0.2">
      <c r="B6" s="30" t="s">
        <v>80</v>
      </c>
      <c r="D6" s="309">
        <v>2971</v>
      </c>
      <c r="E6" s="309">
        <v>2782</v>
      </c>
      <c r="F6" s="309">
        <v>2780</v>
      </c>
      <c r="G6" s="36"/>
      <c r="H6" s="36">
        <v>2767.0750219623851</v>
      </c>
      <c r="I6" s="36">
        <v>2773.9927095172907</v>
      </c>
      <c r="J6" s="36">
        <v>2780.9276912910836</v>
      </c>
      <c r="K6" s="36"/>
      <c r="L6" s="51" t="s">
        <v>924</v>
      </c>
      <c r="M6" s="50" t="s">
        <v>925</v>
      </c>
      <c r="N6" s="65"/>
    </row>
    <row r="7" spans="2:17" x14ac:dyDescent="0.2">
      <c r="D7" s="309"/>
      <c r="E7" s="309"/>
      <c r="F7" s="309"/>
      <c r="G7" s="36"/>
      <c r="H7" s="36"/>
      <c r="I7" s="36"/>
      <c r="J7" s="36"/>
      <c r="K7" s="36"/>
      <c r="L7" s="51"/>
    </row>
    <row r="8" spans="2:17" x14ac:dyDescent="0.2">
      <c r="B8" s="30" t="s">
        <v>296</v>
      </c>
      <c r="D8" s="309"/>
      <c r="E8" s="309"/>
      <c r="F8" s="309"/>
      <c r="G8" s="36"/>
      <c r="H8" s="36"/>
      <c r="I8" s="36"/>
      <c r="J8" s="36"/>
      <c r="K8" s="36"/>
      <c r="L8" s="51"/>
    </row>
    <row r="9" spans="2:17" x14ac:dyDescent="0.2">
      <c r="B9" s="53" t="s">
        <v>86</v>
      </c>
      <c r="D9" s="309">
        <v>122</v>
      </c>
      <c r="E9" s="309">
        <v>117</v>
      </c>
      <c r="F9" s="309">
        <v>124</v>
      </c>
      <c r="G9" s="36"/>
      <c r="H9" s="36">
        <v>119.92322522271712</v>
      </c>
      <c r="I9" s="36">
        <v>120.22303328577391</v>
      </c>
      <c r="J9" s="36">
        <v>120.52359086898834</v>
      </c>
      <c r="K9" s="36"/>
      <c r="L9" s="51" t="s">
        <v>926</v>
      </c>
      <c r="M9" s="50" t="s">
        <v>927</v>
      </c>
    </row>
    <row r="10" spans="2:17" x14ac:dyDescent="0.2">
      <c r="B10" s="53" t="s">
        <v>90</v>
      </c>
      <c r="D10" s="309">
        <v>929</v>
      </c>
      <c r="E10" s="309">
        <v>884</v>
      </c>
      <c r="F10" s="309">
        <v>893</v>
      </c>
      <c r="G10" s="36"/>
      <c r="H10" s="36">
        <v>884.08728501608505</v>
      </c>
      <c r="I10" s="36">
        <v>886.29750322862526</v>
      </c>
      <c r="J10" s="36">
        <v>888.51324698669669</v>
      </c>
      <c r="K10" s="36"/>
      <c r="L10" s="51" t="s">
        <v>928</v>
      </c>
      <c r="M10" s="50" t="s">
        <v>929</v>
      </c>
    </row>
    <row r="11" spans="2:17" ht="14.25" customHeight="1" x14ac:dyDescent="0.2">
      <c r="B11" s="53" t="s">
        <v>89</v>
      </c>
      <c r="D11" s="309">
        <v>576</v>
      </c>
      <c r="E11" s="309">
        <v>601</v>
      </c>
      <c r="F11" s="309">
        <v>641</v>
      </c>
      <c r="G11" s="36"/>
      <c r="H11" s="36">
        <v>618.04230434917088</v>
      </c>
      <c r="I11" s="36">
        <v>619.58741011004383</v>
      </c>
      <c r="J11" s="36">
        <v>621.13637863531892</v>
      </c>
      <c r="K11" s="36"/>
      <c r="L11" s="51" t="s">
        <v>930</v>
      </c>
      <c r="M11" s="50" t="s">
        <v>931</v>
      </c>
    </row>
    <row r="12" spans="2:17" x14ac:dyDescent="0.2">
      <c r="B12" s="53" t="s">
        <v>67</v>
      </c>
      <c r="D12" s="310">
        <v>77</v>
      </c>
      <c r="E12" s="310">
        <v>126</v>
      </c>
      <c r="F12" s="310">
        <v>162</v>
      </c>
      <c r="G12" s="56"/>
      <c r="H12" s="38">
        <v>143.41443485523385</v>
      </c>
      <c r="I12" s="38">
        <v>143.77297094237193</v>
      </c>
      <c r="J12" s="38">
        <v>144.13240336972785</v>
      </c>
      <c r="K12" s="56"/>
      <c r="L12" s="51" t="s">
        <v>932</v>
      </c>
      <c r="M12" s="50" t="s">
        <v>933</v>
      </c>
      <c r="Q12" s="65"/>
    </row>
    <row r="13" spans="2:17" x14ac:dyDescent="0.2">
      <c r="B13" s="30" t="s">
        <v>81</v>
      </c>
      <c r="D13" s="309">
        <v>1267</v>
      </c>
      <c r="E13" s="309">
        <v>1054</v>
      </c>
      <c r="F13" s="309">
        <v>960</v>
      </c>
      <c r="G13" s="36"/>
      <c r="H13" s="36">
        <v>1001.6077725191783</v>
      </c>
      <c r="I13" s="36">
        <v>1004.1117919504757</v>
      </c>
      <c r="J13" s="36">
        <v>1006.6220714303518</v>
      </c>
      <c r="K13" s="36"/>
      <c r="L13" s="51" t="s">
        <v>934</v>
      </c>
      <c r="M13" s="50" t="s">
        <v>935</v>
      </c>
    </row>
    <row r="14" spans="2:17" x14ac:dyDescent="0.2">
      <c r="D14" s="309"/>
      <c r="E14" s="309"/>
      <c r="F14" s="309"/>
      <c r="G14" s="36"/>
      <c r="H14" s="36"/>
      <c r="I14" s="36"/>
      <c r="J14" s="36"/>
      <c r="K14" s="36"/>
      <c r="L14" s="51"/>
    </row>
    <row r="15" spans="2:17" x14ac:dyDescent="0.2">
      <c r="B15" s="30" t="s">
        <v>82</v>
      </c>
      <c r="D15" s="309">
        <v>119</v>
      </c>
      <c r="E15" s="309">
        <v>105</v>
      </c>
      <c r="F15" s="309">
        <v>111</v>
      </c>
      <c r="G15" s="36"/>
      <c r="H15" s="36">
        <v>99.847337730160177</v>
      </c>
      <c r="I15" s="36">
        <v>97.333776393234189</v>
      </c>
      <c r="J15" s="36">
        <v>94.812597234313387</v>
      </c>
      <c r="K15" s="36"/>
      <c r="L15" s="51" t="s">
        <v>936</v>
      </c>
      <c r="M15" s="50" t="s">
        <v>937</v>
      </c>
    </row>
    <row r="16" spans="2:17" x14ac:dyDescent="0.2">
      <c r="B16" s="30" t="s">
        <v>83</v>
      </c>
      <c r="D16" s="310"/>
      <c r="E16" s="310"/>
      <c r="F16" s="310"/>
      <c r="G16" s="56"/>
      <c r="H16" s="38"/>
      <c r="I16" s="38"/>
      <c r="J16" s="38"/>
      <c r="K16" s="56"/>
      <c r="L16" s="51" t="s">
        <v>91</v>
      </c>
      <c r="M16" s="50" t="s">
        <v>91</v>
      </c>
    </row>
    <row r="17" spans="2:13" x14ac:dyDescent="0.2">
      <c r="B17" s="30" t="s">
        <v>84</v>
      </c>
      <c r="D17" s="309">
        <v>1148</v>
      </c>
      <c r="E17" s="309">
        <v>949</v>
      </c>
      <c r="F17" s="309">
        <v>849</v>
      </c>
      <c r="G17" s="36"/>
      <c r="H17" s="36">
        <v>901.76043478901806</v>
      </c>
      <c r="I17" s="36">
        <v>906.77801555724147</v>
      </c>
      <c r="J17" s="36">
        <v>911.80947419603831</v>
      </c>
      <c r="K17" s="36"/>
      <c r="L17" s="51" t="s">
        <v>938</v>
      </c>
      <c r="M17" s="50" t="s">
        <v>939</v>
      </c>
    </row>
    <row r="18" spans="2:13" x14ac:dyDescent="0.2">
      <c r="B18" s="30" t="s">
        <v>85</v>
      </c>
      <c r="D18" s="310">
        <v>374</v>
      </c>
      <c r="E18" s="310">
        <v>283</v>
      </c>
      <c r="F18" s="310">
        <v>286</v>
      </c>
      <c r="G18" s="56"/>
      <c r="H18" s="38">
        <v>315.61615217615628</v>
      </c>
      <c r="I18" s="38">
        <v>317.3723054450345</v>
      </c>
      <c r="J18" s="38">
        <v>319.13331596861337</v>
      </c>
      <c r="K18" s="56"/>
      <c r="L18" s="51" t="s">
        <v>940</v>
      </c>
      <c r="M18" s="50" t="s">
        <v>941</v>
      </c>
    </row>
    <row r="19" spans="2:13" x14ac:dyDescent="0.2">
      <c r="B19" s="30" t="s">
        <v>92</v>
      </c>
      <c r="D19" s="309">
        <v>774</v>
      </c>
      <c r="E19" s="309">
        <v>666</v>
      </c>
      <c r="F19" s="309">
        <v>563</v>
      </c>
      <c r="G19" s="36"/>
      <c r="H19" s="36">
        <v>586.14428261286184</v>
      </c>
      <c r="I19" s="36">
        <v>589.40571011220698</v>
      </c>
      <c r="J19" s="36">
        <v>592.67615822742493</v>
      </c>
      <c r="K19" s="36"/>
      <c r="L19" s="51" t="s">
        <v>942</v>
      </c>
      <c r="M19" s="50" t="s">
        <v>943</v>
      </c>
    </row>
    <row r="20" spans="2:13" x14ac:dyDescent="0.2">
      <c r="B20" s="30" t="s">
        <v>93</v>
      </c>
      <c r="D20" s="310">
        <v>81</v>
      </c>
      <c r="E20" s="310">
        <v>0</v>
      </c>
      <c r="F20" s="310">
        <v>0</v>
      </c>
      <c r="G20" s="56"/>
      <c r="H20" s="38"/>
      <c r="I20" s="38"/>
      <c r="J20" s="38"/>
      <c r="K20" s="56"/>
      <c r="L20" s="51" t="s">
        <v>944</v>
      </c>
      <c r="M20" s="50" t="s">
        <v>91</v>
      </c>
    </row>
    <row r="21" spans="2:13" x14ac:dyDescent="0.2">
      <c r="B21" s="30" t="s">
        <v>21</v>
      </c>
      <c r="D21" s="309">
        <v>855</v>
      </c>
      <c r="E21" s="309">
        <v>666</v>
      </c>
      <c r="F21" s="309">
        <v>563</v>
      </c>
      <c r="G21" s="36"/>
      <c r="H21" s="36">
        <v>586.14428261286184</v>
      </c>
      <c r="I21" s="36">
        <v>589.40571011220698</v>
      </c>
      <c r="J21" s="36">
        <v>592.67615822742493</v>
      </c>
      <c r="K21" s="36"/>
      <c r="L21" s="51" t="s">
        <v>945</v>
      </c>
      <c r="M21" s="50" t="s">
        <v>946</v>
      </c>
    </row>
    <row r="22" spans="2:13" x14ac:dyDescent="0.2">
      <c r="B22" s="30" t="s">
        <v>130</v>
      </c>
      <c r="D22" s="309">
        <v>391</v>
      </c>
      <c r="E22" s="309">
        <v>394</v>
      </c>
      <c r="F22" s="309">
        <v>390</v>
      </c>
      <c r="G22" s="36"/>
      <c r="H22" s="36">
        <v>376.39524029840004</v>
      </c>
      <c r="I22" s="36">
        <v>378.48958093047037</v>
      </c>
      <c r="J22" s="36">
        <v>380.58971419240982</v>
      </c>
      <c r="K22" s="36"/>
      <c r="L22" s="51" t="s">
        <v>947</v>
      </c>
      <c r="M22" s="50" t="s">
        <v>948</v>
      </c>
    </row>
    <row r="23" spans="2:13" x14ac:dyDescent="0.2">
      <c r="D23" s="322"/>
      <c r="E23" s="322"/>
      <c r="F23" s="322"/>
      <c r="G23" s="36"/>
      <c r="H23" s="36"/>
      <c r="I23" s="36"/>
      <c r="J23" s="36"/>
      <c r="K23" s="36"/>
      <c r="L23" s="51"/>
    </row>
    <row r="24" spans="2:13" x14ac:dyDescent="0.2">
      <c r="B24" s="30" t="s">
        <v>114</v>
      </c>
      <c r="E24" s="43">
        <v>-2.2496371552975326E-2</v>
      </c>
      <c r="F24" s="43">
        <v>-1.4971541697599604E-2</v>
      </c>
      <c r="G24" s="43"/>
      <c r="H24" s="330">
        <v>2.5000000000000001E-3</v>
      </c>
      <c r="I24" s="330">
        <v>2.5000000000000001E-3</v>
      </c>
      <c r="J24" s="330">
        <v>2.5000000000000001E-3</v>
      </c>
      <c r="K24" s="44"/>
      <c r="L24" s="51" t="s">
        <v>949</v>
      </c>
      <c r="M24" s="50" t="s">
        <v>91</v>
      </c>
    </row>
    <row r="25" spans="2:13" x14ac:dyDescent="0.2">
      <c r="B25" s="30" t="s">
        <v>115</v>
      </c>
      <c r="E25" s="43">
        <v>0.65577827270477607</v>
      </c>
      <c r="F25" s="43">
        <v>0.65079763848762717</v>
      </c>
      <c r="G25" s="43"/>
      <c r="H25" s="332">
        <v>0.65328795559620167</v>
      </c>
      <c r="I25" s="331">
        <v>0.65328795559620167</v>
      </c>
      <c r="J25" s="333">
        <v>0.65328795559620167</v>
      </c>
      <c r="K25" s="43"/>
      <c r="L25" s="51" t="s">
        <v>950</v>
      </c>
      <c r="M25" s="50" t="s">
        <v>951</v>
      </c>
    </row>
    <row r="26" spans="2:13" x14ac:dyDescent="0.2">
      <c r="B26" s="30" t="s">
        <v>116</v>
      </c>
      <c r="E26" s="43">
        <v>1.4476614699331848E-2</v>
      </c>
      <c r="F26" s="43">
        <v>1.5575932671774902E-2</v>
      </c>
      <c r="G26" s="43"/>
      <c r="H26" s="332">
        <v>1.5026273685553374E-2</v>
      </c>
      <c r="I26" s="331">
        <v>1.5026273685553374E-2</v>
      </c>
      <c r="J26" s="333">
        <v>1.5026273685553374E-2</v>
      </c>
      <c r="K26" s="43"/>
      <c r="L26" s="51" t="s">
        <v>952</v>
      </c>
      <c r="M26" s="50" t="s">
        <v>953</v>
      </c>
    </row>
    <row r="27" spans="2:13" x14ac:dyDescent="0.2">
      <c r="B27" s="139" t="s">
        <v>118</v>
      </c>
      <c r="E27" s="43">
        <v>0.10937886661717397</v>
      </c>
      <c r="F27" s="43">
        <v>0.11217183770883055</v>
      </c>
      <c r="G27" s="43"/>
      <c r="H27" s="332">
        <v>0.11077535216300226</v>
      </c>
      <c r="I27" s="331">
        <v>0.11077535216300226</v>
      </c>
      <c r="J27" s="333">
        <v>0.11077535216300226</v>
      </c>
      <c r="K27" s="43"/>
      <c r="L27" s="51" t="s">
        <v>954</v>
      </c>
      <c r="M27" s="50" t="s">
        <v>955</v>
      </c>
    </row>
    <row r="28" spans="2:13" x14ac:dyDescent="0.2">
      <c r="B28" s="30" t="s">
        <v>117</v>
      </c>
      <c r="E28" s="43">
        <v>7.4362781489730259E-2</v>
      </c>
      <c r="F28" s="43">
        <v>8.0517522924255749E-2</v>
      </c>
      <c r="G28" s="43"/>
      <c r="H28" s="332">
        <v>7.7440152206993004E-2</v>
      </c>
      <c r="I28" s="331">
        <v>7.7440152206993004E-2</v>
      </c>
      <c r="J28" s="333">
        <v>7.7440152206993004E-2</v>
      </c>
      <c r="K28" s="43"/>
      <c r="L28" s="51" t="s">
        <v>956</v>
      </c>
      <c r="M28" s="50" t="s">
        <v>957</v>
      </c>
    </row>
    <row r="29" spans="2:13" x14ac:dyDescent="0.2">
      <c r="B29" s="30" t="s">
        <v>119</v>
      </c>
      <c r="E29" s="43">
        <v>1.5590200445434299E-2</v>
      </c>
      <c r="F29" s="43">
        <v>2.0349202361512372E-2</v>
      </c>
      <c r="G29" s="43"/>
      <c r="H29" s="332">
        <v>1.7969701403473336E-2</v>
      </c>
      <c r="I29" s="331">
        <v>1.7969701403473336E-2</v>
      </c>
      <c r="J29" s="333">
        <v>1.7969701403473336E-2</v>
      </c>
      <c r="K29" s="43"/>
      <c r="L29" s="51" t="s">
        <v>958</v>
      </c>
      <c r="M29" s="50" t="s">
        <v>959</v>
      </c>
    </row>
    <row r="30" spans="2:13" x14ac:dyDescent="0.2">
      <c r="B30" s="30" t="s">
        <v>133</v>
      </c>
      <c r="E30" s="43">
        <v>2.6151930261519303E-2</v>
      </c>
      <c r="F30" s="43">
        <v>2.7192552670259676E-2</v>
      </c>
      <c r="G30" s="43"/>
      <c r="H30" s="332">
        <v>2.6672241465889489E-2</v>
      </c>
      <c r="I30" s="331">
        <v>2.6672241465889489E-2</v>
      </c>
      <c r="J30" s="333">
        <v>2.6672241465889489E-2</v>
      </c>
      <c r="K30" s="43"/>
      <c r="L30" s="51" t="s">
        <v>960</v>
      </c>
      <c r="M30" s="50" t="s">
        <v>961</v>
      </c>
    </row>
    <row r="31" spans="2:13" x14ac:dyDescent="0.2">
      <c r="B31" s="30" t="s">
        <v>120</v>
      </c>
      <c r="E31" s="43">
        <v>0.29820864067439412</v>
      </c>
      <c r="F31" s="43">
        <v>0.33686690223792698</v>
      </c>
      <c r="G31" s="43"/>
      <c r="H31" s="332">
        <v>0.35</v>
      </c>
      <c r="I31" s="331">
        <v>0.35</v>
      </c>
      <c r="J31" s="333">
        <v>0.35</v>
      </c>
      <c r="K31" s="44"/>
      <c r="L31" s="51" t="s">
        <v>962</v>
      </c>
      <c r="M31" s="50" t="s">
        <v>91</v>
      </c>
    </row>
    <row r="32" spans="2:13" x14ac:dyDescent="0.2">
      <c r="B32" s="30" t="s">
        <v>131</v>
      </c>
      <c r="D32" s="43">
        <v>0.45730994152046783</v>
      </c>
      <c r="E32" s="43">
        <v>0.59159159159159158</v>
      </c>
      <c r="F32" s="43">
        <v>0.69271758436944941</v>
      </c>
      <c r="G32" s="43"/>
      <c r="H32" s="334">
        <v>0.6421545879805205</v>
      </c>
      <c r="I32" s="335">
        <v>0.6421545879805205</v>
      </c>
      <c r="J32" s="336">
        <v>0.6421545879805205</v>
      </c>
      <c r="K32" s="43"/>
      <c r="L32" s="51" t="s">
        <v>963</v>
      </c>
      <c r="M32" s="50" t="s">
        <v>964</v>
      </c>
    </row>
  </sheetData>
  <printOptions headings="1" gridLines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37"/>
  <sheetViews>
    <sheetView showGridLines="0" zoomScale="115" zoomScaleNormal="115" zoomScaleSheetLayoutView="100" workbookViewId="0">
      <selection activeCell="D7" sqref="D7"/>
    </sheetView>
  </sheetViews>
  <sheetFormatPr defaultRowHeight="12.75" x14ac:dyDescent="0.2"/>
  <cols>
    <col min="1" max="1" width="2.7109375" style="30" customWidth="1"/>
    <col min="2" max="2" width="60.140625" style="30" bestFit="1" customWidth="1"/>
    <col min="3" max="3" width="2.7109375" style="30" customWidth="1"/>
    <col min="4" max="6" width="6.7109375" style="30" bestFit="1" customWidth="1"/>
    <col min="7" max="7" width="2.7109375" style="30" customWidth="1"/>
    <col min="8" max="16384" width="9.140625" style="30"/>
  </cols>
  <sheetData>
    <row r="2" spans="2:8" x14ac:dyDescent="0.2">
      <c r="B2" s="67" t="s">
        <v>60</v>
      </c>
      <c r="C2" s="67"/>
      <c r="D2" s="54" t="s">
        <v>87</v>
      </c>
      <c r="E2" s="54"/>
      <c r="F2" s="54"/>
    </row>
    <row r="3" spans="2:8" x14ac:dyDescent="0.2">
      <c r="B3" s="67" t="s">
        <v>61</v>
      </c>
      <c r="C3" s="67"/>
      <c r="D3" s="48">
        <v>2017</v>
      </c>
      <c r="E3" s="48">
        <v>2018</v>
      </c>
      <c r="F3" s="48">
        <v>2019</v>
      </c>
    </row>
    <row r="4" spans="2:8" x14ac:dyDescent="0.2">
      <c r="B4" s="67"/>
      <c r="C4" s="67"/>
      <c r="D4" s="55"/>
      <c r="E4" s="55"/>
      <c r="F4" s="55"/>
    </row>
    <row r="5" spans="2:8" x14ac:dyDescent="0.2">
      <c r="B5" s="68" t="s">
        <v>62</v>
      </c>
      <c r="C5" s="68"/>
    </row>
    <row r="6" spans="2:8" x14ac:dyDescent="0.2">
      <c r="B6" s="69" t="s">
        <v>21</v>
      </c>
      <c r="C6" s="69"/>
      <c r="D6" s="36">
        <v>586.14428261286184</v>
      </c>
      <c r="E6" s="36">
        <v>589.40571011220698</v>
      </c>
      <c r="F6" s="36">
        <v>592.67615822742493</v>
      </c>
    </row>
    <row r="7" spans="2:8" ht="14.25" customHeight="1" x14ac:dyDescent="0.2">
      <c r="B7" s="69" t="s">
        <v>63</v>
      </c>
      <c r="C7" s="69"/>
      <c r="D7" s="36"/>
      <c r="E7" s="36"/>
      <c r="F7" s="36"/>
    </row>
    <row r="8" spans="2:8" x14ac:dyDescent="0.2">
      <c r="B8" s="69" t="s">
        <v>64</v>
      </c>
      <c r="C8" s="69"/>
      <c r="D8" s="36">
        <v>78.881417710694393</v>
      </c>
      <c r="E8" s="36">
        <v>1.1872035442767128</v>
      </c>
      <c r="F8" s="36">
        <v>1.1901715531373611</v>
      </c>
    </row>
    <row r="9" spans="2:8" x14ac:dyDescent="0.2">
      <c r="B9" s="69" t="s">
        <v>134</v>
      </c>
      <c r="C9" s="69"/>
      <c r="D9" s="36">
        <v>-177.44962468731853</v>
      </c>
      <c r="E9" s="36">
        <v>2.1538759382816579</v>
      </c>
      <c r="F9" s="36">
        <v>2.1592606281274129</v>
      </c>
    </row>
    <row r="10" spans="2:8" x14ac:dyDescent="0.2">
      <c r="B10" s="69" t="s">
        <v>65</v>
      </c>
      <c r="C10" s="69"/>
      <c r="D10" s="36">
        <v>-11.735553054581828</v>
      </c>
      <c r="E10" s="36">
        <v>-1.5943388826364071</v>
      </c>
      <c r="F10" s="36">
        <v>-1.598324729843057</v>
      </c>
      <c r="G10" s="33"/>
      <c r="H10" s="33"/>
    </row>
    <row r="11" spans="2:8" x14ac:dyDescent="0.2">
      <c r="B11" s="69" t="s">
        <v>25</v>
      </c>
      <c r="C11" s="69"/>
      <c r="D11" s="36">
        <v>-34.941747660755027</v>
      </c>
      <c r="E11" s="36">
        <v>-2.4373543691519899</v>
      </c>
      <c r="F11" s="36">
        <v>-2.4434477550746578</v>
      </c>
    </row>
    <row r="12" spans="2:8" x14ac:dyDescent="0.2">
      <c r="B12" s="69" t="s">
        <v>132</v>
      </c>
      <c r="C12" s="69"/>
      <c r="D12" s="36">
        <v>-93.106155847142247</v>
      </c>
      <c r="E12" s="36">
        <v>-0.34776538961784809</v>
      </c>
      <c r="F12" s="36">
        <v>-0.34863480309189754</v>
      </c>
    </row>
    <row r="13" spans="2:8" x14ac:dyDescent="0.2">
      <c r="B13" s="69" t="s">
        <v>66</v>
      </c>
      <c r="C13" s="69"/>
      <c r="D13" s="36">
        <v>-54.08489902358258</v>
      </c>
      <c r="E13" s="36">
        <v>1.389787752441066</v>
      </c>
      <c r="F13" s="36">
        <v>1.3932622218220558</v>
      </c>
    </row>
    <row r="14" spans="2:8" x14ac:dyDescent="0.2">
      <c r="B14" s="69" t="s">
        <v>104</v>
      </c>
      <c r="C14" s="69"/>
      <c r="D14" s="38">
        <v>-24.39106312158458</v>
      </c>
      <c r="E14" s="38">
        <v>1.7540223421959809</v>
      </c>
      <c r="F14" s="38">
        <v>1.7584073980515313</v>
      </c>
    </row>
    <row r="15" spans="2:8" x14ac:dyDescent="0.2">
      <c r="B15" s="70" t="s">
        <v>68</v>
      </c>
      <c r="C15" s="70"/>
      <c r="D15" s="36">
        <v>269.3166569285915</v>
      </c>
      <c r="E15" s="36">
        <v>591.51114104799615</v>
      </c>
      <c r="F15" s="36">
        <v>594.78685274055363</v>
      </c>
    </row>
    <row r="16" spans="2:8" x14ac:dyDescent="0.2">
      <c r="B16" s="69"/>
      <c r="C16" s="69"/>
      <c r="D16" s="36"/>
      <c r="E16" s="36"/>
      <c r="F16" s="36"/>
    </row>
    <row r="17" spans="2:10" x14ac:dyDescent="0.2">
      <c r="B17" s="68" t="s">
        <v>69</v>
      </c>
      <c r="C17" s="68"/>
      <c r="D17" s="36"/>
      <c r="E17" s="36"/>
      <c r="F17" s="36"/>
    </row>
    <row r="18" spans="2:10" x14ac:dyDescent="0.2">
      <c r="B18" s="69" t="s">
        <v>141</v>
      </c>
      <c r="C18" s="69"/>
      <c r="D18" s="38">
        <v>-88.613985781255394</v>
      </c>
      <c r="E18" s="38">
        <v>-103.24271108264087</v>
      </c>
      <c r="F18" s="38">
        <v>-103.35568089635245</v>
      </c>
    </row>
    <row r="19" spans="2:10" x14ac:dyDescent="0.2">
      <c r="B19" s="70" t="s">
        <v>70</v>
      </c>
      <c r="C19" s="70"/>
      <c r="D19" s="36">
        <v>-88.613985781255394</v>
      </c>
      <c r="E19" s="36">
        <v>-103.24271108264087</v>
      </c>
      <c r="F19" s="36">
        <v>-103.35568089635245</v>
      </c>
    </row>
    <row r="20" spans="2:10" x14ac:dyDescent="0.2">
      <c r="B20" s="69"/>
      <c r="C20" s="69"/>
      <c r="D20" s="36"/>
      <c r="E20" s="36"/>
      <c r="F20" s="36"/>
    </row>
    <row r="21" spans="2:10" x14ac:dyDescent="0.2">
      <c r="B21" s="68" t="s">
        <v>71</v>
      </c>
      <c r="C21" s="68"/>
      <c r="D21" s="36"/>
      <c r="E21" s="36"/>
      <c r="F21" s="36"/>
    </row>
    <row r="22" spans="2:10" x14ac:dyDescent="0.2">
      <c r="B22" s="69" t="s">
        <v>72</v>
      </c>
      <c r="C22" s="69"/>
      <c r="D22" s="36">
        <v>210.49256915106344</v>
      </c>
      <c r="E22" s="36">
        <v>-94.238849034885789</v>
      </c>
      <c r="F22" s="36">
        <v>-94.524457651790726</v>
      </c>
    </row>
    <row r="23" spans="2:10" x14ac:dyDescent="0.2">
      <c r="B23" s="71" t="s">
        <v>73</v>
      </c>
      <c r="C23" s="71"/>
      <c r="D23" s="72">
        <v>0</v>
      </c>
      <c r="E23" s="72">
        <v>0</v>
      </c>
      <c r="F23" s="72">
        <v>0</v>
      </c>
      <c r="G23" s="69"/>
    </row>
    <row r="24" spans="2:10" x14ac:dyDescent="0.2">
      <c r="B24" s="142" t="s">
        <v>316</v>
      </c>
      <c r="C24" s="71"/>
      <c r="D24" s="143">
        <v>0</v>
      </c>
      <c r="E24" s="143">
        <v>0</v>
      </c>
      <c r="F24" s="143">
        <v>0</v>
      </c>
      <c r="G24" s="69"/>
    </row>
    <row r="25" spans="2:10" x14ac:dyDescent="0.2">
      <c r="B25" s="71" t="s">
        <v>74</v>
      </c>
      <c r="C25" s="71"/>
      <c r="D25" s="73">
        <v>-376.39524029840004</v>
      </c>
      <c r="E25" s="73">
        <v>-378.48958093047037</v>
      </c>
      <c r="F25" s="73">
        <v>-380.58971419240982</v>
      </c>
      <c r="G25" s="69"/>
      <c r="H25" s="151" t="s">
        <v>91</v>
      </c>
      <c r="I25" s="152" t="s">
        <v>91</v>
      </c>
      <c r="J25" s="151" t="s">
        <v>91</v>
      </c>
    </row>
    <row r="26" spans="2:10" x14ac:dyDescent="0.2">
      <c r="B26" s="142" t="s">
        <v>317</v>
      </c>
      <c r="C26" s="71"/>
      <c r="D26" s="80">
        <v>0</v>
      </c>
      <c r="E26" s="80">
        <v>0</v>
      </c>
      <c r="F26" s="80">
        <v>0</v>
      </c>
      <c r="G26" s="69"/>
      <c r="H26" s="69"/>
      <c r="I26" s="69"/>
      <c r="J26" s="69"/>
    </row>
    <row r="27" spans="2:10" x14ac:dyDescent="0.2">
      <c r="B27" s="70" t="s">
        <v>75</v>
      </c>
      <c r="C27" s="70"/>
      <c r="D27" s="81">
        <v>-165.9026711473366</v>
      </c>
      <c r="E27" s="81">
        <v>-472.72842996535616</v>
      </c>
      <c r="F27" s="81">
        <v>-475.11417184420054</v>
      </c>
      <c r="G27" s="69"/>
      <c r="H27" s="69"/>
      <c r="I27" s="69"/>
      <c r="J27" s="69"/>
    </row>
    <row r="28" spans="2:10" x14ac:dyDescent="0.2">
      <c r="B28" s="69"/>
      <c r="C28" s="69"/>
      <c r="D28" s="37" t="s">
        <v>91</v>
      </c>
      <c r="E28" s="37"/>
      <c r="F28" s="37"/>
      <c r="G28" s="74" t="s">
        <v>91</v>
      </c>
      <c r="H28" s="75" t="s">
        <v>91</v>
      </c>
      <c r="I28" s="69"/>
      <c r="J28" s="69"/>
    </row>
    <row r="29" spans="2:10" x14ac:dyDescent="0.2">
      <c r="B29" s="69" t="s">
        <v>142</v>
      </c>
      <c r="C29" s="69"/>
      <c r="D29" s="37">
        <v>14.7999999999995</v>
      </c>
      <c r="E29" s="37">
        <v>15.539999999999168</v>
      </c>
      <c r="F29" s="37">
        <v>16.317000000000576</v>
      </c>
      <c r="G29" s="69"/>
      <c r="H29" s="69"/>
      <c r="I29" s="69"/>
      <c r="J29" s="69"/>
    </row>
    <row r="30" spans="2:10" x14ac:dyDescent="0.2">
      <c r="B30" s="69" t="s">
        <v>76</v>
      </c>
      <c r="C30" s="69"/>
      <c r="D30" s="38">
        <v>296</v>
      </c>
      <c r="E30" s="38">
        <v>310.8</v>
      </c>
      <c r="F30" s="38">
        <v>326.34000000000003</v>
      </c>
    </row>
    <row r="31" spans="2:10" ht="13.5" thickBot="1" x14ac:dyDescent="0.25">
      <c r="B31" s="71" t="s">
        <v>77</v>
      </c>
      <c r="C31" s="71"/>
      <c r="D31" s="83">
        <v>310.7999999999995</v>
      </c>
      <c r="E31" s="83">
        <v>326.33999999999918</v>
      </c>
      <c r="F31" s="83">
        <v>342.65700000000061</v>
      </c>
    </row>
    <row r="32" spans="2:10" ht="13.5" thickTop="1" x14ac:dyDescent="0.2">
      <c r="B32" s="71"/>
      <c r="C32" s="71"/>
      <c r="D32" s="82"/>
      <c r="E32" s="82"/>
      <c r="F32" s="82"/>
    </row>
    <row r="33" spans="2:6" x14ac:dyDescent="0.2">
      <c r="B33" s="76" t="s">
        <v>153</v>
      </c>
      <c r="C33" s="76"/>
      <c r="D33" s="77" t="s">
        <v>965</v>
      </c>
      <c r="E33" s="77" t="s">
        <v>965</v>
      </c>
      <c r="F33" s="77" t="s">
        <v>965</v>
      </c>
    </row>
    <row r="34" spans="2:6" x14ac:dyDescent="0.2">
      <c r="B34" s="55"/>
      <c r="C34" s="55"/>
      <c r="D34" s="78" t="s">
        <v>91</v>
      </c>
      <c r="E34" s="56"/>
      <c r="F34" s="55"/>
    </row>
    <row r="35" spans="2:6" x14ac:dyDescent="0.2">
      <c r="D35" s="79" t="s">
        <v>91</v>
      </c>
      <c r="E35" s="36"/>
    </row>
    <row r="36" spans="2:6" x14ac:dyDescent="0.2">
      <c r="D36" s="36"/>
      <c r="E36" s="36"/>
    </row>
    <row r="37" spans="2:6" x14ac:dyDescent="0.2">
      <c r="D37" s="36"/>
      <c r="E37" s="36"/>
    </row>
  </sheetData>
  <printOptions headings="1"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Q54"/>
  <sheetViews>
    <sheetView showGridLines="0" zoomScale="91" zoomScaleNormal="91" zoomScaleSheetLayoutView="9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3" sqref="G13"/>
    </sheetView>
  </sheetViews>
  <sheetFormatPr defaultRowHeight="12.75" x14ac:dyDescent="0.2"/>
  <cols>
    <col min="1" max="1" width="3.28515625" style="30" customWidth="1"/>
    <col min="2" max="2" width="35.140625" style="30" bestFit="1" customWidth="1"/>
    <col min="3" max="3" width="2.7109375" style="30" customWidth="1"/>
    <col min="4" max="4" width="7.42578125" style="30" customWidth="1"/>
    <col min="5" max="5" width="7.85546875" style="30" customWidth="1"/>
    <col min="6" max="6" width="7.5703125" style="30" customWidth="1"/>
    <col min="7" max="7" width="2.7109375" style="30" customWidth="1"/>
    <col min="8" max="8" width="7.42578125" style="30" customWidth="1"/>
    <col min="9" max="9" width="9.5703125" style="30" customWidth="1"/>
    <col min="10" max="10" width="10.28515625" style="30" customWidth="1"/>
    <col min="11" max="11" width="2.7109375" style="30" customWidth="1"/>
    <col min="12" max="12" width="25.7109375" style="31" customWidth="1"/>
    <col min="13" max="13" width="73.85546875" style="50" customWidth="1"/>
    <col min="14" max="16384" width="9.140625" style="30"/>
  </cols>
  <sheetData>
    <row r="2" spans="1:17" x14ac:dyDescent="0.2">
      <c r="B2" s="30" t="s">
        <v>152</v>
      </c>
      <c r="D2" s="84" t="s">
        <v>88</v>
      </c>
      <c r="E2" s="49"/>
      <c r="F2" s="49"/>
      <c r="H2" s="84" t="s">
        <v>87</v>
      </c>
      <c r="I2" s="49"/>
      <c r="J2" s="49"/>
      <c r="K2" s="54"/>
      <c r="L2" s="31" t="s">
        <v>148</v>
      </c>
      <c r="M2" s="31" t="s">
        <v>151</v>
      </c>
    </row>
    <row r="3" spans="1:17" x14ac:dyDescent="0.2">
      <c r="D3" s="32">
        <v>2014</v>
      </c>
      <c r="E3" s="32">
        <f>D3+1</f>
        <v>2015</v>
      </c>
      <c r="F3" s="32">
        <f>E3+1</f>
        <v>2016</v>
      </c>
      <c r="H3" s="32">
        <f>F3+1</f>
        <v>2017</v>
      </c>
      <c r="I3" s="32">
        <v>2018</v>
      </c>
      <c r="J3" s="32">
        <v>2019</v>
      </c>
      <c r="K3" s="55"/>
    </row>
    <row r="4" spans="1:17" x14ac:dyDescent="0.2">
      <c r="B4" s="30" t="s">
        <v>100</v>
      </c>
      <c r="H4" s="33" t="s">
        <v>91</v>
      </c>
      <c r="I4" s="33" t="s">
        <v>91</v>
      </c>
      <c r="L4" s="34"/>
      <c r="M4" s="51"/>
      <c r="N4" s="33"/>
      <c r="P4" s="35"/>
      <c r="Q4" s="35"/>
    </row>
    <row r="5" spans="1:17" x14ac:dyDescent="0.2">
      <c r="B5" s="53" t="s">
        <v>94</v>
      </c>
      <c r="D5" s="36">
        <v>232</v>
      </c>
      <c r="E5" s="36">
        <v>253</v>
      </c>
      <c r="F5" s="36">
        <v>296</v>
      </c>
      <c r="G5" s="36"/>
      <c r="H5" s="37">
        <v>310.8</v>
      </c>
      <c r="I5" s="37">
        <v>326.34000000000003</v>
      </c>
      <c r="J5" s="37">
        <v>342.65700000000004</v>
      </c>
      <c r="K5" s="37"/>
      <c r="L5" s="34" t="s">
        <v>966</v>
      </c>
      <c r="M5" s="50" t="s">
        <v>967</v>
      </c>
    </row>
    <row r="6" spans="1:17" x14ac:dyDescent="0.2">
      <c r="A6" s="139" t="s">
        <v>318</v>
      </c>
      <c r="B6" s="53" t="s">
        <v>95</v>
      </c>
      <c r="D6" s="36">
        <v>670</v>
      </c>
      <c r="E6" s="36">
        <v>647</v>
      </c>
      <c r="F6" s="36">
        <v>626</v>
      </c>
      <c r="G6" s="36"/>
      <c r="H6" s="36">
        <v>637.73555305458183</v>
      </c>
      <c r="I6" s="36">
        <v>639.32989193721824</v>
      </c>
      <c r="J6" s="36">
        <v>640.92821666706129</v>
      </c>
      <c r="K6" s="36"/>
      <c r="L6" s="34" t="s">
        <v>968</v>
      </c>
      <c r="M6" s="50" t="s">
        <v>969</v>
      </c>
      <c r="N6" s="33"/>
    </row>
    <row r="7" spans="1:17" x14ac:dyDescent="0.2">
      <c r="A7" s="139" t="s">
        <v>318</v>
      </c>
      <c r="B7" s="53" t="s">
        <v>96</v>
      </c>
      <c r="D7" s="36">
        <v>1016</v>
      </c>
      <c r="E7" s="36">
        <v>995</v>
      </c>
      <c r="F7" s="36">
        <v>940</v>
      </c>
      <c r="G7" s="36"/>
      <c r="H7" s="36">
        <v>974.94174766075503</v>
      </c>
      <c r="I7" s="36">
        <v>977.37910202990702</v>
      </c>
      <c r="J7" s="36">
        <v>979.82254978498167</v>
      </c>
      <c r="K7" s="36"/>
      <c r="L7" s="34" t="s">
        <v>970</v>
      </c>
      <c r="M7" s="50" t="s">
        <v>971</v>
      </c>
      <c r="N7" s="33"/>
    </row>
    <row r="8" spans="1:17" x14ac:dyDescent="0.2">
      <c r="A8" s="139" t="s">
        <v>318</v>
      </c>
      <c r="B8" s="53" t="s">
        <v>67</v>
      </c>
      <c r="D8" s="38">
        <v>182</v>
      </c>
      <c r="E8" s="38">
        <v>198</v>
      </c>
      <c r="F8" s="38">
        <v>46</v>
      </c>
      <c r="G8" s="38"/>
      <c r="H8" s="38">
        <v>139.10615584714225</v>
      </c>
      <c r="I8" s="38">
        <v>139.4539212367601</v>
      </c>
      <c r="J8" s="38">
        <v>139.80255603985199</v>
      </c>
      <c r="K8" s="56"/>
      <c r="L8" s="34" t="s">
        <v>972</v>
      </c>
      <c r="M8" s="50" t="s">
        <v>973</v>
      </c>
      <c r="N8" s="33"/>
    </row>
    <row r="9" spans="1:17" x14ac:dyDescent="0.2">
      <c r="B9" s="30" t="s">
        <v>97</v>
      </c>
      <c r="D9" s="36">
        <v>2100</v>
      </c>
      <c r="E9" s="36">
        <v>2093</v>
      </c>
      <c r="F9" s="36">
        <v>1908</v>
      </c>
      <c r="G9" s="36"/>
      <c r="H9" s="36">
        <v>2062.5834565624791</v>
      </c>
      <c r="I9" s="36">
        <v>2082.5029152038851</v>
      </c>
      <c r="J9" s="36">
        <v>2103.2103224918951</v>
      </c>
      <c r="K9" s="36"/>
      <c r="L9" s="34" t="s">
        <v>974</v>
      </c>
      <c r="M9" s="50" t="s">
        <v>975</v>
      </c>
      <c r="N9" s="33"/>
    </row>
    <row r="10" spans="1:17" x14ac:dyDescent="0.2">
      <c r="D10" s="36"/>
      <c r="E10" s="36"/>
      <c r="F10" s="36"/>
      <c r="G10" s="36"/>
      <c r="H10" s="36"/>
      <c r="I10" s="36"/>
      <c r="J10" s="36"/>
      <c r="K10" s="36"/>
      <c r="L10" s="34" t="s">
        <v>91</v>
      </c>
      <c r="M10" s="50" t="s">
        <v>91</v>
      </c>
      <c r="N10" s="150"/>
    </row>
    <row r="11" spans="1:17" x14ac:dyDescent="0.2">
      <c r="A11" s="139" t="s">
        <v>318</v>
      </c>
      <c r="B11" s="53" t="s">
        <v>98</v>
      </c>
      <c r="D11" s="36">
        <v>5926</v>
      </c>
      <c r="E11" s="36">
        <v>5896</v>
      </c>
      <c r="F11" s="36">
        <v>5822</v>
      </c>
      <c r="G11" s="36"/>
      <c r="H11" s="36">
        <v>5924.8987430514535</v>
      </c>
      <c r="I11" s="36">
        <v>6027.9096660272699</v>
      </c>
      <c r="J11" s="36">
        <v>6131.0329793465307</v>
      </c>
      <c r="K11" s="36"/>
      <c r="L11" s="34" t="s">
        <v>976</v>
      </c>
      <c r="M11" s="50" t="s">
        <v>977</v>
      </c>
      <c r="N11" s="150"/>
      <c r="O11" s="33"/>
    </row>
    <row r="12" spans="1:17" x14ac:dyDescent="0.2">
      <c r="A12" s="139" t="s">
        <v>318</v>
      </c>
      <c r="B12" s="53" t="s">
        <v>99</v>
      </c>
      <c r="D12" s="38">
        <v>87</v>
      </c>
      <c r="E12" s="38">
        <v>88</v>
      </c>
      <c r="F12" s="38">
        <v>107</v>
      </c>
      <c r="G12" s="38"/>
      <c r="H12" s="38">
        <v>92.715242729801915</v>
      </c>
      <c r="I12" s="38">
        <v>92.947030836626425</v>
      </c>
      <c r="J12" s="38">
        <v>93.179398413717976</v>
      </c>
      <c r="K12" s="56"/>
      <c r="L12" s="34" t="s">
        <v>978</v>
      </c>
      <c r="M12" s="50" t="s">
        <v>979</v>
      </c>
      <c r="N12" s="33"/>
      <c r="O12" s="150"/>
      <c r="Q12" s="150"/>
    </row>
    <row r="13" spans="1:17" x14ac:dyDescent="0.2">
      <c r="D13" s="36" t="s">
        <v>91</v>
      </c>
      <c r="E13" s="36" t="s">
        <v>91</v>
      </c>
      <c r="F13" s="36" t="s">
        <v>91</v>
      </c>
      <c r="G13" s="36"/>
      <c r="H13" s="36"/>
      <c r="I13" s="36"/>
      <c r="J13" s="36"/>
      <c r="K13" s="36"/>
      <c r="L13" s="34" t="s">
        <v>91</v>
      </c>
      <c r="M13" s="50" t="s">
        <v>91</v>
      </c>
      <c r="N13" s="33"/>
      <c r="O13" s="150"/>
    </row>
    <row r="14" spans="1:17" x14ac:dyDescent="0.2">
      <c r="B14" s="30" t="s">
        <v>32</v>
      </c>
      <c r="D14" s="39">
        <v>8113</v>
      </c>
      <c r="E14" s="39">
        <v>8077</v>
      </c>
      <c r="F14" s="39">
        <v>7837</v>
      </c>
      <c r="G14" s="39"/>
      <c r="H14" s="39">
        <v>8080.1974423437341</v>
      </c>
      <c r="I14" s="39">
        <v>8203.3596120677812</v>
      </c>
      <c r="J14" s="39">
        <v>8327.4227002521438</v>
      </c>
      <c r="K14" s="39"/>
      <c r="L14" s="34" t="s">
        <v>980</v>
      </c>
      <c r="M14" s="50" t="s">
        <v>981</v>
      </c>
      <c r="N14" s="33"/>
    </row>
    <row r="15" spans="1:17" x14ac:dyDescent="0.2">
      <c r="D15" s="39"/>
      <c r="E15" s="39"/>
      <c r="F15" s="39"/>
      <c r="G15" s="39"/>
      <c r="H15" s="39"/>
      <c r="I15" s="39"/>
      <c r="J15" s="39"/>
      <c r="K15" s="39"/>
      <c r="L15" s="34"/>
    </row>
    <row r="16" spans="1:17" x14ac:dyDescent="0.2">
      <c r="B16" s="30" t="s">
        <v>101</v>
      </c>
      <c r="D16" s="36"/>
      <c r="E16" s="36"/>
      <c r="F16" s="36"/>
      <c r="G16" s="36"/>
      <c r="H16" s="36"/>
      <c r="I16" s="36"/>
      <c r="J16" s="36"/>
      <c r="K16" s="36"/>
      <c r="L16" s="34" t="s">
        <v>91</v>
      </c>
      <c r="M16" s="50" t="s">
        <v>91</v>
      </c>
    </row>
    <row r="17" spans="1:17" x14ac:dyDescent="0.2">
      <c r="A17" s="139" t="s">
        <v>318</v>
      </c>
      <c r="B17" s="53" t="s">
        <v>102</v>
      </c>
      <c r="D17" s="36">
        <v>1771</v>
      </c>
      <c r="E17" s="36">
        <v>1543</v>
      </c>
      <c r="F17" s="36">
        <v>1219</v>
      </c>
      <c r="G17" s="36"/>
      <c r="H17" s="37">
        <v>1429.4925691510634</v>
      </c>
      <c r="I17" s="37">
        <v>1335.2537201161776</v>
      </c>
      <c r="J17" s="37">
        <v>1240.7292624643869</v>
      </c>
      <c r="K17" s="37"/>
      <c r="L17" s="34" t="s">
        <v>982</v>
      </c>
      <c r="M17" s="50" t="s">
        <v>983</v>
      </c>
    </row>
    <row r="18" spans="1:17" x14ac:dyDescent="0.2">
      <c r="A18" s="139" t="s">
        <v>318</v>
      </c>
      <c r="B18" s="53" t="s">
        <v>103</v>
      </c>
      <c r="D18" s="36">
        <v>527</v>
      </c>
      <c r="E18" s="36">
        <v>544</v>
      </c>
      <c r="F18" s="36">
        <v>610</v>
      </c>
      <c r="G18" s="36"/>
      <c r="H18" s="36">
        <v>555.91510097641742</v>
      </c>
      <c r="I18" s="36">
        <v>557.30488872885849</v>
      </c>
      <c r="J18" s="36">
        <v>558.69815095068054</v>
      </c>
      <c r="K18" s="36"/>
      <c r="L18" s="34" t="s">
        <v>984</v>
      </c>
      <c r="M18" s="50" t="s">
        <v>985</v>
      </c>
    </row>
    <row r="19" spans="1:17" x14ac:dyDescent="0.2">
      <c r="A19" s="139" t="s">
        <v>318</v>
      </c>
      <c r="B19" s="53" t="s">
        <v>104</v>
      </c>
      <c r="D19" s="38">
        <v>691</v>
      </c>
      <c r="E19" s="38">
        <v>719</v>
      </c>
      <c r="F19" s="38">
        <v>726</v>
      </c>
      <c r="G19" s="38"/>
      <c r="H19" s="38">
        <v>701.60893687841542</v>
      </c>
      <c r="I19" s="38">
        <v>703.3629592206114</v>
      </c>
      <c r="J19" s="38">
        <v>705.12136661866293</v>
      </c>
      <c r="K19" s="56"/>
      <c r="L19" s="34" t="s">
        <v>986</v>
      </c>
      <c r="M19" s="50" t="s">
        <v>987</v>
      </c>
      <c r="N19" s="33"/>
      <c r="Q19" s="150"/>
    </row>
    <row r="20" spans="1:17" x14ac:dyDescent="0.2">
      <c r="B20" s="30" t="s">
        <v>39</v>
      </c>
      <c r="D20" s="36">
        <v>2989</v>
      </c>
      <c r="E20" s="36">
        <v>2806</v>
      </c>
      <c r="F20" s="36">
        <v>2555</v>
      </c>
      <c r="G20" s="36"/>
      <c r="H20" s="36">
        <v>2687.0166070058963</v>
      </c>
      <c r="I20" s="36">
        <v>2595.9215680656475</v>
      </c>
      <c r="J20" s="36">
        <v>2504.5487800337305</v>
      </c>
      <c r="K20" s="36"/>
      <c r="L20" s="34" t="s">
        <v>988</v>
      </c>
      <c r="M20" s="50" t="s">
        <v>989</v>
      </c>
      <c r="N20" s="33"/>
    </row>
    <row r="21" spans="1:17" x14ac:dyDescent="0.2">
      <c r="D21" s="36"/>
      <c r="E21" s="36"/>
      <c r="F21" s="36"/>
      <c r="G21" s="36"/>
      <c r="H21" s="36"/>
      <c r="I21" s="36"/>
      <c r="J21" s="36"/>
      <c r="K21" s="36"/>
      <c r="L21" s="34" t="s">
        <v>91</v>
      </c>
      <c r="M21" s="50" t="s">
        <v>91</v>
      </c>
      <c r="N21" s="33"/>
    </row>
    <row r="22" spans="1:17" x14ac:dyDescent="0.2">
      <c r="A22" s="139" t="s">
        <v>318</v>
      </c>
      <c r="B22" s="53" t="s">
        <v>105</v>
      </c>
      <c r="D22" s="36">
        <v>2244</v>
      </c>
      <c r="E22" s="36">
        <v>2539</v>
      </c>
      <c r="F22" s="36">
        <v>2314</v>
      </c>
      <c r="G22" s="36"/>
      <c r="H22" s="37">
        <v>2314</v>
      </c>
      <c r="I22" s="36">
        <v>2314</v>
      </c>
      <c r="J22" s="36">
        <v>2314</v>
      </c>
      <c r="K22" s="36"/>
      <c r="L22" s="34" t="s">
        <v>990</v>
      </c>
      <c r="M22" s="50" t="s">
        <v>991</v>
      </c>
      <c r="N22" s="33"/>
    </row>
    <row r="23" spans="1:17" x14ac:dyDescent="0.2">
      <c r="A23" s="139" t="s">
        <v>318</v>
      </c>
      <c r="B23" s="53" t="s">
        <v>41</v>
      </c>
      <c r="D23" s="36">
        <v>548</v>
      </c>
      <c r="E23" s="36">
        <v>505</v>
      </c>
      <c r="F23" s="36">
        <v>396</v>
      </c>
      <c r="G23" s="36"/>
      <c r="H23" s="36">
        <v>474.88141771069439</v>
      </c>
      <c r="I23" s="36">
        <v>476.06862125497111</v>
      </c>
      <c r="J23" s="36">
        <v>477.25879280810847</v>
      </c>
      <c r="K23" s="36"/>
      <c r="L23" s="34" t="s">
        <v>992</v>
      </c>
      <c r="M23" s="50" t="s">
        <v>993</v>
      </c>
      <c r="N23" s="33"/>
    </row>
    <row r="24" spans="1:17" ht="15" x14ac:dyDescent="0.35">
      <c r="A24" s="139" t="s">
        <v>318</v>
      </c>
      <c r="B24" s="53" t="s">
        <v>106</v>
      </c>
      <c r="D24" s="40">
        <v>729</v>
      </c>
      <c r="E24" s="40">
        <v>850</v>
      </c>
      <c r="F24" s="40">
        <v>1039</v>
      </c>
      <c r="G24" s="40"/>
      <c r="H24" s="40">
        <v>861.55037531268147</v>
      </c>
      <c r="I24" s="40">
        <v>863.70425125096313</v>
      </c>
      <c r="J24" s="40">
        <v>865.86351187909054</v>
      </c>
      <c r="K24" s="40"/>
      <c r="L24" s="34" t="s">
        <v>994</v>
      </c>
      <c r="M24" s="50" t="s">
        <v>995</v>
      </c>
      <c r="N24" s="33"/>
    </row>
    <row r="25" spans="1:17" x14ac:dyDescent="0.2">
      <c r="B25" s="30" t="s">
        <v>107</v>
      </c>
      <c r="D25" s="36">
        <v>6510</v>
      </c>
      <c r="E25" s="36">
        <v>6700</v>
      </c>
      <c r="F25" s="36">
        <v>6304</v>
      </c>
      <c r="G25" s="36"/>
      <c r="H25" s="36">
        <v>6337.4484000292723</v>
      </c>
      <c r="I25" s="36">
        <v>6249.6944405715813</v>
      </c>
      <c r="J25" s="36">
        <v>6161.6710847209297</v>
      </c>
      <c r="K25" s="36"/>
      <c r="L25" s="34" t="s">
        <v>996</v>
      </c>
      <c r="M25" s="50" t="s">
        <v>997</v>
      </c>
      <c r="N25" s="33"/>
    </row>
    <row r="26" spans="1:17" x14ac:dyDescent="0.2">
      <c r="B26" s="30" t="s">
        <v>91</v>
      </c>
      <c r="D26" s="36" t="s">
        <v>91</v>
      </c>
      <c r="E26" s="36" t="s">
        <v>91</v>
      </c>
      <c r="F26" s="36" t="s">
        <v>91</v>
      </c>
      <c r="G26" s="36"/>
      <c r="H26" s="36" t="s">
        <v>91</v>
      </c>
      <c r="I26" s="36" t="s">
        <v>91</v>
      </c>
      <c r="J26" s="36" t="s">
        <v>91</v>
      </c>
      <c r="K26" s="36"/>
      <c r="L26" s="34" t="s">
        <v>91</v>
      </c>
      <c r="M26" s="50" t="s">
        <v>91</v>
      </c>
      <c r="N26" s="33"/>
      <c r="O26" s="150"/>
      <c r="Q26" s="150"/>
    </row>
    <row r="27" spans="1:17" x14ac:dyDescent="0.2">
      <c r="A27" s="139" t="s">
        <v>318</v>
      </c>
      <c r="B27" s="53" t="s">
        <v>136</v>
      </c>
      <c r="D27" s="36">
        <v>342</v>
      </c>
      <c r="E27" s="36">
        <v>351</v>
      </c>
      <c r="F27" s="36">
        <v>366</v>
      </c>
      <c r="G27" s="36"/>
      <c r="H27" s="37">
        <v>366</v>
      </c>
      <c r="I27" s="36">
        <v>366</v>
      </c>
      <c r="J27" s="36">
        <v>366</v>
      </c>
      <c r="K27" s="36"/>
      <c r="L27" s="34" t="s">
        <v>998</v>
      </c>
      <c r="M27" s="50" t="s">
        <v>999</v>
      </c>
      <c r="N27" s="150"/>
    </row>
    <row r="28" spans="1:17" x14ac:dyDescent="0.2">
      <c r="A28" s="139" t="s">
        <v>318</v>
      </c>
      <c r="B28" s="53" t="s">
        <v>108</v>
      </c>
      <c r="D28" s="36">
        <v>2198</v>
      </c>
      <c r="E28" s="36">
        <v>1754</v>
      </c>
      <c r="F28" s="36">
        <v>1927</v>
      </c>
      <c r="G28" s="36"/>
      <c r="H28" s="37">
        <v>2136.7490423144618</v>
      </c>
      <c r="I28" s="36">
        <v>2347.6651714961986</v>
      </c>
      <c r="J28" s="36">
        <v>2559.7516155312137</v>
      </c>
      <c r="K28" s="36"/>
      <c r="L28" s="34" t="s">
        <v>1000</v>
      </c>
      <c r="M28" s="50" t="s">
        <v>1001</v>
      </c>
      <c r="N28" s="33"/>
    </row>
    <row r="29" spans="1:17" x14ac:dyDescent="0.2">
      <c r="A29" s="139" t="s">
        <v>318</v>
      </c>
      <c r="B29" s="53" t="s">
        <v>109</v>
      </c>
      <c r="D29" s="36">
        <v>-356</v>
      </c>
      <c r="E29" s="36">
        <v>-556</v>
      </c>
      <c r="F29" s="36">
        <v>-664</v>
      </c>
      <c r="G29" s="36"/>
      <c r="H29" s="37">
        <v>-664</v>
      </c>
      <c r="I29" s="36">
        <v>-664</v>
      </c>
      <c r="J29" s="36">
        <v>-664</v>
      </c>
      <c r="K29" s="36"/>
      <c r="L29" s="34" t="s">
        <v>1002</v>
      </c>
      <c r="M29" s="50" t="s">
        <v>1003</v>
      </c>
    </row>
    <row r="30" spans="1:17" ht="15" x14ac:dyDescent="0.35">
      <c r="A30" s="153" t="s">
        <v>319</v>
      </c>
      <c r="B30" s="53" t="s">
        <v>110</v>
      </c>
      <c r="D30" s="40">
        <v>-569</v>
      </c>
      <c r="E30" s="40">
        <v>-168</v>
      </c>
      <c r="F30" s="40">
        <v>-104</v>
      </c>
      <c r="G30" s="40"/>
      <c r="H30" s="149">
        <v>-104</v>
      </c>
      <c r="I30" s="40">
        <v>-104</v>
      </c>
      <c r="J30" s="40">
        <v>-104</v>
      </c>
      <c r="K30" s="40"/>
      <c r="L30" s="34" t="s">
        <v>1004</v>
      </c>
      <c r="M30" s="50" t="s">
        <v>1005</v>
      </c>
    </row>
    <row r="31" spans="1:17" x14ac:dyDescent="0.2">
      <c r="B31" s="30" t="s">
        <v>111</v>
      </c>
      <c r="D31" s="36">
        <v>1615</v>
      </c>
      <c r="E31" s="36">
        <v>1381</v>
      </c>
      <c r="F31" s="36">
        <v>1525</v>
      </c>
      <c r="G31" s="36"/>
      <c r="H31" s="36">
        <v>1734.7490423144618</v>
      </c>
      <c r="I31" s="36">
        <v>1945.6651714961986</v>
      </c>
      <c r="J31" s="36">
        <v>2157.7516155312137</v>
      </c>
      <c r="K31" s="36"/>
      <c r="L31" s="34" t="s">
        <v>1006</v>
      </c>
      <c r="M31" s="50" t="s">
        <v>1007</v>
      </c>
    </row>
    <row r="32" spans="1:17" x14ac:dyDescent="0.2">
      <c r="A32" s="153" t="s">
        <v>319</v>
      </c>
      <c r="B32" s="53" t="s">
        <v>112</v>
      </c>
      <c r="D32" s="38">
        <v>-12</v>
      </c>
      <c r="E32" s="38">
        <v>-4</v>
      </c>
      <c r="F32" s="38">
        <v>8</v>
      </c>
      <c r="G32" s="38"/>
      <c r="H32" s="38">
        <v>8</v>
      </c>
      <c r="I32" s="38">
        <v>8</v>
      </c>
      <c r="J32" s="38">
        <v>8</v>
      </c>
      <c r="K32" s="56"/>
      <c r="L32" s="34" t="s">
        <v>1008</v>
      </c>
      <c r="M32" s="50" t="s">
        <v>1009</v>
      </c>
    </row>
    <row r="33" spans="1:13" x14ac:dyDescent="0.2">
      <c r="B33" s="30" t="s">
        <v>113</v>
      </c>
      <c r="D33" s="39">
        <v>8113</v>
      </c>
      <c r="E33" s="39">
        <v>8077</v>
      </c>
      <c r="F33" s="39">
        <v>7837</v>
      </c>
      <c r="G33" s="39"/>
      <c r="H33" s="39">
        <v>8080.1974423437341</v>
      </c>
      <c r="I33" s="39">
        <v>8203.3596120677794</v>
      </c>
      <c r="J33" s="39">
        <v>8327.4227002521438</v>
      </c>
      <c r="K33" s="39"/>
      <c r="L33" s="34" t="s">
        <v>1010</v>
      </c>
      <c r="M33" s="50" t="s">
        <v>1011</v>
      </c>
    </row>
    <row r="34" spans="1:13" x14ac:dyDescent="0.2">
      <c r="B34" s="59" t="s">
        <v>314</v>
      </c>
      <c r="D34" s="39"/>
      <c r="E34" s="39"/>
      <c r="F34" s="39"/>
      <c r="G34" s="39"/>
      <c r="H34" s="39"/>
      <c r="I34" s="39"/>
      <c r="J34" s="39"/>
      <c r="K34" s="39"/>
      <c r="L34" s="34"/>
    </row>
    <row r="35" spans="1:13" x14ac:dyDescent="0.2">
      <c r="A35" s="139" t="s">
        <v>312</v>
      </c>
      <c r="B35" s="30" t="s">
        <v>135</v>
      </c>
      <c r="H35" s="337">
        <v>310.8</v>
      </c>
      <c r="I35" s="338">
        <v>326.34000000000003</v>
      </c>
      <c r="J35" s="339">
        <v>342.65700000000004</v>
      </c>
      <c r="K35" s="41"/>
      <c r="L35" s="34" t="s">
        <v>91</v>
      </c>
      <c r="M35" s="50" t="s">
        <v>1012</v>
      </c>
    </row>
    <row r="36" spans="1:13" x14ac:dyDescent="0.2">
      <c r="A36" s="139" t="s">
        <v>312</v>
      </c>
      <c r="B36" s="30" t="s">
        <v>121</v>
      </c>
      <c r="D36" s="42">
        <v>29.577890662796321</v>
      </c>
      <c r="E36" s="42">
        <v>29.219871318980449</v>
      </c>
      <c r="F36" s="42">
        <v>28.70116819495038</v>
      </c>
      <c r="G36" s="42"/>
      <c r="H36" s="340">
        <v>29.166310058909051</v>
      </c>
      <c r="I36" s="340">
        <v>29.166310058909051</v>
      </c>
      <c r="J36" s="340">
        <v>29.166310058909051</v>
      </c>
      <c r="K36" s="42"/>
      <c r="L36" s="34" t="s">
        <v>1013</v>
      </c>
      <c r="M36" s="50" t="s">
        <v>1014</v>
      </c>
    </row>
    <row r="37" spans="1:13" x14ac:dyDescent="0.2">
      <c r="A37" s="139" t="s">
        <v>312</v>
      </c>
      <c r="B37" s="30" t="s">
        <v>122</v>
      </c>
      <c r="D37" s="42">
        <v>70.009439305267136</v>
      </c>
      <c r="E37" s="42">
        <v>68.523584905660385</v>
      </c>
      <c r="F37" s="42">
        <v>66.222736923373859</v>
      </c>
      <c r="G37" s="42"/>
      <c r="H37" s="42">
        <v>68.251920378100465</v>
      </c>
      <c r="I37" s="42">
        <v>68.251920378100465</v>
      </c>
      <c r="J37" s="42">
        <v>68.251920378100465</v>
      </c>
      <c r="K37" s="42"/>
      <c r="L37" s="34" t="s">
        <v>1015</v>
      </c>
      <c r="M37" s="50" t="s">
        <v>1016</v>
      </c>
    </row>
    <row r="38" spans="1:13" x14ac:dyDescent="0.2">
      <c r="A38" s="139" t="s">
        <v>312</v>
      </c>
      <c r="B38" s="30" t="s">
        <v>123</v>
      </c>
      <c r="D38" s="43">
        <v>2.20125786163522E-2</v>
      </c>
      <c r="E38" s="43">
        <v>2.4498886414253896E-2</v>
      </c>
      <c r="F38" s="43">
        <v>5.7781685717874639E-3</v>
      </c>
      <c r="G38" s="43"/>
      <c r="H38" s="144">
        <v>1.742987786746452E-2</v>
      </c>
      <c r="I38" s="43">
        <v>1.742987786746452E-2</v>
      </c>
      <c r="J38" s="43">
        <v>1.742987786746452E-2</v>
      </c>
      <c r="K38" s="43"/>
      <c r="L38" s="34" t="s">
        <v>1017</v>
      </c>
      <c r="M38" s="50" t="s">
        <v>1018</v>
      </c>
    </row>
    <row r="39" spans="1:13" x14ac:dyDescent="0.2">
      <c r="A39" s="139" t="s">
        <v>313</v>
      </c>
      <c r="B39" s="30" t="s">
        <v>140</v>
      </c>
      <c r="D39" s="42">
        <v>36.313951293184822</v>
      </c>
      <c r="E39" s="42">
        <v>37.464150943396227</v>
      </c>
      <c r="F39" s="42">
        <v>42.97432928006176</v>
      </c>
      <c r="G39" s="42"/>
      <c r="H39" s="145">
        <v>38.917477172214269</v>
      </c>
      <c r="I39" s="42">
        <v>38.917477172214269</v>
      </c>
      <c r="J39" s="42">
        <v>38.917477172214269</v>
      </c>
      <c r="K39" s="42"/>
      <c r="L39" s="34" t="s">
        <v>1019</v>
      </c>
      <c r="M39" s="50" t="s">
        <v>1020</v>
      </c>
    </row>
    <row r="40" spans="1:13" x14ac:dyDescent="0.2">
      <c r="A40" s="139" t="s">
        <v>313</v>
      </c>
      <c r="B40" s="30" t="s">
        <v>124</v>
      </c>
      <c r="D40" s="43">
        <v>8.357522980164489E-2</v>
      </c>
      <c r="E40" s="43">
        <v>8.8963127938629052E-2</v>
      </c>
      <c r="F40" s="43">
        <v>9.1194573546036925E-2</v>
      </c>
      <c r="G40" s="43"/>
      <c r="H40" s="43">
        <v>8.7910977095436951E-2</v>
      </c>
      <c r="I40" s="43">
        <v>8.7910977095436951E-2</v>
      </c>
      <c r="J40" s="43">
        <v>8.7910977095436951E-2</v>
      </c>
      <c r="K40" s="43"/>
      <c r="L40" s="34" t="s">
        <v>1021</v>
      </c>
      <c r="M40" s="50" t="s">
        <v>1022</v>
      </c>
    </row>
    <row r="41" spans="1:13" x14ac:dyDescent="0.2">
      <c r="B41" s="59" t="s">
        <v>315</v>
      </c>
      <c r="I41" s="30" t="s">
        <v>91</v>
      </c>
      <c r="J41" s="30" t="s">
        <v>91</v>
      </c>
      <c r="L41" s="34" t="s">
        <v>91</v>
      </c>
      <c r="M41" s="50" t="s">
        <v>91</v>
      </c>
    </row>
    <row r="42" spans="1:13" x14ac:dyDescent="0.2">
      <c r="A42" s="139" t="s">
        <v>312</v>
      </c>
      <c r="B42" s="30" t="s">
        <v>154</v>
      </c>
      <c r="D42" s="43"/>
      <c r="E42" s="43">
        <v>0</v>
      </c>
      <c r="F42" s="43">
        <v>0</v>
      </c>
      <c r="G42" s="43"/>
      <c r="H42" s="58">
        <v>0.15</v>
      </c>
      <c r="I42" s="58">
        <v>0.15</v>
      </c>
      <c r="J42" s="58">
        <v>0.15</v>
      </c>
      <c r="K42" s="44"/>
      <c r="L42" s="34" t="s">
        <v>1023</v>
      </c>
      <c r="M42" s="50" t="s">
        <v>91</v>
      </c>
    </row>
    <row r="43" spans="1:13" x14ac:dyDescent="0.2">
      <c r="A43" s="139" t="s">
        <v>312</v>
      </c>
      <c r="B43" s="30" t="s">
        <v>139</v>
      </c>
      <c r="D43" s="43">
        <v>1.0522496371552975E-2</v>
      </c>
      <c r="E43" s="43">
        <v>1.0888393961890621E-2</v>
      </c>
      <c r="F43" s="43">
        <v>1.3440522547418666E-2</v>
      </c>
      <c r="G43" s="43"/>
      <c r="H43" s="148">
        <v>1.1617137626954085E-2</v>
      </c>
      <c r="I43" s="147">
        <v>1.1617137626954085E-2</v>
      </c>
      <c r="J43" s="147">
        <v>1.1617137626954085E-2</v>
      </c>
      <c r="K43" s="44"/>
      <c r="L43" s="34" t="s">
        <v>1024</v>
      </c>
      <c r="M43" s="50" t="s">
        <v>91</v>
      </c>
    </row>
    <row r="44" spans="1:13" x14ac:dyDescent="0.2">
      <c r="A44" s="139" t="s">
        <v>313</v>
      </c>
      <c r="B44" s="30" t="s">
        <v>137</v>
      </c>
      <c r="D44" s="43">
        <v>6.6279632317368165E-2</v>
      </c>
      <c r="E44" s="43">
        <v>6.2484533531304134E-2</v>
      </c>
      <c r="F44" s="43">
        <v>4.9742494661474686E-2</v>
      </c>
      <c r="G44" s="43"/>
      <c r="H44" s="43">
        <v>5.950222017004899E-2</v>
      </c>
      <c r="I44" s="43">
        <v>5.950222017004899E-2</v>
      </c>
      <c r="J44" s="43">
        <v>5.950222017004899E-2</v>
      </c>
      <c r="K44" s="43"/>
      <c r="L44" s="34" t="s">
        <v>1025</v>
      </c>
      <c r="M44" s="50" t="s">
        <v>1026</v>
      </c>
    </row>
    <row r="45" spans="1:13" x14ac:dyDescent="0.2">
      <c r="A45" s="139" t="s">
        <v>313</v>
      </c>
      <c r="B45" s="30" t="s">
        <v>138</v>
      </c>
      <c r="D45" s="43">
        <v>8.8171262699564587E-2</v>
      </c>
      <c r="E45" s="43">
        <v>0.10517198713189804</v>
      </c>
      <c r="F45" s="43">
        <v>0.13051124230624295</v>
      </c>
      <c r="G45" s="43"/>
      <c r="H45" s="43">
        <v>0.10795149737923519</v>
      </c>
      <c r="I45" s="43">
        <v>0.10795149737923519</v>
      </c>
      <c r="J45" s="43">
        <v>0.10795149737923519</v>
      </c>
      <c r="K45" s="43"/>
      <c r="L45" s="34" t="s">
        <v>1027</v>
      </c>
      <c r="M45" s="50" t="s">
        <v>1028</v>
      </c>
    </row>
    <row r="46" spans="1:13" x14ac:dyDescent="0.2">
      <c r="A46" s="139" t="s">
        <v>313</v>
      </c>
      <c r="B46" s="30" t="s">
        <v>155</v>
      </c>
      <c r="D46" s="45"/>
      <c r="E46" s="45"/>
      <c r="F46" s="45"/>
      <c r="G46" s="45"/>
      <c r="H46" s="57">
        <v>0</v>
      </c>
      <c r="I46" s="57">
        <v>0</v>
      </c>
      <c r="J46" s="57">
        <v>0</v>
      </c>
      <c r="K46" s="46"/>
      <c r="L46" s="34" t="s">
        <v>91</v>
      </c>
    </row>
    <row r="47" spans="1:13" x14ac:dyDescent="0.2">
      <c r="A47" s="139" t="s">
        <v>313</v>
      </c>
      <c r="B47" s="30" t="s">
        <v>125</v>
      </c>
      <c r="D47" s="30" t="s">
        <v>91</v>
      </c>
      <c r="E47" s="30" t="s">
        <v>91</v>
      </c>
      <c r="F47" s="30" t="s">
        <v>91</v>
      </c>
      <c r="H47" s="57">
        <v>0</v>
      </c>
      <c r="I47" s="57">
        <v>0</v>
      </c>
      <c r="J47" s="57">
        <v>0</v>
      </c>
      <c r="K47" s="46"/>
      <c r="L47" s="34" t="s">
        <v>91</v>
      </c>
    </row>
    <row r="48" spans="1:13" x14ac:dyDescent="0.2">
      <c r="A48" s="139" t="s">
        <v>313</v>
      </c>
      <c r="B48" s="30" t="s">
        <v>126</v>
      </c>
      <c r="D48" s="30" t="s">
        <v>91</v>
      </c>
      <c r="E48" s="30" t="s">
        <v>91</v>
      </c>
      <c r="F48" s="30" t="s">
        <v>91</v>
      </c>
      <c r="H48" s="57">
        <v>0</v>
      </c>
      <c r="I48" s="57">
        <v>0</v>
      </c>
      <c r="J48" s="57">
        <v>0</v>
      </c>
      <c r="K48" s="46"/>
      <c r="L48" s="34" t="s">
        <v>91</v>
      </c>
    </row>
    <row r="49" spans="1:13" x14ac:dyDescent="0.2">
      <c r="A49" s="139" t="s">
        <v>313</v>
      </c>
      <c r="B49" s="30" t="s">
        <v>127</v>
      </c>
      <c r="D49" s="30" t="s">
        <v>91</v>
      </c>
      <c r="E49" s="30" t="s">
        <v>91</v>
      </c>
      <c r="F49" s="30" t="s">
        <v>91</v>
      </c>
      <c r="H49" s="57">
        <v>0</v>
      </c>
      <c r="I49" s="57">
        <v>0</v>
      </c>
      <c r="J49" s="57">
        <v>0</v>
      </c>
      <c r="K49" s="46"/>
      <c r="L49" s="34" t="s">
        <v>91</v>
      </c>
    </row>
    <row r="50" spans="1:13" x14ac:dyDescent="0.2">
      <c r="A50" s="139" t="s">
        <v>313</v>
      </c>
      <c r="B50" s="30" t="s">
        <v>128</v>
      </c>
      <c r="H50" s="57">
        <v>0</v>
      </c>
      <c r="I50" s="57">
        <v>0</v>
      </c>
      <c r="J50" s="57">
        <v>0</v>
      </c>
      <c r="K50" s="46"/>
      <c r="L50" s="34" t="s">
        <v>91</v>
      </c>
    </row>
    <row r="51" spans="1:13" x14ac:dyDescent="0.2">
      <c r="L51" s="34" t="s">
        <v>91</v>
      </c>
    </row>
    <row r="52" spans="1:13" x14ac:dyDescent="0.2">
      <c r="E52" s="45"/>
      <c r="F52" s="45"/>
      <c r="G52" s="45"/>
      <c r="L52" s="34" t="s">
        <v>91</v>
      </c>
    </row>
    <row r="53" spans="1:13" x14ac:dyDescent="0.2">
      <c r="A53" s="139" t="s">
        <v>313</v>
      </c>
      <c r="B53" s="30" t="s">
        <v>129</v>
      </c>
      <c r="D53" s="43">
        <v>0.45730994152046783</v>
      </c>
      <c r="E53" s="43">
        <v>0.59159159159159158</v>
      </c>
      <c r="F53" s="43">
        <v>0.69271758436944941</v>
      </c>
      <c r="G53" s="43"/>
      <c r="H53" s="43">
        <v>0.58053970582716963</v>
      </c>
      <c r="I53" s="43">
        <v>0.58053970582716963</v>
      </c>
      <c r="J53" s="43">
        <v>0.58053970582716963</v>
      </c>
      <c r="K53" s="43"/>
      <c r="L53" s="47" t="s">
        <v>1029</v>
      </c>
      <c r="M53" s="52" t="s">
        <v>1030</v>
      </c>
    </row>
    <row r="54" spans="1:13" x14ac:dyDescent="0.2">
      <c r="B54" s="30" t="s">
        <v>91</v>
      </c>
    </row>
  </sheetData>
  <printOptions headings="1" gridLines="1"/>
  <pageMargins left="0.7" right="0.7" top="0.75" bottom="0.75" header="0.3" footer="0.3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"/>
  <sheetViews>
    <sheetView view="pageBreakPreview" zoomScaleNormal="100" zoomScaleSheetLayoutView="100"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L23"/>
  <sheetViews>
    <sheetView showGridLines="0" zoomScaleNormal="100" zoomScaleSheetLayoutView="100" workbookViewId="0">
      <selection activeCell="D5" sqref="D5:G24"/>
    </sheetView>
  </sheetViews>
  <sheetFormatPr defaultRowHeight="12.75" x14ac:dyDescent="0.2"/>
  <cols>
    <col min="1" max="1" width="2.7109375" style="30" customWidth="1"/>
    <col min="2" max="2" width="28.28515625" style="30" bestFit="1" customWidth="1"/>
    <col min="3" max="3" width="2.7109375" style="30" customWidth="1"/>
    <col min="4" max="4" width="11.7109375" style="30" bestFit="1" customWidth="1"/>
    <col min="5" max="5" width="10.5703125" style="30" bestFit="1" customWidth="1"/>
    <col min="6" max="6" width="11.28515625" style="30" bestFit="1" customWidth="1"/>
    <col min="7" max="7" width="11.28515625" style="30" customWidth="1"/>
    <col min="8" max="8" width="2.7109375" style="30" customWidth="1"/>
    <col min="9" max="16384" width="9.140625" style="30"/>
  </cols>
  <sheetData>
    <row r="1" spans="2:12" x14ac:dyDescent="0.2">
      <c r="B1" s="59" t="s">
        <v>166</v>
      </c>
    </row>
    <row r="2" spans="2:12" x14ac:dyDescent="0.2">
      <c r="B2" s="59"/>
      <c r="J2" s="59"/>
    </row>
    <row r="3" spans="2:12" x14ac:dyDescent="0.2">
      <c r="D3" s="86">
        <v>2017</v>
      </c>
      <c r="E3" s="86">
        <f>D3+1</f>
        <v>2018</v>
      </c>
      <c r="F3" s="86">
        <f>E3+1</f>
        <v>2019</v>
      </c>
      <c r="G3" s="86"/>
      <c r="J3" s="59"/>
    </row>
    <row r="5" spans="2:12" ht="15" customHeight="1" x14ac:dyDescent="0.2">
      <c r="B5" s="30" t="s">
        <v>81</v>
      </c>
      <c r="D5" s="294">
        <v>1001.6077725191783</v>
      </c>
      <c r="E5" s="294">
        <v>1004.1117919504757</v>
      </c>
      <c r="F5" s="294">
        <v>1006.6220714303518</v>
      </c>
      <c r="G5" s="294"/>
      <c r="I5" s="418"/>
      <c r="J5" s="418"/>
      <c r="K5" s="418"/>
    </row>
    <row r="6" spans="2:12" x14ac:dyDescent="0.2">
      <c r="B6" s="30" t="s">
        <v>167</v>
      </c>
      <c r="D6" s="317">
        <v>315.61615217615628</v>
      </c>
      <c r="E6" s="317">
        <v>317.3723054450345</v>
      </c>
      <c r="F6" s="317">
        <v>319.13331596861337</v>
      </c>
      <c r="G6" s="317"/>
      <c r="I6" s="419"/>
      <c r="J6" s="419"/>
      <c r="K6" s="419"/>
    </row>
    <row r="7" spans="2:12" x14ac:dyDescent="0.2">
      <c r="B7" s="30" t="s">
        <v>41</v>
      </c>
      <c r="D7" s="317">
        <v>78.881417710694393</v>
      </c>
      <c r="E7" s="317">
        <v>1.1872035442767128</v>
      </c>
      <c r="F7" s="317">
        <v>1.1901715531373611</v>
      </c>
      <c r="G7" s="317"/>
      <c r="I7" s="418"/>
      <c r="J7" s="418"/>
      <c r="K7" s="418"/>
      <c r="L7" s="418"/>
    </row>
    <row r="8" spans="2:12" x14ac:dyDescent="0.2">
      <c r="B8" s="63" t="s">
        <v>168</v>
      </c>
      <c r="C8" s="63"/>
      <c r="D8" s="320">
        <v>-177.44962468731853</v>
      </c>
      <c r="E8" s="320">
        <v>2.1538759382816579</v>
      </c>
      <c r="F8" s="320">
        <v>2.1592606281274129</v>
      </c>
      <c r="G8" s="383"/>
      <c r="I8" s="418"/>
      <c r="J8" s="418"/>
      <c r="K8" s="418"/>
      <c r="L8" s="418"/>
    </row>
    <row r="9" spans="2:12" x14ac:dyDescent="0.2">
      <c r="B9" s="30" t="s">
        <v>169</v>
      </c>
      <c r="D9" s="317">
        <v>587.42341336639799</v>
      </c>
      <c r="E9" s="317">
        <v>690.08056598799953</v>
      </c>
      <c r="F9" s="317">
        <v>690.83818764300315</v>
      </c>
      <c r="G9" s="317"/>
      <c r="I9" s="418"/>
      <c r="J9" s="418"/>
      <c r="K9" s="418"/>
      <c r="L9" s="418"/>
    </row>
    <row r="10" spans="2:12" x14ac:dyDescent="0.2">
      <c r="D10" s="317"/>
      <c r="E10" s="317"/>
      <c r="F10" s="317"/>
      <c r="G10" s="317"/>
      <c r="I10" s="418"/>
      <c r="J10" s="418"/>
      <c r="K10" s="418"/>
      <c r="L10" s="418"/>
    </row>
    <row r="11" spans="2:12" x14ac:dyDescent="0.2">
      <c r="B11" s="30" t="s">
        <v>170</v>
      </c>
      <c r="D11" s="317">
        <v>218.25941870764632</v>
      </c>
      <c r="E11" s="317">
        <v>1.2356485467691982</v>
      </c>
      <c r="F11" s="317">
        <v>1.2387376681358546</v>
      </c>
      <c r="G11" s="317"/>
      <c r="I11" s="418"/>
      <c r="J11" s="418"/>
      <c r="K11" s="418"/>
      <c r="L11" s="418"/>
    </row>
    <row r="12" spans="2:12" x14ac:dyDescent="0.2">
      <c r="B12" s="63" t="s">
        <v>171</v>
      </c>
      <c r="C12" s="63"/>
      <c r="D12" s="318">
        <v>88.613985781254996</v>
      </c>
      <c r="E12" s="318">
        <v>103.2427110826407</v>
      </c>
      <c r="F12" s="318">
        <v>103.355680896352</v>
      </c>
      <c r="G12" s="384"/>
      <c r="I12" s="418"/>
      <c r="J12" s="418"/>
      <c r="K12" s="418"/>
      <c r="L12" s="418"/>
    </row>
    <row r="13" spans="2:12" x14ac:dyDescent="0.2">
      <c r="D13" s="317"/>
      <c r="E13" s="317"/>
      <c r="F13" s="317"/>
      <c r="G13" s="317"/>
      <c r="I13" s="418"/>
      <c r="J13" s="418"/>
      <c r="K13" s="418"/>
      <c r="L13" s="418"/>
    </row>
    <row r="14" spans="2:12" x14ac:dyDescent="0.2">
      <c r="B14" s="30" t="s">
        <v>172</v>
      </c>
      <c r="D14" s="317">
        <v>280.55000887749668</v>
      </c>
      <c r="E14" s="317">
        <v>585.60220635858968</v>
      </c>
      <c r="F14" s="317">
        <v>586.24376907851524</v>
      </c>
      <c r="G14" s="317"/>
      <c r="I14" s="418"/>
      <c r="J14" s="418"/>
      <c r="K14" s="418"/>
      <c r="L14" s="418"/>
    </row>
    <row r="15" spans="2:12" x14ac:dyDescent="0.2">
      <c r="B15" s="63" t="s">
        <v>173</v>
      </c>
      <c r="C15" s="63"/>
      <c r="D15" s="318"/>
      <c r="E15" s="318"/>
      <c r="F15" s="319">
        <v>26891.83067899631</v>
      </c>
      <c r="G15" s="385"/>
      <c r="I15" s="418"/>
      <c r="J15" s="418"/>
      <c r="K15" s="418"/>
      <c r="L15" s="418"/>
    </row>
    <row r="16" spans="2:12" x14ac:dyDescent="0.2">
      <c r="B16" s="30" t="s">
        <v>174</v>
      </c>
      <c r="D16" s="294">
        <v>280.55000887749668</v>
      </c>
      <c r="E16" s="294">
        <v>585.60220635858968</v>
      </c>
      <c r="F16" s="294">
        <v>27478.074448074825</v>
      </c>
      <c r="G16" s="294"/>
      <c r="I16" s="418"/>
      <c r="J16" s="418"/>
      <c r="K16" s="418"/>
      <c r="L16" s="418"/>
    </row>
    <row r="17" spans="2:12" x14ac:dyDescent="0.2">
      <c r="D17" s="65"/>
      <c r="E17" s="65"/>
      <c r="F17" s="65"/>
      <c r="G17" s="65"/>
      <c r="I17" s="418"/>
      <c r="J17" s="418"/>
      <c r="K17" s="418"/>
      <c r="L17" s="418"/>
    </row>
    <row r="18" spans="2:12" x14ac:dyDescent="0.2">
      <c r="D18" s="33"/>
      <c r="E18" s="33"/>
      <c r="F18" s="292"/>
      <c r="G18" s="292"/>
      <c r="I18" s="418"/>
      <c r="J18" s="418"/>
      <c r="K18" s="418"/>
      <c r="L18" s="418"/>
    </row>
    <row r="19" spans="2:12" x14ac:dyDescent="0.2">
      <c r="B19" s="30" t="s">
        <v>175</v>
      </c>
      <c r="D19" s="295">
        <v>26010.742923548798</v>
      </c>
      <c r="E19" s="150" t="s">
        <v>321</v>
      </c>
      <c r="F19" s="33"/>
      <c r="G19" s="33"/>
      <c r="I19" s="418"/>
      <c r="J19" s="418"/>
      <c r="K19" s="418"/>
      <c r="L19" s="418"/>
    </row>
    <row r="20" spans="2:12" x14ac:dyDescent="0.2">
      <c r="B20" s="30" t="s">
        <v>176</v>
      </c>
      <c r="D20" s="321">
        <v>3722.2764799999995</v>
      </c>
      <c r="E20" s="150" t="s">
        <v>910</v>
      </c>
      <c r="F20" s="33"/>
      <c r="G20" s="33"/>
      <c r="I20" s="418"/>
      <c r="J20" s="418"/>
      <c r="K20" s="418"/>
      <c r="L20" s="418"/>
    </row>
    <row r="21" spans="2:12" x14ac:dyDescent="0.2">
      <c r="B21" s="30" t="s">
        <v>177</v>
      </c>
      <c r="D21" s="293">
        <v>22288.466443548798</v>
      </c>
      <c r="E21" s="150" t="s">
        <v>322</v>
      </c>
      <c r="F21" s="33"/>
      <c r="G21" s="33"/>
      <c r="I21" s="418"/>
      <c r="J21" s="418"/>
      <c r="K21" s="418"/>
      <c r="L21" s="418"/>
    </row>
    <row r="22" spans="2:12" ht="13.5" thickBot="1" x14ac:dyDescent="0.25">
      <c r="B22" s="30" t="s">
        <v>178</v>
      </c>
      <c r="D22" s="296">
        <v>72.365150790742845</v>
      </c>
      <c r="E22" s="150" t="s">
        <v>323</v>
      </c>
      <c r="F22" s="33"/>
      <c r="G22" s="33"/>
      <c r="I22" s="418"/>
      <c r="J22" s="418"/>
      <c r="K22" s="418"/>
      <c r="L22" s="418"/>
    </row>
    <row r="23" spans="2:12" ht="13.5" thickTop="1" x14ac:dyDescent="0.2">
      <c r="I23" s="418"/>
      <c r="J23" s="418"/>
      <c r="K23" s="418"/>
      <c r="L23" s="418"/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Historicals --&gt;</vt:lpstr>
      <vt:lpstr>Income Statement</vt:lpstr>
      <vt:lpstr>Balance Sheet</vt:lpstr>
      <vt:lpstr>Forecasts --&gt;</vt:lpstr>
      <vt:lpstr>IS Hist Forecast</vt:lpstr>
      <vt:lpstr>CF Statement Forecast</vt:lpstr>
      <vt:lpstr>BAL Hist Forecast</vt:lpstr>
      <vt:lpstr>Valuations --&gt;</vt:lpstr>
      <vt:lpstr>DCF Analysis</vt:lpstr>
      <vt:lpstr>Support --&gt;</vt:lpstr>
      <vt:lpstr>Supporting Schedules</vt:lpstr>
      <vt:lpstr>Football Field</vt:lpstr>
      <vt:lpstr>Multiple Valuation</vt:lpstr>
      <vt:lpstr>WACC and Growth</vt:lpstr>
      <vt:lpstr>MV Debt and Weighted YTM (Rd)</vt:lpstr>
      <vt:lpstr>Debt details</vt:lpstr>
      <vt:lpstr>Required return equity, Re</vt:lpstr>
      <vt:lpstr>Beta computation</vt:lpstr>
      <vt:lpstr>WACC_growth_HARDCODE</vt:lpstr>
      <vt:lpstr>DCF</vt:lpstr>
      <vt:lpstr>'Debt details'!Extract</vt:lpstr>
      <vt:lpstr>'BAL Hist Forecast'!Print_Area</vt:lpstr>
      <vt:lpstr>'CF Statement Forecast'!Print_Area</vt:lpstr>
      <vt:lpstr>'DCF Analysis'!Print_Area</vt:lpstr>
      <vt:lpstr>'IS Hist Forecast'!Print_Area</vt:lpstr>
      <vt:lpstr>'Multiple Valuation'!Print_Area</vt:lpstr>
      <vt:lpstr>'WACC and Growth'!Print_Area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Jacqueline Garner</cp:lastModifiedBy>
  <cp:lastPrinted>2018-07-02T03:14:56Z</cp:lastPrinted>
  <dcterms:created xsi:type="dcterms:W3CDTF">2017-10-01T14:33:04Z</dcterms:created>
  <dcterms:modified xsi:type="dcterms:W3CDTF">2019-11-02T22:56:49Z</dcterms:modified>
</cp:coreProperties>
</file>