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<sst xmlns="http://schemas.openxmlformats.org/spreadsheetml/2006/main" count="22" uniqueCount="19">
  <si>
    <t>时间</t>
  </si>
  <si>
    <t>股数</t>
  </si>
  <si>
    <t>单价</t>
  </si>
  <si>
    <t>买入总价</t>
  </si>
  <si>
    <t>卖出总价</t>
  </si>
  <si>
    <t>指标</t>
  </si>
  <si>
    <t>数值</t>
  </si>
  <si>
    <t>买入</t>
  </si>
  <si>
    <t>投入：</t>
  </si>
  <si>
    <t>钱包：</t>
  </si>
  <si>
    <t>流动资金：</t>
  </si>
  <si>
    <t>原始股单价：</t>
  </si>
  <si>
    <t>盈亏：</t>
  </si>
  <si>
    <t>每股盈利：</t>
  </si>
  <si>
    <t>盈亏比：</t>
  </si>
  <si>
    <t>总股数：</t>
  </si>
  <si>
    <t>持有总价：</t>
  </si>
  <si>
    <t>目前持仓单价：</t>
  </si>
  <si>
    <t>现价：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</si>
</sst>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zoomScale="115" zoomScaleNormal="115" topLeftCell="B1" workbookViewId="0">
      <selection activeCell="E10" sqref="E10"/>
    </sheetView>
  </sheetViews>
  <sheetFormatPr defaultColWidth="9" defaultRowHeight="13.5"/>
  <cols>
    <col min="1" max="1" width="9" style="1"/>
    <col min="2" max="2" width="11.5" style="2"/>
    <col min="3" max="4" width="9" style="3"/>
    <col min="5" max="5" width="9" style="4"/>
    <col min="6" max="6" width="9" style="5"/>
    <col min="7" max="7" width="9" style="2"/>
    <col min="8" max="9" width="9" style="3"/>
    <col min="10" max="10" width="9" style="6"/>
    <col min="11" max="11" width="9" style="1"/>
    <col min="12" max="12" width="13.625" style="1" customWidth="1"/>
    <col min="13" max="13" width="15.75" style="1" customWidth="1"/>
    <col min="14" max="14" width="9" style="1"/>
    <col min="15" max="15" width="12.625" style="1"/>
    <col min="16" max="16384" width="9" style="1"/>
  </cols>
  <sheetData>
    <row r="1" spans="2:13">
      <c r="B1" s="2" t="s">
        <v>0</v>
      </c>
      <c r="C1" s="3" t="s">
        <v>1</v>
      </c>
      <c r="D1" s="3" t="s">
        <v>2</v>
      </c>
      <c r="E1" s="4" t="s">
        <v>3</v>
      </c>
      <c r="G1" s="2" t="s">
        <v>0</v>
      </c>
      <c r="H1" s="3" t="s">
        <v>1</v>
      </c>
      <c r="I1" s="3" t="s">
        <v>2</v>
      </c>
      <c r="J1" s="6" t="s">
        <v>4</v>
      </c>
      <c r="L1" s="8" t="s">
        <v>5</v>
      </c>
      <c r="M1" s="8" t="s">
        <v>6</v>
      </c>
    </row>
    <row r="2" spans="1:13">
      <c r="A2" s="1" t="s">
        <v>7</v>
      </c>
      <c r="B2" s="7">
        <v>45217</v>
      </c>
      <c r="C2" s="3">
        <v>10000</v>
      </c>
      <c r="D2" s="3">
        <v>3.531</v>
      </c>
      <c r="E2" s="4">
        <f>$C2*$D2</f>
        <v>35310</v>
      </c>
      <c r="H2" s="3">
        <v>0</v>
      </c>
      <c r="I2" s="3">
        <v>3.5</v>
      </c>
      <c r="J2" s="6">
        <f>$H2*$I2</f>
        <v>0</v>
      </c>
      <c r="L2" s="9" t="s">
        <v>8</v>
      </c>
      <c r="M2" s="9">
        <v>500000</v>
      </c>
    </row>
    <row r="3" spans="2:13">
      <c r="B3" s="7">
        <v>45230</v>
      </c>
      <c r="C3" s="3">
        <v>20000</v>
      </c>
      <c r="D3" s="3">
        <v>3.36</v>
      </c>
      <c r="E3" s="4">
        <f t="shared" ref="E3:E26" si="0">$C3*$D3</f>
        <v>67200</v>
      </c>
      <c r="J3" s="6">
        <f t="shared" ref="J3:J27" si="1">$H3*$I3</f>
        <v>0</v>
      </c>
      <c r="L3" s="10" t="s">
        <v>9</v>
      </c>
      <c r="M3" s="11">
        <f>M2-SUM(E:E)+SUM(J:J)+M9*M13</f>
        <v>498890</v>
      </c>
    </row>
    <row r="4" spans="4:13">
      <c r="D4" s="3">
        <v>3.4</v>
      </c>
      <c r="E4" s="4">
        <f t="shared" si="0"/>
        <v>0</v>
      </c>
      <c r="J4" s="6">
        <f t="shared" si="1"/>
        <v>0</v>
      </c>
      <c r="L4" s="10" t="s">
        <v>10</v>
      </c>
      <c r="M4" s="11">
        <f>M3-SUM(E:E)+SUM(J:J)</f>
        <v>396380</v>
      </c>
    </row>
    <row r="5" spans="5:13">
      <c r="E5" s="4">
        <f t="shared" si="0"/>
        <v>0</v>
      </c>
      <c r="J5" s="6">
        <f t="shared" si="1"/>
        <v>0</v>
      </c>
      <c r="L5" s="12" t="s">
        <v>11</v>
      </c>
      <c r="M5" s="12">
        <f>D2</f>
        <v>3.531</v>
      </c>
    </row>
    <row r="6" spans="5:13">
      <c r="E6" s="4">
        <f t="shared" si="0"/>
        <v>0</v>
      </c>
      <c r="J6" s="6">
        <f t="shared" si="1"/>
        <v>0</v>
      </c>
      <c r="L6" s="13" t="s">
        <v>12</v>
      </c>
      <c r="M6" s="13">
        <f>M7*M9</f>
        <v>-1110</v>
      </c>
    </row>
    <row r="7" spans="5:13">
      <c r="E7" s="4">
        <f t="shared" si="0"/>
        <v>0</v>
      </c>
      <c r="J7" s="6">
        <f t="shared" si="1"/>
        <v>0</v>
      </c>
      <c r="L7" s="13" t="s">
        <v>13</v>
      </c>
      <c r="M7" s="13">
        <f>M13-M11</f>
        <v>-0.0369999999999999</v>
      </c>
    </row>
    <row r="8" spans="5:13">
      <c r="E8" s="4">
        <f t="shared" si="0"/>
        <v>0</v>
      </c>
      <c r="J8" s="6">
        <f t="shared" si="1"/>
        <v>0</v>
      </c>
      <c r="L8" s="14" t="s">
        <v>14</v>
      </c>
      <c r="M8" s="15">
        <f>(M13-M11)/M11</f>
        <v>-0.0108282118817676</v>
      </c>
    </row>
    <row r="9" spans="5:13">
      <c r="E9" s="4">
        <f t="shared" si="0"/>
        <v>0</v>
      </c>
      <c r="J9" s="6">
        <f t="shared" si="1"/>
        <v>0</v>
      </c>
      <c r="L9" s="6" t="s">
        <v>15</v>
      </c>
      <c r="M9" s="6">
        <f>SUM(C:C)-SUM(H:H)</f>
        <v>30000</v>
      </c>
    </row>
    <row r="10" spans="5:13">
      <c r="E10" s="4">
        <f t="shared" si="0"/>
        <v>0</v>
      </c>
      <c r="J10" s="6">
        <f t="shared" si="1"/>
        <v>0</v>
      </c>
      <c r="L10" s="6" t="s">
        <v>16</v>
      </c>
      <c r="M10" s="6">
        <f>SUM(E:E)</f>
        <v>102510</v>
      </c>
    </row>
    <row r="11" spans="5:13">
      <c r="E11" s="4">
        <f t="shared" si="0"/>
        <v>0</v>
      </c>
      <c r="J11" s="6">
        <f t="shared" si="1"/>
        <v>0</v>
      </c>
      <c r="L11" s="6" t="s">
        <v>17</v>
      </c>
      <c r="M11" s="6">
        <f>IF(M9&gt;0,ABS(M10)/SUM(C:C),"0")</f>
        <v>3.417</v>
      </c>
    </row>
    <row r="12" spans="5:10">
      <c r="E12" s="4">
        <f t="shared" si="0"/>
        <v>0</v>
      </c>
      <c r="J12" s="6">
        <f t="shared" si="1"/>
        <v>0</v>
      </c>
    </row>
    <row r="13" spans="5:13">
      <c r="E13" s="4">
        <f t="shared" si="0"/>
        <v>0</v>
      </c>
      <c r="J13" s="6">
        <f t="shared" si="1"/>
        <v>0</v>
      </c>
      <c r="L13" s="16" t="s">
        <v>18</v>
      </c>
      <c r="M13" s="16">
        <v>3.38</v>
      </c>
    </row>
    <row r="14" spans="5:10">
      <c r="E14" s="4">
        <f t="shared" si="0"/>
        <v>0</v>
      </c>
      <c r="J14" s="6">
        <f t="shared" si="1"/>
        <v>0</v>
      </c>
    </row>
    <row r="15" spans="5:10">
      <c r="E15" s="4">
        <f t="shared" si="0"/>
        <v>0</v>
      </c>
      <c r="J15" s="6">
        <f t="shared" si="1"/>
        <v>0</v>
      </c>
    </row>
    <row r="16" spans="5:10">
      <c r="E16" s="4">
        <f t="shared" si="0"/>
        <v>0</v>
      </c>
      <c r="J16" s="6">
        <f t="shared" si="1"/>
        <v>0</v>
      </c>
    </row>
    <row r="17" spans="5:10">
      <c r="E17" s="4">
        <f t="shared" si="0"/>
        <v>0</v>
      </c>
      <c r="J17" s="6">
        <f t="shared" si="1"/>
        <v>0</v>
      </c>
    </row>
    <row r="18" spans="5:10">
      <c r="E18" s="4">
        <f t="shared" si="0"/>
        <v>0</v>
      </c>
      <c r="J18" s="6">
        <f t="shared" si="1"/>
        <v>0</v>
      </c>
    </row>
    <row r="19" spans="5:10">
      <c r="E19" s="4">
        <f t="shared" si="0"/>
        <v>0</v>
      </c>
      <c r="J19" s="6">
        <f t="shared" si="1"/>
        <v>0</v>
      </c>
    </row>
    <row r="20" spans="5:10">
      <c r="E20" s="4">
        <f t="shared" si="0"/>
        <v>0</v>
      </c>
      <c r="J20" s="6">
        <f t="shared" si="1"/>
        <v>0</v>
      </c>
    </row>
    <row r="21" spans="5:10">
      <c r="E21" s="4">
        <f t="shared" si="0"/>
        <v>0</v>
      </c>
      <c r="J21" s="6">
        <f t="shared" si="1"/>
        <v>0</v>
      </c>
    </row>
    <row r="22" spans="5:10">
      <c r="E22" s="4">
        <f t="shared" si="0"/>
        <v>0</v>
      </c>
      <c r="J22" s="6">
        <f t="shared" si="1"/>
        <v>0</v>
      </c>
    </row>
    <row r="23" spans="5:10">
      <c r="E23" s="4">
        <f t="shared" si="0"/>
        <v>0</v>
      </c>
      <c r="J23" s="6">
        <f t="shared" si="1"/>
        <v>0</v>
      </c>
    </row>
    <row r="24" spans="5:10">
      <c r="E24" s="4">
        <f t="shared" si="0"/>
        <v>0</v>
      </c>
      <c r="J24" s="6">
        <f t="shared" si="1"/>
        <v>0</v>
      </c>
    </row>
    <row r="25" spans="5:10">
      <c r="E25" s="4">
        <f t="shared" si="0"/>
        <v>0</v>
      </c>
      <c r="J25" s="6">
        <f t="shared" si="1"/>
        <v>0</v>
      </c>
    </row>
    <row r="26" spans="5:10">
      <c r="E26" s="4">
        <f t="shared" si="0"/>
        <v>0</v>
      </c>
      <c r="J26" s="6">
        <f t="shared" si="1"/>
        <v>0</v>
      </c>
    </row>
    <row r="27" spans="10:10">
      <c r="J27" s="6">
        <f t="shared" si="1"/>
        <v>0</v>
      </c>
    </row>
  </sheetData>
  <sheetProtection sheet="1" objects="1"/>
  <protectedRanges>
    <protectedRange password="CE1E" sqref="C$1:D$1048576" name="区域1" securityDescriptor="O:WDG:WDD:"/>
    <protectedRange password="CE1E" sqref="L13:M25" name="区域3"/>
    <protectedRange password="CE1E" sqref="H$1:I$1048576" name="区域2"/>
  </protectedRange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3" rangeCreator="" othersAccessPermission="edit"/>
    <arrUserId title="区域2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李晓雷</cp:lastModifiedBy>
  <dcterms:created xsi:type="dcterms:W3CDTF">2023-05-12T11:15:00Z</dcterms:created>
  <dcterms:modified xsi:type="dcterms:W3CDTF">2023-11-01T01:43:59Z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