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o\Desktop\classes\2019-Fall\ASTR363\hw5\"/>
    </mc:Choice>
  </mc:AlternateContent>
  <xr:revisionPtr revIDLastSave="0" documentId="13_ncr:1_{3246DC0D-338D-4712-B5CA-E6A2ECF48C71}" xr6:coauthVersionLast="45" xr6:coauthVersionMax="45" xr10:uidLastSave="{00000000-0000-0000-0000-000000000000}"/>
  <bookViews>
    <workbookView xWindow="-120" yWindow="-120" windowWidth="29040" windowHeight="15840" xr2:uid="{19C735DB-5559-4B00-8061-B0DDBF989B6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2" i="1" l="1"/>
  <c r="N3" i="1"/>
  <c r="N4" i="1"/>
  <c r="N5" i="1"/>
  <c r="N6" i="1"/>
  <c r="N7" i="1"/>
  <c r="D15" i="1" l="1"/>
  <c r="D13" i="1"/>
  <c r="D11" i="1"/>
  <c r="M3" i="1"/>
  <c r="M4" i="1"/>
  <c r="M5" i="1"/>
  <c r="M6" i="1"/>
  <c r="M7" i="1"/>
  <c r="M2" i="1"/>
  <c r="L3" i="1"/>
  <c r="L4" i="1"/>
  <c r="L5" i="1"/>
  <c r="L6" i="1"/>
  <c r="L7" i="1"/>
  <c r="L2" i="1"/>
  <c r="K3" i="1"/>
  <c r="K4" i="1"/>
  <c r="K5" i="1"/>
  <c r="K6" i="1"/>
  <c r="K7" i="1"/>
  <c r="K2" i="1"/>
  <c r="J3" i="1"/>
  <c r="J4" i="1"/>
  <c r="J5" i="1"/>
  <c r="J6" i="1"/>
  <c r="J7" i="1"/>
  <c r="J2" i="1"/>
  <c r="I3" i="1"/>
  <c r="I4" i="1"/>
  <c r="I5" i="1"/>
  <c r="I6" i="1"/>
  <c r="I7" i="1"/>
  <c r="I2" i="1"/>
  <c r="H3" i="1"/>
  <c r="H4" i="1"/>
  <c r="H5" i="1"/>
  <c r="H6" i="1"/>
  <c r="H7" i="1"/>
  <c r="H2" i="1"/>
  <c r="B2" i="1"/>
  <c r="G6" i="1"/>
  <c r="G3" i="1"/>
  <c r="G4" i="1"/>
  <c r="G5" i="1"/>
  <c r="G7" i="1"/>
  <c r="G2" i="1"/>
  <c r="B3" i="1"/>
  <c r="B4" i="1"/>
  <c r="B5" i="1"/>
  <c r="B6" i="1"/>
  <c r="B7" i="1"/>
</calcChain>
</file>

<file path=xl/sharedStrings.xml><?xml version="1.0" encoding="utf-8"?>
<sst xmlns="http://schemas.openxmlformats.org/spreadsheetml/2006/main" count="23" uniqueCount="23">
  <si>
    <t>mass (M/Msolar)</t>
  </si>
  <si>
    <t>surface temperature  (K)</t>
  </si>
  <si>
    <t>Luminosity (W)</t>
  </si>
  <si>
    <t>radius (m)</t>
  </si>
  <si>
    <t>main sequence lifetime (yr)</t>
  </si>
  <si>
    <t>solar mass</t>
  </si>
  <si>
    <t>mass (kg)</t>
  </si>
  <si>
    <t>escape velocity (m/s)</t>
  </si>
  <si>
    <t>gravitational constant</t>
  </si>
  <si>
    <t>Avogadro constant</t>
  </si>
  <si>
    <t>mass of H+ (kg)</t>
  </si>
  <si>
    <t>Boltzmann constant</t>
  </si>
  <si>
    <t>radiant flux (Wm-2)</t>
  </si>
  <si>
    <t>stefan-boltzmann const</t>
  </si>
  <si>
    <t>calc Luminosity (W)</t>
  </si>
  <si>
    <t>Binding E.N. (J)</t>
  </si>
  <si>
    <t>Thermal E.N. (J)</t>
  </si>
  <si>
    <t>core temp (K)</t>
  </si>
  <si>
    <t>H+ core volocity (m/s)</t>
  </si>
  <si>
    <t># of He atoms</t>
  </si>
  <si>
    <t># of H atoms</t>
  </si>
  <si>
    <t>nuclear fusion E.N (J)</t>
  </si>
  <si>
    <t>time of nuclear rxn (lifetime is 10% of full rxn)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</si>
</sst>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00E+00"/>
    <numFmt numFmtId="165" formatCode="0.000000E+00"/>
    <numFmt numFmtId="166" formatCode="0.0000"/>
    <numFmt numFmtId="167" formatCode="0.0000000E+00"/>
  </numFmts>
  <fonts count="4" x14ac:knownFonts="1">
    <font>
      <sz val="11"/>
      <color theme="1"/>
      <name val="Calibri"/>
      <family val="2"/>
      <scheme val="minor"/>
    </font>
    <font>
      <sz val="12"/>
      <color rgb="FF222222"/>
      <name val="Calibri Light"/>
      <family val="2"/>
    </font>
    <font>
      <sz val="12"/>
      <color theme="1"/>
      <name val="Calibri Light"/>
      <family val="2"/>
    </font>
    <font>
      <sz val="12"/>
      <color rgb="FF000000"/>
      <name val="Calibri Light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/>
    <xf numFmtId="0" fontId="2" fillId="0" borderId="1" xfId="0" applyFont="1" applyBorder="1"/>
    <xf numFmtId="11" fontId="1" fillId="0" borderId="1" xfId="0" applyNumberFormat="1" applyFont="1" applyBorder="1"/>
    <xf numFmtId="11" fontId="2" fillId="0" borderId="1" xfId="0" applyNumberFormat="1" applyFont="1" applyBorder="1"/>
    <xf numFmtId="11" fontId="3" fillId="0" borderId="1" xfId="0" applyNumberFormat="1" applyFont="1" applyBorder="1"/>
    <xf numFmtId="164" fontId="2" fillId="0" borderId="1" xfId="0" applyNumberFormat="1" applyFont="1" applyBorder="1"/>
    <xf numFmtId="165" fontId="2" fillId="0" borderId="1" xfId="0" applyNumberFormat="1" applyFont="1" applyBorder="1"/>
    <xf numFmtId="167" fontId="2" fillId="0" borderId="0" xfId="0" applyNumberFormat="1" applyFont="1"/>
    <xf numFmtId="0" fontId="2" fillId="0" borderId="2" xfId="0" applyFont="1" applyBorder="1"/>
    <xf numFmtId="166" fontId="2" fillId="0" borderId="2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4FBC6-2B26-4FA9-8F2A-824ED2FDE77D}">
  <dimension ref="A1:N19"/>
  <sheetViews>
    <sheetView tabSelected="1" topLeftCell="D1" zoomScale="97" workbookViewId="0">
      <selection activeCell="N8" sqref="N8"/>
    </sheetView>
  </sheetViews>
  <sheetFormatPr defaultRowHeight="15.75" x14ac:dyDescent="0.25"/>
  <cols>
    <col min="1" max="1" width="21.85546875" style="1" customWidth="1"/>
    <col min="2" max="2" width="22.7109375" style="1" customWidth="1"/>
    <col min="3" max="3" width="24.28515625" style="1" customWidth="1"/>
    <col min="4" max="4" width="20.7109375" style="1" customWidth="1"/>
    <col min="5" max="5" width="16.85546875" style="1" customWidth="1"/>
    <col min="6" max="6" width="27.7109375" style="1" customWidth="1"/>
    <col min="7" max="7" width="23.5703125" style="1" customWidth="1"/>
    <col min="8" max="8" width="20.28515625" style="1" customWidth="1"/>
    <col min="9" max="9" width="19.28515625" style="1" customWidth="1"/>
    <col min="10" max="10" width="15" style="1" customWidth="1"/>
    <col min="11" max="11" width="16.140625" style="1" customWidth="1"/>
    <col min="12" max="12" width="14.28515625" style="1" bestFit="1" customWidth="1"/>
    <col min="13" max="13" width="21.7109375" style="1" customWidth="1"/>
    <col min="14" max="14" width="46.7109375" style="1" customWidth="1"/>
    <col min="15" max="16384" width="9.140625" style="1"/>
  </cols>
  <sheetData>
    <row r="1" spans="1:14" x14ac:dyDescent="0.25">
      <c r="A1" s="2" t="s">
        <v>0</v>
      </c>
      <c r="B1" s="2" t="s">
        <v>6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7</v>
      </c>
      <c r="H1" s="2" t="s">
        <v>12</v>
      </c>
      <c r="I1" s="2" t="s">
        <v>14</v>
      </c>
      <c r="J1" s="2" t="s">
        <v>15</v>
      </c>
      <c r="K1" s="2" t="s">
        <v>16</v>
      </c>
      <c r="L1" s="2" t="s">
        <v>17</v>
      </c>
      <c r="M1" s="9" t="s">
        <v>18</v>
      </c>
      <c r="N1" s="2" t="s">
        <v>22</v>
      </c>
    </row>
    <row r="2" spans="1:14" x14ac:dyDescent="0.25">
      <c r="A2" s="2">
        <v>15</v>
      </c>
      <c r="B2" s="6">
        <f>A2*$A$11</f>
        <v>2.982705E+31</v>
      </c>
      <c r="C2" s="2">
        <v>34000</v>
      </c>
      <c r="D2" s="4">
        <v>8.0000000000000002E+30</v>
      </c>
      <c r="E2" s="4">
        <v>3000000000</v>
      </c>
      <c r="F2" s="4">
        <v>10000000</v>
      </c>
      <c r="G2" s="2">
        <f>SQRT(2*$A$13*B2/E2)</f>
        <v>1152007.2854630738</v>
      </c>
      <c r="H2" s="4">
        <f>$B$11*C2^4</f>
        <v>75775235733.279999</v>
      </c>
      <c r="I2" s="4">
        <f>H2*4*PI()*E2^2</f>
        <v>8.5699772605334601E+30</v>
      </c>
      <c r="J2" s="4">
        <f>3*$A$13*B2^2/5/E2</f>
        <v>1.1875229409870842E+43</v>
      </c>
      <c r="K2" s="4">
        <f>J2/2</f>
        <v>5.9376147049354212E+42</v>
      </c>
      <c r="L2" s="7">
        <f>$A$13*B2/3.38/$A$15/E2/$A$19</f>
        <v>23611836624.301308</v>
      </c>
      <c r="M2" s="10">
        <f>SQRT(3*$A$19*L2/1.672621898E-27)</f>
        <v>24180662.132436156</v>
      </c>
      <c r="N2" s="4">
        <f>F2*10</f>
        <v>100000000</v>
      </c>
    </row>
    <row r="3" spans="1:14" x14ac:dyDescent="0.25">
      <c r="A3" s="2">
        <v>9</v>
      </c>
      <c r="B3" s="6">
        <f t="shared" ref="B3:B7" si="0">A3*$A$11</f>
        <v>1.789623E+31</v>
      </c>
      <c r="C3" s="2">
        <v>25000</v>
      </c>
      <c r="D3" s="4">
        <v>2E+30</v>
      </c>
      <c r="E3" s="4">
        <v>2000000000</v>
      </c>
      <c r="F3" s="4">
        <v>20000000</v>
      </c>
      <c r="G3" s="2">
        <f t="shared" ref="G3:G7" si="1">SQRT(2*$A$13*B3/E3)</f>
        <v>1092890.0709513286</v>
      </c>
      <c r="H3" s="4">
        <f t="shared" ref="H3:H7" si="2">$B$11*C3^4</f>
        <v>22149894531.25</v>
      </c>
      <c r="I3" s="4">
        <f t="shared" ref="I3:I7" si="3">H3*4*PI()*E3^2</f>
        <v>1.1133751349946196E+30</v>
      </c>
      <c r="J3" s="4">
        <f t="shared" ref="J3:J7" si="4">3*$A$13*B3^2/5/E3</f>
        <v>6.4126238813302542E+42</v>
      </c>
      <c r="K3" s="4">
        <f t="shared" ref="K3:K7" si="5">J3/2</f>
        <v>3.2063119406651271E+42</v>
      </c>
      <c r="L3" s="7">
        <f t="shared" ref="L3:L7" si="6">$A$13*B3/3.38/$A$15/E3/$A$19</f>
        <v>21250652961.871181</v>
      </c>
      <c r="M3" s="10">
        <f t="shared" ref="M3:M7" si="7">SQRT(3*$A$19*L3/1.672621898E-27)</f>
        <v>22939790.300844703</v>
      </c>
      <c r="N3" s="4">
        <f t="shared" ref="N3:N7" si="8">F3*10</f>
        <v>200000000</v>
      </c>
    </row>
    <row r="4" spans="1:14" x14ac:dyDescent="0.25">
      <c r="A4" s="2">
        <v>5</v>
      </c>
      <c r="B4" s="6">
        <f t="shared" si="0"/>
        <v>9.9423499999999999E+30</v>
      </c>
      <c r="C4" s="2">
        <v>19000</v>
      </c>
      <c r="D4" s="4">
        <v>1.9999999999999998E+29</v>
      </c>
      <c r="E4" s="4">
        <v>2000000000</v>
      </c>
      <c r="F4" s="4">
        <v>70000000</v>
      </c>
      <c r="G4" s="2">
        <f t="shared" si="1"/>
        <v>814592.16352724633</v>
      </c>
      <c r="H4" s="4">
        <f t="shared" si="2"/>
        <v>7389686797.3299999</v>
      </c>
      <c r="I4" s="4">
        <f t="shared" si="3"/>
        <v>3.7144617207714262E+29</v>
      </c>
      <c r="J4" s="4">
        <f t="shared" si="4"/>
        <v>1.9792049016451405E+42</v>
      </c>
      <c r="K4" s="4">
        <f t="shared" si="5"/>
        <v>9.8960245082257025E+41</v>
      </c>
      <c r="L4" s="7">
        <f t="shared" si="6"/>
        <v>11805918312.150656</v>
      </c>
      <c r="M4" s="10">
        <f t="shared" si="7"/>
        <v>17098310.16742637</v>
      </c>
      <c r="N4" s="4">
        <f t="shared" si="8"/>
        <v>700000000</v>
      </c>
    </row>
    <row r="5" spans="1:14" x14ac:dyDescent="0.25">
      <c r="A5" s="2">
        <v>2.25</v>
      </c>
      <c r="B5" s="6">
        <f t="shared" si="0"/>
        <v>4.4740574999999999E+30</v>
      </c>
      <c r="C5" s="2">
        <v>11000</v>
      </c>
      <c r="D5" s="4">
        <v>9.9999999999999996E+27</v>
      </c>
      <c r="E5" s="4">
        <v>1000000000</v>
      </c>
      <c r="F5" s="4">
        <v>500000000</v>
      </c>
      <c r="G5" s="2">
        <f t="shared" si="1"/>
        <v>772789.98026113154</v>
      </c>
      <c r="H5" s="4">
        <f t="shared" si="2"/>
        <v>830199310.93000007</v>
      </c>
      <c r="I5" s="4">
        <f t="shared" si="3"/>
        <v>1.0432592224931985E+28</v>
      </c>
      <c r="J5" s="4">
        <f t="shared" si="4"/>
        <v>8.0157798516628177E+41</v>
      </c>
      <c r="K5" s="4">
        <f t="shared" si="5"/>
        <v>4.0078899258314089E+41</v>
      </c>
      <c r="L5" s="7">
        <f t="shared" si="6"/>
        <v>10625326480.935591</v>
      </c>
      <c r="M5" s="10">
        <f t="shared" si="7"/>
        <v>16220881.280724682</v>
      </c>
      <c r="N5" s="4">
        <f t="shared" si="8"/>
        <v>5000000000</v>
      </c>
    </row>
    <row r="6" spans="1:14" x14ac:dyDescent="0.25">
      <c r="A6" s="2">
        <v>1</v>
      </c>
      <c r="B6" s="6">
        <f t="shared" si="0"/>
        <v>1.98847E+30</v>
      </c>
      <c r="C6" s="2">
        <v>5800</v>
      </c>
      <c r="D6" s="4">
        <v>3E+26</v>
      </c>
      <c r="E6" s="4">
        <v>600000000</v>
      </c>
      <c r="F6" s="4">
        <v>8000000000</v>
      </c>
      <c r="G6" s="2">
        <f>SQRT(2*$A$13*B6/E6)</f>
        <v>665111.71637051576</v>
      </c>
      <c r="H6" s="4">
        <f t="shared" si="2"/>
        <v>64168753.373008005</v>
      </c>
      <c r="I6" s="4">
        <f t="shared" si="3"/>
        <v>2.9029260122878639E+26</v>
      </c>
      <c r="J6" s="4">
        <f t="shared" si="4"/>
        <v>2.6389398688601878E+41</v>
      </c>
      <c r="K6" s="4">
        <f t="shared" si="5"/>
        <v>1.3194699344300939E+41</v>
      </c>
      <c r="L6" s="7">
        <f t="shared" si="6"/>
        <v>7870612208.1004381</v>
      </c>
      <c r="M6" s="10">
        <f t="shared" si="7"/>
        <v>13960711.791345406</v>
      </c>
      <c r="N6" s="4">
        <f t="shared" si="8"/>
        <v>80000000000</v>
      </c>
    </row>
    <row r="7" spans="1:14" x14ac:dyDescent="0.25">
      <c r="A7" s="2">
        <v>0.5</v>
      </c>
      <c r="B7" s="6">
        <f t="shared" si="0"/>
        <v>9.9423499999999999E+29</v>
      </c>
      <c r="C7" s="2">
        <v>3800</v>
      </c>
      <c r="D7" s="4">
        <v>1.0000000000000001E+25</v>
      </c>
      <c r="E7" s="4">
        <v>300000000</v>
      </c>
      <c r="F7" s="4">
        <v>80000000000</v>
      </c>
      <c r="G7" s="2">
        <f t="shared" si="1"/>
        <v>665111.71637051576</v>
      </c>
      <c r="H7" s="4">
        <f t="shared" si="2"/>
        <v>11823498.875728</v>
      </c>
      <c r="I7" s="4">
        <f t="shared" si="3"/>
        <v>1.3372062194777133E+25</v>
      </c>
      <c r="J7" s="4">
        <f t="shared" si="4"/>
        <v>1.3194699344300939E+41</v>
      </c>
      <c r="K7" s="4">
        <f t="shared" si="5"/>
        <v>6.5973496721504694E+40</v>
      </c>
      <c r="L7" s="7">
        <f t="shared" si="6"/>
        <v>7870612208.1004381</v>
      </c>
      <c r="M7" s="10">
        <f t="shared" si="7"/>
        <v>13960711.791345406</v>
      </c>
      <c r="N7" s="4">
        <f t="shared" si="8"/>
        <v>800000000000</v>
      </c>
    </row>
    <row r="10" spans="1:14" x14ac:dyDescent="0.25">
      <c r="A10" s="2" t="s">
        <v>5</v>
      </c>
      <c r="B10" s="2" t="s">
        <v>13</v>
      </c>
      <c r="D10" s="1" t="s">
        <v>20</v>
      </c>
    </row>
    <row r="11" spans="1:14" x14ac:dyDescent="0.25">
      <c r="A11" s="3">
        <v>1.98847E+30</v>
      </c>
      <c r="B11" s="4">
        <v>5.6703730000000003E-8</v>
      </c>
      <c r="D11" s="8">
        <f>9/13/$A$17</f>
        <v>4.1390567296500395E+26</v>
      </c>
    </row>
    <row r="12" spans="1:14" x14ac:dyDescent="0.25">
      <c r="A12" s="2" t="s">
        <v>8</v>
      </c>
      <c r="B12" s="2"/>
      <c r="D12" s="1" t="s">
        <v>19</v>
      </c>
    </row>
    <row r="13" spans="1:14" x14ac:dyDescent="0.25">
      <c r="A13" s="4">
        <v>6.6740800000000003E-11</v>
      </c>
      <c r="B13" s="2"/>
      <c r="D13" s="8">
        <f>D11/9</f>
        <v>4.5989519218333775E+25</v>
      </c>
    </row>
    <row r="14" spans="1:14" x14ac:dyDescent="0.25">
      <c r="A14" s="2" t="s">
        <v>9</v>
      </c>
      <c r="B14" s="2"/>
      <c r="D14" s="1" t="s">
        <v>21</v>
      </c>
    </row>
    <row r="15" spans="1:14" x14ac:dyDescent="0.25">
      <c r="A15" s="3">
        <v>6.0221400899999999E+23</v>
      </c>
      <c r="B15" s="2"/>
      <c r="D15" s="8">
        <f>D11/4*26000000/6242000000000000000</f>
        <v>431013597288132.94</v>
      </c>
    </row>
    <row r="16" spans="1:14" x14ac:dyDescent="0.25">
      <c r="A16" s="2" t="s">
        <v>10</v>
      </c>
      <c r="B16" s="2"/>
    </row>
    <row r="17" spans="1:2" x14ac:dyDescent="0.25">
      <c r="A17" s="5">
        <v>1.6726218980000001E-27</v>
      </c>
      <c r="B17" s="2"/>
    </row>
    <row r="18" spans="1:2" x14ac:dyDescent="0.25">
      <c r="A18" s="2" t="s">
        <v>11</v>
      </c>
      <c r="B18" s="2"/>
    </row>
    <row r="19" spans="1:2" x14ac:dyDescent="0.25">
      <c r="A19" s="4">
        <v>1.3806485199999999E-23</v>
      </c>
      <c r="B19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2019-10-16T20:57:55Z</dcterms:created>
  <dcterms:modified xsi:type="dcterms:W3CDTF">2019-10-18T15:40:52Z</dcterms:modified>
</cp:coreProperties>
</file>