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STR363\hw6\"/>
    </mc:Choice>
  </mc:AlternateContent>
  <xr:revisionPtr revIDLastSave="0" documentId="13_ncr:1_{1B0E246A-87ED-4CE6-ADBB-D1B80907814B}" xr6:coauthVersionLast="45" xr6:coauthVersionMax="45" xr10:uidLastSave="{00000000-0000-0000-0000-000000000000}"/>
  <bookViews>
    <workbookView xWindow="-120" yWindow="-120" windowWidth="29040" windowHeight="15840" xr2:uid="{BFDAA462-69D9-457A-9C2D-D48677A37A3E}"/>
  </bookViews>
  <sheets>
    <sheet name="PROBLEM1a" sheetId="1" r:id="rId1"/>
    <sheet name="PROBLEM 1b" sheetId="2" r:id="rId2"/>
    <sheet name="PROBLEM 1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3" l="1"/>
  <c r="J11" i="3"/>
  <c r="J9" i="3"/>
  <c r="H11" i="3"/>
  <c r="H10" i="3"/>
  <c r="F11" i="3"/>
  <c r="F10" i="3"/>
  <c r="J7" i="3"/>
  <c r="H6" i="3"/>
  <c r="H9" i="3"/>
  <c r="H7" i="3"/>
  <c r="J6" i="3"/>
  <c r="H5" i="3"/>
  <c r="J5" i="3" s="1"/>
  <c r="H4" i="3"/>
  <c r="J4" i="3" s="1"/>
  <c r="H10" i="2"/>
  <c r="J10" i="2" s="1"/>
  <c r="H9" i="2"/>
  <c r="J9" i="2" s="1"/>
  <c r="H7" i="2"/>
  <c r="J7" i="2" s="1"/>
  <c r="H6" i="2"/>
  <c r="J6" i="2" s="1"/>
  <c r="H5" i="2"/>
  <c r="J5" i="2" s="1"/>
  <c r="H4" i="2"/>
  <c r="J4" i="2" s="1"/>
  <c r="J10" i="1"/>
  <c r="J4" i="1"/>
  <c r="H5" i="1"/>
  <c r="J5" i="1" s="1"/>
  <c r="H6" i="1"/>
  <c r="J6" i="1" s="1"/>
  <c r="H7" i="1"/>
  <c r="J7" i="1" s="1"/>
  <c r="H9" i="1"/>
  <c r="J9" i="1" s="1"/>
  <c r="H10" i="1"/>
  <c r="H4" i="1"/>
  <c r="K12" i="3" l="1"/>
  <c r="L8" i="3" s="1"/>
  <c r="K11" i="1"/>
  <c r="L9" i="1" s="1"/>
  <c r="K11" i="2"/>
  <c r="L5" i="2" s="1"/>
  <c r="L6" i="3" l="1"/>
  <c r="L10" i="3"/>
  <c r="L11" i="3"/>
  <c r="L7" i="3"/>
  <c r="L9" i="3"/>
  <c r="L5" i="3"/>
  <c r="L4" i="1"/>
  <c r="L10" i="1"/>
  <c r="L7" i="1"/>
  <c r="L6" i="1"/>
  <c r="L5" i="1"/>
  <c r="L4" i="3"/>
  <c r="L9" i="2"/>
  <c r="L4" i="2"/>
  <c r="L6" i="2"/>
  <c r="L7" i="2"/>
  <c r="L10" i="2"/>
  <c r="M12" i="3" l="1"/>
  <c r="M11" i="2"/>
  <c r="M11" i="1"/>
</calcChain>
</file>

<file path=xl/sharedStrings.xml><?xml version="1.0" encoding="utf-8"?>
<sst xmlns="http://schemas.openxmlformats.org/spreadsheetml/2006/main" count="74" uniqueCount="28">
  <si>
    <t>PROBLEM 1</t>
  </si>
  <si>
    <t>ELEMENTS</t>
  </si>
  <si>
    <t>ATOMIC WEIGHTS</t>
  </si>
  <si>
    <t>RELATIVE #</t>
  </si>
  <si>
    <t>MASS (amu/1000Si)</t>
  </si>
  <si>
    <t>MASS FRACTION</t>
  </si>
  <si>
    <t>Na</t>
  </si>
  <si>
    <t>Mg</t>
  </si>
  <si>
    <t>Al</t>
  </si>
  <si>
    <t>Si</t>
  </si>
  <si>
    <t>S</t>
  </si>
  <si>
    <t>Ca</t>
  </si>
  <si>
    <t>Fe</t>
  </si>
  <si>
    <t>MgO</t>
  </si>
  <si>
    <t>CaO</t>
  </si>
  <si>
    <t>FeO</t>
  </si>
  <si>
    <t>Na2O</t>
  </si>
  <si>
    <t>Al2O3</t>
  </si>
  <si>
    <t>SiO2</t>
  </si>
  <si>
    <t>OXIDES &amp; O Ratio</t>
  </si>
  <si>
    <t># OF O ATOMS</t>
  </si>
  <si>
    <t>SUM</t>
  </si>
  <si>
    <t>HYPOTHESIS a</t>
  </si>
  <si>
    <t>HYPOTHESIS b</t>
  </si>
  <si>
    <t>HYPOTHESIS c</t>
  </si>
  <si>
    <t>FeS</t>
  </si>
  <si>
    <t># OF O/S ATOMS</t>
  </si>
  <si>
    <t>The relative numbers of atoms for Fe in FeS is equal to that of S atoms and the remaining 890 - 600 = 290 atoms are used for FeO oxide.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</si>
</sst>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4" borderId="5" xfId="0" applyFill="1" applyBorder="1"/>
    <xf numFmtId="2" fontId="0" fillId="0" borderId="3" xfId="0" applyNumberFormat="1" applyBorder="1"/>
    <xf numFmtId="0" fontId="0" fillId="2" borderId="3" xfId="0" quotePrefix="1" applyFill="1" applyBorder="1"/>
    <xf numFmtId="2" fontId="0" fillId="2" borderId="3" xfId="0" applyNumberFormat="1" applyFill="1" applyBorder="1"/>
    <xf numFmtId="0" fontId="0" fillId="3" borderId="3" xfId="0" applyFill="1" applyBorder="1"/>
    <xf numFmtId="2" fontId="0" fillId="3" borderId="3" xfId="0" applyNumberFormat="1" applyFill="1" applyBorder="1"/>
    <xf numFmtId="0" fontId="0" fillId="0" borderId="3" xfId="0" applyBorder="1" applyAlignment="1"/>
    <xf numFmtId="0" fontId="0" fillId="3" borderId="6" xfId="0" applyFill="1" applyBorder="1"/>
    <xf numFmtId="2" fontId="0" fillId="0" borderId="3" xfId="0" applyNumberFormat="1" applyFill="1" applyBorder="1"/>
    <xf numFmtId="0" fontId="2" fillId="0" borderId="3" xfId="0" applyFont="1" applyBorder="1" applyAlignment="1"/>
    <xf numFmtId="2" fontId="0" fillId="0" borderId="5" xfId="0" applyNumberFormat="1" applyBorder="1"/>
    <xf numFmtId="0" fontId="0" fillId="0" borderId="3" xfId="0" applyBorder="1" applyAlignment="1">
      <alignment vertical="center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81FB-E0EA-4BCE-9600-3552BA991EB9}">
  <dimension ref="A1:M11"/>
  <sheetViews>
    <sheetView tabSelected="1" workbookViewId="0">
      <selection sqref="A1:B1"/>
    </sheetView>
  </sheetViews>
  <sheetFormatPr defaultRowHeight="15" x14ac:dyDescent="0.25"/>
  <cols>
    <col min="11" max="11" width="9.5703125" bestFit="1" customWidth="1"/>
  </cols>
  <sheetData>
    <row r="1" spans="1:13" x14ac:dyDescent="0.25">
      <c r="A1" s="23" t="s">
        <v>0</v>
      </c>
      <c r="B1" s="24"/>
      <c r="C1" s="19" t="s">
        <v>22</v>
      </c>
      <c r="D1" s="19"/>
    </row>
    <row r="3" spans="1:13" x14ac:dyDescent="0.25">
      <c r="A3" s="13" t="s">
        <v>1</v>
      </c>
      <c r="B3" s="19" t="s">
        <v>19</v>
      </c>
      <c r="C3" s="19"/>
      <c r="D3" s="19" t="s">
        <v>2</v>
      </c>
      <c r="E3" s="19"/>
      <c r="F3" s="19" t="s">
        <v>3</v>
      </c>
      <c r="G3" s="19"/>
      <c r="H3" s="19" t="s">
        <v>20</v>
      </c>
      <c r="I3" s="19"/>
      <c r="J3" s="19" t="s">
        <v>4</v>
      </c>
      <c r="K3" s="19"/>
      <c r="L3" s="19" t="s">
        <v>5</v>
      </c>
      <c r="M3" s="19"/>
    </row>
    <row r="4" spans="1:13" x14ac:dyDescent="0.25">
      <c r="A4" s="10" t="s">
        <v>6</v>
      </c>
      <c r="B4" s="1" t="s">
        <v>16</v>
      </c>
      <c r="C4" s="5">
        <v>0.5</v>
      </c>
      <c r="D4" s="22">
        <v>22.99</v>
      </c>
      <c r="E4" s="22"/>
      <c r="F4" s="19">
        <v>60</v>
      </c>
      <c r="G4" s="19"/>
      <c r="H4" s="20">
        <f>F4*C4</f>
        <v>30</v>
      </c>
      <c r="I4" s="20"/>
      <c r="J4" s="17">
        <f>D4*F4+H4*16</f>
        <v>1859.3999999999999</v>
      </c>
      <c r="K4" s="17"/>
      <c r="L4" s="18">
        <f>J4/$K$11</f>
        <v>1.1430289862413586E-2</v>
      </c>
      <c r="M4" s="18"/>
    </row>
    <row r="5" spans="1:13" x14ac:dyDescent="0.25">
      <c r="A5" s="10" t="s">
        <v>7</v>
      </c>
      <c r="B5" s="1" t="s">
        <v>13</v>
      </c>
      <c r="C5" s="5">
        <v>1</v>
      </c>
      <c r="D5" s="22">
        <v>24.31</v>
      </c>
      <c r="E5" s="22"/>
      <c r="F5" s="19">
        <v>1070</v>
      </c>
      <c r="G5" s="19"/>
      <c r="H5" s="20">
        <f t="shared" ref="H5:H10" si="0">F5*C5</f>
        <v>1070</v>
      </c>
      <c r="I5" s="20"/>
      <c r="J5" s="17">
        <f t="shared" ref="J5:J10" si="1">D5*F5+H5*16</f>
        <v>43131.7</v>
      </c>
      <c r="K5" s="17"/>
      <c r="L5" s="18">
        <f>J5/$K$11</f>
        <v>0.26514350503316342</v>
      </c>
      <c r="M5" s="18"/>
    </row>
    <row r="6" spans="1:13" x14ac:dyDescent="0.25">
      <c r="A6" s="10" t="s">
        <v>8</v>
      </c>
      <c r="B6" s="1" t="s">
        <v>17</v>
      </c>
      <c r="C6" s="5">
        <v>1.5</v>
      </c>
      <c r="D6" s="22">
        <v>26.98</v>
      </c>
      <c r="E6" s="22"/>
      <c r="F6" s="19">
        <v>83</v>
      </c>
      <c r="G6" s="19"/>
      <c r="H6" s="20">
        <f t="shared" si="0"/>
        <v>124.5</v>
      </c>
      <c r="I6" s="20"/>
      <c r="J6" s="17">
        <f t="shared" si="1"/>
        <v>4231.34</v>
      </c>
      <c r="K6" s="17"/>
      <c r="L6" s="18">
        <f>J6/$K$11</f>
        <v>2.6011316933648009E-2</v>
      </c>
      <c r="M6" s="18"/>
    </row>
    <row r="7" spans="1:13" x14ac:dyDescent="0.25">
      <c r="A7" s="10" t="s">
        <v>9</v>
      </c>
      <c r="B7" s="1" t="s">
        <v>18</v>
      </c>
      <c r="C7" s="5">
        <v>2</v>
      </c>
      <c r="D7" s="22">
        <v>28.09</v>
      </c>
      <c r="E7" s="22"/>
      <c r="F7" s="19">
        <v>1000</v>
      </c>
      <c r="G7" s="19"/>
      <c r="H7" s="20">
        <f t="shared" si="0"/>
        <v>2000</v>
      </c>
      <c r="I7" s="20"/>
      <c r="J7" s="17">
        <f t="shared" si="1"/>
        <v>60090</v>
      </c>
      <c r="K7" s="17"/>
      <c r="L7" s="18">
        <f>J7/$K$11</f>
        <v>0.36939126483404994</v>
      </c>
      <c r="M7" s="18"/>
    </row>
    <row r="8" spans="1:13" x14ac:dyDescent="0.25">
      <c r="A8" s="10" t="s">
        <v>10</v>
      </c>
      <c r="B8" s="6"/>
      <c r="C8" s="7"/>
      <c r="D8" s="22">
        <v>32.06</v>
      </c>
      <c r="E8" s="22"/>
      <c r="F8" s="19">
        <v>600</v>
      </c>
      <c r="G8" s="19"/>
      <c r="H8" s="21">
        <v>0</v>
      </c>
      <c r="I8" s="21"/>
      <c r="J8" s="16">
        <v>0</v>
      </c>
      <c r="K8" s="16"/>
      <c r="L8" s="18">
        <v>0</v>
      </c>
      <c r="M8" s="18"/>
    </row>
    <row r="9" spans="1:13" x14ac:dyDescent="0.25">
      <c r="A9" s="10" t="s">
        <v>11</v>
      </c>
      <c r="B9" s="1" t="s">
        <v>14</v>
      </c>
      <c r="C9" s="5">
        <v>1</v>
      </c>
      <c r="D9" s="22">
        <v>40.08</v>
      </c>
      <c r="E9" s="22"/>
      <c r="F9" s="19">
        <v>65</v>
      </c>
      <c r="G9" s="19"/>
      <c r="H9" s="20">
        <f t="shared" si="0"/>
        <v>65</v>
      </c>
      <c r="I9" s="20"/>
      <c r="J9" s="17">
        <f t="shared" si="1"/>
        <v>3645.2</v>
      </c>
      <c r="K9" s="17"/>
      <c r="L9" s="18">
        <f>J9/$K$11</f>
        <v>2.2408138435231796E-2</v>
      </c>
      <c r="M9" s="18"/>
    </row>
    <row r="10" spans="1:13" x14ac:dyDescent="0.25">
      <c r="A10" s="10" t="s">
        <v>12</v>
      </c>
      <c r="B10" s="8" t="s">
        <v>12</v>
      </c>
      <c r="C10" s="9">
        <v>0</v>
      </c>
      <c r="D10" s="22">
        <v>55.86</v>
      </c>
      <c r="E10" s="22"/>
      <c r="F10" s="19">
        <v>890</v>
      </c>
      <c r="G10" s="19"/>
      <c r="H10" s="20">
        <f t="shared" si="0"/>
        <v>0</v>
      </c>
      <c r="I10" s="20"/>
      <c r="J10" s="17">
        <f t="shared" si="1"/>
        <v>49715.4</v>
      </c>
      <c r="K10" s="17"/>
      <c r="L10" s="18">
        <f>J10/$K$11</f>
        <v>0.30561548490149321</v>
      </c>
      <c r="M10" s="18"/>
    </row>
    <row r="11" spans="1:13" x14ac:dyDescent="0.25">
      <c r="J11" s="2" t="s">
        <v>21</v>
      </c>
      <c r="K11" s="14">
        <f>SUM(J4:K10)</f>
        <v>162673.04</v>
      </c>
      <c r="L11" s="4" t="s">
        <v>21</v>
      </c>
      <c r="M11" s="3">
        <f>SUM(L4:M10)</f>
        <v>1</v>
      </c>
    </row>
  </sheetData>
  <mergeCells count="43">
    <mergeCell ref="A1:B1"/>
    <mergeCell ref="B3:C3"/>
    <mergeCell ref="D3:E3"/>
    <mergeCell ref="F3:G3"/>
    <mergeCell ref="J3:K3"/>
    <mergeCell ref="C1:D1"/>
    <mergeCell ref="D9:E9"/>
    <mergeCell ref="D10:E10"/>
    <mergeCell ref="D4:E4"/>
    <mergeCell ref="D5:E5"/>
    <mergeCell ref="D6:E6"/>
    <mergeCell ref="D7:E7"/>
    <mergeCell ref="D8:E8"/>
    <mergeCell ref="F8:G8"/>
    <mergeCell ref="F9:G9"/>
    <mergeCell ref="F10:G10"/>
    <mergeCell ref="H4:I4"/>
    <mergeCell ref="H5:I5"/>
    <mergeCell ref="H6:I6"/>
    <mergeCell ref="H7:I7"/>
    <mergeCell ref="H8:I8"/>
    <mergeCell ref="H9:I9"/>
    <mergeCell ref="H10:I10"/>
    <mergeCell ref="F4:G4"/>
    <mergeCell ref="F5:G5"/>
    <mergeCell ref="F6:G6"/>
    <mergeCell ref="F7:G7"/>
    <mergeCell ref="L3:M3"/>
    <mergeCell ref="H3:I3"/>
    <mergeCell ref="J4:K4"/>
    <mergeCell ref="J5:K5"/>
    <mergeCell ref="J6:K6"/>
    <mergeCell ref="J8:K8"/>
    <mergeCell ref="J9:K9"/>
    <mergeCell ref="J10:K10"/>
    <mergeCell ref="L4:M4"/>
    <mergeCell ref="L5:M5"/>
    <mergeCell ref="L6:M6"/>
    <mergeCell ref="L7:M7"/>
    <mergeCell ref="L8:M8"/>
    <mergeCell ref="L9:M9"/>
    <mergeCell ref="L10:M10"/>
    <mergeCell ref="J7:K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9BF-BD26-4903-AE8E-9B55DC4C8479}">
  <dimension ref="A1:M11"/>
  <sheetViews>
    <sheetView workbookViewId="0">
      <selection activeCell="F39" sqref="F39"/>
    </sheetView>
  </sheetViews>
  <sheetFormatPr defaultRowHeight="15" x14ac:dyDescent="0.25"/>
  <sheetData>
    <row r="1" spans="1:13" x14ac:dyDescent="0.25">
      <c r="A1" s="23" t="s">
        <v>0</v>
      </c>
      <c r="B1" s="24"/>
      <c r="C1" s="19" t="s">
        <v>23</v>
      </c>
      <c r="D1" s="19"/>
    </row>
    <row r="3" spans="1:13" x14ac:dyDescent="0.25">
      <c r="A3" s="13" t="s">
        <v>1</v>
      </c>
      <c r="B3" s="19" t="s">
        <v>19</v>
      </c>
      <c r="C3" s="19"/>
      <c r="D3" s="19" t="s">
        <v>2</v>
      </c>
      <c r="E3" s="19"/>
      <c r="F3" s="19" t="s">
        <v>3</v>
      </c>
      <c r="G3" s="19"/>
      <c r="H3" s="19" t="s">
        <v>20</v>
      </c>
      <c r="I3" s="19"/>
      <c r="J3" s="19" t="s">
        <v>4</v>
      </c>
      <c r="K3" s="19"/>
      <c r="L3" s="19" t="s">
        <v>5</v>
      </c>
      <c r="M3" s="19"/>
    </row>
    <row r="4" spans="1:13" x14ac:dyDescent="0.25">
      <c r="A4" s="10" t="s">
        <v>6</v>
      </c>
      <c r="B4" s="1" t="s">
        <v>16</v>
      </c>
      <c r="C4" s="5">
        <v>0.5</v>
      </c>
      <c r="D4" s="22">
        <v>22.99</v>
      </c>
      <c r="E4" s="22"/>
      <c r="F4" s="19">
        <v>60</v>
      </c>
      <c r="G4" s="19"/>
      <c r="H4" s="20">
        <f>F4*C4</f>
        <v>30</v>
      </c>
      <c r="I4" s="20"/>
      <c r="J4" s="17">
        <f>D4*F4+H4*16</f>
        <v>1859.3999999999999</v>
      </c>
      <c r="K4" s="17"/>
      <c r="L4" s="18">
        <f>J4/$K$11</f>
        <v>1.0510248424875858E-2</v>
      </c>
      <c r="M4" s="18"/>
    </row>
    <row r="5" spans="1:13" x14ac:dyDescent="0.25">
      <c r="A5" s="10" t="s">
        <v>7</v>
      </c>
      <c r="B5" s="1" t="s">
        <v>13</v>
      </c>
      <c r="C5" s="5">
        <v>1</v>
      </c>
      <c r="D5" s="22">
        <v>24.31</v>
      </c>
      <c r="E5" s="22"/>
      <c r="F5" s="19">
        <v>1070</v>
      </c>
      <c r="G5" s="19"/>
      <c r="H5" s="20">
        <f t="shared" ref="H5:H10" si="0">F5*C5</f>
        <v>1070</v>
      </c>
      <c r="I5" s="20"/>
      <c r="J5" s="17">
        <f t="shared" ref="J5:J10" si="1">D5*F5+H5*16</f>
        <v>43131.7</v>
      </c>
      <c r="K5" s="17"/>
      <c r="L5" s="18">
        <f>J5/$K$11</f>
        <v>0.24380170054168984</v>
      </c>
      <c r="M5" s="18"/>
    </row>
    <row r="6" spans="1:13" x14ac:dyDescent="0.25">
      <c r="A6" s="10" t="s">
        <v>8</v>
      </c>
      <c r="B6" s="1" t="s">
        <v>17</v>
      </c>
      <c r="C6" s="5">
        <v>1.5</v>
      </c>
      <c r="D6" s="22">
        <v>26.98</v>
      </c>
      <c r="E6" s="22"/>
      <c r="F6" s="19">
        <v>83</v>
      </c>
      <c r="G6" s="19"/>
      <c r="H6" s="20">
        <f t="shared" si="0"/>
        <v>124.5</v>
      </c>
      <c r="I6" s="20"/>
      <c r="J6" s="17">
        <f t="shared" si="1"/>
        <v>4231.34</v>
      </c>
      <c r="K6" s="17"/>
      <c r="L6" s="18">
        <f>J6/$K$11</f>
        <v>2.3917626422563312E-2</v>
      </c>
      <c r="M6" s="18"/>
    </row>
    <row r="7" spans="1:13" x14ac:dyDescent="0.25">
      <c r="A7" s="10" t="s">
        <v>9</v>
      </c>
      <c r="B7" s="1" t="s">
        <v>18</v>
      </c>
      <c r="C7" s="5">
        <v>2</v>
      </c>
      <c r="D7" s="22">
        <v>28.09</v>
      </c>
      <c r="E7" s="22"/>
      <c r="F7" s="19">
        <v>1000</v>
      </c>
      <c r="G7" s="19"/>
      <c r="H7" s="20">
        <f t="shared" si="0"/>
        <v>2000</v>
      </c>
      <c r="I7" s="20"/>
      <c r="J7" s="17">
        <f t="shared" si="1"/>
        <v>60090</v>
      </c>
      <c r="K7" s="17"/>
      <c r="L7" s="18">
        <f>J7/$K$11</f>
        <v>0.33965839940345832</v>
      </c>
      <c r="M7" s="18"/>
    </row>
    <row r="8" spans="1:13" x14ac:dyDescent="0.25">
      <c r="A8" s="10" t="s">
        <v>10</v>
      </c>
      <c r="B8" s="6"/>
      <c r="C8" s="7"/>
      <c r="D8" s="22">
        <v>32.06</v>
      </c>
      <c r="E8" s="22"/>
      <c r="F8" s="19">
        <v>600</v>
      </c>
      <c r="G8" s="19"/>
      <c r="H8" s="21">
        <v>0</v>
      </c>
      <c r="I8" s="21"/>
      <c r="J8" s="16">
        <v>0</v>
      </c>
      <c r="K8" s="16"/>
      <c r="L8" s="18">
        <v>0</v>
      </c>
      <c r="M8" s="18"/>
    </row>
    <row r="9" spans="1:13" x14ac:dyDescent="0.25">
      <c r="A9" s="10" t="s">
        <v>11</v>
      </c>
      <c r="B9" s="1" t="s">
        <v>14</v>
      </c>
      <c r="C9" s="5">
        <v>1</v>
      </c>
      <c r="D9" s="22">
        <v>40.08</v>
      </c>
      <c r="E9" s="22"/>
      <c r="F9" s="19">
        <v>65</v>
      </c>
      <c r="G9" s="19"/>
      <c r="H9" s="20">
        <f t="shared" si="0"/>
        <v>65</v>
      </c>
      <c r="I9" s="20"/>
      <c r="J9" s="17">
        <f t="shared" si="1"/>
        <v>3645.2</v>
      </c>
      <c r="K9" s="17"/>
      <c r="L9" s="18">
        <f>J9/$K$11</f>
        <v>2.0604473248551941E-2</v>
      </c>
      <c r="M9" s="18"/>
    </row>
    <row r="10" spans="1:13" x14ac:dyDescent="0.25">
      <c r="A10" s="10" t="s">
        <v>12</v>
      </c>
      <c r="B10" s="8" t="s">
        <v>15</v>
      </c>
      <c r="C10" s="9">
        <v>1</v>
      </c>
      <c r="D10" s="22">
        <v>55.86</v>
      </c>
      <c r="E10" s="22"/>
      <c r="F10" s="19">
        <v>890</v>
      </c>
      <c r="G10" s="19"/>
      <c r="H10" s="20">
        <f t="shared" si="0"/>
        <v>890</v>
      </c>
      <c r="I10" s="20"/>
      <c r="J10" s="17">
        <f t="shared" si="1"/>
        <v>63955.4</v>
      </c>
      <c r="K10" s="17"/>
      <c r="L10" s="18">
        <f>J10/$K$11</f>
        <v>0.3615075519588607</v>
      </c>
      <c r="M10" s="18"/>
    </row>
    <row r="11" spans="1:13" x14ac:dyDescent="0.25">
      <c r="J11" s="2" t="s">
        <v>21</v>
      </c>
      <c r="K11" s="3">
        <f>SUM(J4:K10)</f>
        <v>176913.04</v>
      </c>
      <c r="L11" s="4" t="s">
        <v>21</v>
      </c>
      <c r="M11" s="3">
        <f>SUM(L4:M10)</f>
        <v>1</v>
      </c>
    </row>
  </sheetData>
  <mergeCells count="43">
    <mergeCell ref="A1:B1"/>
    <mergeCell ref="B3:C3"/>
    <mergeCell ref="D3:E3"/>
    <mergeCell ref="F3:G3"/>
    <mergeCell ref="H3:I3"/>
    <mergeCell ref="C1:D1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3ED3-B42E-4636-9D9F-918DBCA8AD65}">
  <dimension ref="A1:M19"/>
  <sheetViews>
    <sheetView workbookViewId="0">
      <selection sqref="A1:D1"/>
    </sheetView>
  </sheetViews>
  <sheetFormatPr defaultRowHeight="15" x14ac:dyDescent="0.25"/>
  <sheetData>
    <row r="1" spans="1:13" x14ac:dyDescent="0.25">
      <c r="A1" s="23" t="s">
        <v>0</v>
      </c>
      <c r="B1" s="24"/>
      <c r="C1" s="19" t="s">
        <v>24</v>
      </c>
      <c r="D1" s="19"/>
    </row>
    <row r="3" spans="1:13" x14ac:dyDescent="0.25">
      <c r="A3" s="13" t="s">
        <v>1</v>
      </c>
      <c r="B3" s="19" t="s">
        <v>19</v>
      </c>
      <c r="C3" s="19"/>
      <c r="D3" s="19" t="s">
        <v>2</v>
      </c>
      <c r="E3" s="19"/>
      <c r="F3" s="19" t="s">
        <v>3</v>
      </c>
      <c r="G3" s="19"/>
      <c r="H3" s="19" t="s">
        <v>26</v>
      </c>
      <c r="I3" s="19"/>
      <c r="J3" s="19" t="s">
        <v>4</v>
      </c>
      <c r="K3" s="19"/>
      <c r="L3" s="19" t="s">
        <v>5</v>
      </c>
      <c r="M3" s="19"/>
    </row>
    <row r="4" spans="1:13" x14ac:dyDescent="0.25">
      <c r="A4" s="10" t="s">
        <v>6</v>
      </c>
      <c r="B4" s="1" t="s">
        <v>16</v>
      </c>
      <c r="C4" s="5">
        <v>0.5</v>
      </c>
      <c r="D4" s="22">
        <v>22.99</v>
      </c>
      <c r="E4" s="22"/>
      <c r="F4" s="19">
        <v>60</v>
      </c>
      <c r="G4" s="19"/>
      <c r="H4" s="20">
        <f>F4*C4</f>
        <v>30</v>
      </c>
      <c r="I4" s="20"/>
      <c r="J4" s="17">
        <f>D4*F4+H4*16</f>
        <v>1859.3999999999999</v>
      </c>
      <c r="K4" s="17"/>
      <c r="L4" s="18">
        <f t="shared" ref="L4:L11" si="0">J4/$K$12</f>
        <v>1.1071475142769868E-2</v>
      </c>
      <c r="M4" s="18"/>
    </row>
    <row r="5" spans="1:13" x14ac:dyDescent="0.25">
      <c r="A5" s="10" t="s">
        <v>7</v>
      </c>
      <c r="B5" s="1" t="s">
        <v>13</v>
      </c>
      <c r="C5" s="5">
        <v>1</v>
      </c>
      <c r="D5" s="22">
        <v>24.31</v>
      </c>
      <c r="E5" s="22"/>
      <c r="F5" s="19">
        <v>1070</v>
      </c>
      <c r="G5" s="19"/>
      <c r="H5" s="20">
        <f t="shared" ref="H5:H7" si="1">F5*C5</f>
        <v>1070</v>
      </c>
      <c r="I5" s="20"/>
      <c r="J5" s="17">
        <f t="shared" ref="J5:J6" si="2">D5*F5+H5*16</f>
        <v>43131.7</v>
      </c>
      <c r="K5" s="17"/>
      <c r="L5" s="18">
        <f t="shared" si="0"/>
        <v>0.25682023470765147</v>
      </c>
      <c r="M5" s="18"/>
    </row>
    <row r="6" spans="1:13" x14ac:dyDescent="0.25">
      <c r="A6" s="10" t="s">
        <v>8</v>
      </c>
      <c r="B6" s="1" t="s">
        <v>17</v>
      </c>
      <c r="C6" s="5">
        <v>1.5</v>
      </c>
      <c r="D6" s="22">
        <v>26.98</v>
      </c>
      <c r="E6" s="22"/>
      <c r="F6" s="19">
        <v>83</v>
      </c>
      <c r="G6" s="19"/>
      <c r="H6" s="20">
        <f>F6*C6</f>
        <v>124.5</v>
      </c>
      <c r="I6" s="20"/>
      <c r="J6" s="17">
        <f t="shared" si="2"/>
        <v>4231.34</v>
      </c>
      <c r="K6" s="17"/>
      <c r="L6" s="18">
        <f t="shared" si="0"/>
        <v>2.5194780913524718E-2</v>
      </c>
      <c r="M6" s="18"/>
    </row>
    <row r="7" spans="1:13" x14ac:dyDescent="0.25">
      <c r="A7" s="10" t="s">
        <v>9</v>
      </c>
      <c r="B7" s="1" t="s">
        <v>18</v>
      </c>
      <c r="C7" s="5">
        <v>2</v>
      </c>
      <c r="D7" s="22">
        <v>28.09</v>
      </c>
      <c r="E7" s="22"/>
      <c r="F7" s="19">
        <v>1000</v>
      </c>
      <c r="G7" s="19"/>
      <c r="H7" s="20">
        <f t="shared" si="1"/>
        <v>2000</v>
      </c>
      <c r="I7" s="20"/>
      <c r="J7" s="17">
        <f>D7*F7+H7*16</f>
        <v>60090</v>
      </c>
      <c r="K7" s="17"/>
      <c r="L7" s="18">
        <f t="shared" si="0"/>
        <v>0.35779549388460868</v>
      </c>
      <c r="M7" s="18"/>
    </row>
    <row r="8" spans="1:13" x14ac:dyDescent="0.25">
      <c r="A8" s="10" t="s">
        <v>10</v>
      </c>
      <c r="B8" s="6"/>
      <c r="C8" s="12">
        <v>0</v>
      </c>
      <c r="D8" s="22">
        <v>32.06</v>
      </c>
      <c r="E8" s="22"/>
      <c r="F8" s="19">
        <v>600</v>
      </c>
      <c r="G8" s="19"/>
      <c r="H8" s="21">
        <v>0</v>
      </c>
      <c r="I8" s="21"/>
      <c r="J8" s="16">
        <v>0</v>
      </c>
      <c r="K8" s="16"/>
      <c r="L8" s="18">
        <f t="shared" si="0"/>
        <v>0</v>
      </c>
      <c r="M8" s="18"/>
    </row>
    <row r="9" spans="1:13" x14ac:dyDescent="0.25">
      <c r="A9" s="10" t="s">
        <v>11</v>
      </c>
      <c r="B9" s="1" t="s">
        <v>14</v>
      </c>
      <c r="C9" s="5">
        <v>1</v>
      </c>
      <c r="D9" s="22">
        <v>40.08</v>
      </c>
      <c r="E9" s="22"/>
      <c r="F9" s="19">
        <v>65</v>
      </c>
      <c r="G9" s="19"/>
      <c r="H9" s="20">
        <f>F9*C9</f>
        <v>65</v>
      </c>
      <c r="I9" s="20"/>
      <c r="J9" s="17">
        <f>D9*F9+H9*16</f>
        <v>3645.2</v>
      </c>
      <c r="K9" s="17"/>
      <c r="L9" s="18">
        <f t="shared" si="0"/>
        <v>2.1704711837380191E-2</v>
      </c>
      <c r="M9" s="18"/>
    </row>
    <row r="10" spans="1:13" x14ac:dyDescent="0.25">
      <c r="A10" s="15" t="s">
        <v>12</v>
      </c>
      <c r="B10" s="11" t="s">
        <v>15</v>
      </c>
      <c r="C10" s="9">
        <v>1</v>
      </c>
      <c r="D10" s="22">
        <v>55.86</v>
      </c>
      <c r="E10" s="22"/>
      <c r="F10" s="19">
        <f>890</f>
        <v>890</v>
      </c>
      <c r="G10" s="19"/>
      <c r="H10" s="20">
        <f>(F10-F8)*C10</f>
        <v>290</v>
      </c>
      <c r="I10" s="20"/>
      <c r="J10" s="17">
        <f>D10*(F10-F8)+H10*16</f>
        <v>20839.400000000001</v>
      </c>
      <c r="K10" s="17"/>
      <c r="L10" s="18">
        <f t="shared" si="0"/>
        <v>0.12408459669260967</v>
      </c>
      <c r="M10" s="18"/>
    </row>
    <row r="11" spans="1:13" x14ac:dyDescent="0.25">
      <c r="A11" s="15"/>
      <c r="B11" s="8" t="s">
        <v>25</v>
      </c>
      <c r="C11" s="9">
        <v>1</v>
      </c>
      <c r="D11" s="19">
        <v>55.86</v>
      </c>
      <c r="E11" s="19"/>
      <c r="F11" s="19">
        <f>890</f>
        <v>890</v>
      </c>
      <c r="G11" s="19"/>
      <c r="H11" s="19">
        <f>F8</f>
        <v>600</v>
      </c>
      <c r="I11" s="19"/>
      <c r="J11" s="18">
        <f>D11*F8+D8+F8</f>
        <v>34148.06</v>
      </c>
      <c r="K11" s="18"/>
      <c r="L11" s="18">
        <f t="shared" si="0"/>
        <v>0.20332870682145532</v>
      </c>
      <c r="M11" s="18"/>
    </row>
    <row r="12" spans="1:13" x14ac:dyDescent="0.25">
      <c r="J12" s="2" t="s">
        <v>21</v>
      </c>
      <c r="K12" s="3">
        <f>SUM(J4:K11)</f>
        <v>167945.1</v>
      </c>
      <c r="L12" s="4" t="s">
        <v>21</v>
      </c>
      <c r="M12" s="3">
        <f>SUM(L4:M11)</f>
        <v>0.99999999999999989</v>
      </c>
    </row>
    <row r="14" spans="1:13" x14ac:dyDescent="0.25">
      <c r="A14" s="25" t="s">
        <v>27</v>
      </c>
      <c r="B14" s="25"/>
      <c r="C14" s="25"/>
      <c r="D14" s="25"/>
      <c r="E14" s="25"/>
      <c r="F14" s="25"/>
    </row>
    <row r="15" spans="1:13" x14ac:dyDescent="0.25">
      <c r="A15" s="25"/>
      <c r="B15" s="25"/>
      <c r="C15" s="25"/>
      <c r="D15" s="25"/>
      <c r="E15" s="25"/>
      <c r="F15" s="25"/>
    </row>
    <row r="16" spans="1:13" x14ac:dyDescent="0.25">
      <c r="A16" s="25"/>
      <c r="B16" s="25"/>
      <c r="C16" s="25"/>
      <c r="D16" s="25"/>
      <c r="E16" s="25"/>
      <c r="F16" s="25"/>
    </row>
    <row r="17" spans="1:6" x14ac:dyDescent="0.25">
      <c r="A17" s="25"/>
      <c r="B17" s="25"/>
      <c r="C17" s="25"/>
      <c r="D17" s="25"/>
      <c r="E17" s="25"/>
      <c r="F17" s="25"/>
    </row>
    <row r="18" spans="1:6" x14ac:dyDescent="0.25">
      <c r="A18" s="25"/>
      <c r="B18" s="25"/>
      <c r="C18" s="25"/>
      <c r="D18" s="25"/>
      <c r="E18" s="25"/>
      <c r="F18" s="25"/>
    </row>
    <row r="19" spans="1:6" x14ac:dyDescent="0.25">
      <c r="A19" s="25"/>
      <c r="B19" s="25"/>
      <c r="C19" s="25"/>
      <c r="D19" s="25"/>
      <c r="E19" s="25"/>
      <c r="F19" s="25"/>
    </row>
  </sheetData>
  <mergeCells count="49">
    <mergeCell ref="A1:B1"/>
    <mergeCell ref="C1:D1"/>
    <mergeCell ref="B3:C3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J11:K11"/>
    <mergeCell ref="L11:M11"/>
    <mergeCell ref="A14:F19"/>
    <mergeCell ref="D10:E10"/>
    <mergeCell ref="F10:G10"/>
    <mergeCell ref="H10:I10"/>
    <mergeCell ref="J10:K10"/>
    <mergeCell ref="L10:M10"/>
    <mergeCell ref="F11:G11"/>
    <mergeCell ref="D11:E11"/>
    <mergeCell ref="H11:I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PROBLEM1a</vt:lpstr>
      <vt:lpstr>PROBLEM 1b</vt:lpstr>
      <vt:lpstr>PROBLEM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2019-11-08T17:02:28Z</cp:lastPrinted>
  <dcterms:created xsi:type="dcterms:W3CDTF">2019-11-08T16:18:21Z</dcterms:created>
  <dcterms:modified xsi:type="dcterms:W3CDTF">2019-11-11T03:18:57Z</dcterms:modified>
</cp:coreProperties>
</file>