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CD65231B-2988-45C3-9E3F-31A63D779A71}" xr6:coauthVersionLast="34" xr6:coauthVersionMax="34" xr10:uidLastSave="{00000000-0000-0000-0000-000000000000}"/>
  <bookViews>
    <workbookView xWindow="240" yWindow="105" windowWidth="14805" windowHeight="8010" activeTab="1" xr2:uid="{00000000-000D-0000-FFFF-FFFF00000000}"/>
  </bookViews>
  <sheets>
    <sheet name="Input" sheetId="2" r:id="rId1"/>
    <sheet name="Output" sheetId="12" r:id="rId2"/>
    <sheet name="Units" sheetId="14" r:id="rId3"/>
    <sheet name="Motion" sheetId="5" r:id="rId4"/>
    <sheet name="Points" sheetId="13" r:id="rId5"/>
    <sheet name="SIGNALS" sheetId="6" r:id="rId6"/>
    <sheet name="CYLINDER SEN A" sheetId="7" r:id="rId7"/>
    <sheet name="CYLINDER SEN B" sheetId="8" r:id="rId8"/>
    <sheet name="CYLINDER_ACT_B" sheetId="9" r:id="rId9"/>
  </sheets>
  <definedNames>
    <definedName name="_xlnm._FilterDatabase" localSheetId="0" hidden="1">Input!$A$9:$U$117</definedName>
    <definedName name="_xlnm._FilterDatabase" localSheetId="3" hidden="1">Motion!$A$2:$H$2</definedName>
    <definedName name="_xlnm._FilterDatabase" localSheetId="1" hidden="1">Output!$A$7:$R$70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0" i="12" l="1"/>
  <c r="I69" i="12"/>
  <c r="I68" i="12"/>
  <c r="I67" i="12"/>
  <c r="I66" i="12"/>
  <c r="I55" i="12"/>
  <c r="I54" i="12"/>
  <c r="I53" i="12"/>
  <c r="I42" i="12"/>
  <c r="I41" i="12"/>
  <c r="I40" i="12"/>
  <c r="I25" i="12"/>
  <c r="I24" i="12"/>
  <c r="I23" i="12"/>
  <c r="I22" i="12"/>
  <c r="I21" i="12"/>
  <c r="I20" i="12"/>
  <c r="I19" i="12"/>
  <c r="I18" i="12"/>
  <c r="I17" i="12"/>
  <c r="I16" i="12"/>
  <c r="I12" i="12"/>
  <c r="I11" i="12"/>
  <c r="I10" i="12"/>
  <c r="I9" i="12"/>
  <c r="L16" i="12"/>
  <c r="L17" i="12"/>
  <c r="L18" i="12"/>
  <c r="L19" i="12"/>
  <c r="L20" i="12"/>
  <c r="L21" i="12"/>
  <c r="L22" i="12"/>
  <c r="L23" i="12"/>
  <c r="L66" i="12"/>
  <c r="L67" i="12"/>
  <c r="L68" i="12"/>
  <c r="L69" i="12"/>
  <c r="L70" i="12"/>
  <c r="L78" i="2"/>
  <c r="L79" i="2"/>
  <c r="L80" i="2"/>
  <c r="L81" i="2"/>
  <c r="L82" i="2"/>
  <c r="L83" i="2"/>
  <c r="L84" i="2"/>
  <c r="L85" i="2"/>
  <c r="L86" i="2"/>
  <c r="L87" i="2"/>
  <c r="L88" i="2"/>
  <c r="L89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0" i="2"/>
  <c r="L100" i="2" s="1"/>
  <c r="K99" i="2"/>
  <c r="L99" i="2" s="1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L77" i="2" s="1"/>
  <c r="K76" i="2"/>
  <c r="L76" i="2" s="1"/>
  <c r="K75" i="2"/>
  <c r="L75" i="2" s="1"/>
  <c r="K74" i="2"/>
  <c r="L74" i="2" s="1"/>
  <c r="K61" i="2"/>
  <c r="L61" i="2" s="1"/>
  <c r="K60" i="2"/>
  <c r="L60" i="2" s="1"/>
  <c r="K59" i="2"/>
  <c r="L59" i="2" s="1"/>
  <c r="K58" i="2"/>
  <c r="L58" i="2" s="1"/>
  <c r="K55" i="2"/>
  <c r="L55" i="2" s="1"/>
  <c r="K54" i="2"/>
  <c r="L54" i="2" s="1"/>
  <c r="K53" i="2"/>
  <c r="L53" i="2" s="1"/>
  <c r="K52" i="2"/>
  <c r="L52" i="2" s="1"/>
  <c r="K51" i="2"/>
  <c r="L51" i="2" s="1"/>
  <c r="K50" i="2"/>
  <c r="L50" i="2" s="1"/>
  <c r="K44" i="2"/>
  <c r="L44" i="2" s="1"/>
  <c r="K43" i="2"/>
  <c r="L43" i="2" s="1"/>
  <c r="K42" i="2"/>
  <c r="L42" i="2" s="1"/>
  <c r="K41" i="2"/>
  <c r="L41" i="2" s="1"/>
  <c r="K40" i="2"/>
  <c r="L40" i="2" s="1"/>
  <c r="K39" i="2"/>
  <c r="L39" i="2" s="1"/>
  <c r="K38" i="2"/>
  <c r="L38" i="2" s="1"/>
  <c r="K37" i="2"/>
  <c r="L37" i="2" s="1"/>
  <c r="K36" i="2"/>
  <c r="L36" i="2" s="1"/>
  <c r="K35" i="2"/>
  <c r="L35" i="2" s="1"/>
  <c r="K34" i="2"/>
  <c r="L34" i="2" s="1"/>
  <c r="K27" i="2"/>
  <c r="L27" i="2" s="1"/>
  <c r="K26" i="2"/>
  <c r="L26" i="2" s="1"/>
  <c r="K14" i="2"/>
  <c r="L14" i="2" s="1"/>
  <c r="K13" i="2"/>
  <c r="L13" i="2" s="1"/>
  <c r="K12" i="2"/>
  <c r="L12" i="2" s="1"/>
  <c r="K11" i="2"/>
  <c r="L11" i="2" s="1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61" i="2"/>
  <c r="U60" i="2"/>
  <c r="U59" i="2"/>
  <c r="U58" i="2"/>
  <c r="U55" i="2"/>
  <c r="U54" i="2"/>
  <c r="U53" i="2"/>
  <c r="U52" i="2"/>
  <c r="U51" i="2"/>
  <c r="U50" i="2"/>
  <c r="U44" i="2"/>
  <c r="U43" i="2"/>
  <c r="U42" i="2"/>
  <c r="U41" i="2"/>
  <c r="U40" i="2"/>
  <c r="U39" i="2"/>
  <c r="U38" i="2"/>
  <c r="U37" i="2"/>
  <c r="U36" i="2"/>
  <c r="U35" i="2"/>
  <c r="U34" i="2"/>
  <c r="U27" i="2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45" i="2"/>
  <c r="L45" i="2" s="1"/>
  <c r="K46" i="2"/>
  <c r="L46" i="2" s="1"/>
  <c r="K47" i="2"/>
  <c r="L47" i="2" s="1"/>
  <c r="K48" i="2"/>
  <c r="L48" i="2" s="1"/>
  <c r="K49" i="2"/>
  <c r="L49" i="2" s="1"/>
  <c r="K56" i="2"/>
  <c r="L56" i="2" s="1"/>
  <c r="K57" i="2"/>
  <c r="L57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101" i="2"/>
  <c r="L101" i="2" s="1"/>
  <c r="K102" i="2"/>
  <c r="L102" i="2" s="1"/>
  <c r="K103" i="2"/>
  <c r="L103" i="2" s="1"/>
  <c r="K104" i="2"/>
  <c r="L104" i="2" s="1"/>
  <c r="K105" i="2"/>
  <c r="L105" i="2" s="1"/>
  <c r="E25" i="2" l="1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R9" i="12" l="1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K9" i="12"/>
  <c r="L9" i="12" s="1"/>
  <c r="K10" i="12"/>
  <c r="L10" i="12" s="1"/>
  <c r="K11" i="12"/>
  <c r="L11" i="12" s="1"/>
  <c r="K12" i="12"/>
  <c r="L12" i="12" s="1"/>
  <c r="K13" i="12"/>
  <c r="L13" i="12" s="1"/>
  <c r="K14" i="12"/>
  <c r="L14" i="12" s="1"/>
  <c r="K15" i="12"/>
  <c r="L15" i="12" s="1"/>
  <c r="K16" i="12"/>
  <c r="K17" i="12"/>
  <c r="K18" i="12"/>
  <c r="K19" i="12"/>
  <c r="K20" i="12"/>
  <c r="K21" i="12"/>
  <c r="K22" i="12"/>
  <c r="K23" i="12"/>
  <c r="K24" i="12"/>
  <c r="L24" i="12" s="1"/>
  <c r="K25" i="12"/>
  <c r="L25" i="12" s="1"/>
  <c r="K26" i="12"/>
  <c r="L26" i="12" s="1"/>
  <c r="K27" i="12"/>
  <c r="L27" i="12" s="1"/>
  <c r="K28" i="12"/>
  <c r="L28" i="12" s="1"/>
  <c r="K29" i="12"/>
  <c r="L29" i="12" s="1"/>
  <c r="K30" i="12"/>
  <c r="L30" i="12" s="1"/>
  <c r="K31" i="12"/>
  <c r="L31" i="12" s="1"/>
  <c r="K32" i="12"/>
  <c r="L32" i="12" s="1"/>
  <c r="K33" i="12"/>
  <c r="L33" i="12" s="1"/>
  <c r="K34" i="12"/>
  <c r="L34" i="12" s="1"/>
  <c r="K35" i="12"/>
  <c r="L35" i="12" s="1"/>
  <c r="K36" i="12"/>
  <c r="L36" i="12" s="1"/>
  <c r="K37" i="12"/>
  <c r="L37" i="12" s="1"/>
  <c r="K38" i="12"/>
  <c r="L38" i="12" s="1"/>
  <c r="K39" i="12"/>
  <c r="L39" i="12" s="1"/>
  <c r="K40" i="12"/>
  <c r="L40" i="12" s="1"/>
  <c r="K41" i="12"/>
  <c r="L41" i="12" s="1"/>
  <c r="K42" i="12"/>
  <c r="L42" i="12" s="1"/>
  <c r="K43" i="12"/>
  <c r="L43" i="12" s="1"/>
  <c r="K44" i="12"/>
  <c r="L44" i="12" s="1"/>
  <c r="K45" i="12"/>
  <c r="L45" i="12" s="1"/>
  <c r="K46" i="12"/>
  <c r="L46" i="12" s="1"/>
  <c r="K47" i="12"/>
  <c r="L47" i="12" s="1"/>
  <c r="K48" i="12"/>
  <c r="L48" i="12" s="1"/>
  <c r="K49" i="12"/>
  <c r="L49" i="12" s="1"/>
  <c r="K50" i="12"/>
  <c r="L50" i="12" s="1"/>
  <c r="K51" i="12"/>
  <c r="L51" i="12" s="1"/>
  <c r="K52" i="12"/>
  <c r="L52" i="12" s="1"/>
  <c r="K53" i="12"/>
  <c r="L53" i="12" s="1"/>
  <c r="K54" i="12"/>
  <c r="L54" i="12" s="1"/>
  <c r="K55" i="12"/>
  <c r="L55" i="12" s="1"/>
  <c r="K56" i="12"/>
  <c r="L56" i="12" s="1"/>
  <c r="K57" i="12"/>
  <c r="L57" i="12" s="1"/>
  <c r="K58" i="12"/>
  <c r="L58" i="12" s="1"/>
  <c r="K59" i="12"/>
  <c r="L59" i="12" s="1"/>
  <c r="K60" i="12"/>
  <c r="L60" i="12" s="1"/>
  <c r="K61" i="12"/>
  <c r="L61" i="12" s="1"/>
  <c r="K62" i="12"/>
  <c r="L62" i="12" s="1"/>
  <c r="K63" i="12"/>
  <c r="L63" i="12" s="1"/>
  <c r="K64" i="12"/>
  <c r="L64" i="12" s="1"/>
  <c r="K65" i="12"/>
  <c r="L65" i="12" s="1"/>
  <c r="K66" i="12"/>
  <c r="K67" i="12"/>
  <c r="K68" i="12"/>
  <c r="K69" i="12"/>
  <c r="K70" i="12"/>
  <c r="U62" i="2"/>
  <c r="U63" i="2"/>
  <c r="U64" i="2"/>
  <c r="U65" i="2"/>
  <c r="U66" i="2"/>
  <c r="U67" i="2"/>
  <c r="U68" i="2"/>
  <c r="U69" i="2"/>
  <c r="U70" i="2"/>
  <c r="U71" i="2"/>
  <c r="U72" i="2"/>
  <c r="U73" i="2"/>
  <c r="U56" i="2"/>
  <c r="U57" i="2"/>
  <c r="U45" i="2"/>
  <c r="U46" i="2"/>
  <c r="U47" i="2"/>
  <c r="U48" i="2"/>
  <c r="U49" i="2"/>
  <c r="U33" i="2"/>
  <c r="U28" i="2"/>
  <c r="U29" i="2"/>
  <c r="U30" i="2"/>
  <c r="U31" i="2"/>
  <c r="U32" i="2"/>
  <c r="U26" i="2"/>
  <c r="U15" i="2"/>
  <c r="U16" i="2"/>
  <c r="U17" i="2"/>
  <c r="U18" i="2"/>
  <c r="U19" i="2"/>
  <c r="U20" i="2"/>
  <c r="U21" i="2"/>
  <c r="U22" i="2"/>
  <c r="U23" i="2"/>
  <c r="U24" i="2"/>
  <c r="U25" i="2"/>
  <c r="U11" i="2"/>
  <c r="U12" i="2"/>
  <c r="U13" i="2"/>
  <c r="U14" i="2"/>
  <c r="U10" i="2"/>
  <c r="F56" i="12" l="1"/>
  <c r="F43" i="12"/>
  <c r="F35" i="12"/>
  <c r="F27" i="12"/>
  <c r="F15" i="12"/>
  <c r="F62" i="12"/>
  <c r="F58" i="12"/>
  <c r="F38" i="12"/>
  <c r="F34" i="12"/>
  <c r="F30" i="12"/>
  <c r="F26" i="12"/>
  <c r="F14" i="12"/>
  <c r="F64" i="12"/>
  <c r="F60" i="12"/>
  <c r="F44" i="12"/>
  <c r="F36" i="12"/>
  <c r="F32" i="12"/>
  <c r="F28" i="12"/>
  <c r="F63" i="12"/>
  <c r="F59" i="12"/>
  <c r="F39" i="12"/>
  <c r="F31" i="12"/>
  <c r="F65" i="12"/>
  <c r="F61" i="12"/>
  <c r="F57" i="12"/>
  <c r="F37" i="12"/>
  <c r="F33" i="12"/>
  <c r="F29" i="12"/>
  <c r="F13" i="12"/>
  <c r="F72" i="2"/>
  <c r="F56" i="2"/>
  <c r="F28" i="2"/>
  <c r="F16" i="2"/>
  <c r="F95" i="2"/>
  <c r="F71" i="2"/>
  <c r="F67" i="2"/>
  <c r="F63" i="2"/>
  <c r="F47" i="2"/>
  <c r="F31" i="2"/>
  <c r="F23" i="2"/>
  <c r="F19" i="2"/>
  <c r="F15" i="2"/>
  <c r="F64" i="2"/>
  <c r="F32" i="2"/>
  <c r="F20" i="2"/>
  <c r="F105" i="2"/>
  <c r="F98" i="2"/>
  <c r="F94" i="2"/>
  <c r="F70" i="2"/>
  <c r="F66" i="2"/>
  <c r="F62" i="2"/>
  <c r="F46" i="2"/>
  <c r="F30" i="2"/>
  <c r="F22" i="2"/>
  <c r="F18" i="2"/>
  <c r="F96" i="2"/>
  <c r="F68" i="2"/>
  <c r="F48" i="2"/>
  <c r="F24" i="2"/>
  <c r="F104" i="2"/>
  <c r="F97" i="2"/>
  <c r="F73" i="2"/>
  <c r="F69" i="2"/>
  <c r="F65" i="2"/>
  <c r="F57" i="2"/>
  <c r="F49" i="2"/>
  <c r="F45" i="2"/>
  <c r="F29" i="2"/>
  <c r="F25" i="2"/>
  <c r="F21" i="2"/>
  <c r="F17" i="2"/>
  <c r="U100" i="2"/>
  <c r="U99" i="2"/>
  <c r="K10" i="2" l="1"/>
  <c r="L10" i="2" s="1"/>
  <c r="K8" i="12"/>
  <c r="L8" i="12" s="1"/>
  <c r="E8" i="1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10" i="2"/>
  <c r="B7" i="2" l="1"/>
  <c r="C1" i="5"/>
  <c r="D16" i="5"/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2" i="13"/>
  <c r="C2" i="13"/>
  <c r="R8" i="12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3" i="5"/>
  <c r="B6" i="12"/>
  <c r="B8" i="2"/>
  <c r="F35" i="2" l="1"/>
  <c r="F92" i="2"/>
  <c r="F93" i="2"/>
  <c r="F91" i="2"/>
  <c r="F90" i="2"/>
  <c r="F100" i="2"/>
  <c r="F44" i="2"/>
  <c r="F78" i="2"/>
  <c r="F87" i="2"/>
  <c r="F51" i="2"/>
  <c r="F110" i="2"/>
  <c r="F76" i="2"/>
  <c r="F86" i="2"/>
  <c r="F50" i="2"/>
  <c r="F34" i="2"/>
  <c r="F109" i="2"/>
  <c r="F84" i="2"/>
  <c r="F36" i="2"/>
  <c r="F85" i="2"/>
  <c r="F33" i="2"/>
  <c r="F108" i="2"/>
  <c r="F43" i="2"/>
  <c r="F52" i="2"/>
  <c r="F42" i="2"/>
  <c r="F80" i="2"/>
  <c r="F12" i="2"/>
  <c r="F41" i="2"/>
  <c r="F79" i="2"/>
  <c r="F111" i="2"/>
  <c r="F55" i="2"/>
  <c r="F54" i="2"/>
  <c r="F107" i="2"/>
  <c r="F37" i="2"/>
  <c r="F112" i="2"/>
  <c r="F88" i="2"/>
  <c r="F99" i="2"/>
  <c r="F83" i="2"/>
  <c r="F106" i="2"/>
  <c r="F82" i="2"/>
  <c r="F14" i="2"/>
  <c r="F103" i="2"/>
  <c r="F77" i="2"/>
  <c r="F61" i="2"/>
  <c r="F13" i="2"/>
  <c r="F102" i="2"/>
  <c r="F75" i="2"/>
  <c r="F59" i="2"/>
  <c r="F27" i="2"/>
  <c r="F11" i="2"/>
  <c r="F81" i="2"/>
  <c r="F115" i="2"/>
  <c r="F74" i="2"/>
  <c r="F58" i="2"/>
  <c r="F26" i="2"/>
  <c r="F117" i="2"/>
  <c r="F60" i="2"/>
  <c r="F116" i="2"/>
  <c r="F39" i="2"/>
  <c r="F114" i="2"/>
  <c r="F40" i="2"/>
  <c r="F101" i="2"/>
  <c r="F38" i="2"/>
  <c r="F113" i="2"/>
  <c r="F89" i="2"/>
  <c r="F53" i="2"/>
  <c r="F10" i="2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" i="6"/>
  <c r="C6" i="6"/>
  <c r="C7" i="6"/>
  <c r="C8" i="6"/>
  <c r="C9" i="6"/>
  <c r="C10" i="6"/>
  <c r="C11" i="6"/>
  <c r="C12" i="6"/>
  <c r="C13" i="6"/>
  <c r="C14" i="6"/>
  <c r="C4" i="6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4" i="7"/>
  <c r="B5" i="6"/>
  <c r="B6" i="6"/>
  <c r="B7" i="6"/>
  <c r="B8" i="6"/>
  <c r="B9" i="6"/>
  <c r="B10" i="6"/>
  <c r="B11" i="6"/>
  <c r="B12" i="6"/>
  <c r="B13" i="6"/>
  <c r="B14" i="6"/>
  <c r="B4" i="6"/>
  <c r="B6" i="2" l="1"/>
  <c r="H3" i="2"/>
  <c r="B4" i="12"/>
  <c r="G100" i="2" l="1"/>
  <c r="H100" i="2" s="1"/>
  <c r="I100" i="2" s="1"/>
  <c r="G72" i="2"/>
  <c r="H72" i="2" s="1"/>
  <c r="I72" i="2" s="1"/>
  <c r="G44" i="2"/>
  <c r="H44" i="2" s="1"/>
  <c r="I44" i="2" s="1"/>
  <c r="G78" i="2"/>
  <c r="H78" i="2" s="1"/>
  <c r="I78" i="2" s="1"/>
  <c r="G95" i="2"/>
  <c r="H95" i="2" s="1"/>
  <c r="I95" i="2" s="1"/>
  <c r="G87" i="2"/>
  <c r="H87" i="2" s="1"/>
  <c r="I87" i="2" s="1"/>
  <c r="G75" i="2"/>
  <c r="H75" i="2" s="1"/>
  <c r="I75" i="2" s="1"/>
  <c r="G67" i="2"/>
  <c r="H67" i="2" s="1"/>
  <c r="I67" i="2" s="1"/>
  <c r="G59" i="2"/>
  <c r="H59" i="2" s="1"/>
  <c r="I59" i="2" s="1"/>
  <c r="G51" i="2"/>
  <c r="H51" i="2" s="1"/>
  <c r="I51" i="2" s="1"/>
  <c r="G43" i="2"/>
  <c r="H43" i="2" s="1"/>
  <c r="I43" i="2" s="1"/>
  <c r="G35" i="2"/>
  <c r="H35" i="2" s="1"/>
  <c r="I35" i="2" s="1"/>
  <c r="G27" i="2"/>
  <c r="H27" i="2" s="1"/>
  <c r="I27" i="2" s="1"/>
  <c r="G19" i="2"/>
  <c r="H19" i="2" s="1"/>
  <c r="I19" i="2" s="1"/>
  <c r="G110" i="2"/>
  <c r="H110" i="2" s="1"/>
  <c r="I110" i="2" s="1"/>
  <c r="G76" i="2"/>
  <c r="H76" i="2" s="1"/>
  <c r="I76" i="2" s="1"/>
  <c r="G52" i="2"/>
  <c r="H52" i="2" s="1"/>
  <c r="I52" i="2" s="1"/>
  <c r="G32" i="2"/>
  <c r="H32" i="2" s="1"/>
  <c r="I32" i="2" s="1"/>
  <c r="G115" i="2"/>
  <c r="H115" i="2" s="1"/>
  <c r="I115" i="2" s="1"/>
  <c r="G105" i="2"/>
  <c r="H105" i="2" s="1"/>
  <c r="I105" i="2" s="1"/>
  <c r="G94" i="2"/>
  <c r="H94" i="2" s="1"/>
  <c r="I94" i="2" s="1"/>
  <c r="G86" i="2"/>
  <c r="H86" i="2" s="1"/>
  <c r="I86" i="2" s="1"/>
  <c r="G74" i="2"/>
  <c r="H74" i="2" s="1"/>
  <c r="I74" i="2" s="1"/>
  <c r="G66" i="2"/>
  <c r="H66" i="2" s="1"/>
  <c r="I66" i="2" s="1"/>
  <c r="G58" i="2"/>
  <c r="H58" i="2" s="1"/>
  <c r="I58" i="2" s="1"/>
  <c r="G50" i="2"/>
  <c r="H50" i="2" s="1"/>
  <c r="I50" i="2" s="1"/>
  <c r="G42" i="2"/>
  <c r="H42" i="2" s="1"/>
  <c r="I42" i="2" s="1"/>
  <c r="G34" i="2"/>
  <c r="H34" i="2" s="1"/>
  <c r="I34" i="2" s="1"/>
  <c r="G26" i="2"/>
  <c r="H26" i="2" s="1"/>
  <c r="I26" i="2" s="1"/>
  <c r="G18" i="2"/>
  <c r="H18" i="2" s="1"/>
  <c r="I18" i="2" s="1"/>
  <c r="G117" i="2"/>
  <c r="H117" i="2" s="1"/>
  <c r="I117" i="2" s="1"/>
  <c r="G80" i="2"/>
  <c r="H80" i="2" s="1"/>
  <c r="I80" i="2" s="1"/>
  <c r="G84" i="2"/>
  <c r="H84" i="2" s="1"/>
  <c r="I84" i="2" s="1"/>
  <c r="G60" i="2"/>
  <c r="H60" i="2" s="1"/>
  <c r="I60" i="2" s="1"/>
  <c r="G36" i="2"/>
  <c r="H36" i="2" s="1"/>
  <c r="I36" i="2" s="1"/>
  <c r="G104" i="2"/>
  <c r="H104" i="2" s="1"/>
  <c r="I104" i="2" s="1"/>
  <c r="G73" i="2"/>
  <c r="H73" i="2" s="1"/>
  <c r="I73" i="2" s="1"/>
  <c r="G57" i="2"/>
  <c r="H57" i="2" s="1"/>
  <c r="I57" i="2" s="1"/>
  <c r="G41" i="2"/>
  <c r="H41" i="2" s="1"/>
  <c r="I41" i="2" s="1"/>
  <c r="G25" i="2"/>
  <c r="H25" i="2" s="1"/>
  <c r="I25" i="2" s="1"/>
  <c r="G17" i="2"/>
  <c r="H17" i="2" s="1"/>
  <c r="I17" i="2" s="1"/>
  <c r="G116" i="2"/>
  <c r="H116" i="2" s="1"/>
  <c r="I116" i="2" s="1"/>
  <c r="G108" i="2"/>
  <c r="H108" i="2" s="1"/>
  <c r="I108" i="2" s="1"/>
  <c r="G79" i="2"/>
  <c r="H79" i="2" s="1"/>
  <c r="I79" i="2" s="1"/>
  <c r="G11" i="2"/>
  <c r="H11" i="2" s="1"/>
  <c r="I11" i="2" s="1"/>
  <c r="G109" i="2"/>
  <c r="H109" i="2" s="1"/>
  <c r="I109" i="2" s="1"/>
  <c r="G12" i="2"/>
  <c r="H12" i="2" s="1"/>
  <c r="I12" i="2" s="1"/>
  <c r="G93" i="2"/>
  <c r="H93" i="2" s="1"/>
  <c r="I93" i="2" s="1"/>
  <c r="G85" i="2"/>
  <c r="H85" i="2" s="1"/>
  <c r="I85" i="2" s="1"/>
  <c r="G65" i="2"/>
  <c r="H65" i="2" s="1"/>
  <c r="I65" i="2" s="1"/>
  <c r="G49" i="2"/>
  <c r="H49" i="2" s="1"/>
  <c r="I49" i="2" s="1"/>
  <c r="G20" i="2"/>
  <c r="H20" i="2" s="1"/>
  <c r="I20" i="2" s="1"/>
  <c r="G21" i="2"/>
  <c r="H21" i="2" s="1"/>
  <c r="I21" i="2" s="1"/>
  <c r="G16" i="2"/>
  <c r="H16" i="2" s="1"/>
  <c r="I16" i="2" s="1"/>
  <c r="G81" i="2"/>
  <c r="H81" i="2" s="1"/>
  <c r="I81" i="2" s="1"/>
  <c r="G33" i="2"/>
  <c r="H33" i="2" s="1"/>
  <c r="I33" i="2" s="1"/>
  <c r="G101" i="2"/>
  <c r="H101" i="2" s="1"/>
  <c r="I101" i="2" s="1"/>
  <c r="G24" i="2"/>
  <c r="H24" i="2" s="1"/>
  <c r="I24" i="2" s="1"/>
  <c r="G88" i="2"/>
  <c r="H88" i="2" s="1"/>
  <c r="I88" i="2" s="1"/>
  <c r="G56" i="2"/>
  <c r="H56" i="2" s="1"/>
  <c r="I56" i="2" s="1"/>
  <c r="G111" i="2"/>
  <c r="H111" i="2" s="1"/>
  <c r="I111" i="2" s="1"/>
  <c r="G99" i="2"/>
  <c r="H99" i="2" s="1"/>
  <c r="I99" i="2" s="1"/>
  <c r="G91" i="2"/>
  <c r="H91" i="2" s="1"/>
  <c r="I91" i="2" s="1"/>
  <c r="G83" i="2"/>
  <c r="H83" i="2" s="1"/>
  <c r="I83" i="2" s="1"/>
  <c r="G71" i="2"/>
  <c r="H71" i="2" s="1"/>
  <c r="I71" i="2" s="1"/>
  <c r="G63" i="2"/>
  <c r="H63" i="2" s="1"/>
  <c r="I63" i="2" s="1"/>
  <c r="G55" i="2"/>
  <c r="H55" i="2" s="1"/>
  <c r="I55" i="2" s="1"/>
  <c r="G47" i="2"/>
  <c r="H47" i="2" s="1"/>
  <c r="I47" i="2" s="1"/>
  <c r="G39" i="2"/>
  <c r="H39" i="2" s="1"/>
  <c r="I39" i="2" s="1"/>
  <c r="G31" i="2"/>
  <c r="H31" i="2" s="1"/>
  <c r="I31" i="2" s="1"/>
  <c r="G23" i="2"/>
  <c r="H23" i="2" s="1"/>
  <c r="I23" i="2" s="1"/>
  <c r="G114" i="2"/>
  <c r="H114" i="2" s="1"/>
  <c r="I114" i="2" s="1"/>
  <c r="G106" i="2"/>
  <c r="H106" i="2" s="1"/>
  <c r="I106" i="2" s="1"/>
  <c r="G92" i="2"/>
  <c r="H92" i="2" s="1"/>
  <c r="I92" i="2" s="1"/>
  <c r="G64" i="2"/>
  <c r="H64" i="2" s="1"/>
  <c r="I64" i="2" s="1"/>
  <c r="G40" i="2"/>
  <c r="H40" i="2" s="1"/>
  <c r="I40" i="2" s="1"/>
  <c r="G98" i="2"/>
  <c r="H98" i="2" s="1"/>
  <c r="I98" i="2" s="1"/>
  <c r="G90" i="2"/>
  <c r="H90" i="2" s="1"/>
  <c r="I90" i="2" s="1"/>
  <c r="G82" i="2"/>
  <c r="H82" i="2" s="1"/>
  <c r="I82" i="2" s="1"/>
  <c r="G70" i="2"/>
  <c r="H70" i="2" s="1"/>
  <c r="I70" i="2" s="1"/>
  <c r="G62" i="2"/>
  <c r="H62" i="2" s="1"/>
  <c r="I62" i="2" s="1"/>
  <c r="G54" i="2"/>
  <c r="H54" i="2" s="1"/>
  <c r="I54" i="2" s="1"/>
  <c r="G46" i="2"/>
  <c r="H46" i="2" s="1"/>
  <c r="I46" i="2" s="1"/>
  <c r="G38" i="2"/>
  <c r="H38" i="2" s="1"/>
  <c r="I38" i="2" s="1"/>
  <c r="G30" i="2"/>
  <c r="H30" i="2" s="1"/>
  <c r="I30" i="2" s="1"/>
  <c r="G22" i="2"/>
  <c r="H22" i="2" s="1"/>
  <c r="I22" i="2" s="1"/>
  <c r="G14" i="2"/>
  <c r="H14" i="2" s="1"/>
  <c r="I14" i="2" s="1"/>
  <c r="G103" i="2"/>
  <c r="H103" i="2" s="1"/>
  <c r="I103" i="2" s="1"/>
  <c r="G96" i="2"/>
  <c r="H96" i="2" s="1"/>
  <c r="I96" i="2" s="1"/>
  <c r="G68" i="2"/>
  <c r="H68" i="2" s="1"/>
  <c r="I68" i="2" s="1"/>
  <c r="G48" i="2"/>
  <c r="H48" i="2" s="1"/>
  <c r="I48" i="2" s="1"/>
  <c r="G107" i="2"/>
  <c r="H107" i="2" s="1"/>
  <c r="I107" i="2" s="1"/>
  <c r="G89" i="2"/>
  <c r="H89" i="2" s="1"/>
  <c r="I89" i="2" s="1"/>
  <c r="G13" i="2"/>
  <c r="H13" i="2" s="1"/>
  <c r="I13" i="2" s="1"/>
  <c r="G112" i="2"/>
  <c r="H112" i="2" s="1"/>
  <c r="I112" i="2" s="1"/>
  <c r="G102" i="2"/>
  <c r="H102" i="2" s="1"/>
  <c r="I102" i="2" s="1"/>
  <c r="G28" i="2"/>
  <c r="H28" i="2" s="1"/>
  <c r="I28" i="2" s="1"/>
  <c r="G15" i="2"/>
  <c r="H15" i="2" s="1"/>
  <c r="I15" i="2" s="1"/>
  <c r="G113" i="2"/>
  <c r="H113" i="2" s="1"/>
  <c r="I113" i="2" s="1"/>
  <c r="G97" i="2"/>
  <c r="H97" i="2" s="1"/>
  <c r="I97" i="2" s="1"/>
  <c r="G77" i="2"/>
  <c r="H77" i="2" s="1"/>
  <c r="I77" i="2" s="1"/>
  <c r="G69" i="2"/>
  <c r="H69" i="2" s="1"/>
  <c r="I69" i="2" s="1"/>
  <c r="G61" i="2"/>
  <c r="H61" i="2" s="1"/>
  <c r="I61" i="2" s="1"/>
  <c r="G53" i="2"/>
  <c r="H53" i="2" s="1"/>
  <c r="I53" i="2" s="1"/>
  <c r="G45" i="2"/>
  <c r="H45" i="2" s="1"/>
  <c r="I45" i="2" s="1"/>
  <c r="G37" i="2"/>
  <c r="H37" i="2" s="1"/>
  <c r="I37" i="2" s="1"/>
  <c r="G29" i="2"/>
  <c r="H29" i="2" s="1"/>
  <c r="I29" i="2" s="1"/>
  <c r="F9" i="12"/>
  <c r="F17" i="12"/>
  <c r="F21" i="12"/>
  <c r="F25" i="12"/>
  <c r="F41" i="12"/>
  <c r="F45" i="12"/>
  <c r="F49" i="12"/>
  <c r="F53" i="12"/>
  <c r="F69" i="12"/>
  <c r="G11" i="12"/>
  <c r="G15" i="12"/>
  <c r="H15" i="12" s="1"/>
  <c r="I15" i="12" s="1"/>
  <c r="G19" i="12"/>
  <c r="G23" i="12"/>
  <c r="G27" i="12"/>
  <c r="H27" i="12" s="1"/>
  <c r="I27" i="12" s="1"/>
  <c r="G31" i="12"/>
  <c r="H31" i="12" s="1"/>
  <c r="I31" i="12" s="1"/>
  <c r="G35" i="12"/>
  <c r="H35" i="12" s="1"/>
  <c r="I35" i="12" s="1"/>
  <c r="G39" i="12"/>
  <c r="H39" i="12" s="1"/>
  <c r="I39" i="12" s="1"/>
  <c r="G43" i="12"/>
  <c r="H43" i="12" s="1"/>
  <c r="I43" i="12" s="1"/>
  <c r="G47" i="12"/>
  <c r="G51" i="12"/>
  <c r="G55" i="12"/>
  <c r="G59" i="12"/>
  <c r="H59" i="12" s="1"/>
  <c r="I59" i="12" s="1"/>
  <c r="G63" i="12"/>
  <c r="H63" i="12" s="1"/>
  <c r="I63" i="12" s="1"/>
  <c r="G67" i="12"/>
  <c r="F12" i="12"/>
  <c r="F24" i="12"/>
  <c r="F52" i="12"/>
  <c r="G22" i="12"/>
  <c r="G38" i="12"/>
  <c r="H38" i="12" s="1"/>
  <c r="I38" i="12" s="1"/>
  <c r="G50" i="12"/>
  <c r="G62" i="12"/>
  <c r="H62" i="12" s="1"/>
  <c r="I62" i="12" s="1"/>
  <c r="F10" i="12"/>
  <c r="F18" i="12"/>
  <c r="F22" i="12"/>
  <c r="F42" i="12"/>
  <c r="F46" i="12"/>
  <c r="F50" i="12"/>
  <c r="F54" i="12"/>
  <c r="F66" i="12"/>
  <c r="F70" i="12"/>
  <c r="F16" i="12"/>
  <c r="F40" i="12"/>
  <c r="F48" i="12"/>
  <c r="G18" i="12"/>
  <c r="G30" i="12"/>
  <c r="H30" i="12" s="1"/>
  <c r="I30" i="12" s="1"/>
  <c r="G42" i="12"/>
  <c r="G54" i="12"/>
  <c r="G66" i="12"/>
  <c r="F11" i="12"/>
  <c r="F19" i="12"/>
  <c r="F23" i="12"/>
  <c r="F47" i="12"/>
  <c r="F51" i="12"/>
  <c r="F55" i="12"/>
  <c r="F67" i="12"/>
  <c r="G9" i="12"/>
  <c r="G13" i="12"/>
  <c r="H13" i="12" s="1"/>
  <c r="I13" i="12" s="1"/>
  <c r="G17" i="12"/>
  <c r="H17" i="12" s="1"/>
  <c r="G21" i="12"/>
  <c r="H21" i="12" s="1"/>
  <c r="G25" i="12"/>
  <c r="H25" i="12" s="1"/>
  <c r="G29" i="12"/>
  <c r="H29" i="12" s="1"/>
  <c r="I29" i="12" s="1"/>
  <c r="G33" i="12"/>
  <c r="H33" i="12" s="1"/>
  <c r="I33" i="12" s="1"/>
  <c r="G37" i="12"/>
  <c r="H37" i="12" s="1"/>
  <c r="I37" i="12" s="1"/>
  <c r="G41" i="12"/>
  <c r="G45" i="12"/>
  <c r="G49" i="12"/>
  <c r="G53" i="12"/>
  <c r="G57" i="12"/>
  <c r="H57" i="12" s="1"/>
  <c r="I57" i="12" s="1"/>
  <c r="G61" i="12"/>
  <c r="H61" i="12" s="1"/>
  <c r="I61" i="12" s="1"/>
  <c r="G65" i="12"/>
  <c r="H65" i="12" s="1"/>
  <c r="I65" i="12" s="1"/>
  <c r="G69" i="12"/>
  <c r="F20" i="12"/>
  <c r="F68" i="12"/>
  <c r="G10" i="12"/>
  <c r="G14" i="12"/>
  <c r="H14" i="12" s="1"/>
  <c r="I14" i="12" s="1"/>
  <c r="G26" i="12"/>
  <c r="H26" i="12" s="1"/>
  <c r="I26" i="12" s="1"/>
  <c r="G34" i="12"/>
  <c r="H34" i="12" s="1"/>
  <c r="I34" i="12" s="1"/>
  <c r="G46" i="12"/>
  <c r="G58" i="12"/>
  <c r="H58" i="12" s="1"/>
  <c r="I58" i="12" s="1"/>
  <c r="G70" i="12"/>
  <c r="H70" i="12" s="1"/>
  <c r="G64" i="12"/>
  <c r="H64" i="12" s="1"/>
  <c r="I64" i="12" s="1"/>
  <c r="G68" i="12"/>
  <c r="G28" i="12"/>
  <c r="H28" i="12" s="1"/>
  <c r="I28" i="12" s="1"/>
  <c r="G32" i="12"/>
  <c r="H32" i="12" s="1"/>
  <c r="I32" i="12" s="1"/>
  <c r="G44" i="12"/>
  <c r="H44" i="12" s="1"/>
  <c r="I44" i="12" s="1"/>
  <c r="G52" i="12"/>
  <c r="G60" i="12"/>
  <c r="H60" i="12" s="1"/>
  <c r="I60" i="12" s="1"/>
  <c r="G12" i="12"/>
  <c r="G24" i="12"/>
  <c r="G36" i="12"/>
  <c r="H36" i="12" s="1"/>
  <c r="I36" i="12" s="1"/>
  <c r="G40" i="12"/>
  <c r="G48" i="12"/>
  <c r="H48" i="12" s="1"/>
  <c r="I48" i="12" s="1"/>
  <c r="G56" i="12"/>
  <c r="H56" i="12" s="1"/>
  <c r="I56" i="12" s="1"/>
  <c r="G16" i="12"/>
  <c r="G20" i="12"/>
  <c r="G8" i="12"/>
  <c r="J2" i="2"/>
  <c r="G10" i="2"/>
  <c r="H10" i="2" s="1"/>
  <c r="K2" i="12"/>
  <c r="B5" i="12" s="1"/>
  <c r="F8" i="12"/>
  <c r="H8" i="12" s="1"/>
  <c r="I8" i="12" s="1"/>
  <c r="H12" i="12" l="1"/>
  <c r="H41" i="12"/>
  <c r="H9" i="12"/>
  <c r="H66" i="12"/>
  <c r="H69" i="12"/>
  <c r="H16" i="12"/>
  <c r="H68" i="12"/>
  <c r="H50" i="12"/>
  <c r="I50" i="12" s="1"/>
  <c r="H67" i="12"/>
  <c r="H49" i="12"/>
  <c r="I49" i="12" s="1"/>
  <c r="H42" i="12"/>
  <c r="H52" i="12"/>
  <c r="I52" i="12" s="1"/>
  <c r="H18" i="12"/>
  <c r="H22" i="12"/>
  <c r="H51" i="12"/>
  <c r="I51" i="12" s="1"/>
  <c r="H19" i="12"/>
  <c r="H40" i="12"/>
  <c r="H54" i="12"/>
  <c r="H24" i="12"/>
  <c r="H45" i="12"/>
  <c r="I45" i="12" s="1"/>
  <c r="H53" i="12"/>
  <c r="H47" i="12"/>
  <c r="I47" i="12" s="1"/>
  <c r="H20" i="12"/>
  <c r="H46" i="12"/>
  <c r="I46" i="12" s="1"/>
  <c r="H10" i="12"/>
  <c r="H11" i="12"/>
  <c r="H55" i="12"/>
  <c r="H23" i="12"/>
  <c r="I10" i="2"/>
</calcChain>
</file>

<file path=xl/sharedStrings.xml><?xml version="1.0" encoding="utf-8"?>
<sst xmlns="http://schemas.openxmlformats.org/spreadsheetml/2006/main" count="733" uniqueCount="339">
  <si>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</si>
  <si>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</si>
  <si>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</si>
  <si>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</si>
  <si>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</si>
  <si>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</si>
  <si>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</si>
  <si>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</si>
  <si>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</si>
  <si>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2+B1</t>
  </si>
  <si>
    <t>Name</t>
  </si>
  <si>
    <t>H1Red</t>
  </si>
  <si>
    <t>H2Green</t>
  </si>
  <si>
    <t>H3Orange</t>
  </si>
  <si>
    <t>H4White</t>
  </si>
  <si>
    <t>Air</t>
  </si>
  <si>
    <t>1+DO1</t>
  </si>
  <si>
    <t>7+DO1</t>
  </si>
  <si>
    <t>Cy01</t>
  </si>
  <si>
    <t>Cy02</t>
  </si>
  <si>
    <t>Cy03</t>
  </si>
  <si>
    <t>TowerRed</t>
  </si>
  <si>
    <t>TowerYellow</t>
  </si>
  <si>
    <t>TowerGreen</t>
  </si>
  <si>
    <t>TowerBuzzer</t>
  </si>
  <si>
    <t>Ms1</t>
  </si>
  <si>
    <t>Ms2</t>
  </si>
  <si>
    <t>Ms3</t>
  </si>
  <si>
    <t>Ms4</t>
  </si>
  <si>
    <t>mm/rev</t>
  </si>
  <si>
    <t>Bit</t>
  </si>
  <si>
    <t>size</t>
  </si>
  <si>
    <t>base</t>
  </si>
  <si>
    <t>ID</t>
  </si>
  <si>
    <t>Abs</t>
  </si>
  <si>
    <t>Related</t>
  </si>
  <si>
    <t>ADS Offset</t>
  </si>
  <si>
    <t>Cylinder</t>
  </si>
  <si>
    <t>*</t>
  </si>
  <si>
    <t>Signal</t>
  </si>
  <si>
    <t>Signal anchor</t>
  </si>
  <si>
    <t>Cylinder sen a</t>
  </si>
  <si>
    <t>Cylinder sen b</t>
  </si>
  <si>
    <t>ADS Offset(Gen</t>
  </si>
  <si>
    <t>Cylinder anchor sen a</t>
  </si>
  <si>
    <t>Cylinder anchor sen b</t>
  </si>
  <si>
    <t>Signal index</t>
  </si>
  <si>
    <t>ADS Offset(Manual</t>
  </si>
  <si>
    <t>door1</t>
  </si>
  <si>
    <t>door2</t>
  </si>
  <si>
    <t>door3</t>
  </si>
  <si>
    <t>door4</t>
  </si>
  <si>
    <t>eStop</t>
  </si>
  <si>
    <t>eStop1</t>
  </si>
  <si>
    <t>eStop2</t>
  </si>
  <si>
    <t>doorAll</t>
  </si>
  <si>
    <t>servoSto</t>
  </si>
  <si>
    <t>safeComErr</t>
  </si>
  <si>
    <t>lightScreen</t>
  </si>
  <si>
    <t>Interface channel</t>
  </si>
  <si>
    <t>Ads</t>
  </si>
  <si>
    <t>Offset</t>
  </si>
  <si>
    <t>Base</t>
  </si>
  <si>
    <t>Cylinder act b</t>
  </si>
  <si>
    <t>safeAck</t>
  </si>
  <si>
    <t>safeRun</t>
  </si>
  <si>
    <t>airOff</t>
  </si>
  <si>
    <t>stoBypass</t>
  </si>
  <si>
    <t>doorUnlockAll</t>
  </si>
  <si>
    <t>Cylinder anchor act b</t>
  </si>
  <si>
    <t>AirChoke</t>
  </si>
  <si>
    <t>SfA01</t>
  </si>
  <si>
    <t>SfA02</t>
  </si>
  <si>
    <t>SfA03</t>
  </si>
  <si>
    <t>SpA01</t>
  </si>
  <si>
    <t>SpA02</t>
  </si>
  <si>
    <t>SpA03</t>
  </si>
  <si>
    <t>CyA01b</t>
  </si>
  <si>
    <t>CyA02b</t>
  </si>
  <si>
    <t>CyA03b</t>
  </si>
  <si>
    <t>8+DI1</t>
  </si>
  <si>
    <t>H2</t>
  </si>
  <si>
    <t>H1</t>
  </si>
  <si>
    <t>10+B1</t>
  </si>
  <si>
    <t>SfB1</t>
  </si>
  <si>
    <t>SfB2</t>
  </si>
  <si>
    <t>SpB1</t>
  </si>
  <si>
    <t>SpB2</t>
  </si>
  <si>
    <t>CyB1b</t>
  </si>
  <si>
    <t>CyB2b</t>
  </si>
  <si>
    <t>SIVirtual</t>
  </si>
  <si>
    <t>7+DI1</t>
  </si>
  <si>
    <t>ACy01a</t>
  </si>
  <si>
    <t>ACy02a</t>
  </si>
  <si>
    <t>ACy03a</t>
  </si>
  <si>
    <t>ACy01b</t>
  </si>
  <si>
    <t>O1</t>
  </si>
  <si>
    <t>O2</t>
  </si>
  <si>
    <t>O3</t>
  </si>
  <si>
    <t>O4</t>
  </si>
  <si>
    <t>ACy02b</t>
  </si>
  <si>
    <t>ACy03b</t>
  </si>
  <si>
    <t>ASp01</t>
  </si>
  <si>
    <t>ASp02</t>
  </si>
  <si>
    <t>ASp03</t>
  </si>
  <si>
    <t>ASp04</t>
  </si>
  <si>
    <t>Cylinder count</t>
  </si>
  <si>
    <t>Signal count</t>
  </si>
  <si>
    <t>SOVirtual</t>
  </si>
  <si>
    <t>ACy01</t>
  </si>
  <si>
    <t>ACy02</t>
  </si>
  <si>
    <t>ACy03</t>
  </si>
  <si>
    <t>8+DO1</t>
  </si>
  <si>
    <t>CyB1</t>
  </si>
  <si>
    <t>CyB2</t>
  </si>
  <si>
    <t>20+B1</t>
  </si>
  <si>
    <t>CSp1</t>
  </si>
  <si>
    <t>CCy01b</t>
  </si>
  <si>
    <t>CCy02a</t>
  </si>
  <si>
    <t>CCy02b</t>
  </si>
  <si>
    <t>20+DO1</t>
  </si>
  <si>
    <t>CCy1</t>
  </si>
  <si>
    <t>CCy2</t>
  </si>
  <si>
    <t>Ms5</t>
  </si>
  <si>
    <t>Ms6</t>
  </si>
  <si>
    <t>Ms7</t>
  </si>
  <si>
    <t>Conveyor</t>
  </si>
  <si>
    <t>Shift1</t>
  </si>
  <si>
    <t>Shift2</t>
  </si>
  <si>
    <t>Shift3</t>
  </si>
  <si>
    <t>Lift1</t>
  </si>
  <si>
    <t>Lift2</t>
  </si>
  <si>
    <t>Lift3</t>
  </si>
  <si>
    <t>AMs1</t>
  </si>
  <si>
    <t>AMs2</t>
  </si>
  <si>
    <t>MsB1</t>
  </si>
  <si>
    <t>MsB2</t>
  </si>
  <si>
    <t>MsB3</t>
  </si>
  <si>
    <t>Lifter1</t>
  </si>
  <si>
    <t>Lifter2</t>
  </si>
  <si>
    <t>CMs1</t>
  </si>
  <si>
    <t>CMs2</t>
  </si>
  <si>
    <t>Linear</t>
  </si>
  <si>
    <t>Rotator</t>
  </si>
  <si>
    <t>Swing</t>
  </si>
  <si>
    <t>Front</t>
  </si>
  <si>
    <t>constant</t>
  </si>
  <si>
    <t>Constant</t>
  </si>
  <si>
    <t>ACy04a</t>
  </si>
  <si>
    <t>ACy04b</t>
  </si>
  <si>
    <t>ACy04</t>
  </si>
  <si>
    <t>AxisName</t>
  </si>
  <si>
    <t>AxisID</t>
  </si>
  <si>
    <t>SubID</t>
  </si>
  <si>
    <t>Name'</t>
  </si>
  <si>
    <t>Hit</t>
  </si>
  <si>
    <t>止擋</t>
  </si>
  <si>
    <t>Release</t>
  </si>
  <si>
    <t>釋放</t>
  </si>
  <si>
    <t>Working</t>
  </si>
  <si>
    <t>工作</t>
  </si>
  <si>
    <t>快速</t>
  </si>
  <si>
    <t>Fast</t>
  </si>
  <si>
    <t>Slow</t>
  </si>
  <si>
    <t>慢速</t>
  </si>
  <si>
    <t>SWING_1</t>
  </si>
  <si>
    <t>SWING_2</t>
  </si>
  <si>
    <t>SWING_3</t>
  </si>
  <si>
    <t>SWING_4</t>
  </si>
  <si>
    <t>SWING_5</t>
  </si>
  <si>
    <t>SWING_6</t>
  </si>
  <si>
    <t>SWING_7</t>
  </si>
  <si>
    <t>SWING_8</t>
  </si>
  <si>
    <t>搖擺1</t>
  </si>
  <si>
    <t>搖擺2</t>
  </si>
  <si>
    <t>搖擺3</t>
  </si>
  <si>
    <t>搖擺4</t>
  </si>
  <si>
    <t>搖擺5</t>
  </si>
  <si>
    <t>搖擺6</t>
  </si>
  <si>
    <t>搖擺7</t>
  </si>
  <si>
    <t>搖擺8</t>
  </si>
  <si>
    <t>預備</t>
  </si>
  <si>
    <t>Ready</t>
  </si>
  <si>
    <t>FOV_1</t>
  </si>
  <si>
    <t>FOV_2</t>
  </si>
  <si>
    <t>FOV_3</t>
  </si>
  <si>
    <t>FOV_4</t>
  </si>
  <si>
    <t>FOV_5</t>
  </si>
  <si>
    <t>FOV_6</t>
  </si>
  <si>
    <t>FOV_7</t>
  </si>
  <si>
    <t>FOV_8</t>
  </si>
  <si>
    <t>焦點1</t>
  </si>
  <si>
    <t>焦點2</t>
  </si>
  <si>
    <t>焦點3</t>
  </si>
  <si>
    <t>焦點4</t>
  </si>
  <si>
    <t>焦點5</t>
  </si>
  <si>
    <t>焦點6</t>
  </si>
  <si>
    <t>焦點7</t>
  </si>
  <si>
    <t>焦點8</t>
  </si>
  <si>
    <t>In</t>
  </si>
  <si>
    <t>Out</t>
  </si>
  <si>
    <t>入料</t>
  </si>
  <si>
    <t>出料</t>
  </si>
  <si>
    <t>工作1</t>
  </si>
  <si>
    <t>工作2</t>
  </si>
  <si>
    <t>Work1</t>
  </si>
  <si>
    <t>Work2</t>
  </si>
  <si>
    <t>Mutual</t>
  </si>
  <si>
    <t>中間位</t>
  </si>
  <si>
    <t>deg</t>
  </si>
  <si>
    <t>ACy05</t>
  </si>
  <si>
    <t>Axis Count</t>
  </si>
  <si>
    <t>A載具夾持1</t>
  </si>
  <si>
    <t>A載具夾持2</t>
  </si>
  <si>
    <t>A載具夾持3</t>
  </si>
  <si>
    <t>電測PLUG</t>
  </si>
  <si>
    <t>連接器固定</t>
  </si>
  <si>
    <t>線材夾持</t>
  </si>
  <si>
    <t>B載具夾持1</t>
  </si>
  <si>
    <t>B載具夾持2</t>
  </si>
  <si>
    <t>C夾持</t>
  </si>
  <si>
    <t>C推桿</t>
  </si>
  <si>
    <t>夾爪開啟</t>
  </si>
  <si>
    <t>前視側邊定位</t>
  </si>
  <si>
    <t>HolderA1</t>
  </si>
  <si>
    <t>HolderA2</t>
  </si>
  <si>
    <t>HolderA3</t>
  </si>
  <si>
    <t>PLUG</t>
  </si>
  <si>
    <t>Connector holder</t>
  </si>
  <si>
    <t>Cable gripper</t>
  </si>
  <si>
    <t>HolderB1</t>
  </si>
  <si>
    <t>HolderB2</t>
  </si>
  <si>
    <t>HolderC</t>
  </si>
  <si>
    <t>PusherC</t>
  </si>
  <si>
    <t>Clamper</t>
  </si>
  <si>
    <t>Aligner</t>
  </si>
  <si>
    <t>Cylinder base</t>
  </si>
  <si>
    <t>Client</t>
  </si>
  <si>
    <t>按鈕(紅</t>
  </si>
  <si>
    <t>按鈕(綠</t>
  </si>
  <si>
    <t>按鈕(澄</t>
  </si>
  <si>
    <t>按鈕(白</t>
  </si>
  <si>
    <t>入力氣壓偵測</t>
  </si>
  <si>
    <t>光纖B1</t>
  </si>
  <si>
    <t>光纖B2</t>
  </si>
  <si>
    <t>氣缸B1(動</t>
  </si>
  <si>
    <t>氣缸B2(動</t>
  </si>
  <si>
    <t>氣缸A1(動</t>
  </si>
  <si>
    <t>氣缸A2(動</t>
  </si>
  <si>
    <t>氣缸A3(動</t>
  </si>
  <si>
    <t>氣缸C1(動</t>
  </si>
  <si>
    <t>氣缸C2(動</t>
  </si>
  <si>
    <t>電測01(動</t>
  </si>
  <si>
    <t>氣缸C2(原</t>
  </si>
  <si>
    <t>電測02(動</t>
  </si>
  <si>
    <t>電測03(動</t>
  </si>
  <si>
    <t>電測01(原</t>
  </si>
  <si>
    <t>電測02(原</t>
  </si>
  <si>
    <t>電測03(原</t>
  </si>
  <si>
    <t>電測04(原</t>
  </si>
  <si>
    <t>電測04(動</t>
  </si>
  <si>
    <t>近接B1</t>
  </si>
  <si>
    <t>近接B2</t>
  </si>
  <si>
    <t>光纖A1</t>
  </si>
  <si>
    <t>光纖A2</t>
  </si>
  <si>
    <t>光纖A3</t>
  </si>
  <si>
    <t>近接A1</t>
  </si>
  <si>
    <t>近接A2</t>
  </si>
  <si>
    <t>近接A3</t>
  </si>
  <si>
    <t>近接C</t>
  </si>
  <si>
    <t>舌片有無A</t>
  </si>
  <si>
    <t>舌片有無B</t>
  </si>
  <si>
    <t>舌片多膠A</t>
  </si>
  <si>
    <t>舌片多膠B</t>
  </si>
  <si>
    <t>導通耐壓OK/NG</t>
  </si>
  <si>
    <t>測試完成</t>
  </si>
  <si>
    <t>已連接</t>
  </si>
  <si>
    <t>雙手開關1</t>
  </si>
  <si>
    <t>雙手開關2</t>
  </si>
  <si>
    <t>急停1</t>
  </si>
  <si>
    <t>急停2</t>
  </si>
  <si>
    <t>伺服停止</t>
  </si>
  <si>
    <t>安全門開啟</t>
  </si>
  <si>
    <t>氣壓截斷</t>
  </si>
  <si>
    <t>光閘</t>
  </si>
  <si>
    <t>按鈕燈(紅</t>
  </si>
  <si>
    <t>塔燈(紅</t>
  </si>
  <si>
    <t>塔燈(蜂鳴器</t>
  </si>
  <si>
    <t>塔燈(黃</t>
  </si>
  <si>
    <t>塔燈(綠</t>
  </si>
  <si>
    <t>按鈕燈(綠</t>
  </si>
  <si>
    <t>按鈕燈(澄</t>
  </si>
  <si>
    <t>按鈕燈(白</t>
  </si>
  <si>
    <t>氣壓關閉</t>
  </si>
  <si>
    <t>門禁解鎖</t>
  </si>
  <si>
    <t>安全裝置除能</t>
  </si>
  <si>
    <t>C2B1A1</t>
  </si>
  <si>
    <t>CyB3</t>
  </si>
  <si>
    <t>CyB3a</t>
  </si>
  <si>
    <t>CyB3b</t>
  </si>
  <si>
    <t>SpB3</t>
  </si>
  <si>
    <t>SpB4</t>
  </si>
  <si>
    <t>氣缸B3(動</t>
  </si>
  <si>
    <t>氣缸B3(原</t>
  </si>
  <si>
    <t>近接有無A</t>
  </si>
  <si>
    <t>近接有無B</t>
  </si>
  <si>
    <t>結束</t>
  </si>
  <si>
    <t>LinearTransporter</t>
  </si>
  <si>
    <t>進料移載</t>
  </si>
  <si>
    <t>ConveyorMasterB</t>
  </si>
  <si>
    <t>InputStation</t>
  </si>
  <si>
    <t>LifterCellularB</t>
  </si>
  <si>
    <t>ConveyorMasterA</t>
  </si>
  <si>
    <t>LifterCellularA1</t>
  </si>
  <si>
    <t>LifterCellularA2</t>
  </si>
  <si>
    <t>LifterCellularA3</t>
  </si>
  <si>
    <t>ETTest</t>
  </si>
  <si>
    <t>FrontInspection</t>
  </si>
  <si>
    <t>AOIHandshaking</t>
  </si>
  <si>
    <t>NAME</t>
  </si>
  <si>
    <t>B輸送帶</t>
  </si>
  <si>
    <t>入料站</t>
  </si>
  <si>
    <t>A輸送帶</t>
  </si>
  <si>
    <t>輸送帶升降B</t>
  </si>
  <si>
    <t>輸送帶升降A1</t>
  </si>
  <si>
    <t>輸送帶升降A2</t>
  </si>
  <si>
    <t>輸送帶升降A3</t>
  </si>
  <si>
    <t>電測站</t>
  </si>
  <si>
    <t>前視</t>
  </si>
  <si>
    <t>交握</t>
  </si>
  <si>
    <t>預備點</t>
  </si>
  <si>
    <t>安全模組</t>
  </si>
  <si>
    <t>安全門1</t>
  </si>
  <si>
    <t>安全門2</t>
  </si>
  <si>
    <t>急停</t>
  </si>
  <si>
    <t>安全門3</t>
  </si>
  <si>
    <t>安全門4</t>
  </si>
  <si>
    <t>安全模組回應</t>
  </si>
  <si>
    <t>安全模組啟動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</si>
</sst>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17"/>
  <sheetViews>
    <sheetView topLeftCell="A4" zoomScaleNormal="100" workbookViewId="0">
      <selection activeCell="K88" sqref="K88"/>
    </sheetView>
  </sheetViews>
  <sheetFormatPr defaultRowHeight="15" x14ac:dyDescent="0.25"/>
  <cols>
    <col min="1" max="1" width="22.85546875" customWidth="1"/>
    <col min="2" max="2" width="16.5703125" customWidth="1"/>
    <col min="3" max="3" width="16.5703125" bestFit="1" customWidth="1"/>
    <col min="4" max="4" width="11.42578125" style="1" bestFit="1" customWidth="1"/>
    <col min="5" max="7" width="11.42578125" style="1" customWidth="1"/>
    <col min="8" max="8" width="13.7109375" bestFit="1" customWidth="1"/>
    <col min="9" max="9" width="13.85546875" bestFit="1" customWidth="1"/>
    <col min="10" max="10" width="18.7109375" bestFit="1" customWidth="1"/>
    <col min="11" max="11" width="15.85546875" bestFit="1" customWidth="1"/>
    <col min="12" max="12" width="12" bestFit="1" customWidth="1"/>
    <col min="13" max="13" width="5.42578125" bestFit="1" customWidth="1"/>
    <col min="14" max="14" width="8.42578125" bestFit="1" customWidth="1"/>
    <col min="15" max="15" width="15.140625" bestFit="1" customWidth="1"/>
    <col min="16" max="16" width="13.85546875" customWidth="1"/>
    <col min="17" max="17" width="19" customWidth="1"/>
    <col min="18" max="18" width="19.140625" customWidth="1"/>
    <col min="19" max="19" width="7.85546875" bestFit="1" customWidth="1"/>
    <col min="20" max="20" width="12.7109375" bestFit="1" customWidth="1"/>
  </cols>
  <sheetData>
    <row r="1" spans="1:21" x14ac:dyDescent="0.25">
      <c r="B1" t="s">
        <v>296</v>
      </c>
    </row>
    <row r="2" spans="1:21" x14ac:dyDescent="0.25">
      <c r="A2" t="s">
        <v>0</v>
      </c>
      <c r="B2">
        <v>1</v>
      </c>
      <c r="J2">
        <f>K10-B6</f>
        <v>1821</v>
      </c>
    </row>
    <row r="3" spans="1:21" x14ac:dyDescent="0.25">
      <c r="A3" t="s">
        <v>44</v>
      </c>
      <c r="B3">
        <v>533076</v>
      </c>
      <c r="H3">
        <f>QUOTIENT(F10,65535)</f>
        <v>0</v>
      </c>
    </row>
    <row r="4" spans="1:21" x14ac:dyDescent="0.25">
      <c r="A4" t="s">
        <v>45</v>
      </c>
      <c r="B4">
        <v>533080</v>
      </c>
    </row>
    <row r="5" spans="1:21" x14ac:dyDescent="0.25">
      <c r="A5" t="s">
        <v>40</v>
      </c>
      <c r="B5">
        <v>534811</v>
      </c>
    </row>
    <row r="6" spans="1:21" x14ac:dyDescent="0.25">
      <c r="A6" t="s">
        <v>62</v>
      </c>
      <c r="B6">
        <f>MIN(L:L)</f>
        <v>532990</v>
      </c>
      <c r="F6" s="1" t="s">
        <v>59</v>
      </c>
      <c r="J6" t="s">
        <v>60</v>
      </c>
    </row>
    <row r="7" spans="1:21" x14ac:dyDescent="0.25">
      <c r="A7" t="s">
        <v>236</v>
      </c>
      <c r="B7">
        <f>MIN(B3:B4)</f>
        <v>533076</v>
      </c>
    </row>
    <row r="8" spans="1:21" x14ac:dyDescent="0.25">
      <c r="A8" t="s">
        <v>107</v>
      </c>
      <c r="B8">
        <f>COUNTIF(S:S,"*")</f>
        <v>26</v>
      </c>
    </row>
    <row r="9" spans="1:21" x14ac:dyDescent="0.25">
      <c r="A9" t="s">
        <v>1</v>
      </c>
      <c r="B9" t="s">
        <v>7</v>
      </c>
      <c r="C9" t="s">
        <v>2</v>
      </c>
      <c r="D9" s="1" t="s">
        <v>10</v>
      </c>
      <c r="E9" s="1" t="s">
        <v>237</v>
      </c>
      <c r="F9" s="1" t="s">
        <v>61</v>
      </c>
      <c r="G9" s="1" t="s">
        <v>30</v>
      </c>
      <c r="H9" t="s">
        <v>5</v>
      </c>
      <c r="I9" t="s">
        <v>6</v>
      </c>
      <c r="J9" t="s">
        <v>47</v>
      </c>
      <c r="K9" t="s">
        <v>43</v>
      </c>
      <c r="L9" t="s">
        <v>36</v>
      </c>
      <c r="M9" t="s">
        <v>30</v>
      </c>
      <c r="N9" t="s">
        <v>3</v>
      </c>
      <c r="O9" t="s">
        <v>4</v>
      </c>
      <c r="P9" t="s">
        <v>37</v>
      </c>
      <c r="Q9" t="s">
        <v>41</v>
      </c>
      <c r="R9" t="s">
        <v>42</v>
      </c>
      <c r="S9" t="s">
        <v>39</v>
      </c>
      <c r="T9" t="s">
        <v>46</v>
      </c>
      <c r="U9" t="s">
        <v>147</v>
      </c>
    </row>
    <row r="10" spans="1:21" x14ac:dyDescent="0.25">
      <c r="A10">
        <v>0</v>
      </c>
      <c r="B10" s="2" t="s">
        <v>8</v>
      </c>
      <c r="C10">
        <v>1</v>
      </c>
      <c r="D10" s="1" t="s">
        <v>11</v>
      </c>
      <c r="E10" s="1">
        <f>IF(P10="",$B$2,$B$2)</f>
        <v>1</v>
      </c>
      <c r="F10" s="1">
        <f>IF(L10&lt;&gt;"",FLOOR((L10-MIN(L:L))/2,1),"")</f>
        <v>910</v>
      </c>
      <c r="G10" s="1">
        <f>IF(MOD(L10-$B$6,2)=1,8+M10,M10)</f>
        <v>8</v>
      </c>
      <c r="H10" t="str">
        <f>DEC2HEX(E10*HEX2DEC(1000000) +G10*HEX2DEC(10000) +F10)</f>
        <v>108038E</v>
      </c>
      <c r="I10">
        <f>HEX2DEC(H10)</f>
        <v>17302414</v>
      </c>
      <c r="K10">
        <f>IF(Q10&lt;&gt;"",Q10*116+$B$3,IF(R10&lt;&gt;"",R10*116+$B$3,IF(T10&lt;&gt;"",T10*68+$B$5,"")))</f>
        <v>534811</v>
      </c>
      <c r="L10">
        <f>IF(AND(J10&lt;&gt;"",D10&lt;&gt;""),J10,K10)</f>
        <v>534811</v>
      </c>
      <c r="O10" t="s">
        <v>238</v>
      </c>
      <c r="S10" t="s">
        <v>38</v>
      </c>
      <c r="T10">
        <v>0</v>
      </c>
      <c r="U10" t="str">
        <f>IF(S10="*",D10&amp;" : INT := "&amp;(T10+1)&amp;";","")</f>
        <v>H1Red : INT := 1;</v>
      </c>
    </row>
    <row r="11" spans="1:21" x14ac:dyDescent="0.25">
      <c r="A11">
        <v>1</v>
      </c>
      <c r="B11" s="2" t="s">
        <v>8</v>
      </c>
      <c r="C11">
        <v>2</v>
      </c>
      <c r="D11" s="1" t="s">
        <v>12</v>
      </c>
      <c r="E11" s="1">
        <f>IF(P11="",$B$2,$B$2)</f>
        <v>1</v>
      </c>
      <c r="F11" s="1">
        <f t="shared" ref="F11:F74" si="0">IF(L11&lt;&gt;"",FLOOR((L11-MIN(L:L))/2,1),"")</f>
        <v>944</v>
      </c>
      <c r="G11" s="1">
        <f t="shared" ref="G11:G74" si="1">IF(MOD(L11-$B$6,2)=1,8+M11,M11)</f>
        <v>8</v>
      </c>
      <c r="H11" t="str">
        <f t="shared" ref="H11:H74" si="2">DEC2HEX(E11*HEX2DEC(1000000) +G11*HEX2DEC(10000) +F11)</f>
        <v>10803B0</v>
      </c>
      <c r="I11">
        <f t="shared" ref="I11:I74" si="3">HEX2DEC(H11)</f>
        <v>17302448</v>
      </c>
      <c r="K11">
        <f t="shared" ref="K11:K14" si="4">IF(Q11&lt;&gt;"",Q11*116+$B$3,IF(R11&lt;&gt;"",R11*116+$B$3,IF(T11&lt;&gt;"",T11*68+$B$5,"")))</f>
        <v>534879</v>
      </c>
      <c r="L11">
        <f t="shared" ref="L11:L74" si="5">IF(AND(J11&lt;&gt;"",D11&lt;&gt;""),J11,K11)</f>
        <v>534879</v>
      </c>
      <c r="O11" t="s">
        <v>239</v>
      </c>
      <c r="S11" t="s">
        <v>38</v>
      </c>
      <c r="T11">
        <v>1</v>
      </c>
      <c r="U11" t="str">
        <f>IF(S11="*",D11&amp;" : INT := "&amp;(T11+1)&amp;";","")</f>
        <v>H2Green : INT := 2;</v>
      </c>
    </row>
    <row r="12" spans="1:21" x14ac:dyDescent="0.25">
      <c r="A12">
        <v>2</v>
      </c>
      <c r="B12" s="2" t="s">
        <v>8</v>
      </c>
      <c r="C12">
        <v>3</v>
      </c>
      <c r="D12" s="1" t="s">
        <v>13</v>
      </c>
      <c r="E12" s="1">
        <f>IF(P12="",$B$2,$B$2)</f>
        <v>1</v>
      </c>
      <c r="F12" s="1">
        <f t="shared" si="0"/>
        <v>978</v>
      </c>
      <c r="G12" s="1">
        <f t="shared" si="1"/>
        <v>8</v>
      </c>
      <c r="H12" t="str">
        <f t="shared" si="2"/>
        <v>10803D2</v>
      </c>
      <c r="I12">
        <f t="shared" si="3"/>
        <v>17302482</v>
      </c>
      <c r="K12">
        <f t="shared" si="4"/>
        <v>534947</v>
      </c>
      <c r="L12">
        <f t="shared" si="5"/>
        <v>534947</v>
      </c>
      <c r="O12" t="s">
        <v>240</v>
      </c>
      <c r="S12" t="s">
        <v>38</v>
      </c>
      <c r="T12">
        <v>2</v>
      </c>
      <c r="U12" t="str">
        <f>IF(S12="*",D12&amp;" : INT := "&amp;(T12+1)&amp;";","")</f>
        <v>H3Orange : INT := 3;</v>
      </c>
    </row>
    <row r="13" spans="1:21" x14ac:dyDescent="0.25">
      <c r="A13">
        <v>3</v>
      </c>
      <c r="B13" s="2" t="s">
        <v>8</v>
      </c>
      <c r="C13">
        <v>4</v>
      </c>
      <c r="D13" s="1" t="s">
        <v>14</v>
      </c>
      <c r="E13" s="1">
        <f>IF(P13="",$B$2,$B$2)</f>
        <v>1</v>
      </c>
      <c r="F13" s="1">
        <f t="shared" si="0"/>
        <v>1012</v>
      </c>
      <c r="G13" s="1">
        <f t="shared" si="1"/>
        <v>8</v>
      </c>
      <c r="H13" t="str">
        <f t="shared" si="2"/>
        <v>10803F4</v>
      </c>
      <c r="I13">
        <f t="shared" si="3"/>
        <v>17302516</v>
      </c>
      <c r="K13">
        <f t="shared" si="4"/>
        <v>535015</v>
      </c>
      <c r="L13">
        <f t="shared" si="5"/>
        <v>535015</v>
      </c>
      <c r="O13" t="s">
        <v>241</v>
      </c>
      <c r="S13" t="s">
        <v>38</v>
      </c>
      <c r="T13">
        <v>3</v>
      </c>
      <c r="U13" t="str">
        <f>IF(S13="*",D13&amp;" : INT := "&amp;(T13+1)&amp;";","")</f>
        <v>H4White : INT := 4;</v>
      </c>
    </row>
    <row r="14" spans="1:21" x14ac:dyDescent="0.25">
      <c r="A14">
        <v>4</v>
      </c>
      <c r="B14" s="2" t="s">
        <v>8</v>
      </c>
      <c r="C14">
        <v>5</v>
      </c>
      <c r="D14" s="1" t="s">
        <v>15</v>
      </c>
      <c r="E14" s="1">
        <f>IF(P14="",$B$2,$B$2)</f>
        <v>1</v>
      </c>
      <c r="F14" s="1">
        <f t="shared" si="0"/>
        <v>1046</v>
      </c>
      <c r="G14" s="1">
        <f t="shared" si="1"/>
        <v>8</v>
      </c>
      <c r="H14" t="str">
        <f t="shared" si="2"/>
        <v>1080416</v>
      </c>
      <c r="I14">
        <f t="shared" si="3"/>
        <v>17302550</v>
      </c>
      <c r="K14">
        <f t="shared" si="4"/>
        <v>535083</v>
      </c>
      <c r="L14">
        <f t="shared" si="5"/>
        <v>535083</v>
      </c>
      <c r="O14" t="s">
        <v>242</v>
      </c>
      <c r="S14" t="s">
        <v>38</v>
      </c>
      <c r="T14">
        <v>4</v>
      </c>
      <c r="U14" t="str">
        <f>IF(S14="*",D14&amp;" : INT := "&amp;(T14+1)&amp;";","")</f>
        <v>Air : INT := 5;</v>
      </c>
    </row>
    <row r="15" spans="1:21" hidden="1" x14ac:dyDescent="0.25">
      <c r="A15">
        <v>5</v>
      </c>
      <c r="B15" s="2" t="s">
        <v>8</v>
      </c>
      <c r="C15">
        <v>6</v>
      </c>
      <c r="E15" s="1">
        <f>IF(P15="",$B$2,$B$2)</f>
        <v>1</v>
      </c>
      <c r="F15" s="1" t="str">
        <f t="shared" si="0"/>
        <v/>
      </c>
      <c r="G15" s="1" t="e">
        <f t="shared" si="1"/>
        <v>#VALUE!</v>
      </c>
      <c r="H15" t="e">
        <f t="shared" si="2"/>
        <v>#VALUE!</v>
      </c>
      <c r="I15" t="e">
        <f t="shared" si="3"/>
        <v>#VALUE!</v>
      </c>
      <c r="K15" t="str">
        <f t="shared" ref="K11:K74" si="6">IF(Q15&lt;&gt;"",Q15*116+$B$3,IF(R15&lt;&gt;"",R15*116+$B$3,IF(T15&lt;&gt;"",T15*68+$B$5,"")))</f>
        <v/>
      </c>
      <c r="L15" t="str">
        <f t="shared" si="5"/>
        <v/>
      </c>
      <c r="U15" t="str">
        <f>IF(S15="*",D15&amp;" : INT := "&amp;(T15+1)&amp;";","")</f>
        <v/>
      </c>
    </row>
    <row r="16" spans="1:21" hidden="1" x14ac:dyDescent="0.25">
      <c r="A16">
        <v>6</v>
      </c>
      <c r="B16" s="2" t="s">
        <v>8</v>
      </c>
      <c r="C16">
        <v>7</v>
      </c>
      <c r="E16" s="1">
        <f>IF(P16="",$B$2,$B$2)</f>
        <v>1</v>
      </c>
      <c r="F16" s="1" t="str">
        <f t="shared" si="0"/>
        <v/>
      </c>
      <c r="G16" s="1" t="e">
        <f t="shared" si="1"/>
        <v>#VALUE!</v>
      </c>
      <c r="H16" t="e">
        <f t="shared" si="2"/>
        <v>#VALUE!</v>
      </c>
      <c r="I16" t="e">
        <f t="shared" si="3"/>
        <v>#VALUE!</v>
      </c>
      <c r="K16" t="str">
        <f t="shared" si="6"/>
        <v/>
      </c>
      <c r="L16" t="str">
        <f t="shared" si="5"/>
        <v/>
      </c>
      <c r="U16" t="str">
        <f>IF(S16="*",D16&amp;" : INT := "&amp;(T16+1)&amp;";","")</f>
        <v/>
      </c>
    </row>
    <row r="17" spans="1:21" hidden="1" x14ac:dyDescent="0.25">
      <c r="A17">
        <v>7</v>
      </c>
      <c r="B17" s="2" t="s">
        <v>8</v>
      </c>
      <c r="C17">
        <v>8</v>
      </c>
      <c r="E17" s="1">
        <f>IF(P17="",$B$2,$B$2)</f>
        <v>1</v>
      </c>
      <c r="F17" s="1" t="str">
        <f t="shared" si="0"/>
        <v/>
      </c>
      <c r="G17" s="1" t="e">
        <f t="shared" si="1"/>
        <v>#VALUE!</v>
      </c>
      <c r="H17" t="e">
        <f t="shared" si="2"/>
        <v>#VALUE!</v>
      </c>
      <c r="I17" t="e">
        <f t="shared" si="3"/>
        <v>#VALUE!</v>
      </c>
      <c r="K17" t="str">
        <f t="shared" si="6"/>
        <v/>
      </c>
      <c r="L17" t="str">
        <f t="shared" si="5"/>
        <v/>
      </c>
      <c r="U17" t="str">
        <f>IF(S17="*",D17&amp;" : INT := "&amp;(T17+1)&amp;";","")</f>
        <v/>
      </c>
    </row>
    <row r="18" spans="1:21" hidden="1" x14ac:dyDescent="0.25">
      <c r="A18">
        <v>8</v>
      </c>
      <c r="B18" s="2" t="s">
        <v>8</v>
      </c>
      <c r="C18">
        <v>9</v>
      </c>
      <c r="E18" s="1">
        <f>IF(P18="",$B$2,$B$2)</f>
        <v>1</v>
      </c>
      <c r="F18" s="1" t="str">
        <f t="shared" si="0"/>
        <v/>
      </c>
      <c r="G18" s="1" t="e">
        <f t="shared" si="1"/>
        <v>#VALUE!</v>
      </c>
      <c r="H18" t="e">
        <f t="shared" si="2"/>
        <v>#VALUE!</v>
      </c>
      <c r="I18" t="e">
        <f t="shared" si="3"/>
        <v>#VALUE!</v>
      </c>
      <c r="K18" t="str">
        <f t="shared" si="6"/>
        <v/>
      </c>
      <c r="L18" t="str">
        <f t="shared" si="5"/>
        <v/>
      </c>
      <c r="U18" t="str">
        <f>IF(S18="*",D18&amp;" : INT := "&amp;(T18+1)&amp;";","")</f>
        <v/>
      </c>
    </row>
    <row r="19" spans="1:21" hidden="1" x14ac:dyDescent="0.25">
      <c r="A19">
        <v>9</v>
      </c>
      <c r="B19" s="2" t="s">
        <v>8</v>
      </c>
      <c r="C19">
        <v>10</v>
      </c>
      <c r="E19" s="1">
        <f>IF(P19="",$B$2,$B$2)</f>
        <v>1</v>
      </c>
      <c r="F19" s="1" t="str">
        <f t="shared" si="0"/>
        <v/>
      </c>
      <c r="G19" s="1" t="e">
        <f t="shared" si="1"/>
        <v>#VALUE!</v>
      </c>
      <c r="H19" t="e">
        <f t="shared" si="2"/>
        <v>#VALUE!</v>
      </c>
      <c r="I19" t="e">
        <f t="shared" si="3"/>
        <v>#VALUE!</v>
      </c>
      <c r="K19" t="str">
        <f t="shared" si="6"/>
        <v/>
      </c>
      <c r="L19" t="str">
        <f t="shared" si="5"/>
        <v/>
      </c>
      <c r="U19" t="str">
        <f>IF(S19="*",D19&amp;" : INT := "&amp;(T19+1)&amp;";","")</f>
        <v/>
      </c>
    </row>
    <row r="20" spans="1:21" hidden="1" x14ac:dyDescent="0.25">
      <c r="A20">
        <v>10</v>
      </c>
      <c r="B20" s="2" t="s">
        <v>8</v>
      </c>
      <c r="C20">
        <v>11</v>
      </c>
      <c r="E20" s="1">
        <f>IF(P20="",$B$2,$B$2)</f>
        <v>1</v>
      </c>
      <c r="F20" s="1" t="str">
        <f t="shared" si="0"/>
        <v/>
      </c>
      <c r="G20" s="1" t="e">
        <f t="shared" si="1"/>
        <v>#VALUE!</v>
      </c>
      <c r="H20" t="e">
        <f t="shared" si="2"/>
        <v>#VALUE!</v>
      </c>
      <c r="I20" t="e">
        <f t="shared" si="3"/>
        <v>#VALUE!</v>
      </c>
      <c r="K20" t="str">
        <f t="shared" si="6"/>
        <v/>
      </c>
      <c r="L20" t="str">
        <f t="shared" si="5"/>
        <v/>
      </c>
      <c r="U20" t="str">
        <f>IF(S20="*",D20&amp;" : INT := "&amp;(T20+1)&amp;";","")</f>
        <v/>
      </c>
    </row>
    <row r="21" spans="1:21" hidden="1" x14ac:dyDescent="0.25">
      <c r="A21">
        <v>11</v>
      </c>
      <c r="B21" s="2" t="s">
        <v>8</v>
      </c>
      <c r="C21">
        <v>12</v>
      </c>
      <c r="E21" s="1">
        <f>IF(P21="",$B$2,$B$2)</f>
        <v>1</v>
      </c>
      <c r="F21" s="1" t="str">
        <f t="shared" si="0"/>
        <v/>
      </c>
      <c r="G21" s="1" t="e">
        <f t="shared" si="1"/>
        <v>#VALUE!</v>
      </c>
      <c r="H21" t="e">
        <f t="shared" si="2"/>
        <v>#VALUE!</v>
      </c>
      <c r="I21" t="e">
        <f t="shared" si="3"/>
        <v>#VALUE!</v>
      </c>
      <c r="K21" t="str">
        <f t="shared" si="6"/>
        <v/>
      </c>
      <c r="L21" t="str">
        <f t="shared" si="5"/>
        <v/>
      </c>
      <c r="U21" t="str">
        <f>IF(S21="*",D21&amp;" : INT := "&amp;(T21+1)&amp;";","")</f>
        <v/>
      </c>
    </row>
    <row r="22" spans="1:21" hidden="1" x14ac:dyDescent="0.25">
      <c r="A22">
        <v>12</v>
      </c>
      <c r="B22" s="2" t="s">
        <v>8</v>
      </c>
      <c r="C22">
        <v>13</v>
      </c>
      <c r="E22" s="1">
        <f>IF(P22="",$B$2,$B$2)</f>
        <v>1</v>
      </c>
      <c r="F22" s="1" t="str">
        <f t="shared" si="0"/>
        <v/>
      </c>
      <c r="G22" s="1" t="e">
        <f t="shared" si="1"/>
        <v>#VALUE!</v>
      </c>
      <c r="H22" t="e">
        <f t="shared" si="2"/>
        <v>#VALUE!</v>
      </c>
      <c r="I22" t="e">
        <f t="shared" si="3"/>
        <v>#VALUE!</v>
      </c>
      <c r="K22" t="str">
        <f t="shared" si="6"/>
        <v/>
      </c>
      <c r="L22" t="str">
        <f t="shared" si="5"/>
        <v/>
      </c>
      <c r="U22" t="str">
        <f>IF(S22="*",D22&amp;" : INT := "&amp;(T22+1)&amp;";","")</f>
        <v/>
      </c>
    </row>
    <row r="23" spans="1:21" hidden="1" x14ac:dyDescent="0.25">
      <c r="A23">
        <v>13</v>
      </c>
      <c r="B23" s="2" t="s">
        <v>8</v>
      </c>
      <c r="C23">
        <v>14</v>
      </c>
      <c r="E23" s="1">
        <f>IF(P23="",$B$2,$B$2)</f>
        <v>1</v>
      </c>
      <c r="F23" s="1" t="str">
        <f t="shared" si="0"/>
        <v/>
      </c>
      <c r="G23" s="1" t="e">
        <f t="shared" si="1"/>
        <v>#VALUE!</v>
      </c>
      <c r="H23" t="e">
        <f t="shared" si="2"/>
        <v>#VALUE!</v>
      </c>
      <c r="I23" t="e">
        <f t="shared" si="3"/>
        <v>#VALUE!</v>
      </c>
      <c r="K23" t="str">
        <f t="shared" si="6"/>
        <v/>
      </c>
      <c r="L23" t="str">
        <f t="shared" si="5"/>
        <v/>
      </c>
      <c r="U23" t="str">
        <f>IF(S23="*",D23&amp;" : INT := "&amp;(T23+1)&amp;";","")</f>
        <v/>
      </c>
    </row>
    <row r="24" spans="1:21" hidden="1" x14ac:dyDescent="0.25">
      <c r="A24">
        <v>14</v>
      </c>
      <c r="B24" s="2" t="s">
        <v>8</v>
      </c>
      <c r="C24">
        <v>15</v>
      </c>
      <c r="E24" s="1">
        <f>IF(P24="",$B$2,$B$2)</f>
        <v>1</v>
      </c>
      <c r="F24" s="1" t="str">
        <f t="shared" si="0"/>
        <v/>
      </c>
      <c r="G24" s="1" t="e">
        <f t="shared" si="1"/>
        <v>#VALUE!</v>
      </c>
      <c r="H24" t="e">
        <f t="shared" si="2"/>
        <v>#VALUE!</v>
      </c>
      <c r="I24" t="e">
        <f t="shared" si="3"/>
        <v>#VALUE!</v>
      </c>
      <c r="K24" t="str">
        <f t="shared" si="6"/>
        <v/>
      </c>
      <c r="L24" t="str">
        <f t="shared" si="5"/>
        <v/>
      </c>
      <c r="M24">
        <v>0</v>
      </c>
      <c r="U24" t="str">
        <f>IF(S24="*",D24&amp;" : INT := "&amp;(T24+1)&amp;";","")</f>
        <v/>
      </c>
    </row>
    <row r="25" spans="1:21" hidden="1" x14ac:dyDescent="0.25">
      <c r="A25">
        <v>15</v>
      </c>
      <c r="B25" s="2" t="s">
        <v>8</v>
      </c>
      <c r="C25">
        <v>16</v>
      </c>
      <c r="E25" s="1">
        <f>IF(P25="",$B$2,$B$2)</f>
        <v>1</v>
      </c>
      <c r="F25" s="1" t="str">
        <f t="shared" si="0"/>
        <v/>
      </c>
      <c r="G25" s="1" t="e">
        <f t="shared" si="1"/>
        <v>#VALUE!</v>
      </c>
      <c r="H25" t="e">
        <f t="shared" si="2"/>
        <v>#VALUE!</v>
      </c>
      <c r="I25" t="e">
        <f t="shared" si="3"/>
        <v>#VALUE!</v>
      </c>
      <c r="K25" t="str">
        <f t="shared" si="6"/>
        <v/>
      </c>
      <c r="L25" t="str">
        <f t="shared" si="5"/>
        <v/>
      </c>
      <c r="U25" t="str">
        <f>IF(S25="*",D25&amp;" : INT := "&amp;(T25+1)&amp;";","")</f>
        <v/>
      </c>
    </row>
    <row r="26" spans="1:21" x14ac:dyDescent="0.25">
      <c r="A26">
        <v>16</v>
      </c>
      <c r="B26" s="4" t="s">
        <v>83</v>
      </c>
      <c r="C26">
        <v>1</v>
      </c>
      <c r="D26" s="1" t="s">
        <v>84</v>
      </c>
      <c r="E26" s="1">
        <f>IF(P26="",$B$2,$B$2)</f>
        <v>1</v>
      </c>
      <c r="F26" s="1">
        <f t="shared" si="0"/>
        <v>1420</v>
      </c>
      <c r="G26" s="1">
        <f t="shared" si="1"/>
        <v>8</v>
      </c>
      <c r="H26" t="str">
        <f t="shared" si="2"/>
        <v>108058C</v>
      </c>
      <c r="I26">
        <f t="shared" si="3"/>
        <v>17302924</v>
      </c>
      <c r="K26">
        <f t="shared" si="6"/>
        <v>535831</v>
      </c>
      <c r="L26">
        <f t="shared" si="5"/>
        <v>535831</v>
      </c>
      <c r="O26" t="s">
        <v>243</v>
      </c>
      <c r="S26" t="s">
        <v>38</v>
      </c>
      <c r="T26">
        <v>15</v>
      </c>
      <c r="U26" t="str">
        <f>IF(S26="*",D26&amp;" : INT := "&amp;(T26+1)&amp;";","")</f>
        <v>SfB1 : INT := 16;</v>
      </c>
    </row>
    <row r="27" spans="1:21" x14ac:dyDescent="0.25">
      <c r="A27">
        <v>17</v>
      </c>
      <c r="B27" s="4" t="s">
        <v>83</v>
      </c>
      <c r="C27">
        <v>2</v>
      </c>
      <c r="D27" s="1" t="s">
        <v>85</v>
      </c>
      <c r="E27" s="1">
        <f>IF(P27="",$B$2,$B$2)</f>
        <v>1</v>
      </c>
      <c r="F27" s="1">
        <f t="shared" si="0"/>
        <v>1454</v>
      </c>
      <c r="G27" s="1">
        <f t="shared" si="1"/>
        <v>8</v>
      </c>
      <c r="H27" t="str">
        <f t="shared" si="2"/>
        <v>10805AE</v>
      </c>
      <c r="I27">
        <f t="shared" si="3"/>
        <v>17302958</v>
      </c>
      <c r="K27">
        <f t="shared" si="6"/>
        <v>535899</v>
      </c>
      <c r="L27">
        <f t="shared" si="5"/>
        <v>535899</v>
      </c>
      <c r="O27" t="s">
        <v>244</v>
      </c>
      <c r="S27" t="s">
        <v>38</v>
      </c>
      <c r="T27">
        <v>16</v>
      </c>
      <c r="U27" t="str">
        <f>IF(S27="*",D27&amp;" : INT := "&amp;(T27+1)&amp;";","")</f>
        <v>SfB2 : INT := 17;</v>
      </c>
    </row>
    <row r="28" spans="1:21" hidden="1" x14ac:dyDescent="0.25">
      <c r="A28">
        <v>18</v>
      </c>
      <c r="B28" s="4" t="s">
        <v>83</v>
      </c>
      <c r="C28">
        <v>3</v>
      </c>
      <c r="E28" s="1">
        <f>IF(P28="",$B$2,$B$2)</f>
        <v>1</v>
      </c>
      <c r="F28" s="1" t="str">
        <f t="shared" si="0"/>
        <v/>
      </c>
      <c r="G28" s="1" t="e">
        <f t="shared" si="1"/>
        <v>#VALUE!</v>
      </c>
      <c r="H28" t="e">
        <f t="shared" si="2"/>
        <v>#VALUE!</v>
      </c>
      <c r="I28" t="e">
        <f t="shared" si="3"/>
        <v>#VALUE!</v>
      </c>
      <c r="K28" t="str">
        <f t="shared" si="6"/>
        <v/>
      </c>
      <c r="L28" t="str">
        <f t="shared" si="5"/>
        <v/>
      </c>
      <c r="U28" t="str">
        <f>IF(S28="*",D28&amp;" : INT := "&amp;(T28+1)&amp;";","")</f>
        <v/>
      </c>
    </row>
    <row r="29" spans="1:21" hidden="1" x14ac:dyDescent="0.25">
      <c r="A29">
        <v>19</v>
      </c>
      <c r="B29" s="4" t="s">
        <v>83</v>
      </c>
      <c r="C29">
        <v>4</v>
      </c>
      <c r="E29" s="1">
        <f>IF(P29="",$B$2,$B$2)</f>
        <v>1</v>
      </c>
      <c r="F29" s="1" t="str">
        <f t="shared" si="0"/>
        <v/>
      </c>
      <c r="G29" s="1" t="e">
        <f t="shared" si="1"/>
        <v>#VALUE!</v>
      </c>
      <c r="H29" t="e">
        <f t="shared" si="2"/>
        <v>#VALUE!</v>
      </c>
      <c r="I29" t="e">
        <f t="shared" si="3"/>
        <v>#VALUE!</v>
      </c>
      <c r="K29" t="str">
        <f t="shared" si="6"/>
        <v/>
      </c>
      <c r="L29" t="str">
        <f t="shared" si="5"/>
        <v/>
      </c>
      <c r="U29" t="str">
        <f>IF(S29="*",D29&amp;" : INT := "&amp;(T29+1)&amp;";","")</f>
        <v/>
      </c>
    </row>
    <row r="30" spans="1:21" hidden="1" x14ac:dyDescent="0.25">
      <c r="A30">
        <v>20</v>
      </c>
      <c r="B30" s="4" t="s">
        <v>83</v>
      </c>
      <c r="C30">
        <v>5</v>
      </c>
      <c r="E30" s="1">
        <f>IF(P30="",$B$2,$B$2)</f>
        <v>1</v>
      </c>
      <c r="F30" s="1" t="str">
        <f t="shared" si="0"/>
        <v/>
      </c>
      <c r="G30" s="1" t="e">
        <f t="shared" si="1"/>
        <v>#VALUE!</v>
      </c>
      <c r="H30" t="e">
        <f t="shared" si="2"/>
        <v>#VALUE!</v>
      </c>
      <c r="I30" t="e">
        <f t="shared" si="3"/>
        <v>#VALUE!</v>
      </c>
      <c r="K30" t="str">
        <f t="shared" si="6"/>
        <v/>
      </c>
      <c r="L30" t="str">
        <f t="shared" si="5"/>
        <v/>
      </c>
      <c r="U30" t="str">
        <f>IF(S30="*",D30&amp;" : INT := "&amp;(T30+1)&amp;";","")</f>
        <v/>
      </c>
    </row>
    <row r="31" spans="1:21" hidden="1" x14ac:dyDescent="0.25">
      <c r="A31">
        <v>21</v>
      </c>
      <c r="B31" s="4" t="s">
        <v>83</v>
      </c>
      <c r="C31">
        <v>6</v>
      </c>
      <c r="E31" s="1">
        <f>IF(P31="",$B$2,$B$2)</f>
        <v>1</v>
      </c>
      <c r="F31" s="1" t="str">
        <f t="shared" si="0"/>
        <v/>
      </c>
      <c r="G31" s="1" t="e">
        <f t="shared" si="1"/>
        <v>#VALUE!</v>
      </c>
      <c r="H31" t="e">
        <f t="shared" si="2"/>
        <v>#VALUE!</v>
      </c>
      <c r="I31" t="e">
        <f t="shared" si="3"/>
        <v>#VALUE!</v>
      </c>
      <c r="K31" t="str">
        <f t="shared" si="6"/>
        <v/>
      </c>
      <c r="L31" t="str">
        <f t="shared" si="5"/>
        <v/>
      </c>
      <c r="U31" t="str">
        <f>IF(S31="*",D31&amp;" : INT := "&amp;(T31+1)&amp;";","")</f>
        <v/>
      </c>
    </row>
    <row r="32" spans="1:21" hidden="1" x14ac:dyDescent="0.25">
      <c r="A32">
        <v>22</v>
      </c>
      <c r="B32" s="4" t="s">
        <v>83</v>
      </c>
      <c r="C32">
        <v>7</v>
      </c>
      <c r="E32" s="1">
        <f>IF(P32="",$B$2,$B$2)</f>
        <v>1</v>
      </c>
      <c r="F32" s="1" t="str">
        <f t="shared" si="0"/>
        <v/>
      </c>
      <c r="G32" s="1" t="e">
        <f t="shared" si="1"/>
        <v>#VALUE!</v>
      </c>
      <c r="H32" t="e">
        <f t="shared" si="2"/>
        <v>#VALUE!</v>
      </c>
      <c r="I32" t="e">
        <f t="shared" si="3"/>
        <v>#VALUE!</v>
      </c>
      <c r="K32" t="str">
        <f t="shared" si="6"/>
        <v/>
      </c>
      <c r="L32" t="str">
        <f t="shared" si="5"/>
        <v/>
      </c>
      <c r="U32" t="str">
        <f>IF(S32="*",D32&amp;" : INT := "&amp;(T32+1)&amp;";","")</f>
        <v/>
      </c>
    </row>
    <row r="33" spans="1:21" hidden="1" x14ac:dyDescent="0.25">
      <c r="A33">
        <v>23</v>
      </c>
      <c r="B33" s="4" t="s">
        <v>83</v>
      </c>
      <c r="C33">
        <v>8</v>
      </c>
      <c r="E33" s="1">
        <f>IF(P33="",$B$2,$B$2)</f>
        <v>1</v>
      </c>
      <c r="F33" s="1">
        <f t="shared" si="0"/>
        <v>1488</v>
      </c>
      <c r="G33" s="1">
        <f t="shared" si="1"/>
        <v>8</v>
      </c>
      <c r="H33" t="str">
        <f t="shared" si="2"/>
        <v>10805D0</v>
      </c>
      <c r="I33">
        <f t="shared" si="3"/>
        <v>17302992</v>
      </c>
      <c r="K33">
        <f t="shared" si="6"/>
        <v>535967</v>
      </c>
      <c r="L33">
        <f t="shared" si="5"/>
        <v>535967</v>
      </c>
      <c r="S33" t="s">
        <v>38</v>
      </c>
      <c r="T33">
        <v>17</v>
      </c>
      <c r="U33" t="str">
        <f>IF(S33="*",D34&amp;" : INT := "&amp;(T33+1)&amp;";","")</f>
        <v>SpB1 : INT := 18;</v>
      </c>
    </row>
    <row r="34" spans="1:21" x14ac:dyDescent="0.25">
      <c r="A34">
        <v>24</v>
      </c>
      <c r="B34" s="4" t="s">
        <v>83</v>
      </c>
      <c r="C34">
        <v>1</v>
      </c>
      <c r="D34" s="1" t="s">
        <v>86</v>
      </c>
      <c r="E34" s="1">
        <f>IF(P34="",$B$2,$B$2)</f>
        <v>1</v>
      </c>
      <c r="F34" s="1">
        <f t="shared" si="0"/>
        <v>1522</v>
      </c>
      <c r="G34" s="1">
        <f t="shared" si="1"/>
        <v>8</v>
      </c>
      <c r="H34" t="str">
        <f t="shared" si="2"/>
        <v>10805F2</v>
      </c>
      <c r="I34">
        <f t="shared" si="3"/>
        <v>17303026</v>
      </c>
      <c r="K34">
        <f t="shared" si="6"/>
        <v>536035</v>
      </c>
      <c r="L34">
        <f t="shared" si="5"/>
        <v>536035</v>
      </c>
      <c r="O34" t="s">
        <v>261</v>
      </c>
      <c r="S34" t="s">
        <v>38</v>
      </c>
      <c r="T34">
        <v>18</v>
      </c>
      <c r="U34" t="str">
        <f t="shared" ref="U34:U44" si="7">IF(S34="*",D34&amp;" : INT := "&amp;(T34+1)&amp;";","")</f>
        <v>SpB1 : INT := 19;</v>
      </c>
    </row>
    <row r="35" spans="1:21" x14ac:dyDescent="0.25">
      <c r="A35">
        <v>25</v>
      </c>
      <c r="B35" s="4" t="s">
        <v>83</v>
      </c>
      <c r="C35">
        <v>2</v>
      </c>
      <c r="D35" s="1" t="s">
        <v>300</v>
      </c>
      <c r="E35" s="1">
        <f>IF(P35="",$B$2,$B$2)</f>
        <v>1</v>
      </c>
      <c r="F35" s="1">
        <f t="shared" si="0"/>
        <v>1658</v>
      </c>
      <c r="G35" s="1">
        <f t="shared" si="1"/>
        <v>8</v>
      </c>
      <c r="H35" t="str">
        <f t="shared" si="2"/>
        <v>108067A</v>
      </c>
      <c r="I35">
        <f t="shared" si="3"/>
        <v>17303162</v>
      </c>
      <c r="K35">
        <f t="shared" si="6"/>
        <v>536307</v>
      </c>
      <c r="L35">
        <f t="shared" si="5"/>
        <v>536307</v>
      </c>
      <c r="O35" t="s">
        <v>304</v>
      </c>
      <c r="S35" t="s">
        <v>38</v>
      </c>
      <c r="T35">
        <v>22</v>
      </c>
      <c r="U35" t="str">
        <f t="shared" si="7"/>
        <v>SpB3 : INT := 23;</v>
      </c>
    </row>
    <row r="36" spans="1:21" x14ac:dyDescent="0.25">
      <c r="A36">
        <v>26</v>
      </c>
      <c r="B36" s="4" t="s">
        <v>83</v>
      </c>
      <c r="C36">
        <v>3</v>
      </c>
      <c r="D36" s="1" t="s">
        <v>301</v>
      </c>
      <c r="E36" s="1">
        <f>IF(P36="",$B$2,$B$2)</f>
        <v>1</v>
      </c>
      <c r="F36" s="1">
        <f t="shared" si="0"/>
        <v>1726</v>
      </c>
      <c r="G36" s="1">
        <f t="shared" si="1"/>
        <v>8</v>
      </c>
      <c r="H36" t="str">
        <f t="shared" si="2"/>
        <v>10806BE</v>
      </c>
      <c r="I36">
        <f t="shared" si="3"/>
        <v>17303230</v>
      </c>
      <c r="K36">
        <f t="shared" si="6"/>
        <v>536443</v>
      </c>
      <c r="L36">
        <f t="shared" si="5"/>
        <v>536443</v>
      </c>
      <c r="O36" t="s">
        <v>305</v>
      </c>
      <c r="S36" t="s">
        <v>38</v>
      </c>
      <c r="T36">
        <v>24</v>
      </c>
      <c r="U36" t="str">
        <f t="shared" si="7"/>
        <v>SpB4 : INT := 25;</v>
      </c>
    </row>
    <row r="37" spans="1:21" x14ac:dyDescent="0.25">
      <c r="A37">
        <v>27</v>
      </c>
      <c r="B37" s="4" t="s">
        <v>83</v>
      </c>
      <c r="C37">
        <v>4</v>
      </c>
      <c r="D37" s="1" t="s">
        <v>88</v>
      </c>
      <c r="E37" s="1">
        <f>IF(P37="",$B$2,$B$2)</f>
        <v>1</v>
      </c>
      <c r="F37" s="1">
        <f t="shared" si="0"/>
        <v>449</v>
      </c>
      <c r="G37" s="1">
        <f t="shared" si="1"/>
        <v>0</v>
      </c>
      <c r="H37" t="str">
        <f t="shared" si="2"/>
        <v>10001C1</v>
      </c>
      <c r="I37">
        <f t="shared" si="3"/>
        <v>16777665</v>
      </c>
      <c r="K37">
        <f t="shared" si="6"/>
        <v>533888</v>
      </c>
      <c r="L37">
        <f t="shared" si="5"/>
        <v>533888</v>
      </c>
      <c r="O37" t="s">
        <v>245</v>
      </c>
      <c r="P37" t="s">
        <v>38</v>
      </c>
      <c r="R37">
        <v>7</v>
      </c>
      <c r="U37" t="str">
        <f t="shared" si="7"/>
        <v/>
      </c>
    </row>
    <row r="38" spans="1:21" x14ac:dyDescent="0.25">
      <c r="A38">
        <v>28</v>
      </c>
      <c r="B38" s="4" t="s">
        <v>83</v>
      </c>
      <c r="C38">
        <v>5</v>
      </c>
      <c r="D38" s="1" t="s">
        <v>89</v>
      </c>
      <c r="E38" s="1">
        <f>IF(P38="",$B$2,$B$2)</f>
        <v>1</v>
      </c>
      <c r="F38" s="1">
        <f t="shared" si="0"/>
        <v>507</v>
      </c>
      <c r="G38" s="1">
        <f t="shared" si="1"/>
        <v>0</v>
      </c>
      <c r="H38" t="str">
        <f t="shared" si="2"/>
        <v>10001FB</v>
      </c>
      <c r="I38">
        <f t="shared" si="3"/>
        <v>16777723</v>
      </c>
      <c r="K38">
        <f t="shared" si="6"/>
        <v>534004</v>
      </c>
      <c r="L38">
        <f t="shared" si="5"/>
        <v>534004</v>
      </c>
      <c r="O38" t="s">
        <v>246</v>
      </c>
      <c r="P38" t="s">
        <v>38</v>
      </c>
      <c r="R38">
        <v>8</v>
      </c>
      <c r="U38" t="str">
        <f t="shared" si="7"/>
        <v/>
      </c>
    </row>
    <row r="39" spans="1:21" x14ac:dyDescent="0.25">
      <c r="A39">
        <v>29</v>
      </c>
      <c r="B39" s="4" t="s">
        <v>83</v>
      </c>
      <c r="C39">
        <v>6</v>
      </c>
      <c r="D39" s="1" t="s">
        <v>298</v>
      </c>
      <c r="E39" s="1">
        <f>IF(P39="",$B$2,$B$2)</f>
        <v>1</v>
      </c>
      <c r="F39" s="1">
        <f t="shared" si="0"/>
        <v>797</v>
      </c>
      <c r="G39" s="1">
        <f t="shared" si="1"/>
        <v>0</v>
      </c>
      <c r="H39" t="str">
        <f t="shared" si="2"/>
        <v>100031D</v>
      </c>
      <c r="I39">
        <f t="shared" si="3"/>
        <v>16778013</v>
      </c>
      <c r="K39">
        <f t="shared" si="6"/>
        <v>534584</v>
      </c>
      <c r="L39">
        <f t="shared" si="5"/>
        <v>534584</v>
      </c>
      <c r="O39" t="s">
        <v>303</v>
      </c>
      <c r="P39" t="s">
        <v>38</v>
      </c>
      <c r="Q39">
        <v>13</v>
      </c>
      <c r="U39" t="str">
        <f t="shared" si="7"/>
        <v/>
      </c>
    </row>
    <row r="40" spans="1:21" x14ac:dyDescent="0.25">
      <c r="A40" s="2">
        <v>30</v>
      </c>
      <c r="B40" s="4" t="s">
        <v>83</v>
      </c>
      <c r="C40">
        <v>7</v>
      </c>
      <c r="D40" s="1" t="s">
        <v>299</v>
      </c>
      <c r="E40" s="1">
        <f>IF(P40="",$B$2,$B$2)</f>
        <v>1</v>
      </c>
      <c r="F40" s="1">
        <f t="shared" si="0"/>
        <v>797</v>
      </c>
      <c r="G40" s="1">
        <f t="shared" si="1"/>
        <v>0</v>
      </c>
      <c r="H40" t="str">
        <f t="shared" si="2"/>
        <v>100031D</v>
      </c>
      <c r="I40">
        <f t="shared" si="3"/>
        <v>16778013</v>
      </c>
      <c r="K40">
        <f t="shared" si="6"/>
        <v>534584</v>
      </c>
      <c r="L40">
        <f t="shared" si="5"/>
        <v>534584</v>
      </c>
      <c r="O40" t="s">
        <v>302</v>
      </c>
      <c r="P40" t="s">
        <v>38</v>
      </c>
      <c r="R40">
        <v>13</v>
      </c>
      <c r="U40" t="str">
        <f t="shared" si="7"/>
        <v/>
      </c>
    </row>
    <row r="41" spans="1:21" x14ac:dyDescent="0.25">
      <c r="A41" s="2">
        <v>31</v>
      </c>
      <c r="B41" s="4" t="s">
        <v>83</v>
      </c>
      <c r="C41">
        <v>8</v>
      </c>
      <c r="D41" s="1" t="s">
        <v>87</v>
      </c>
      <c r="E41" s="1">
        <f>IF(P41="",$B$2,$B$2)</f>
        <v>1</v>
      </c>
      <c r="F41" s="1">
        <f t="shared" si="0"/>
        <v>1624</v>
      </c>
      <c r="G41" s="1">
        <f t="shared" si="1"/>
        <v>8</v>
      </c>
      <c r="H41" t="str">
        <f t="shared" si="2"/>
        <v>1080658</v>
      </c>
      <c r="I41">
        <f t="shared" si="3"/>
        <v>17303128</v>
      </c>
      <c r="K41">
        <f t="shared" si="6"/>
        <v>536239</v>
      </c>
      <c r="L41">
        <f t="shared" si="5"/>
        <v>536239</v>
      </c>
      <c r="O41" t="s">
        <v>262</v>
      </c>
      <c r="S41" t="s">
        <v>38</v>
      </c>
      <c r="T41">
        <v>21</v>
      </c>
      <c r="U41" t="str">
        <f t="shared" si="7"/>
        <v>SpB2 : INT := 22;</v>
      </c>
    </row>
    <row r="42" spans="1:21" x14ac:dyDescent="0.25">
      <c r="A42">
        <v>32</v>
      </c>
      <c r="B42" s="5" t="s">
        <v>9</v>
      </c>
      <c r="C42">
        <v>1</v>
      </c>
      <c r="D42" s="1" t="s">
        <v>71</v>
      </c>
      <c r="E42" s="1">
        <f>IF(P42="",$B$2,$B$2)</f>
        <v>1</v>
      </c>
      <c r="F42" s="1">
        <f t="shared" si="0"/>
        <v>1080</v>
      </c>
      <c r="G42" s="1">
        <f t="shared" si="1"/>
        <v>8</v>
      </c>
      <c r="H42" t="str">
        <f t="shared" si="2"/>
        <v>1080438</v>
      </c>
      <c r="I42">
        <f t="shared" si="3"/>
        <v>17302584</v>
      </c>
      <c r="K42">
        <f t="shared" si="6"/>
        <v>535151</v>
      </c>
      <c r="L42">
        <f t="shared" si="5"/>
        <v>535151</v>
      </c>
      <c r="O42" t="s">
        <v>263</v>
      </c>
      <c r="S42" t="s">
        <v>38</v>
      </c>
      <c r="T42">
        <v>5</v>
      </c>
      <c r="U42" t="str">
        <f t="shared" si="7"/>
        <v>SfA01 : INT := 6;</v>
      </c>
    </row>
    <row r="43" spans="1:21" x14ac:dyDescent="0.25">
      <c r="A43">
        <v>33</v>
      </c>
      <c r="B43" s="5" t="s">
        <v>9</v>
      </c>
      <c r="C43">
        <v>2</v>
      </c>
      <c r="D43" s="1" t="s">
        <v>72</v>
      </c>
      <c r="E43" s="1">
        <f>IF(P43="",$B$2,$B$2)</f>
        <v>1</v>
      </c>
      <c r="F43" s="1">
        <f t="shared" si="0"/>
        <v>1114</v>
      </c>
      <c r="G43" s="1">
        <f t="shared" si="1"/>
        <v>8</v>
      </c>
      <c r="H43" t="str">
        <f t="shared" si="2"/>
        <v>108045A</v>
      </c>
      <c r="I43">
        <f t="shared" si="3"/>
        <v>17302618</v>
      </c>
      <c r="K43">
        <f t="shared" si="6"/>
        <v>535219</v>
      </c>
      <c r="L43">
        <f t="shared" si="5"/>
        <v>535219</v>
      </c>
      <c r="O43" t="s">
        <v>264</v>
      </c>
      <c r="S43" t="s">
        <v>38</v>
      </c>
      <c r="T43">
        <v>6</v>
      </c>
      <c r="U43" t="str">
        <f t="shared" si="7"/>
        <v>SfA02 : INT := 7;</v>
      </c>
    </row>
    <row r="44" spans="1:21" x14ac:dyDescent="0.25">
      <c r="A44">
        <v>34</v>
      </c>
      <c r="B44" s="5" t="s">
        <v>9</v>
      </c>
      <c r="C44">
        <v>3</v>
      </c>
      <c r="D44" s="1" t="s">
        <v>73</v>
      </c>
      <c r="E44" s="1">
        <f>IF(P44="",$B$2,$B$2)</f>
        <v>1</v>
      </c>
      <c r="F44" s="1">
        <f t="shared" si="0"/>
        <v>1148</v>
      </c>
      <c r="G44" s="1">
        <f t="shared" si="1"/>
        <v>8</v>
      </c>
      <c r="H44" t="str">
        <f t="shared" si="2"/>
        <v>108047C</v>
      </c>
      <c r="I44">
        <f t="shared" si="3"/>
        <v>17302652</v>
      </c>
      <c r="K44">
        <f t="shared" si="6"/>
        <v>535287</v>
      </c>
      <c r="L44">
        <f t="shared" si="5"/>
        <v>535287</v>
      </c>
      <c r="O44" t="s">
        <v>265</v>
      </c>
      <c r="S44" t="s">
        <v>38</v>
      </c>
      <c r="T44">
        <v>7</v>
      </c>
      <c r="U44" t="str">
        <f t="shared" si="7"/>
        <v>SfA03 : INT := 8;</v>
      </c>
    </row>
    <row r="45" spans="1:21" hidden="1" x14ac:dyDescent="0.25">
      <c r="A45">
        <v>35</v>
      </c>
      <c r="B45" s="5" t="s">
        <v>9</v>
      </c>
      <c r="C45">
        <v>4</v>
      </c>
      <c r="E45" s="1">
        <f>IF(P45="",$B$2,$B$2)</f>
        <v>1</v>
      </c>
      <c r="F45" s="1" t="str">
        <f t="shared" si="0"/>
        <v/>
      </c>
      <c r="G45" s="1" t="e">
        <f t="shared" si="1"/>
        <v>#VALUE!</v>
      </c>
      <c r="H45" t="e">
        <f t="shared" si="2"/>
        <v>#VALUE!</v>
      </c>
      <c r="I45" t="e">
        <f t="shared" si="3"/>
        <v>#VALUE!</v>
      </c>
      <c r="K45" t="str">
        <f t="shared" si="6"/>
        <v/>
      </c>
      <c r="L45" t="str">
        <f t="shared" si="5"/>
        <v/>
      </c>
      <c r="U45" t="str">
        <f>IF(S45="*",D45&amp;" : INT := "&amp;(T45+1)&amp;";","")</f>
        <v/>
      </c>
    </row>
    <row r="46" spans="1:21" hidden="1" x14ac:dyDescent="0.25">
      <c r="A46">
        <v>36</v>
      </c>
      <c r="B46" s="5" t="s">
        <v>9</v>
      </c>
      <c r="C46">
        <v>5</v>
      </c>
      <c r="E46" s="1">
        <f>IF(P46="",$B$2,$B$2)</f>
        <v>1</v>
      </c>
      <c r="F46" s="1" t="str">
        <f t="shared" si="0"/>
        <v/>
      </c>
      <c r="G46" s="1" t="e">
        <f t="shared" si="1"/>
        <v>#VALUE!</v>
      </c>
      <c r="H46" t="e">
        <f t="shared" si="2"/>
        <v>#VALUE!</v>
      </c>
      <c r="I46" t="e">
        <f t="shared" si="3"/>
        <v>#VALUE!</v>
      </c>
      <c r="K46" t="str">
        <f t="shared" si="6"/>
        <v/>
      </c>
      <c r="L46" t="str">
        <f t="shared" si="5"/>
        <v/>
      </c>
      <c r="U46" t="str">
        <f>IF(S46="*",D46&amp;" : INT := "&amp;(T46+1)&amp;";","")</f>
        <v/>
      </c>
    </row>
    <row r="47" spans="1:21" hidden="1" x14ac:dyDescent="0.25">
      <c r="A47">
        <v>37</v>
      </c>
      <c r="B47" s="5" t="s">
        <v>9</v>
      </c>
      <c r="C47">
        <v>6</v>
      </c>
      <c r="E47" s="1">
        <f>IF(P47="",$B$2,$B$2)</f>
        <v>1</v>
      </c>
      <c r="F47" s="1" t="str">
        <f t="shared" si="0"/>
        <v/>
      </c>
      <c r="G47" s="1" t="e">
        <f t="shared" si="1"/>
        <v>#VALUE!</v>
      </c>
      <c r="H47" t="e">
        <f t="shared" si="2"/>
        <v>#VALUE!</v>
      </c>
      <c r="I47" t="e">
        <f t="shared" si="3"/>
        <v>#VALUE!</v>
      </c>
      <c r="K47" t="str">
        <f t="shared" si="6"/>
        <v/>
      </c>
      <c r="L47" t="str">
        <f t="shared" si="5"/>
        <v/>
      </c>
      <c r="U47" t="str">
        <f>IF(S47="*",D47&amp;" : INT := "&amp;(T47+1)&amp;";","")</f>
        <v/>
      </c>
    </row>
    <row r="48" spans="1:21" hidden="1" x14ac:dyDescent="0.25">
      <c r="A48">
        <v>38</v>
      </c>
      <c r="B48" s="5" t="s">
        <v>9</v>
      </c>
      <c r="C48">
        <v>7</v>
      </c>
      <c r="E48" s="1">
        <f>IF(P48="",$B$2,$B$2)</f>
        <v>1</v>
      </c>
      <c r="F48" s="1" t="str">
        <f t="shared" si="0"/>
        <v/>
      </c>
      <c r="G48" s="1" t="e">
        <f t="shared" si="1"/>
        <v>#VALUE!</v>
      </c>
      <c r="H48" t="e">
        <f t="shared" si="2"/>
        <v>#VALUE!</v>
      </c>
      <c r="I48" t="e">
        <f t="shared" si="3"/>
        <v>#VALUE!</v>
      </c>
      <c r="K48" t="str">
        <f t="shared" si="6"/>
        <v/>
      </c>
      <c r="L48" t="str">
        <f t="shared" si="5"/>
        <v/>
      </c>
      <c r="U48" t="str">
        <f>IF(S48="*",D48&amp;" : INT := "&amp;(T48+1)&amp;";","")</f>
        <v/>
      </c>
    </row>
    <row r="49" spans="1:21" hidden="1" x14ac:dyDescent="0.25">
      <c r="A49">
        <v>39</v>
      </c>
      <c r="B49" s="5" t="s">
        <v>9</v>
      </c>
      <c r="C49">
        <v>8</v>
      </c>
      <c r="E49" s="1">
        <f>IF(P49="",$B$2,$B$2)</f>
        <v>1</v>
      </c>
      <c r="F49" s="1" t="str">
        <f t="shared" si="0"/>
        <v/>
      </c>
      <c r="G49" s="1" t="e">
        <f t="shared" si="1"/>
        <v>#VALUE!</v>
      </c>
      <c r="H49" t="e">
        <f t="shared" si="2"/>
        <v>#VALUE!</v>
      </c>
      <c r="I49" t="e">
        <f t="shared" si="3"/>
        <v>#VALUE!</v>
      </c>
      <c r="K49" t="str">
        <f t="shared" si="6"/>
        <v/>
      </c>
      <c r="L49" t="str">
        <f t="shared" si="5"/>
        <v/>
      </c>
      <c r="U49" t="str">
        <f>IF(S49="*",D49&amp;" : INT := "&amp;(T49+1)&amp;";","")</f>
        <v/>
      </c>
    </row>
    <row r="50" spans="1:21" x14ac:dyDescent="0.25">
      <c r="A50">
        <v>40</v>
      </c>
      <c r="B50" s="5" t="s">
        <v>9</v>
      </c>
      <c r="C50">
        <v>9</v>
      </c>
      <c r="D50" s="1" t="s">
        <v>74</v>
      </c>
      <c r="E50" s="1">
        <f>IF(P50="",$B$2,$B$2)</f>
        <v>1</v>
      </c>
      <c r="F50" s="1">
        <f t="shared" si="0"/>
        <v>1182</v>
      </c>
      <c r="G50" s="1">
        <f t="shared" si="1"/>
        <v>8</v>
      </c>
      <c r="H50" t="str">
        <f t="shared" si="2"/>
        <v>108049E</v>
      </c>
      <c r="I50">
        <f t="shared" si="3"/>
        <v>17302686</v>
      </c>
      <c r="K50">
        <f t="shared" si="6"/>
        <v>535355</v>
      </c>
      <c r="L50">
        <f t="shared" si="5"/>
        <v>535355</v>
      </c>
      <c r="O50" t="s">
        <v>266</v>
      </c>
      <c r="S50" t="s">
        <v>38</v>
      </c>
      <c r="T50">
        <v>8</v>
      </c>
      <c r="U50" t="str">
        <f t="shared" ref="U50:U55" si="8">IF(S50="*",D50&amp;" : INT := "&amp;(T50+1)&amp;";","")</f>
        <v>SpA01 : INT := 9;</v>
      </c>
    </row>
    <row r="51" spans="1:21" x14ac:dyDescent="0.25">
      <c r="A51">
        <v>41</v>
      </c>
      <c r="B51" s="5" t="s">
        <v>9</v>
      </c>
      <c r="C51">
        <v>10</v>
      </c>
      <c r="D51" s="1" t="s">
        <v>75</v>
      </c>
      <c r="E51" s="1">
        <f>IF(P51="",$B$2,$B$2)</f>
        <v>1</v>
      </c>
      <c r="F51" s="1">
        <f t="shared" si="0"/>
        <v>1216</v>
      </c>
      <c r="G51" s="1">
        <f t="shared" si="1"/>
        <v>8</v>
      </c>
      <c r="H51" t="str">
        <f t="shared" si="2"/>
        <v>10804C0</v>
      </c>
      <c r="I51">
        <f t="shared" si="3"/>
        <v>17302720</v>
      </c>
      <c r="K51">
        <f t="shared" si="6"/>
        <v>535423</v>
      </c>
      <c r="L51">
        <f t="shared" si="5"/>
        <v>535423</v>
      </c>
      <c r="O51" t="s">
        <v>267</v>
      </c>
      <c r="S51" t="s">
        <v>38</v>
      </c>
      <c r="T51">
        <v>9</v>
      </c>
      <c r="U51" t="str">
        <f t="shared" si="8"/>
        <v>SpA02 : INT := 10;</v>
      </c>
    </row>
    <row r="52" spans="1:21" x14ac:dyDescent="0.25">
      <c r="A52">
        <v>42</v>
      </c>
      <c r="B52" s="5" t="s">
        <v>9</v>
      </c>
      <c r="C52">
        <v>11</v>
      </c>
      <c r="D52" s="1" t="s">
        <v>76</v>
      </c>
      <c r="E52" s="1">
        <f>IF(P52="",$B$2,$B$2)</f>
        <v>1</v>
      </c>
      <c r="F52" s="1">
        <f t="shared" si="0"/>
        <v>1250</v>
      </c>
      <c r="G52" s="1">
        <f t="shared" si="1"/>
        <v>8</v>
      </c>
      <c r="H52" t="str">
        <f t="shared" si="2"/>
        <v>10804E2</v>
      </c>
      <c r="I52">
        <f t="shared" si="3"/>
        <v>17302754</v>
      </c>
      <c r="K52">
        <f t="shared" si="6"/>
        <v>535491</v>
      </c>
      <c r="L52">
        <f t="shared" si="5"/>
        <v>535491</v>
      </c>
      <c r="O52" t="s">
        <v>268</v>
      </c>
      <c r="S52" t="s">
        <v>38</v>
      </c>
      <c r="T52">
        <v>10</v>
      </c>
      <c r="U52" t="str">
        <f t="shared" si="8"/>
        <v>SpA03 : INT := 11;</v>
      </c>
    </row>
    <row r="53" spans="1:21" x14ac:dyDescent="0.25">
      <c r="A53">
        <v>43</v>
      </c>
      <c r="B53" s="5" t="s">
        <v>9</v>
      </c>
      <c r="C53">
        <v>12</v>
      </c>
      <c r="D53" s="1" t="s">
        <v>77</v>
      </c>
      <c r="E53" s="1">
        <f>IF(P53="",$B$2,$B$2)</f>
        <v>1</v>
      </c>
      <c r="F53" s="1">
        <f t="shared" si="0"/>
        <v>43</v>
      </c>
      <c r="G53" s="1">
        <f t="shared" si="1"/>
        <v>0</v>
      </c>
      <c r="H53" t="str">
        <f t="shared" si="2"/>
        <v>100002B</v>
      </c>
      <c r="I53">
        <f t="shared" si="3"/>
        <v>16777259</v>
      </c>
      <c r="K53">
        <f t="shared" si="6"/>
        <v>533076</v>
      </c>
      <c r="L53">
        <f t="shared" si="5"/>
        <v>533076</v>
      </c>
      <c r="O53" t="s">
        <v>247</v>
      </c>
      <c r="P53" t="s">
        <v>38</v>
      </c>
      <c r="R53">
        <v>0</v>
      </c>
      <c r="U53" t="str">
        <f t="shared" si="8"/>
        <v/>
      </c>
    </row>
    <row r="54" spans="1:21" x14ac:dyDescent="0.25">
      <c r="A54">
        <v>44</v>
      </c>
      <c r="B54" s="5" t="s">
        <v>9</v>
      </c>
      <c r="C54">
        <v>13</v>
      </c>
      <c r="D54" s="1" t="s">
        <v>78</v>
      </c>
      <c r="E54" s="1">
        <f>IF(P54="",$B$2,$B$2)</f>
        <v>1</v>
      </c>
      <c r="F54" s="1">
        <f t="shared" si="0"/>
        <v>101</v>
      </c>
      <c r="G54" s="1">
        <f t="shared" si="1"/>
        <v>0</v>
      </c>
      <c r="H54" t="str">
        <f t="shared" si="2"/>
        <v>1000065</v>
      </c>
      <c r="I54">
        <f t="shared" si="3"/>
        <v>16777317</v>
      </c>
      <c r="K54">
        <f t="shared" si="6"/>
        <v>533192</v>
      </c>
      <c r="L54">
        <f t="shared" si="5"/>
        <v>533192</v>
      </c>
      <c r="O54" t="s">
        <v>248</v>
      </c>
      <c r="P54" t="s">
        <v>38</v>
      </c>
      <c r="R54">
        <v>1</v>
      </c>
      <c r="U54" t="str">
        <f t="shared" si="8"/>
        <v/>
      </c>
    </row>
    <row r="55" spans="1:21" x14ac:dyDescent="0.25">
      <c r="A55">
        <v>45</v>
      </c>
      <c r="B55" s="5" t="s">
        <v>9</v>
      </c>
      <c r="C55">
        <v>14</v>
      </c>
      <c r="D55" s="1" t="s">
        <v>79</v>
      </c>
      <c r="E55" s="1">
        <f>IF(P55="",$B$2,$B$2)</f>
        <v>1</v>
      </c>
      <c r="F55" s="1">
        <f t="shared" si="0"/>
        <v>159</v>
      </c>
      <c r="G55" s="1">
        <f t="shared" si="1"/>
        <v>0</v>
      </c>
      <c r="H55" t="str">
        <f t="shared" si="2"/>
        <v>100009F</v>
      </c>
      <c r="I55">
        <f t="shared" si="3"/>
        <v>16777375</v>
      </c>
      <c r="K55">
        <f t="shared" si="6"/>
        <v>533308</v>
      </c>
      <c r="L55">
        <f t="shared" si="5"/>
        <v>533308</v>
      </c>
      <c r="O55" t="s">
        <v>249</v>
      </c>
      <c r="P55" t="s">
        <v>38</v>
      </c>
      <c r="R55">
        <v>2</v>
      </c>
      <c r="U55" t="str">
        <f t="shared" si="8"/>
        <v/>
      </c>
    </row>
    <row r="56" spans="1:21" hidden="1" x14ac:dyDescent="0.25">
      <c r="A56">
        <v>46</v>
      </c>
      <c r="B56" s="5" t="s">
        <v>9</v>
      </c>
      <c r="C56">
        <v>15</v>
      </c>
      <c r="E56" s="1">
        <f>IF(P56="",$B$2,$B$2)</f>
        <v>1</v>
      </c>
      <c r="F56" s="1" t="str">
        <f t="shared" si="0"/>
        <v/>
      </c>
      <c r="G56" s="1" t="e">
        <f t="shared" si="1"/>
        <v>#VALUE!</v>
      </c>
      <c r="H56" t="e">
        <f t="shared" si="2"/>
        <v>#VALUE!</v>
      </c>
      <c r="I56" t="e">
        <f t="shared" si="3"/>
        <v>#VALUE!</v>
      </c>
      <c r="K56" t="str">
        <f t="shared" si="6"/>
        <v/>
      </c>
      <c r="L56" t="str">
        <f t="shared" si="5"/>
        <v/>
      </c>
      <c r="U56" t="str">
        <f>IF(S56="*",D56&amp;" : INT := "&amp;(T56+1)&amp;";","")</f>
        <v/>
      </c>
    </row>
    <row r="57" spans="1:21" hidden="1" x14ac:dyDescent="0.25">
      <c r="A57">
        <v>47</v>
      </c>
      <c r="B57" s="5" t="s">
        <v>9</v>
      </c>
      <c r="C57">
        <v>16</v>
      </c>
      <c r="E57" s="1">
        <f>IF(P57="",$B$2,$B$2)</f>
        <v>1</v>
      </c>
      <c r="F57" s="1" t="str">
        <f t="shared" si="0"/>
        <v/>
      </c>
      <c r="G57" s="1" t="e">
        <f t="shared" si="1"/>
        <v>#VALUE!</v>
      </c>
      <c r="H57" t="e">
        <f t="shared" si="2"/>
        <v>#VALUE!</v>
      </c>
      <c r="I57" t="e">
        <f t="shared" si="3"/>
        <v>#VALUE!</v>
      </c>
      <c r="K57" t="str">
        <f t="shared" si="6"/>
        <v/>
      </c>
      <c r="L57" t="str">
        <f t="shared" si="5"/>
        <v/>
      </c>
      <c r="U57" t="str">
        <f>IF(S57="*",D57&amp;" : INT := "&amp;(T57+1)&amp;";","")</f>
        <v/>
      </c>
    </row>
    <row r="58" spans="1:21" x14ac:dyDescent="0.25">
      <c r="A58">
        <v>48</v>
      </c>
      <c r="B58" s="10" t="s">
        <v>115</v>
      </c>
      <c r="C58">
        <v>1</v>
      </c>
      <c r="D58" s="1" t="s">
        <v>116</v>
      </c>
      <c r="E58" s="1">
        <f>IF(P58="",$B$2,$B$2)</f>
        <v>1</v>
      </c>
      <c r="F58" s="1">
        <f t="shared" si="0"/>
        <v>1692</v>
      </c>
      <c r="G58" s="1">
        <f t="shared" si="1"/>
        <v>8</v>
      </c>
      <c r="H58" t="str">
        <f t="shared" si="2"/>
        <v>108069C</v>
      </c>
      <c r="I58">
        <f t="shared" si="3"/>
        <v>17303196</v>
      </c>
      <c r="K58">
        <f t="shared" si="6"/>
        <v>536375</v>
      </c>
      <c r="L58">
        <f t="shared" si="5"/>
        <v>536375</v>
      </c>
      <c r="O58" t="s">
        <v>269</v>
      </c>
      <c r="S58" t="s">
        <v>38</v>
      </c>
      <c r="T58">
        <v>23</v>
      </c>
      <c r="U58" t="str">
        <f t="shared" ref="U58:U61" si="9">IF(S58="*",D58&amp;" : INT := "&amp;(T58+1)&amp;";","")</f>
        <v>CSp1 : INT := 24;</v>
      </c>
    </row>
    <row r="59" spans="1:21" x14ac:dyDescent="0.25">
      <c r="A59">
        <v>49</v>
      </c>
      <c r="B59" s="10" t="s">
        <v>115</v>
      </c>
      <c r="C59">
        <v>2</v>
      </c>
      <c r="D59" s="1" t="s">
        <v>117</v>
      </c>
      <c r="E59" s="1">
        <f>IF(P59="",$B$2,$B$2)</f>
        <v>1</v>
      </c>
      <c r="F59" s="1">
        <f t="shared" si="0"/>
        <v>507</v>
      </c>
      <c r="G59" s="1">
        <f t="shared" si="1"/>
        <v>0</v>
      </c>
      <c r="H59" t="str">
        <f t="shared" si="2"/>
        <v>10001FB</v>
      </c>
      <c r="I59">
        <f t="shared" si="3"/>
        <v>16777723</v>
      </c>
      <c r="K59">
        <f t="shared" si="6"/>
        <v>534004</v>
      </c>
      <c r="L59">
        <f t="shared" si="5"/>
        <v>534004</v>
      </c>
      <c r="O59" t="s">
        <v>250</v>
      </c>
      <c r="P59" t="s">
        <v>38</v>
      </c>
      <c r="R59">
        <v>8</v>
      </c>
      <c r="U59" t="str">
        <f t="shared" si="9"/>
        <v/>
      </c>
    </row>
    <row r="60" spans="1:21" x14ac:dyDescent="0.25">
      <c r="A60">
        <v>50</v>
      </c>
      <c r="B60" s="10" t="s">
        <v>115</v>
      </c>
      <c r="C60">
        <v>3</v>
      </c>
      <c r="D60" s="1" t="s">
        <v>118</v>
      </c>
      <c r="E60" s="1">
        <f>IF(P60="",$B$2,$B$2)</f>
        <v>1</v>
      </c>
      <c r="F60" s="1">
        <f t="shared" si="0"/>
        <v>565</v>
      </c>
      <c r="G60" s="1">
        <f t="shared" si="1"/>
        <v>0</v>
      </c>
      <c r="H60" t="str">
        <f t="shared" si="2"/>
        <v>1000235</v>
      </c>
      <c r="I60">
        <f t="shared" si="3"/>
        <v>16777781</v>
      </c>
      <c r="K60">
        <f t="shared" si="6"/>
        <v>534120</v>
      </c>
      <c r="L60">
        <f t="shared" si="5"/>
        <v>534120</v>
      </c>
      <c r="O60" t="s">
        <v>253</v>
      </c>
      <c r="P60" t="s">
        <v>38</v>
      </c>
      <c r="Q60">
        <v>9</v>
      </c>
      <c r="U60" t="str">
        <f t="shared" si="9"/>
        <v/>
      </c>
    </row>
    <row r="61" spans="1:21" x14ac:dyDescent="0.25">
      <c r="A61">
        <v>51</v>
      </c>
      <c r="B61" s="10" t="s">
        <v>115</v>
      </c>
      <c r="C61">
        <v>4</v>
      </c>
      <c r="D61" s="1" t="s">
        <v>119</v>
      </c>
      <c r="E61" s="1">
        <f>IF(P61="",$B$2,$B$2)</f>
        <v>1</v>
      </c>
      <c r="F61" s="1">
        <f t="shared" si="0"/>
        <v>565</v>
      </c>
      <c r="G61" s="1">
        <f t="shared" si="1"/>
        <v>0</v>
      </c>
      <c r="H61" t="str">
        <f t="shared" si="2"/>
        <v>1000235</v>
      </c>
      <c r="I61">
        <f t="shared" si="3"/>
        <v>16777781</v>
      </c>
      <c r="K61">
        <f t="shared" si="6"/>
        <v>534120</v>
      </c>
      <c r="L61">
        <f t="shared" si="5"/>
        <v>534120</v>
      </c>
      <c r="O61" t="s">
        <v>251</v>
      </c>
      <c r="P61" t="s">
        <v>38</v>
      </c>
      <c r="R61">
        <v>9</v>
      </c>
      <c r="U61" t="str">
        <f t="shared" si="9"/>
        <v/>
      </c>
    </row>
    <row r="62" spans="1:21" hidden="1" x14ac:dyDescent="0.25">
      <c r="A62">
        <v>52</v>
      </c>
      <c r="B62" s="10" t="s">
        <v>115</v>
      </c>
      <c r="C62">
        <v>5</v>
      </c>
      <c r="E62" s="1">
        <f>IF(P62="",$B$2,$B$2)</f>
        <v>1</v>
      </c>
      <c r="F62" s="1" t="str">
        <f t="shared" si="0"/>
        <v/>
      </c>
      <c r="G62" s="1" t="e">
        <f t="shared" si="1"/>
        <v>#VALUE!</v>
      </c>
      <c r="H62" t="e">
        <f t="shared" si="2"/>
        <v>#VALUE!</v>
      </c>
      <c r="I62" t="e">
        <f t="shared" si="3"/>
        <v>#VALUE!</v>
      </c>
      <c r="K62" t="str">
        <f t="shared" si="6"/>
        <v/>
      </c>
      <c r="L62" t="str">
        <f t="shared" si="5"/>
        <v/>
      </c>
      <c r="U62" t="str">
        <f>IF(S62="*",D62&amp;" : INT := "&amp;(T62+1)&amp;";","")</f>
        <v/>
      </c>
    </row>
    <row r="63" spans="1:21" hidden="1" x14ac:dyDescent="0.25">
      <c r="A63">
        <v>53</v>
      </c>
      <c r="B63" s="10" t="s">
        <v>115</v>
      </c>
      <c r="C63">
        <v>6</v>
      </c>
      <c r="E63" s="1">
        <f>IF(P63="",$B$2,$B$2)</f>
        <v>1</v>
      </c>
      <c r="F63" s="1" t="str">
        <f t="shared" si="0"/>
        <v/>
      </c>
      <c r="G63" s="1" t="e">
        <f t="shared" si="1"/>
        <v>#VALUE!</v>
      </c>
      <c r="H63" t="e">
        <f t="shared" si="2"/>
        <v>#VALUE!</v>
      </c>
      <c r="I63" t="e">
        <f t="shared" si="3"/>
        <v>#VALUE!</v>
      </c>
      <c r="K63" t="str">
        <f t="shared" si="6"/>
        <v/>
      </c>
      <c r="L63" t="str">
        <f t="shared" si="5"/>
        <v/>
      </c>
      <c r="U63" t="str">
        <f>IF(S63="*",D63&amp;" : INT := "&amp;(T63+1)&amp;";","")</f>
        <v/>
      </c>
    </row>
    <row r="64" spans="1:21" hidden="1" x14ac:dyDescent="0.25">
      <c r="A64">
        <v>54</v>
      </c>
      <c r="B64" s="10" t="s">
        <v>115</v>
      </c>
      <c r="C64">
        <v>7</v>
      </c>
      <c r="E64" s="1">
        <f>IF(P64="",$B$2,$B$2)</f>
        <v>1</v>
      </c>
      <c r="F64" s="1" t="str">
        <f t="shared" si="0"/>
        <v/>
      </c>
      <c r="G64" s="1" t="e">
        <f t="shared" si="1"/>
        <v>#VALUE!</v>
      </c>
      <c r="H64" t="e">
        <f t="shared" si="2"/>
        <v>#VALUE!</v>
      </c>
      <c r="I64" t="e">
        <f t="shared" si="3"/>
        <v>#VALUE!</v>
      </c>
      <c r="K64" t="str">
        <f t="shared" si="6"/>
        <v/>
      </c>
      <c r="L64" t="str">
        <f t="shared" si="5"/>
        <v/>
      </c>
      <c r="U64" t="str">
        <f>IF(S64="*",D64&amp;" : INT := "&amp;(T64+1)&amp;";","")</f>
        <v/>
      </c>
    </row>
    <row r="65" spans="1:21" hidden="1" x14ac:dyDescent="0.25">
      <c r="A65">
        <v>55</v>
      </c>
      <c r="B65" s="10" t="s">
        <v>115</v>
      </c>
      <c r="C65">
        <v>8</v>
      </c>
      <c r="E65" s="1">
        <f>IF(P65="",$B$2,$B$2)</f>
        <v>1</v>
      </c>
      <c r="F65" s="1" t="str">
        <f t="shared" si="0"/>
        <v/>
      </c>
      <c r="G65" s="1" t="e">
        <f t="shared" si="1"/>
        <v>#VALUE!</v>
      </c>
      <c r="H65" t="e">
        <f t="shared" si="2"/>
        <v>#VALUE!</v>
      </c>
      <c r="I65" t="e">
        <f t="shared" si="3"/>
        <v>#VALUE!</v>
      </c>
      <c r="K65" t="str">
        <f t="shared" si="6"/>
        <v/>
      </c>
      <c r="L65" t="str">
        <f t="shared" si="5"/>
        <v/>
      </c>
      <c r="U65" t="str">
        <f>IF(S65="*",D65&amp;" : INT := "&amp;(T65+1)&amp;";","")</f>
        <v/>
      </c>
    </row>
    <row r="66" spans="1:21" hidden="1" x14ac:dyDescent="0.25">
      <c r="A66">
        <v>56</v>
      </c>
      <c r="B66" s="10" t="s">
        <v>115</v>
      </c>
      <c r="C66">
        <v>9</v>
      </c>
      <c r="E66" s="1">
        <f>IF(P66="",$B$2,$B$2)</f>
        <v>1</v>
      </c>
      <c r="F66" s="1" t="str">
        <f t="shared" si="0"/>
        <v/>
      </c>
      <c r="G66" s="1" t="e">
        <f t="shared" si="1"/>
        <v>#VALUE!</v>
      </c>
      <c r="H66" t="e">
        <f t="shared" si="2"/>
        <v>#VALUE!</v>
      </c>
      <c r="I66" t="e">
        <f t="shared" si="3"/>
        <v>#VALUE!</v>
      </c>
      <c r="K66" t="str">
        <f t="shared" si="6"/>
        <v/>
      </c>
      <c r="L66" t="str">
        <f t="shared" si="5"/>
        <v/>
      </c>
      <c r="U66" t="str">
        <f>IF(S66="*",D66&amp;" : INT := "&amp;(T66+1)&amp;";","")</f>
        <v/>
      </c>
    </row>
    <row r="67" spans="1:21" hidden="1" x14ac:dyDescent="0.25">
      <c r="A67">
        <v>57</v>
      </c>
      <c r="B67" s="10" t="s">
        <v>115</v>
      </c>
      <c r="C67">
        <v>10</v>
      </c>
      <c r="E67" s="1">
        <f>IF(P67="",$B$2,$B$2)</f>
        <v>1</v>
      </c>
      <c r="F67" s="1" t="str">
        <f t="shared" si="0"/>
        <v/>
      </c>
      <c r="G67" s="1" t="e">
        <f t="shared" si="1"/>
        <v>#VALUE!</v>
      </c>
      <c r="H67" t="e">
        <f t="shared" si="2"/>
        <v>#VALUE!</v>
      </c>
      <c r="I67" t="e">
        <f t="shared" si="3"/>
        <v>#VALUE!</v>
      </c>
      <c r="K67" t="str">
        <f t="shared" si="6"/>
        <v/>
      </c>
      <c r="L67" t="str">
        <f t="shared" si="5"/>
        <v/>
      </c>
      <c r="U67" t="str">
        <f>IF(S67="*",D67&amp;" : INT := "&amp;(T67+1)&amp;";","")</f>
        <v/>
      </c>
    </row>
    <row r="68" spans="1:21" hidden="1" x14ac:dyDescent="0.25">
      <c r="A68">
        <v>58</v>
      </c>
      <c r="B68" s="10" t="s">
        <v>115</v>
      </c>
      <c r="C68">
        <v>11</v>
      </c>
      <c r="E68" s="1">
        <f>IF(P68="",$B$2,$B$2)</f>
        <v>1</v>
      </c>
      <c r="F68" s="1" t="str">
        <f t="shared" si="0"/>
        <v/>
      </c>
      <c r="G68" s="1" t="e">
        <f t="shared" si="1"/>
        <v>#VALUE!</v>
      </c>
      <c r="H68" t="e">
        <f t="shared" si="2"/>
        <v>#VALUE!</v>
      </c>
      <c r="I68" t="e">
        <f t="shared" si="3"/>
        <v>#VALUE!</v>
      </c>
      <c r="K68" t="str">
        <f t="shared" si="6"/>
        <v/>
      </c>
      <c r="L68" t="str">
        <f t="shared" si="5"/>
        <v/>
      </c>
      <c r="U68" t="str">
        <f>IF(S68="*",D68&amp;" : INT := "&amp;(T68+1)&amp;";","")</f>
        <v/>
      </c>
    </row>
    <row r="69" spans="1:21" hidden="1" x14ac:dyDescent="0.25">
      <c r="A69">
        <v>59</v>
      </c>
      <c r="B69" s="10" t="s">
        <v>115</v>
      </c>
      <c r="C69">
        <v>12</v>
      </c>
      <c r="E69" s="1">
        <f>IF(P69="",$B$2,$B$2)</f>
        <v>1</v>
      </c>
      <c r="F69" s="1" t="str">
        <f t="shared" si="0"/>
        <v/>
      </c>
      <c r="G69" s="1" t="e">
        <f t="shared" si="1"/>
        <v>#VALUE!</v>
      </c>
      <c r="H69" t="e">
        <f t="shared" si="2"/>
        <v>#VALUE!</v>
      </c>
      <c r="I69" t="e">
        <f t="shared" si="3"/>
        <v>#VALUE!</v>
      </c>
      <c r="K69" t="str">
        <f t="shared" si="6"/>
        <v/>
      </c>
      <c r="L69" t="str">
        <f t="shared" si="5"/>
        <v/>
      </c>
      <c r="U69" t="str">
        <f>IF(S69="*",D69&amp;" : INT := "&amp;(T69+1)&amp;";","")</f>
        <v/>
      </c>
    </row>
    <row r="70" spans="1:21" hidden="1" x14ac:dyDescent="0.25">
      <c r="A70">
        <v>60</v>
      </c>
      <c r="B70" s="10" t="s">
        <v>115</v>
      </c>
      <c r="C70">
        <v>13</v>
      </c>
      <c r="E70" s="1">
        <f>IF(P70="",$B$2,$B$2)</f>
        <v>1</v>
      </c>
      <c r="F70" s="1" t="str">
        <f t="shared" si="0"/>
        <v/>
      </c>
      <c r="G70" s="1" t="e">
        <f t="shared" si="1"/>
        <v>#VALUE!</v>
      </c>
      <c r="H70" t="e">
        <f t="shared" si="2"/>
        <v>#VALUE!</v>
      </c>
      <c r="I70" t="e">
        <f t="shared" si="3"/>
        <v>#VALUE!</v>
      </c>
      <c r="K70" t="str">
        <f t="shared" si="6"/>
        <v/>
      </c>
      <c r="L70" t="str">
        <f t="shared" si="5"/>
        <v/>
      </c>
      <c r="U70" t="str">
        <f>IF(S70="*",D70&amp;" : INT := "&amp;(T70+1)&amp;";","")</f>
        <v/>
      </c>
    </row>
    <row r="71" spans="1:21" hidden="1" x14ac:dyDescent="0.25">
      <c r="A71">
        <v>61</v>
      </c>
      <c r="B71" s="10" t="s">
        <v>115</v>
      </c>
      <c r="C71">
        <v>14</v>
      </c>
      <c r="E71" s="1">
        <f>IF(P71="",$B$2,$B$2)</f>
        <v>1</v>
      </c>
      <c r="F71" s="1" t="str">
        <f t="shared" si="0"/>
        <v/>
      </c>
      <c r="G71" s="1" t="e">
        <f t="shared" si="1"/>
        <v>#VALUE!</v>
      </c>
      <c r="H71" t="e">
        <f t="shared" si="2"/>
        <v>#VALUE!</v>
      </c>
      <c r="I71" t="e">
        <f t="shared" si="3"/>
        <v>#VALUE!</v>
      </c>
      <c r="K71" t="str">
        <f t="shared" si="6"/>
        <v/>
      </c>
      <c r="L71" t="str">
        <f t="shared" si="5"/>
        <v/>
      </c>
      <c r="U71" t="str">
        <f>IF(S71="*",D71&amp;" : INT := "&amp;(T71+1)&amp;";","")</f>
        <v/>
      </c>
    </row>
    <row r="72" spans="1:21" hidden="1" x14ac:dyDescent="0.25">
      <c r="A72">
        <v>62</v>
      </c>
      <c r="B72" s="10" t="s">
        <v>115</v>
      </c>
      <c r="C72">
        <v>15</v>
      </c>
      <c r="E72" s="1">
        <f>IF(P72="",$B$2,$B$2)</f>
        <v>1</v>
      </c>
      <c r="F72" s="1" t="str">
        <f t="shared" si="0"/>
        <v/>
      </c>
      <c r="G72" s="1" t="e">
        <f t="shared" si="1"/>
        <v>#VALUE!</v>
      </c>
      <c r="H72" t="e">
        <f t="shared" si="2"/>
        <v>#VALUE!</v>
      </c>
      <c r="I72" t="e">
        <f t="shared" si="3"/>
        <v>#VALUE!</v>
      </c>
      <c r="K72" t="str">
        <f t="shared" si="6"/>
        <v/>
      </c>
      <c r="L72" t="str">
        <f t="shared" si="5"/>
        <v/>
      </c>
      <c r="U72" t="str">
        <f>IF(S72="*",D72&amp;" : INT := "&amp;(T72+1)&amp;";","")</f>
        <v/>
      </c>
    </row>
    <row r="73" spans="1:21" hidden="1" x14ac:dyDescent="0.25">
      <c r="A73">
        <v>63</v>
      </c>
      <c r="B73" s="10" t="s">
        <v>115</v>
      </c>
      <c r="C73">
        <v>16</v>
      </c>
      <c r="E73" s="1">
        <f>IF(P73="",$B$2,$B$2)</f>
        <v>1</v>
      </c>
      <c r="F73" s="1" t="str">
        <f t="shared" si="0"/>
        <v/>
      </c>
      <c r="G73" s="1" t="e">
        <f t="shared" si="1"/>
        <v>#VALUE!</v>
      </c>
      <c r="H73" t="e">
        <f t="shared" si="2"/>
        <v>#VALUE!</v>
      </c>
      <c r="I73" t="e">
        <f t="shared" si="3"/>
        <v>#VALUE!</v>
      </c>
      <c r="K73" t="str">
        <f t="shared" si="6"/>
        <v/>
      </c>
      <c r="L73" t="str">
        <f t="shared" si="5"/>
        <v/>
      </c>
      <c r="U73" t="str">
        <f>IF(S73="*",D73&amp;" : INT := "&amp;(T73+1)&amp;";","")</f>
        <v/>
      </c>
    </row>
    <row r="74" spans="1:21" x14ac:dyDescent="0.25">
      <c r="A74">
        <v>64</v>
      </c>
      <c r="B74" s="8" t="s">
        <v>91</v>
      </c>
      <c r="C74">
        <v>1</v>
      </c>
      <c r="D74" s="1" t="s">
        <v>92</v>
      </c>
      <c r="E74" s="1">
        <f>IF(P74="",$B$2,$B$2)</f>
        <v>1</v>
      </c>
      <c r="F74" s="1">
        <f t="shared" si="0"/>
        <v>217</v>
      </c>
      <c r="G74" s="1">
        <f t="shared" si="1"/>
        <v>0</v>
      </c>
      <c r="H74" t="str">
        <f t="shared" si="2"/>
        <v>10000D9</v>
      </c>
      <c r="I74">
        <f t="shared" si="3"/>
        <v>16777433</v>
      </c>
      <c r="K74">
        <f t="shared" si="6"/>
        <v>533424</v>
      </c>
      <c r="L74">
        <f t="shared" si="5"/>
        <v>533424</v>
      </c>
      <c r="O74" t="s">
        <v>256</v>
      </c>
      <c r="P74" t="s">
        <v>38</v>
      </c>
      <c r="Q74">
        <v>3</v>
      </c>
      <c r="U74" t="str">
        <f t="shared" ref="U74:U89" si="10">IF(S74="*",D74&amp;" : INT := "&amp;(T74+1)&amp;";","")</f>
        <v/>
      </c>
    </row>
    <row r="75" spans="1:21" x14ac:dyDescent="0.25">
      <c r="A75">
        <v>65</v>
      </c>
      <c r="B75" s="8" t="s">
        <v>91</v>
      </c>
      <c r="C75">
        <v>2</v>
      </c>
      <c r="D75" s="1" t="s">
        <v>95</v>
      </c>
      <c r="E75" s="1">
        <f>IF(P75="",$B$2,$B$2)</f>
        <v>1</v>
      </c>
      <c r="F75" s="1">
        <f t="shared" ref="F75:F117" si="11">IF(L75&lt;&gt;"",FLOOR((L75-MIN(L:L))/2,1),"")</f>
        <v>217</v>
      </c>
      <c r="G75" s="1">
        <f t="shared" ref="G75:G117" si="12">IF(MOD(L75-$B$6,2)=1,8+M75,M75)</f>
        <v>0</v>
      </c>
      <c r="H75" t="str">
        <f t="shared" ref="H75:H117" si="13">DEC2HEX(E75*HEX2DEC(1000000) +G75*HEX2DEC(10000) +F75)</f>
        <v>10000D9</v>
      </c>
      <c r="I75">
        <f t="shared" ref="I75:I117" si="14">HEX2DEC(H75)</f>
        <v>16777433</v>
      </c>
      <c r="K75">
        <f t="shared" ref="K75:K89" si="15">IF(Q75&lt;&gt;"",Q75*116+$B$3,IF(R75&lt;&gt;"",R75*116+$B$3,IF(T75&lt;&gt;"",T75*68+$B$5,"")))</f>
        <v>533424</v>
      </c>
      <c r="L75">
        <f t="shared" ref="L75:L117" si="16">IF(AND(J75&lt;&gt;"",D75&lt;&gt;""),J75,K75)</f>
        <v>533424</v>
      </c>
      <c r="O75" t="s">
        <v>252</v>
      </c>
      <c r="P75" t="s">
        <v>38</v>
      </c>
      <c r="R75">
        <v>3</v>
      </c>
      <c r="U75" t="str">
        <f t="shared" si="10"/>
        <v/>
      </c>
    </row>
    <row r="76" spans="1:21" x14ac:dyDescent="0.25">
      <c r="A76">
        <v>66</v>
      </c>
      <c r="B76" s="8" t="s">
        <v>91</v>
      </c>
      <c r="C76">
        <v>3</v>
      </c>
      <c r="D76" s="1" t="s">
        <v>148</v>
      </c>
      <c r="E76" s="1">
        <f>IF(P76="",$B$2,$B$2)</f>
        <v>1</v>
      </c>
      <c r="F76" s="1">
        <f t="shared" si="11"/>
        <v>623</v>
      </c>
      <c r="G76" s="1">
        <f t="shared" si="12"/>
        <v>0</v>
      </c>
      <c r="H76" t="str">
        <f t="shared" si="13"/>
        <v>100026F</v>
      </c>
      <c r="I76">
        <f t="shared" si="14"/>
        <v>16777839</v>
      </c>
      <c r="K76">
        <f t="shared" si="15"/>
        <v>534236</v>
      </c>
      <c r="L76">
        <f t="shared" si="16"/>
        <v>534236</v>
      </c>
      <c r="O76" t="s">
        <v>259</v>
      </c>
      <c r="P76" t="s">
        <v>38</v>
      </c>
      <c r="Q76">
        <v>10</v>
      </c>
      <c r="U76" t="str">
        <f t="shared" si="10"/>
        <v/>
      </c>
    </row>
    <row r="77" spans="1:21" x14ac:dyDescent="0.25">
      <c r="A77">
        <v>67</v>
      </c>
      <c r="B77" s="8" t="s">
        <v>91</v>
      </c>
      <c r="C77">
        <v>4</v>
      </c>
      <c r="D77" s="1" t="s">
        <v>149</v>
      </c>
      <c r="E77" s="1">
        <f>IF(P77="",$B$2,$B$2)</f>
        <v>1</v>
      </c>
      <c r="F77" s="1">
        <f t="shared" si="11"/>
        <v>623</v>
      </c>
      <c r="G77" s="1">
        <f t="shared" si="12"/>
        <v>0</v>
      </c>
      <c r="H77" t="str">
        <f t="shared" si="13"/>
        <v>100026F</v>
      </c>
      <c r="I77">
        <f t="shared" si="14"/>
        <v>16777839</v>
      </c>
      <c r="K77">
        <f t="shared" si="15"/>
        <v>534236</v>
      </c>
      <c r="L77">
        <f t="shared" si="16"/>
        <v>534236</v>
      </c>
      <c r="O77" t="s">
        <v>260</v>
      </c>
      <c r="P77" t="s">
        <v>38</v>
      </c>
      <c r="R77">
        <v>10</v>
      </c>
      <c r="U77" t="str">
        <f t="shared" si="10"/>
        <v/>
      </c>
    </row>
    <row r="78" spans="1:21" x14ac:dyDescent="0.25">
      <c r="A78">
        <v>68</v>
      </c>
      <c r="B78" s="8" t="s">
        <v>91</v>
      </c>
      <c r="C78">
        <v>5</v>
      </c>
      <c r="D78" s="1" t="s">
        <v>96</v>
      </c>
      <c r="E78" s="1">
        <f>IF(P78="",$B$2,$B$2)</f>
        <v>1</v>
      </c>
      <c r="F78" s="1">
        <f t="shared" si="11"/>
        <v>0</v>
      </c>
      <c r="G78" s="1">
        <f t="shared" si="12"/>
        <v>4</v>
      </c>
      <c r="H78" t="str">
        <f t="shared" si="13"/>
        <v>1040000</v>
      </c>
      <c r="I78">
        <f t="shared" si="14"/>
        <v>17039360</v>
      </c>
      <c r="J78">
        <v>532990</v>
      </c>
      <c r="K78" t="str">
        <f t="shared" si="15"/>
        <v/>
      </c>
      <c r="L78">
        <f t="shared" si="16"/>
        <v>532990</v>
      </c>
      <c r="M78">
        <v>4</v>
      </c>
      <c r="O78" t="s">
        <v>276</v>
      </c>
      <c r="U78" t="str">
        <f t="shared" si="10"/>
        <v/>
      </c>
    </row>
    <row r="79" spans="1:21" x14ac:dyDescent="0.25">
      <c r="A79">
        <v>69</v>
      </c>
      <c r="B79" s="8" t="s">
        <v>91</v>
      </c>
      <c r="C79">
        <v>6</v>
      </c>
      <c r="D79" s="1" t="s">
        <v>97</v>
      </c>
      <c r="E79" s="1">
        <f>IF(P79="",$B$2,$B$2)</f>
        <v>1</v>
      </c>
      <c r="F79" s="1">
        <f t="shared" si="11"/>
        <v>0</v>
      </c>
      <c r="G79" s="1">
        <f t="shared" si="12"/>
        <v>5</v>
      </c>
      <c r="H79" t="str">
        <f t="shared" si="13"/>
        <v>1050000</v>
      </c>
      <c r="I79">
        <f t="shared" si="14"/>
        <v>17104896</v>
      </c>
      <c r="J79">
        <v>532990</v>
      </c>
      <c r="K79" t="str">
        <f t="shared" si="15"/>
        <v/>
      </c>
      <c r="L79">
        <f t="shared" si="16"/>
        <v>532990</v>
      </c>
      <c r="M79">
        <v>5</v>
      </c>
      <c r="O79" t="s">
        <v>274</v>
      </c>
      <c r="U79" t="str">
        <f t="shared" si="10"/>
        <v/>
      </c>
    </row>
    <row r="80" spans="1:21" x14ac:dyDescent="0.25">
      <c r="A80">
        <v>70</v>
      </c>
      <c r="B80" s="8" t="s">
        <v>91</v>
      </c>
      <c r="C80">
        <v>7</v>
      </c>
      <c r="D80" s="1" t="s">
        <v>98</v>
      </c>
      <c r="E80" s="1">
        <f>IF(P80="",$B$2,$B$2)</f>
        <v>1</v>
      </c>
      <c r="F80" s="1">
        <f t="shared" si="11"/>
        <v>0</v>
      </c>
      <c r="G80" s="1">
        <f t="shared" si="12"/>
        <v>6</v>
      </c>
      <c r="H80" t="str">
        <f t="shared" si="13"/>
        <v>1060000</v>
      </c>
      <c r="I80">
        <f t="shared" si="14"/>
        <v>17170432</v>
      </c>
      <c r="J80">
        <v>532990</v>
      </c>
      <c r="K80" t="str">
        <f t="shared" si="15"/>
        <v/>
      </c>
      <c r="L80">
        <f t="shared" si="16"/>
        <v>532990</v>
      </c>
      <c r="M80">
        <v>6</v>
      </c>
      <c r="O80" t="s">
        <v>275</v>
      </c>
      <c r="U80" t="str">
        <f t="shared" si="10"/>
        <v/>
      </c>
    </row>
    <row r="81" spans="1:21" x14ac:dyDescent="0.25">
      <c r="A81">
        <v>71</v>
      </c>
      <c r="B81" s="8" t="s">
        <v>91</v>
      </c>
      <c r="C81">
        <v>8</v>
      </c>
      <c r="D81" s="1" t="s">
        <v>99</v>
      </c>
      <c r="E81" s="1">
        <f>IF(P81="",$B$2,$B$2)</f>
        <v>1</v>
      </c>
      <c r="F81" s="1">
        <f t="shared" si="11"/>
        <v>0</v>
      </c>
      <c r="G81" s="1">
        <f t="shared" si="12"/>
        <v>7</v>
      </c>
      <c r="H81" t="str">
        <f t="shared" si="13"/>
        <v>1070000</v>
      </c>
      <c r="I81">
        <f t="shared" si="14"/>
        <v>17235968</v>
      </c>
      <c r="J81">
        <v>532990</v>
      </c>
      <c r="K81" t="str">
        <f t="shared" si="15"/>
        <v/>
      </c>
      <c r="L81">
        <f t="shared" si="16"/>
        <v>532990</v>
      </c>
      <c r="M81">
        <v>7</v>
      </c>
      <c r="O81" t="s">
        <v>330</v>
      </c>
      <c r="U81" t="str">
        <f t="shared" si="10"/>
        <v/>
      </c>
    </row>
    <row r="82" spans="1:21" x14ac:dyDescent="0.25">
      <c r="A82">
        <v>72</v>
      </c>
      <c r="B82" s="8" t="s">
        <v>91</v>
      </c>
      <c r="C82">
        <v>9</v>
      </c>
      <c r="D82" s="1" t="s">
        <v>93</v>
      </c>
      <c r="E82" s="1">
        <f>IF(P82="",$B$2,$B$2)</f>
        <v>1</v>
      </c>
      <c r="F82" s="1">
        <f t="shared" si="11"/>
        <v>33</v>
      </c>
      <c r="G82" s="1">
        <f t="shared" si="12"/>
        <v>0</v>
      </c>
      <c r="H82" t="str">
        <f t="shared" si="13"/>
        <v>1000021</v>
      </c>
      <c r="I82">
        <f t="shared" si="14"/>
        <v>16777249</v>
      </c>
      <c r="J82">
        <v>533056</v>
      </c>
      <c r="K82">
        <f t="shared" si="15"/>
        <v>533540</v>
      </c>
      <c r="L82">
        <f t="shared" si="16"/>
        <v>533056</v>
      </c>
      <c r="O82" t="s">
        <v>257</v>
      </c>
      <c r="P82" t="s">
        <v>38</v>
      </c>
      <c r="Q82">
        <v>4</v>
      </c>
      <c r="U82" t="str">
        <f t="shared" si="10"/>
        <v/>
      </c>
    </row>
    <row r="83" spans="1:21" x14ac:dyDescent="0.25">
      <c r="A83">
        <v>73</v>
      </c>
      <c r="B83" s="8" t="s">
        <v>91</v>
      </c>
      <c r="C83">
        <v>10</v>
      </c>
      <c r="D83" s="1" t="s">
        <v>100</v>
      </c>
      <c r="E83" s="1">
        <f>IF(P83="",$B$2,$B$2)</f>
        <v>1</v>
      </c>
      <c r="F83" s="1">
        <f t="shared" si="11"/>
        <v>33</v>
      </c>
      <c r="G83" s="1">
        <f t="shared" si="12"/>
        <v>0</v>
      </c>
      <c r="H83" t="str">
        <f t="shared" si="13"/>
        <v>1000021</v>
      </c>
      <c r="I83">
        <f t="shared" si="14"/>
        <v>16777249</v>
      </c>
      <c r="J83">
        <v>533056</v>
      </c>
      <c r="K83">
        <f t="shared" si="15"/>
        <v>533540</v>
      </c>
      <c r="L83">
        <f t="shared" si="16"/>
        <v>533056</v>
      </c>
      <c r="O83" t="s">
        <v>254</v>
      </c>
      <c r="P83" t="s">
        <v>38</v>
      </c>
      <c r="R83">
        <v>4</v>
      </c>
      <c r="U83" t="str">
        <f t="shared" si="10"/>
        <v/>
      </c>
    </row>
    <row r="84" spans="1:21" x14ac:dyDescent="0.25">
      <c r="A84">
        <v>74</v>
      </c>
      <c r="B84" s="8" t="s">
        <v>91</v>
      </c>
      <c r="C84">
        <v>11</v>
      </c>
      <c r="D84" s="1" t="s">
        <v>94</v>
      </c>
      <c r="E84" s="1">
        <f>IF(P84="",$B$2,$B$2)</f>
        <v>1</v>
      </c>
      <c r="F84" s="1">
        <f t="shared" si="11"/>
        <v>33</v>
      </c>
      <c r="G84" s="1">
        <f t="shared" si="12"/>
        <v>8</v>
      </c>
      <c r="H84" t="str">
        <f t="shared" si="13"/>
        <v>1080021</v>
      </c>
      <c r="I84">
        <f t="shared" si="14"/>
        <v>17301537</v>
      </c>
      <c r="J84">
        <v>533057</v>
      </c>
      <c r="K84">
        <f t="shared" si="15"/>
        <v>533656</v>
      </c>
      <c r="L84">
        <f t="shared" si="16"/>
        <v>533057</v>
      </c>
      <c r="O84" t="s">
        <v>258</v>
      </c>
      <c r="P84" t="s">
        <v>38</v>
      </c>
      <c r="Q84">
        <v>5</v>
      </c>
      <c r="U84" t="str">
        <f t="shared" si="10"/>
        <v/>
      </c>
    </row>
    <row r="85" spans="1:21" x14ac:dyDescent="0.25">
      <c r="A85">
        <v>75</v>
      </c>
      <c r="B85" s="8" t="s">
        <v>91</v>
      </c>
      <c r="C85">
        <v>12</v>
      </c>
      <c r="D85" s="1" t="s">
        <v>101</v>
      </c>
      <c r="E85" s="1">
        <f>IF(P85="",$B$2,$B$2)</f>
        <v>1</v>
      </c>
      <c r="F85" s="1">
        <f t="shared" si="11"/>
        <v>33</v>
      </c>
      <c r="G85" s="1">
        <f t="shared" si="12"/>
        <v>0</v>
      </c>
      <c r="H85" t="str">
        <f t="shared" si="13"/>
        <v>1000021</v>
      </c>
      <c r="I85">
        <f t="shared" si="14"/>
        <v>16777249</v>
      </c>
      <c r="J85">
        <v>533056</v>
      </c>
      <c r="K85">
        <f t="shared" si="15"/>
        <v>533656</v>
      </c>
      <c r="L85">
        <f t="shared" si="16"/>
        <v>533056</v>
      </c>
      <c r="O85" t="s">
        <v>255</v>
      </c>
      <c r="P85" t="s">
        <v>38</v>
      </c>
      <c r="R85">
        <v>5</v>
      </c>
      <c r="U85" t="str">
        <f t="shared" si="10"/>
        <v/>
      </c>
    </row>
    <row r="86" spans="1:21" x14ac:dyDescent="0.25">
      <c r="A86">
        <v>76</v>
      </c>
      <c r="B86" s="8" t="s">
        <v>91</v>
      </c>
      <c r="C86">
        <v>13</v>
      </c>
      <c r="D86" s="1" t="s">
        <v>102</v>
      </c>
      <c r="E86" s="1">
        <f>IF(P86="",$B$2,$B$2)</f>
        <v>1</v>
      </c>
      <c r="F86" s="1">
        <f t="shared" si="11"/>
        <v>33</v>
      </c>
      <c r="G86" s="1">
        <f t="shared" si="12"/>
        <v>0</v>
      </c>
      <c r="H86" t="str">
        <f t="shared" si="13"/>
        <v>1000021</v>
      </c>
      <c r="I86">
        <f t="shared" si="14"/>
        <v>16777249</v>
      </c>
      <c r="J86">
        <v>533056</v>
      </c>
      <c r="K86">
        <f t="shared" si="15"/>
        <v>535559</v>
      </c>
      <c r="L86">
        <f t="shared" si="16"/>
        <v>533056</v>
      </c>
      <c r="O86" t="s">
        <v>270</v>
      </c>
      <c r="S86" t="s">
        <v>38</v>
      </c>
      <c r="T86">
        <v>11</v>
      </c>
      <c r="U86" t="str">
        <f t="shared" si="10"/>
        <v>ASp01 : INT := 12;</v>
      </c>
    </row>
    <row r="87" spans="1:21" x14ac:dyDescent="0.25">
      <c r="A87">
        <v>77</v>
      </c>
      <c r="B87" s="8" t="s">
        <v>91</v>
      </c>
      <c r="C87">
        <v>14</v>
      </c>
      <c r="D87" s="1" t="s">
        <v>103</v>
      </c>
      <c r="E87" s="1">
        <f>IF(P87="",$B$2,$B$2)</f>
        <v>1</v>
      </c>
      <c r="F87" s="1">
        <f t="shared" si="11"/>
        <v>33</v>
      </c>
      <c r="G87" s="1">
        <f t="shared" si="12"/>
        <v>0</v>
      </c>
      <c r="H87" t="str">
        <f t="shared" si="13"/>
        <v>1000021</v>
      </c>
      <c r="I87">
        <f t="shared" si="14"/>
        <v>16777249</v>
      </c>
      <c r="J87">
        <v>533056</v>
      </c>
      <c r="K87">
        <f t="shared" si="15"/>
        <v>535627</v>
      </c>
      <c r="L87">
        <f t="shared" si="16"/>
        <v>533056</v>
      </c>
      <c r="O87" t="s">
        <v>271</v>
      </c>
      <c r="S87" t="s">
        <v>38</v>
      </c>
      <c r="T87">
        <v>12</v>
      </c>
      <c r="U87" t="str">
        <f t="shared" si="10"/>
        <v>ASp02 : INT := 13;</v>
      </c>
    </row>
    <row r="88" spans="1:21" x14ac:dyDescent="0.25">
      <c r="A88">
        <v>78</v>
      </c>
      <c r="B88" s="8" t="s">
        <v>91</v>
      </c>
      <c r="C88">
        <v>15</v>
      </c>
      <c r="D88" s="1" t="s">
        <v>104</v>
      </c>
      <c r="E88" s="1">
        <f>IF(P88="",$B$2,$B$2)</f>
        <v>1</v>
      </c>
      <c r="F88" s="1">
        <f t="shared" si="11"/>
        <v>33</v>
      </c>
      <c r="G88" s="1">
        <f t="shared" si="12"/>
        <v>0</v>
      </c>
      <c r="H88" t="str">
        <f t="shared" si="13"/>
        <v>1000021</v>
      </c>
      <c r="I88">
        <f t="shared" si="14"/>
        <v>16777249</v>
      </c>
      <c r="J88">
        <v>533056</v>
      </c>
      <c r="K88">
        <f t="shared" si="15"/>
        <v>535695</v>
      </c>
      <c r="L88">
        <f t="shared" si="16"/>
        <v>533056</v>
      </c>
      <c r="O88" t="s">
        <v>272</v>
      </c>
      <c r="S88" t="s">
        <v>38</v>
      </c>
      <c r="T88">
        <v>13</v>
      </c>
      <c r="U88" t="str">
        <f t="shared" si="10"/>
        <v>ASp03 : INT := 14;</v>
      </c>
    </row>
    <row r="89" spans="1:21" x14ac:dyDescent="0.25">
      <c r="A89">
        <v>79</v>
      </c>
      <c r="B89" s="8" t="s">
        <v>91</v>
      </c>
      <c r="C89">
        <v>16</v>
      </c>
      <c r="D89" s="1" t="s">
        <v>105</v>
      </c>
      <c r="E89" s="1">
        <f>IF(P89="",$B$2,$B$2)</f>
        <v>1</v>
      </c>
      <c r="F89" s="1">
        <f t="shared" si="11"/>
        <v>33</v>
      </c>
      <c r="G89" s="1">
        <f t="shared" si="12"/>
        <v>8</v>
      </c>
      <c r="H89" t="str">
        <f t="shared" si="13"/>
        <v>1080021</v>
      </c>
      <c r="I89">
        <f t="shared" si="14"/>
        <v>17301537</v>
      </c>
      <c r="J89">
        <v>533057</v>
      </c>
      <c r="K89">
        <f t="shared" si="15"/>
        <v>535763</v>
      </c>
      <c r="L89">
        <f t="shared" si="16"/>
        <v>533057</v>
      </c>
      <c r="O89" t="s">
        <v>273</v>
      </c>
      <c r="S89" t="s">
        <v>38</v>
      </c>
      <c r="T89">
        <v>14</v>
      </c>
      <c r="U89" t="str">
        <f t="shared" si="10"/>
        <v>ASp04 : INT := 15;</v>
      </c>
    </row>
    <row r="90" spans="1:21" hidden="1" x14ac:dyDescent="0.25">
      <c r="A90">
        <v>80</v>
      </c>
      <c r="B90" s="3" t="s">
        <v>80</v>
      </c>
      <c r="C90">
        <v>1</v>
      </c>
      <c r="E90" s="1">
        <f>IF(P90="",$B$2,$B$2)</f>
        <v>1</v>
      </c>
      <c r="F90" s="1" t="str">
        <f t="shared" si="11"/>
        <v/>
      </c>
      <c r="G90" s="1" t="e">
        <f t="shared" si="12"/>
        <v>#VALUE!</v>
      </c>
      <c r="H90" t="e">
        <f t="shared" si="13"/>
        <v>#VALUE!</v>
      </c>
      <c r="I90" t="e">
        <f t="shared" si="14"/>
        <v>#VALUE!</v>
      </c>
      <c r="K90" t="str">
        <f t="shared" ref="K75:K117" si="17">IF(Q90&lt;&gt;"",Q90*116+$B$3,IF(R90&lt;&gt;"",R90*116+$B$3,IF(T90&lt;&gt;"",T90*68+$B$5,"")))</f>
        <v/>
      </c>
      <c r="L90" t="str">
        <f t="shared" si="16"/>
        <v/>
      </c>
    </row>
    <row r="91" spans="1:21" hidden="1" x14ac:dyDescent="0.25">
      <c r="A91">
        <v>81</v>
      </c>
      <c r="B91" s="3" t="s">
        <v>80</v>
      </c>
      <c r="C91">
        <v>2</v>
      </c>
      <c r="E91" s="1">
        <f>IF(P91="",$B$2,$B$2)</f>
        <v>1</v>
      </c>
      <c r="F91" s="1" t="str">
        <f t="shared" si="11"/>
        <v/>
      </c>
      <c r="G91" s="1" t="e">
        <f t="shared" si="12"/>
        <v>#VALUE!</v>
      </c>
      <c r="H91" t="e">
        <f t="shared" si="13"/>
        <v>#VALUE!</v>
      </c>
      <c r="I91" t="e">
        <f t="shared" si="14"/>
        <v>#VALUE!</v>
      </c>
      <c r="K91" t="str">
        <f t="shared" si="17"/>
        <v/>
      </c>
      <c r="L91" t="str">
        <f t="shared" si="16"/>
        <v/>
      </c>
    </row>
    <row r="92" spans="1:21" hidden="1" x14ac:dyDescent="0.25">
      <c r="A92">
        <v>82</v>
      </c>
      <c r="B92" s="3" t="s">
        <v>80</v>
      </c>
      <c r="C92">
        <v>3</v>
      </c>
      <c r="E92" s="1">
        <f>IF(P92="",$B$2,$B$2)</f>
        <v>1</v>
      </c>
      <c r="F92" s="1" t="str">
        <f t="shared" si="11"/>
        <v/>
      </c>
      <c r="G92" s="1" t="e">
        <f t="shared" si="12"/>
        <v>#VALUE!</v>
      </c>
      <c r="H92" t="e">
        <f t="shared" si="13"/>
        <v>#VALUE!</v>
      </c>
      <c r="I92" t="e">
        <f t="shared" si="14"/>
        <v>#VALUE!</v>
      </c>
      <c r="K92" t="str">
        <f t="shared" si="17"/>
        <v/>
      </c>
      <c r="L92" t="str">
        <f t="shared" si="16"/>
        <v/>
      </c>
    </row>
    <row r="93" spans="1:21" hidden="1" x14ac:dyDescent="0.25">
      <c r="A93">
        <v>83</v>
      </c>
      <c r="B93" s="3" t="s">
        <v>80</v>
      </c>
      <c r="C93">
        <v>4</v>
      </c>
      <c r="E93" s="1">
        <f>IF(P93="",$B$2,$B$2)</f>
        <v>1</v>
      </c>
      <c r="F93" s="1" t="str">
        <f t="shared" si="11"/>
        <v/>
      </c>
      <c r="G93" s="1" t="e">
        <f t="shared" si="12"/>
        <v>#VALUE!</v>
      </c>
      <c r="H93" t="e">
        <f t="shared" si="13"/>
        <v>#VALUE!</v>
      </c>
      <c r="I93" t="e">
        <f t="shared" si="14"/>
        <v>#VALUE!</v>
      </c>
      <c r="K93" t="str">
        <f t="shared" si="17"/>
        <v/>
      </c>
      <c r="L93" t="str">
        <f t="shared" si="16"/>
        <v/>
      </c>
    </row>
    <row r="94" spans="1:21" hidden="1" x14ac:dyDescent="0.25">
      <c r="A94">
        <v>84</v>
      </c>
      <c r="B94" s="3" t="s">
        <v>80</v>
      </c>
      <c r="C94">
        <v>5</v>
      </c>
      <c r="E94" s="1">
        <f>IF(P94="",$B$2,$B$2)</f>
        <v>1</v>
      </c>
      <c r="F94" s="1" t="str">
        <f t="shared" si="11"/>
        <v/>
      </c>
      <c r="G94" s="1" t="e">
        <f t="shared" si="12"/>
        <v>#VALUE!</v>
      </c>
      <c r="H94" t="e">
        <f t="shared" si="13"/>
        <v>#VALUE!</v>
      </c>
      <c r="I94" t="e">
        <f t="shared" si="14"/>
        <v>#VALUE!</v>
      </c>
      <c r="K94" t="str">
        <f t="shared" si="17"/>
        <v/>
      </c>
      <c r="L94" t="str">
        <f t="shared" si="16"/>
        <v/>
      </c>
    </row>
    <row r="95" spans="1:21" hidden="1" x14ac:dyDescent="0.25">
      <c r="A95">
        <v>85</v>
      </c>
      <c r="B95" s="3" t="s">
        <v>80</v>
      </c>
      <c r="C95">
        <v>6</v>
      </c>
      <c r="E95" s="1">
        <f>IF(P95="",$B$2,$B$2)</f>
        <v>1</v>
      </c>
      <c r="F95" s="1" t="str">
        <f t="shared" si="11"/>
        <v/>
      </c>
      <c r="G95" s="1" t="e">
        <f t="shared" si="12"/>
        <v>#VALUE!</v>
      </c>
      <c r="H95" t="e">
        <f t="shared" si="13"/>
        <v>#VALUE!</v>
      </c>
      <c r="I95" t="e">
        <f t="shared" si="14"/>
        <v>#VALUE!</v>
      </c>
      <c r="K95" t="str">
        <f t="shared" si="17"/>
        <v/>
      </c>
      <c r="L95" t="str">
        <f t="shared" si="16"/>
        <v/>
      </c>
    </row>
    <row r="96" spans="1:21" hidden="1" x14ac:dyDescent="0.25">
      <c r="A96">
        <v>86</v>
      </c>
      <c r="B96" s="3" t="s">
        <v>80</v>
      </c>
      <c r="C96">
        <v>7</v>
      </c>
      <c r="E96" s="1">
        <f>IF(P96="",$B$2,$B$2)</f>
        <v>1</v>
      </c>
      <c r="F96" s="1" t="str">
        <f t="shared" si="11"/>
        <v/>
      </c>
      <c r="G96" s="1" t="e">
        <f t="shared" si="12"/>
        <v>#VALUE!</v>
      </c>
      <c r="H96" t="e">
        <f t="shared" si="13"/>
        <v>#VALUE!</v>
      </c>
      <c r="I96" t="e">
        <f t="shared" si="14"/>
        <v>#VALUE!</v>
      </c>
      <c r="K96" t="str">
        <f t="shared" si="17"/>
        <v/>
      </c>
      <c r="L96" t="str">
        <f t="shared" si="16"/>
        <v/>
      </c>
    </row>
    <row r="97" spans="1:21" hidden="1" x14ac:dyDescent="0.25">
      <c r="A97">
        <v>87</v>
      </c>
      <c r="B97" s="3" t="s">
        <v>80</v>
      </c>
      <c r="C97">
        <v>8</v>
      </c>
      <c r="E97" s="1">
        <f>IF(P97="",$B$2,$B$2)</f>
        <v>1</v>
      </c>
      <c r="F97" s="1" t="str">
        <f t="shared" si="11"/>
        <v/>
      </c>
      <c r="G97" s="1" t="e">
        <f t="shared" si="12"/>
        <v>#VALUE!</v>
      </c>
      <c r="H97" t="e">
        <f t="shared" si="13"/>
        <v>#VALUE!</v>
      </c>
      <c r="I97" t="e">
        <f t="shared" si="14"/>
        <v>#VALUE!</v>
      </c>
      <c r="K97" t="str">
        <f t="shared" si="17"/>
        <v/>
      </c>
      <c r="L97" t="str">
        <f t="shared" si="16"/>
        <v/>
      </c>
    </row>
    <row r="98" spans="1:21" hidden="1" x14ac:dyDescent="0.25">
      <c r="A98">
        <v>88</v>
      </c>
      <c r="B98" s="3" t="s">
        <v>80</v>
      </c>
      <c r="C98">
        <v>9</v>
      </c>
      <c r="E98" s="1">
        <f>IF(P98="",$B$2,$B$2)</f>
        <v>1</v>
      </c>
      <c r="F98" s="1" t="str">
        <f t="shared" si="11"/>
        <v/>
      </c>
      <c r="G98" s="1" t="e">
        <f t="shared" si="12"/>
        <v>#VALUE!</v>
      </c>
      <c r="H98" t="e">
        <f t="shared" si="13"/>
        <v>#VALUE!</v>
      </c>
      <c r="I98" t="e">
        <f t="shared" si="14"/>
        <v>#VALUE!</v>
      </c>
      <c r="K98" t="str">
        <f t="shared" si="17"/>
        <v/>
      </c>
      <c r="L98" t="str">
        <f t="shared" si="16"/>
        <v/>
      </c>
    </row>
    <row r="99" spans="1:21" x14ac:dyDescent="0.25">
      <c r="A99">
        <v>89</v>
      </c>
      <c r="B99" s="3" t="s">
        <v>80</v>
      </c>
      <c r="C99">
        <v>10</v>
      </c>
      <c r="D99" s="1" t="s">
        <v>82</v>
      </c>
      <c r="E99" s="1">
        <f>IF(P99="",$B$2,$B$2)</f>
        <v>1</v>
      </c>
      <c r="F99" s="1">
        <f t="shared" si="11"/>
        <v>1556</v>
      </c>
      <c r="G99" s="1">
        <f t="shared" si="12"/>
        <v>8</v>
      </c>
      <c r="H99" t="str">
        <f t="shared" si="13"/>
        <v>1080614</v>
      </c>
      <c r="I99">
        <f t="shared" si="14"/>
        <v>17303060</v>
      </c>
      <c r="K99">
        <f t="shared" si="17"/>
        <v>536103</v>
      </c>
      <c r="L99">
        <f t="shared" si="16"/>
        <v>536103</v>
      </c>
      <c r="O99" t="s">
        <v>277</v>
      </c>
      <c r="S99" t="s">
        <v>38</v>
      </c>
      <c r="T99">
        <v>19</v>
      </c>
      <c r="U99" t="str">
        <f>IF(S99="*",D99&amp;" : INT := "&amp;(T99+1)&amp;";")</f>
        <v>H1 : INT := 20;</v>
      </c>
    </row>
    <row r="100" spans="1:21" x14ac:dyDescent="0.25">
      <c r="A100">
        <v>90</v>
      </c>
      <c r="B100" s="3" t="s">
        <v>80</v>
      </c>
      <c r="C100">
        <v>11</v>
      </c>
      <c r="D100" s="1" t="s">
        <v>81</v>
      </c>
      <c r="E100" s="1">
        <f>IF(P100="",$B$2,$B$2)</f>
        <v>1</v>
      </c>
      <c r="F100" s="1">
        <f t="shared" si="11"/>
        <v>1590</v>
      </c>
      <c r="G100" s="1">
        <f t="shared" si="12"/>
        <v>8</v>
      </c>
      <c r="H100" t="str">
        <f t="shared" si="13"/>
        <v>1080636</v>
      </c>
      <c r="I100">
        <f t="shared" si="14"/>
        <v>17303094</v>
      </c>
      <c r="K100">
        <f t="shared" si="17"/>
        <v>536171</v>
      </c>
      <c r="L100">
        <f t="shared" si="16"/>
        <v>536171</v>
      </c>
      <c r="O100" t="s">
        <v>278</v>
      </c>
      <c r="S100" t="s">
        <v>38</v>
      </c>
      <c r="T100">
        <v>20</v>
      </c>
      <c r="U100" t="str">
        <f>IF(S100="*",D100&amp;" : INT := "&amp;(T100+1)&amp;";")</f>
        <v>H2 : INT := 21;</v>
      </c>
    </row>
    <row r="101" spans="1:21" hidden="1" x14ac:dyDescent="0.25">
      <c r="A101">
        <v>91</v>
      </c>
      <c r="B101" s="3" t="s">
        <v>80</v>
      </c>
      <c r="C101">
        <v>12</v>
      </c>
      <c r="E101" s="1">
        <f>IF(P101="",$B$2,$B$2)</f>
        <v>1</v>
      </c>
      <c r="F101" s="1" t="str">
        <f t="shared" si="11"/>
        <v/>
      </c>
      <c r="G101" s="1" t="e">
        <f t="shared" si="12"/>
        <v>#VALUE!</v>
      </c>
      <c r="H101" t="e">
        <f t="shared" si="13"/>
        <v>#VALUE!</v>
      </c>
      <c r="I101" t="e">
        <f t="shared" si="14"/>
        <v>#VALUE!</v>
      </c>
      <c r="K101" t="str">
        <f t="shared" si="17"/>
        <v/>
      </c>
      <c r="L101" t="str">
        <f t="shared" si="16"/>
        <v/>
      </c>
    </row>
    <row r="102" spans="1:21" hidden="1" x14ac:dyDescent="0.25">
      <c r="A102">
        <v>92</v>
      </c>
      <c r="B102" s="3" t="s">
        <v>80</v>
      </c>
      <c r="C102">
        <v>13</v>
      </c>
      <c r="E102" s="1">
        <f>IF(P102="",$B$2,$B$2)</f>
        <v>1</v>
      </c>
      <c r="F102" s="1" t="str">
        <f t="shared" si="11"/>
        <v/>
      </c>
      <c r="G102" s="1" t="e">
        <f t="shared" si="12"/>
        <v>#VALUE!</v>
      </c>
      <c r="H102" t="e">
        <f t="shared" si="13"/>
        <v>#VALUE!</v>
      </c>
      <c r="I102" t="e">
        <f t="shared" si="14"/>
        <v>#VALUE!</v>
      </c>
      <c r="K102" t="str">
        <f t="shared" si="17"/>
        <v/>
      </c>
      <c r="L102" t="str">
        <f t="shared" si="16"/>
        <v/>
      </c>
    </row>
    <row r="103" spans="1:21" hidden="1" x14ac:dyDescent="0.25">
      <c r="A103">
        <v>93</v>
      </c>
      <c r="B103" s="3" t="s">
        <v>80</v>
      </c>
      <c r="C103">
        <v>14</v>
      </c>
      <c r="E103" s="1">
        <f>IF(P103="",$B$2,$B$2)</f>
        <v>1</v>
      </c>
      <c r="F103" s="1" t="str">
        <f t="shared" si="11"/>
        <v/>
      </c>
      <c r="G103" s="1" t="e">
        <f t="shared" si="12"/>
        <v>#VALUE!</v>
      </c>
      <c r="H103" t="e">
        <f t="shared" si="13"/>
        <v>#VALUE!</v>
      </c>
      <c r="I103" t="e">
        <f t="shared" si="14"/>
        <v>#VALUE!</v>
      </c>
      <c r="K103" t="str">
        <f t="shared" si="17"/>
        <v/>
      </c>
      <c r="L103" t="str">
        <f t="shared" si="16"/>
        <v/>
      </c>
    </row>
    <row r="104" spans="1:21" hidden="1" x14ac:dyDescent="0.25">
      <c r="A104">
        <v>94</v>
      </c>
      <c r="B104" s="3" t="s">
        <v>80</v>
      </c>
      <c r="C104">
        <v>15</v>
      </c>
      <c r="E104" s="1">
        <f>IF(P104="",$B$2,$B$2)</f>
        <v>1</v>
      </c>
      <c r="F104" s="1" t="str">
        <f t="shared" si="11"/>
        <v/>
      </c>
      <c r="G104" s="1" t="e">
        <f t="shared" si="12"/>
        <v>#VALUE!</v>
      </c>
      <c r="H104" t="e">
        <f t="shared" si="13"/>
        <v>#VALUE!</v>
      </c>
      <c r="I104" t="e">
        <f t="shared" si="14"/>
        <v>#VALUE!</v>
      </c>
      <c r="K104" t="str">
        <f t="shared" si="17"/>
        <v/>
      </c>
      <c r="L104" t="str">
        <f t="shared" si="16"/>
        <v/>
      </c>
    </row>
    <row r="105" spans="1:21" hidden="1" x14ac:dyDescent="0.25">
      <c r="A105">
        <v>95</v>
      </c>
      <c r="B105" s="3" t="s">
        <v>80</v>
      </c>
      <c r="C105">
        <v>16</v>
      </c>
      <c r="E105" s="1">
        <f>IF(P105="",$B$2,$B$2)</f>
        <v>1</v>
      </c>
      <c r="F105" s="1" t="str">
        <f t="shared" si="11"/>
        <v/>
      </c>
      <c r="G105" s="1" t="e">
        <f t="shared" si="12"/>
        <v>#VALUE!</v>
      </c>
      <c r="H105" t="e">
        <f t="shared" si="13"/>
        <v>#VALUE!</v>
      </c>
      <c r="I105" t="e">
        <f t="shared" si="14"/>
        <v>#VALUE!</v>
      </c>
      <c r="K105" t="str">
        <f t="shared" si="17"/>
        <v/>
      </c>
      <c r="L105" t="str">
        <f t="shared" si="16"/>
        <v/>
      </c>
    </row>
    <row r="106" spans="1:21" x14ac:dyDescent="0.25">
      <c r="A106">
        <v>96</v>
      </c>
      <c r="B106" s="7" t="s">
        <v>90</v>
      </c>
      <c r="C106">
        <v>1</v>
      </c>
      <c r="D106" s="1" t="s">
        <v>57</v>
      </c>
      <c r="E106" s="1">
        <f>IF(P106="",$B$2,$B$2)</f>
        <v>1</v>
      </c>
      <c r="F106" s="1">
        <f t="shared" si="11"/>
        <v>33</v>
      </c>
      <c r="G106" s="1">
        <f t="shared" si="12"/>
        <v>2</v>
      </c>
      <c r="H106" t="str">
        <f t="shared" si="13"/>
        <v>1020021</v>
      </c>
      <c r="I106">
        <f t="shared" si="14"/>
        <v>16908321</v>
      </c>
      <c r="J106">
        <v>533056</v>
      </c>
      <c r="K106" t="str">
        <f t="shared" si="17"/>
        <v/>
      </c>
      <c r="L106">
        <f t="shared" si="16"/>
        <v>533056</v>
      </c>
      <c r="M106">
        <v>2</v>
      </c>
      <c r="O106" t="s">
        <v>331</v>
      </c>
    </row>
    <row r="107" spans="1:21" x14ac:dyDescent="0.25">
      <c r="A107">
        <v>97</v>
      </c>
      <c r="B107" s="7" t="s">
        <v>90</v>
      </c>
      <c r="C107">
        <v>2</v>
      </c>
      <c r="D107" s="1" t="s">
        <v>53</v>
      </c>
      <c r="E107" s="1">
        <f>IF(P107="",$B$2,$B$2)</f>
        <v>1</v>
      </c>
      <c r="F107" s="1">
        <f t="shared" si="11"/>
        <v>33</v>
      </c>
      <c r="G107" s="1">
        <f t="shared" si="12"/>
        <v>7</v>
      </c>
      <c r="H107" t="str">
        <f t="shared" si="13"/>
        <v>1070021</v>
      </c>
      <c r="I107">
        <f t="shared" si="14"/>
        <v>17236001</v>
      </c>
      <c r="J107">
        <v>533056</v>
      </c>
      <c r="K107" t="str">
        <f t="shared" si="17"/>
        <v/>
      </c>
      <c r="L107">
        <f t="shared" si="16"/>
        <v>533056</v>
      </c>
      <c r="M107">
        <v>7</v>
      </c>
      <c r="O107" t="s">
        <v>332</v>
      </c>
    </row>
    <row r="108" spans="1:21" x14ac:dyDescent="0.25">
      <c r="A108">
        <v>98</v>
      </c>
      <c r="B108" s="7" t="s">
        <v>90</v>
      </c>
      <c r="C108">
        <v>3</v>
      </c>
      <c r="D108" s="1" t="s">
        <v>54</v>
      </c>
      <c r="E108" s="1">
        <f>IF(P108="",$B$2,$B$2)</f>
        <v>1</v>
      </c>
      <c r="F108" s="1">
        <f t="shared" si="11"/>
        <v>33</v>
      </c>
      <c r="G108" s="1">
        <f t="shared" si="12"/>
        <v>8</v>
      </c>
      <c r="H108" t="str">
        <f t="shared" si="13"/>
        <v>1080021</v>
      </c>
      <c r="I108">
        <f t="shared" si="14"/>
        <v>17301537</v>
      </c>
      <c r="J108">
        <v>533057</v>
      </c>
      <c r="K108" t="str">
        <f t="shared" si="17"/>
        <v/>
      </c>
      <c r="L108">
        <f t="shared" si="16"/>
        <v>533057</v>
      </c>
      <c r="M108">
        <v>0</v>
      </c>
      <c r="O108" t="s">
        <v>333</v>
      </c>
    </row>
    <row r="109" spans="1:21" x14ac:dyDescent="0.25">
      <c r="A109">
        <v>99</v>
      </c>
      <c r="B109" s="7" t="s">
        <v>90</v>
      </c>
      <c r="C109">
        <v>4</v>
      </c>
      <c r="D109" s="1" t="s">
        <v>48</v>
      </c>
      <c r="E109" s="1">
        <f>IF(P109="",$B$2,$B$2)</f>
        <v>1</v>
      </c>
      <c r="F109" s="1">
        <f t="shared" si="11"/>
        <v>33</v>
      </c>
      <c r="G109" s="1">
        <f t="shared" si="12"/>
        <v>3</v>
      </c>
      <c r="H109" t="str">
        <f t="shared" si="13"/>
        <v>1030021</v>
      </c>
      <c r="I109">
        <f t="shared" si="14"/>
        <v>16973857</v>
      </c>
      <c r="J109">
        <v>533056</v>
      </c>
      <c r="K109" t="str">
        <f t="shared" si="17"/>
        <v/>
      </c>
      <c r="L109">
        <f t="shared" si="16"/>
        <v>533056</v>
      </c>
      <c r="M109">
        <v>3</v>
      </c>
      <c r="O109" t="s">
        <v>335</v>
      </c>
    </row>
    <row r="110" spans="1:21" x14ac:dyDescent="0.25">
      <c r="A110">
        <v>100</v>
      </c>
      <c r="B110" s="7" t="s">
        <v>90</v>
      </c>
      <c r="C110">
        <v>5</v>
      </c>
      <c r="D110" s="1" t="s">
        <v>49</v>
      </c>
      <c r="E110" s="1">
        <f>IF(P110="",$B$2,$B$2)</f>
        <v>1</v>
      </c>
      <c r="F110" s="1">
        <f t="shared" si="11"/>
        <v>33</v>
      </c>
      <c r="G110" s="1">
        <f t="shared" si="12"/>
        <v>4</v>
      </c>
      <c r="H110" t="str">
        <f t="shared" si="13"/>
        <v>1040021</v>
      </c>
      <c r="I110">
        <f t="shared" si="14"/>
        <v>17039393</v>
      </c>
      <c r="J110">
        <v>533056</v>
      </c>
      <c r="K110" t="str">
        <f t="shared" si="17"/>
        <v/>
      </c>
      <c r="L110">
        <f t="shared" si="16"/>
        <v>533056</v>
      </c>
      <c r="M110">
        <v>4</v>
      </c>
      <c r="O110" t="s">
        <v>336</v>
      </c>
    </row>
    <row r="111" spans="1:21" x14ac:dyDescent="0.25">
      <c r="A111">
        <v>101</v>
      </c>
      <c r="B111" s="7" t="s">
        <v>90</v>
      </c>
      <c r="C111">
        <v>6</v>
      </c>
      <c r="D111" s="1" t="s">
        <v>50</v>
      </c>
      <c r="E111" s="1">
        <f>IF(P111="",$B$2,$B$2)</f>
        <v>1</v>
      </c>
      <c r="F111" s="1">
        <f t="shared" si="11"/>
        <v>33</v>
      </c>
      <c r="G111" s="1">
        <f t="shared" si="12"/>
        <v>5</v>
      </c>
      <c r="H111" t="str">
        <f t="shared" si="13"/>
        <v>1050021</v>
      </c>
      <c r="I111">
        <f t="shared" si="14"/>
        <v>17104929</v>
      </c>
      <c r="J111">
        <v>533056</v>
      </c>
      <c r="K111" t="str">
        <f t="shared" si="17"/>
        <v/>
      </c>
      <c r="L111">
        <f t="shared" si="16"/>
        <v>533056</v>
      </c>
      <c r="M111">
        <v>5</v>
      </c>
      <c r="O111" t="s">
        <v>279</v>
      </c>
    </row>
    <row r="112" spans="1:21" x14ac:dyDescent="0.25">
      <c r="A112">
        <v>102</v>
      </c>
      <c r="B112" s="7" t="s">
        <v>90</v>
      </c>
      <c r="C112">
        <v>7</v>
      </c>
      <c r="D112" s="1" t="s">
        <v>51</v>
      </c>
      <c r="E112" s="1">
        <f>IF(P112="",$B$2,$B$2)</f>
        <v>1</v>
      </c>
      <c r="F112" s="1">
        <f t="shared" si="11"/>
        <v>33</v>
      </c>
      <c r="G112" s="1">
        <f t="shared" si="12"/>
        <v>6</v>
      </c>
      <c r="H112" t="str">
        <f t="shared" si="13"/>
        <v>1060021</v>
      </c>
      <c r="I112">
        <f t="shared" si="14"/>
        <v>17170465</v>
      </c>
      <c r="J112">
        <v>533056</v>
      </c>
      <c r="K112" t="str">
        <f t="shared" si="17"/>
        <v/>
      </c>
      <c r="L112">
        <f t="shared" si="16"/>
        <v>533056</v>
      </c>
      <c r="M112">
        <v>6</v>
      </c>
      <c r="O112" t="s">
        <v>280</v>
      </c>
    </row>
    <row r="113" spans="1:15" x14ac:dyDescent="0.25">
      <c r="A113">
        <v>103</v>
      </c>
      <c r="B113" s="7" t="s">
        <v>90</v>
      </c>
      <c r="C113">
        <v>8</v>
      </c>
      <c r="D113" s="1" t="s">
        <v>58</v>
      </c>
      <c r="E113" s="1">
        <f>IF(P113="",$B$2,$B$2)</f>
        <v>1</v>
      </c>
      <c r="F113" s="1">
        <f t="shared" si="11"/>
        <v>33</v>
      </c>
      <c r="G113" s="1">
        <f t="shared" si="12"/>
        <v>9</v>
      </c>
      <c r="H113" t="str">
        <f t="shared" si="13"/>
        <v>1090021</v>
      </c>
      <c r="I113">
        <f t="shared" si="14"/>
        <v>17367073</v>
      </c>
      <c r="J113">
        <v>533057</v>
      </c>
      <c r="K113" t="str">
        <f t="shared" si="17"/>
        <v/>
      </c>
      <c r="L113">
        <f t="shared" si="16"/>
        <v>533057</v>
      </c>
      <c r="M113">
        <v>1</v>
      </c>
      <c r="O113" t="s">
        <v>284</v>
      </c>
    </row>
    <row r="114" spans="1:15" x14ac:dyDescent="0.25">
      <c r="A114">
        <v>104</v>
      </c>
      <c r="B114" s="7" t="s">
        <v>90</v>
      </c>
      <c r="C114">
        <v>9</v>
      </c>
      <c r="D114" s="1" t="s">
        <v>70</v>
      </c>
      <c r="E114" s="1">
        <f>IF(P114="",$B$2,$B$2)</f>
        <v>1</v>
      </c>
      <c r="F114" s="1">
        <f t="shared" si="11"/>
        <v>33</v>
      </c>
      <c r="G114" s="1">
        <f t="shared" si="12"/>
        <v>10</v>
      </c>
      <c r="H114" t="str">
        <f t="shared" si="13"/>
        <v>10A0021</v>
      </c>
      <c r="I114">
        <f t="shared" si="14"/>
        <v>17432609</v>
      </c>
      <c r="J114">
        <v>533057</v>
      </c>
      <c r="K114" t="str">
        <f t="shared" si="17"/>
        <v/>
      </c>
      <c r="L114">
        <f t="shared" si="16"/>
        <v>533057</v>
      </c>
      <c r="M114">
        <v>2</v>
      </c>
      <c r="O114" t="s">
        <v>283</v>
      </c>
    </row>
    <row r="115" spans="1:15" x14ac:dyDescent="0.25">
      <c r="A115">
        <v>105</v>
      </c>
      <c r="B115" s="7" t="s">
        <v>90</v>
      </c>
      <c r="C115">
        <v>10</v>
      </c>
      <c r="D115" s="1" t="s">
        <v>55</v>
      </c>
      <c r="E115" s="1">
        <f>IF(P115="",$B$2,$B$2)</f>
        <v>1</v>
      </c>
      <c r="F115" s="1">
        <f t="shared" si="11"/>
        <v>33</v>
      </c>
      <c r="G115" s="1">
        <f t="shared" si="12"/>
        <v>11</v>
      </c>
      <c r="H115" t="str">
        <f t="shared" si="13"/>
        <v>10B0021</v>
      </c>
      <c r="I115">
        <f t="shared" si="14"/>
        <v>17498145</v>
      </c>
      <c r="J115">
        <v>533057</v>
      </c>
      <c r="K115" t="str">
        <f t="shared" si="17"/>
        <v/>
      </c>
      <c r="L115">
        <f t="shared" si="16"/>
        <v>533057</v>
      </c>
      <c r="M115">
        <v>3</v>
      </c>
      <c r="O115" t="s">
        <v>282</v>
      </c>
    </row>
    <row r="116" spans="1:15" x14ac:dyDescent="0.25">
      <c r="A116">
        <v>106</v>
      </c>
      <c r="B116" s="7" t="s">
        <v>90</v>
      </c>
      <c r="C116">
        <v>11</v>
      </c>
      <c r="D116" s="1" t="s">
        <v>52</v>
      </c>
      <c r="E116" s="1">
        <f>IF(P116="",$B$2,$B$2)</f>
        <v>1</v>
      </c>
      <c r="F116" s="1">
        <f t="shared" si="11"/>
        <v>33</v>
      </c>
      <c r="G116" s="1">
        <f t="shared" si="12"/>
        <v>12</v>
      </c>
      <c r="H116" t="str">
        <f t="shared" si="13"/>
        <v>10C0021</v>
      </c>
      <c r="I116">
        <f t="shared" si="14"/>
        <v>17563681</v>
      </c>
      <c r="J116">
        <v>533057</v>
      </c>
      <c r="K116" t="str">
        <f t="shared" si="17"/>
        <v/>
      </c>
      <c r="L116">
        <f t="shared" si="16"/>
        <v>533057</v>
      </c>
      <c r="M116">
        <v>4</v>
      </c>
      <c r="O116" t="s">
        <v>334</v>
      </c>
    </row>
    <row r="117" spans="1:15" x14ac:dyDescent="0.25">
      <c r="A117">
        <v>107</v>
      </c>
      <c r="B117" s="7" t="s">
        <v>90</v>
      </c>
      <c r="C117">
        <v>12</v>
      </c>
      <c r="D117" s="1" t="s">
        <v>56</v>
      </c>
      <c r="E117" s="1">
        <f>IF(P117="",$B$2,$B$2)</f>
        <v>1</v>
      </c>
      <c r="F117" s="1">
        <f t="shared" si="11"/>
        <v>33</v>
      </c>
      <c r="G117" s="1">
        <f t="shared" si="12"/>
        <v>13</v>
      </c>
      <c r="H117" t="str">
        <f t="shared" si="13"/>
        <v>10D0021</v>
      </c>
      <c r="I117">
        <f t="shared" si="14"/>
        <v>17629217</v>
      </c>
      <c r="J117">
        <v>533057</v>
      </c>
      <c r="K117" t="str">
        <f t="shared" si="17"/>
        <v/>
      </c>
      <c r="L117">
        <f t="shared" si="16"/>
        <v>533057</v>
      </c>
      <c r="M117">
        <v>5</v>
      </c>
      <c r="O117" t="s">
        <v>281</v>
      </c>
    </row>
  </sheetData>
  <autoFilter ref="A9:U117" xr:uid="{DA039C0E-5BBC-4474-9091-B3419F3F19D1}">
    <filterColumn colId="3">
      <customFilters>
        <customFilter operator="notEqual" val=" "/>
      </customFilters>
    </filterColumn>
    <sortState ref="A10:U117">
      <sortCondition ref="A9:A117"/>
    </sortState>
  </autoFilter>
  <sortState ref="A10:U117">
    <sortCondition ref="B10:B117"/>
    <sortCondition ref="C10:C1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D5AD-95E3-457F-903E-F0D470C50CCA}">
  <sheetPr filterMode="1"/>
  <dimension ref="A1:R70"/>
  <sheetViews>
    <sheetView tabSelected="1" zoomScale="85" zoomScaleNormal="85" workbookViewId="0">
      <selection activeCell="I8" sqref="I8:I70"/>
    </sheetView>
  </sheetViews>
  <sheetFormatPr defaultRowHeight="15" x14ac:dyDescent="0.25"/>
  <cols>
    <col min="1" max="1" width="23.5703125" customWidth="1"/>
    <col min="2" max="2" width="10.28515625" bestFit="1" customWidth="1"/>
    <col min="3" max="3" width="16.5703125" bestFit="1" customWidth="1"/>
    <col min="4" max="4" width="11.42578125" style="1" bestFit="1" customWidth="1"/>
    <col min="5" max="7" width="11.42578125" style="1" customWidth="1"/>
    <col min="8" max="8" width="13.7109375" bestFit="1" customWidth="1"/>
    <col min="9" max="9" width="13.85546875" bestFit="1" customWidth="1"/>
    <col min="10" max="10" width="18.7109375" bestFit="1" customWidth="1"/>
    <col min="11" max="11" width="15.85546875" bestFit="1" customWidth="1"/>
    <col min="12" max="12" width="21.85546875" customWidth="1"/>
    <col min="13" max="13" width="5.42578125" bestFit="1" customWidth="1"/>
    <col min="14" max="14" width="8.42578125" bestFit="1" customWidth="1"/>
    <col min="15" max="15" width="15.140625" bestFit="1" customWidth="1"/>
    <col min="16" max="16" width="9.7109375" bestFit="1" customWidth="1"/>
    <col min="17" max="17" width="14.42578125" bestFit="1" customWidth="1"/>
  </cols>
  <sheetData>
    <row r="1" spans="1:18" x14ac:dyDescent="0.25">
      <c r="B1" t="s">
        <v>296</v>
      </c>
      <c r="R1" t="s">
        <v>306</v>
      </c>
    </row>
    <row r="2" spans="1:18" x14ac:dyDescent="0.25">
      <c r="A2" t="s">
        <v>0</v>
      </c>
      <c r="B2">
        <v>2</v>
      </c>
      <c r="K2">
        <f>K8-B4</f>
        <v>19637</v>
      </c>
    </row>
    <row r="3" spans="1:18" x14ac:dyDescent="0.25">
      <c r="A3" t="s">
        <v>69</v>
      </c>
      <c r="B3">
        <v>533074</v>
      </c>
    </row>
    <row r="4" spans="1:18" x14ac:dyDescent="0.25">
      <c r="A4" t="s">
        <v>62</v>
      </c>
      <c r="B4">
        <f>MIN(L:L)</f>
        <v>513437</v>
      </c>
      <c r="F4" s="1" t="s">
        <v>59</v>
      </c>
      <c r="J4" t="s">
        <v>60</v>
      </c>
    </row>
    <row r="5" spans="1:18" x14ac:dyDescent="0.25">
      <c r="A5" t="s">
        <v>236</v>
      </c>
      <c r="B5">
        <f>MIN(K:K)</f>
        <v>19637</v>
      </c>
    </row>
    <row r="6" spans="1:18" x14ac:dyDescent="0.25">
      <c r="A6" t="s">
        <v>106</v>
      </c>
      <c r="B6">
        <f>COUNTIF(P:P,"*")</f>
        <v>14</v>
      </c>
    </row>
    <row r="7" spans="1:18" x14ac:dyDescent="0.25">
      <c r="A7" t="s">
        <v>1</v>
      </c>
      <c r="B7" t="s">
        <v>7</v>
      </c>
      <c r="C7" t="s">
        <v>2</v>
      </c>
      <c r="D7" s="1" t="s">
        <v>10</v>
      </c>
      <c r="E7" s="1" t="s">
        <v>237</v>
      </c>
      <c r="F7" s="1" t="s">
        <v>61</v>
      </c>
      <c r="G7" s="1" t="s">
        <v>30</v>
      </c>
      <c r="H7" t="s">
        <v>5</v>
      </c>
      <c r="I7" t="s">
        <v>6</v>
      </c>
      <c r="J7" t="s">
        <v>47</v>
      </c>
      <c r="K7" t="s">
        <v>43</v>
      </c>
      <c r="L7" t="s">
        <v>36</v>
      </c>
      <c r="M7" t="s">
        <v>30</v>
      </c>
      <c r="N7" t="s">
        <v>3</v>
      </c>
      <c r="O7" t="s">
        <v>4</v>
      </c>
      <c r="P7" t="s">
        <v>37</v>
      </c>
      <c r="Q7" t="s">
        <v>63</v>
      </c>
      <c r="R7" t="s">
        <v>147</v>
      </c>
    </row>
    <row r="8" spans="1:18" x14ac:dyDescent="0.25">
      <c r="A8">
        <v>0</v>
      </c>
      <c r="B8" s="2" t="s">
        <v>16</v>
      </c>
      <c r="C8">
        <v>1</v>
      </c>
      <c r="D8" s="1" t="s">
        <v>18</v>
      </c>
      <c r="E8" s="1">
        <f>IF(P8="",$B$2,$B$2)</f>
        <v>2</v>
      </c>
      <c r="F8" s="1">
        <f>IF(L8&lt;&gt;"",FLOOR((L8-$B$4)/2,1),"")</f>
        <v>9818</v>
      </c>
      <c r="G8" s="1">
        <f>IF(MOD(L8-$B$4,2)=1,8+M8,M8)</f>
        <v>8</v>
      </c>
      <c r="H8" t="str">
        <f>DEC2HEX(E8*HEX2DEC(1000000) +G8*HEX2DEC(10000) +F8)</f>
        <v>208265A</v>
      </c>
      <c r="I8">
        <f>HEX2DEC(H8)</f>
        <v>34088538</v>
      </c>
      <c r="K8">
        <f>IF(Q8&lt;&gt;"",$B$3+Q8*116,"")</f>
        <v>533074</v>
      </c>
      <c r="L8">
        <f>IF(AND(J8&lt;&gt;"",D8&lt;&gt;""),J8,K8)</f>
        <v>533074</v>
      </c>
      <c r="N8" t="s">
        <v>224</v>
      </c>
      <c r="O8" t="s">
        <v>212</v>
      </c>
      <c r="P8" t="s">
        <v>38</v>
      </c>
      <c r="Q8">
        <v>0</v>
      </c>
      <c r="R8" t="str">
        <f>IF(P8="*",D8&amp;" : INT :="&amp;(Q8+1)&amp;";","")</f>
        <v>Cy01 : INT :=1;</v>
      </c>
    </row>
    <row r="9" spans="1:18" x14ac:dyDescent="0.25">
      <c r="A9">
        <v>1</v>
      </c>
      <c r="B9" s="2" t="s">
        <v>16</v>
      </c>
      <c r="C9">
        <v>2</v>
      </c>
      <c r="D9" s="1" t="s">
        <v>19</v>
      </c>
      <c r="E9" s="1">
        <f t="shared" ref="E9:E70" si="0">IF(P9="",$B$2,$B$2)</f>
        <v>2</v>
      </c>
      <c r="F9" s="1">
        <f t="shared" ref="F9:F70" si="1">IF(L9&lt;&gt;"",FLOOR((L9-$B$4)/2,1),"")</f>
        <v>9876</v>
      </c>
      <c r="G9" s="1">
        <f t="shared" ref="G9:G70" si="2">IF(MOD(L9-$B$4,2)=1,8+M9,M9)</f>
        <v>8</v>
      </c>
      <c r="H9" t="str">
        <f t="shared" ref="H9:H70" si="3">DEC2HEX(E9*HEX2DEC(1000000) +G9*HEX2DEC(10000) +F9)</f>
        <v>2082694</v>
      </c>
      <c r="I9">
        <f t="shared" ref="I9:I12" si="4">HEX2DEC(H9)</f>
        <v>34088596</v>
      </c>
      <c r="K9">
        <f t="shared" ref="K9:K70" si="5">IF(Q9&lt;&gt;"",$B$3+Q9*116,"")</f>
        <v>533190</v>
      </c>
      <c r="L9">
        <f t="shared" ref="L9:L70" si="6">IF(AND(J9&lt;&gt;"",D9&lt;&gt;""),J9,K9)</f>
        <v>533190</v>
      </c>
      <c r="N9" t="s">
        <v>225</v>
      </c>
      <c r="O9" t="s">
        <v>213</v>
      </c>
      <c r="P9" t="s">
        <v>38</v>
      </c>
      <c r="Q9">
        <v>1</v>
      </c>
      <c r="R9" t="str">
        <f t="shared" ref="R9:R70" si="7">IF(P9="*",D9&amp;" : INT :="&amp;(Q9+1)&amp;";","")</f>
        <v>Cy02 : INT :=2;</v>
      </c>
    </row>
    <row r="10" spans="1:18" x14ac:dyDescent="0.25">
      <c r="A10">
        <v>2</v>
      </c>
      <c r="B10" s="2" t="s">
        <v>16</v>
      </c>
      <c r="C10">
        <v>3</v>
      </c>
      <c r="D10" s="1" t="s">
        <v>20</v>
      </c>
      <c r="E10" s="1">
        <f t="shared" si="0"/>
        <v>2</v>
      </c>
      <c r="F10" s="1">
        <f t="shared" si="1"/>
        <v>9934</v>
      </c>
      <c r="G10" s="1">
        <f t="shared" si="2"/>
        <v>8</v>
      </c>
      <c r="H10" t="str">
        <f t="shared" si="3"/>
        <v>20826CE</v>
      </c>
      <c r="I10">
        <f t="shared" si="4"/>
        <v>34088654</v>
      </c>
      <c r="K10">
        <f t="shared" si="5"/>
        <v>533306</v>
      </c>
      <c r="L10">
        <f t="shared" si="6"/>
        <v>533306</v>
      </c>
      <c r="N10" t="s">
        <v>226</v>
      </c>
      <c r="O10" t="s">
        <v>214</v>
      </c>
      <c r="P10" t="s">
        <v>38</v>
      </c>
      <c r="Q10">
        <v>2</v>
      </c>
      <c r="R10" t="str">
        <f t="shared" si="7"/>
        <v>Cy03 : INT :=3;</v>
      </c>
    </row>
    <row r="11" spans="1:18" x14ac:dyDescent="0.25">
      <c r="A11">
        <v>3</v>
      </c>
      <c r="B11" s="2" t="s">
        <v>16</v>
      </c>
      <c r="C11">
        <v>4</v>
      </c>
      <c r="D11" s="1" t="s">
        <v>210</v>
      </c>
      <c r="E11" s="1">
        <f t="shared" si="0"/>
        <v>2</v>
      </c>
      <c r="F11" s="1">
        <f t="shared" si="1"/>
        <v>10456</v>
      </c>
      <c r="G11" s="1">
        <f t="shared" si="2"/>
        <v>8</v>
      </c>
      <c r="H11" t="str">
        <f t="shared" si="3"/>
        <v>20828D8</v>
      </c>
      <c r="I11">
        <f t="shared" si="4"/>
        <v>34089176</v>
      </c>
      <c r="K11">
        <f t="shared" si="5"/>
        <v>534350</v>
      </c>
      <c r="L11">
        <f t="shared" si="6"/>
        <v>534350</v>
      </c>
      <c r="N11" t="s">
        <v>235</v>
      </c>
      <c r="O11" t="s">
        <v>223</v>
      </c>
      <c r="P11" t="s">
        <v>38</v>
      </c>
      <c r="Q11">
        <v>11</v>
      </c>
      <c r="R11" t="str">
        <f t="shared" si="7"/>
        <v>ACy05 : INT :=12;</v>
      </c>
    </row>
    <row r="12" spans="1:18" x14ac:dyDescent="0.25">
      <c r="A12">
        <v>4</v>
      </c>
      <c r="B12" s="2" t="s">
        <v>16</v>
      </c>
      <c r="C12">
        <v>5</v>
      </c>
      <c r="D12" s="1" t="s">
        <v>150</v>
      </c>
      <c r="E12" s="1">
        <f t="shared" si="0"/>
        <v>2</v>
      </c>
      <c r="F12" s="1">
        <f t="shared" si="1"/>
        <v>10398</v>
      </c>
      <c r="G12" s="1">
        <f t="shared" si="2"/>
        <v>8</v>
      </c>
      <c r="H12" t="str">
        <f t="shared" si="3"/>
        <v>208289E</v>
      </c>
      <c r="I12">
        <f t="shared" si="4"/>
        <v>34089118</v>
      </c>
      <c r="K12">
        <f t="shared" si="5"/>
        <v>534234</v>
      </c>
      <c r="L12">
        <f t="shared" si="6"/>
        <v>534234</v>
      </c>
      <c r="N12" t="s">
        <v>234</v>
      </c>
      <c r="O12" t="s">
        <v>222</v>
      </c>
      <c r="P12" t="s">
        <v>38</v>
      </c>
      <c r="Q12">
        <v>10</v>
      </c>
      <c r="R12" t="str">
        <f t="shared" si="7"/>
        <v>ACy04 : INT :=11;</v>
      </c>
    </row>
    <row r="13" spans="1:18" hidden="1" x14ac:dyDescent="0.25">
      <c r="A13">
        <v>5</v>
      </c>
      <c r="B13" s="2" t="s">
        <v>16</v>
      </c>
      <c r="C13">
        <v>6</v>
      </c>
      <c r="E13" s="1">
        <f t="shared" si="0"/>
        <v>2</v>
      </c>
      <c r="F13" s="1" t="str">
        <f t="shared" si="1"/>
        <v/>
      </c>
      <c r="G13" s="1" t="e">
        <f t="shared" si="2"/>
        <v>#VALUE!</v>
      </c>
      <c r="H13" t="e">
        <f t="shared" si="3"/>
        <v>#VALUE!</v>
      </c>
      <c r="I13" t="e">
        <f t="shared" ref="I9:I70" si="8">HEX2DEC(H13)</f>
        <v>#VALUE!</v>
      </c>
      <c r="K13" t="str">
        <f t="shared" si="5"/>
        <v/>
      </c>
      <c r="L13" t="str">
        <f t="shared" si="6"/>
        <v/>
      </c>
      <c r="R13" t="str">
        <f t="shared" si="7"/>
        <v/>
      </c>
    </row>
    <row r="14" spans="1:18" hidden="1" x14ac:dyDescent="0.25">
      <c r="A14">
        <v>6</v>
      </c>
      <c r="B14" s="2" t="s">
        <v>16</v>
      </c>
      <c r="C14">
        <v>7</v>
      </c>
      <c r="E14" s="1">
        <f t="shared" si="0"/>
        <v>2</v>
      </c>
      <c r="F14" s="1" t="str">
        <f t="shared" si="1"/>
        <v/>
      </c>
      <c r="G14" s="1" t="e">
        <f t="shared" si="2"/>
        <v>#VALUE!</v>
      </c>
      <c r="H14" t="e">
        <f t="shared" si="3"/>
        <v>#VALUE!</v>
      </c>
      <c r="I14" t="e">
        <f t="shared" si="8"/>
        <v>#VALUE!</v>
      </c>
      <c r="K14" t="str">
        <f t="shared" si="5"/>
        <v/>
      </c>
      <c r="L14" t="str">
        <f t="shared" si="6"/>
        <v/>
      </c>
      <c r="M14">
        <v>1</v>
      </c>
      <c r="R14" t="str">
        <f t="shared" si="7"/>
        <v/>
      </c>
    </row>
    <row r="15" spans="1:18" hidden="1" x14ac:dyDescent="0.25">
      <c r="A15">
        <v>7</v>
      </c>
      <c r="B15" s="2" t="s">
        <v>16</v>
      </c>
      <c r="C15">
        <v>8</v>
      </c>
      <c r="E15" s="1">
        <f t="shared" si="0"/>
        <v>2</v>
      </c>
      <c r="F15" s="1" t="str">
        <f t="shared" si="1"/>
        <v/>
      </c>
      <c r="G15" s="1" t="e">
        <f t="shared" si="2"/>
        <v>#VALUE!</v>
      </c>
      <c r="H15" t="e">
        <f t="shared" si="3"/>
        <v>#VALUE!</v>
      </c>
      <c r="I15" t="e">
        <f t="shared" si="8"/>
        <v>#VALUE!</v>
      </c>
      <c r="K15" t="str">
        <f t="shared" si="5"/>
        <v/>
      </c>
      <c r="L15" t="str">
        <f t="shared" si="6"/>
        <v/>
      </c>
      <c r="R15" t="str">
        <f t="shared" si="7"/>
        <v/>
      </c>
    </row>
    <row r="16" spans="1:18" x14ac:dyDescent="0.25">
      <c r="A16">
        <v>8</v>
      </c>
      <c r="B16" s="2" t="s">
        <v>16</v>
      </c>
      <c r="C16">
        <v>9</v>
      </c>
      <c r="D16" s="1" t="s">
        <v>11</v>
      </c>
      <c r="E16" s="1">
        <f t="shared" si="0"/>
        <v>2</v>
      </c>
      <c r="F16" s="1">
        <f t="shared" si="1"/>
        <v>0</v>
      </c>
      <c r="G16" s="1">
        <f t="shared" si="2"/>
        <v>0</v>
      </c>
      <c r="H16" t="str">
        <f t="shared" si="3"/>
        <v>2000000</v>
      </c>
      <c r="I16">
        <f t="shared" si="8"/>
        <v>33554432</v>
      </c>
      <c r="J16">
        <v>513437</v>
      </c>
      <c r="K16" t="str">
        <f t="shared" si="5"/>
        <v/>
      </c>
      <c r="L16">
        <f t="shared" si="6"/>
        <v>513437</v>
      </c>
      <c r="M16">
        <v>0</v>
      </c>
      <c r="O16" t="s">
        <v>285</v>
      </c>
      <c r="R16" t="str">
        <f t="shared" si="7"/>
        <v/>
      </c>
    </row>
    <row r="17" spans="1:18" x14ac:dyDescent="0.25">
      <c r="A17">
        <v>9</v>
      </c>
      <c r="B17" s="2" t="s">
        <v>16</v>
      </c>
      <c r="C17">
        <v>10</v>
      </c>
      <c r="D17" s="1" t="s">
        <v>12</v>
      </c>
      <c r="E17" s="1">
        <f t="shared" si="0"/>
        <v>2</v>
      </c>
      <c r="F17" s="1">
        <f t="shared" si="1"/>
        <v>0</v>
      </c>
      <c r="G17" s="1">
        <f t="shared" si="2"/>
        <v>1</v>
      </c>
      <c r="H17" t="str">
        <f t="shared" si="3"/>
        <v>2010000</v>
      </c>
      <c r="I17">
        <f t="shared" si="8"/>
        <v>33619968</v>
      </c>
      <c r="J17">
        <v>513437</v>
      </c>
      <c r="K17" t="str">
        <f t="shared" si="5"/>
        <v/>
      </c>
      <c r="L17">
        <f t="shared" si="6"/>
        <v>513437</v>
      </c>
      <c r="M17">
        <v>1</v>
      </c>
      <c r="O17" t="s">
        <v>290</v>
      </c>
      <c r="R17" t="str">
        <f t="shared" si="7"/>
        <v/>
      </c>
    </row>
    <row r="18" spans="1:18" x14ac:dyDescent="0.25">
      <c r="A18">
        <v>10</v>
      </c>
      <c r="B18" s="2" t="s">
        <v>16</v>
      </c>
      <c r="C18">
        <v>11</v>
      </c>
      <c r="D18" s="1" t="s">
        <v>13</v>
      </c>
      <c r="E18" s="1">
        <f t="shared" si="0"/>
        <v>2</v>
      </c>
      <c r="F18" s="1">
        <f t="shared" si="1"/>
        <v>0</v>
      </c>
      <c r="G18" s="1">
        <f t="shared" si="2"/>
        <v>2</v>
      </c>
      <c r="H18" t="str">
        <f t="shared" si="3"/>
        <v>2020000</v>
      </c>
      <c r="I18">
        <f t="shared" si="8"/>
        <v>33685504</v>
      </c>
      <c r="J18">
        <v>513437</v>
      </c>
      <c r="K18" t="str">
        <f t="shared" si="5"/>
        <v/>
      </c>
      <c r="L18">
        <f t="shared" si="6"/>
        <v>513437</v>
      </c>
      <c r="M18">
        <v>2</v>
      </c>
      <c r="O18" t="s">
        <v>291</v>
      </c>
      <c r="R18" t="str">
        <f t="shared" si="7"/>
        <v/>
      </c>
    </row>
    <row r="19" spans="1:18" x14ac:dyDescent="0.25">
      <c r="A19">
        <v>11</v>
      </c>
      <c r="B19" s="2" t="s">
        <v>16</v>
      </c>
      <c r="C19">
        <v>12</v>
      </c>
      <c r="D19" s="1" t="s">
        <v>14</v>
      </c>
      <c r="E19" s="1">
        <f t="shared" si="0"/>
        <v>2</v>
      </c>
      <c r="F19" s="1">
        <f t="shared" si="1"/>
        <v>0</v>
      </c>
      <c r="G19" s="1">
        <f t="shared" si="2"/>
        <v>3</v>
      </c>
      <c r="H19" t="str">
        <f t="shared" si="3"/>
        <v>2030000</v>
      </c>
      <c r="I19">
        <f t="shared" si="8"/>
        <v>33751040</v>
      </c>
      <c r="J19">
        <v>513437</v>
      </c>
      <c r="K19" t="str">
        <f t="shared" si="5"/>
        <v/>
      </c>
      <c r="L19">
        <f t="shared" si="6"/>
        <v>513437</v>
      </c>
      <c r="M19">
        <v>3</v>
      </c>
      <c r="O19" t="s">
        <v>292</v>
      </c>
      <c r="R19" t="str">
        <f t="shared" si="7"/>
        <v/>
      </c>
    </row>
    <row r="20" spans="1:18" x14ac:dyDescent="0.25">
      <c r="A20">
        <v>12</v>
      </c>
      <c r="B20" s="2" t="s">
        <v>16</v>
      </c>
      <c r="C20">
        <v>13</v>
      </c>
      <c r="D20" s="1" t="s">
        <v>21</v>
      </c>
      <c r="E20" s="1">
        <f t="shared" si="0"/>
        <v>2</v>
      </c>
      <c r="F20" s="1">
        <f t="shared" si="1"/>
        <v>0</v>
      </c>
      <c r="G20" s="1">
        <f t="shared" si="2"/>
        <v>4</v>
      </c>
      <c r="H20" t="str">
        <f t="shared" si="3"/>
        <v>2040000</v>
      </c>
      <c r="I20">
        <f t="shared" si="8"/>
        <v>33816576</v>
      </c>
      <c r="J20">
        <v>513437</v>
      </c>
      <c r="K20" t="str">
        <f t="shared" si="5"/>
        <v/>
      </c>
      <c r="L20">
        <f t="shared" si="6"/>
        <v>513437</v>
      </c>
      <c r="M20">
        <v>4</v>
      </c>
      <c r="O20" t="s">
        <v>286</v>
      </c>
      <c r="R20" t="str">
        <f t="shared" si="7"/>
        <v/>
      </c>
    </row>
    <row r="21" spans="1:18" x14ac:dyDescent="0.25">
      <c r="A21">
        <v>13</v>
      </c>
      <c r="B21" s="2" t="s">
        <v>16</v>
      </c>
      <c r="C21">
        <v>14</v>
      </c>
      <c r="D21" s="1" t="s">
        <v>22</v>
      </c>
      <c r="E21" s="1">
        <f t="shared" si="0"/>
        <v>2</v>
      </c>
      <c r="F21" s="1">
        <f t="shared" si="1"/>
        <v>0</v>
      </c>
      <c r="G21" s="1">
        <f t="shared" si="2"/>
        <v>5</v>
      </c>
      <c r="H21" t="str">
        <f t="shared" si="3"/>
        <v>2050000</v>
      </c>
      <c r="I21">
        <f t="shared" si="8"/>
        <v>33882112</v>
      </c>
      <c r="J21">
        <v>513437</v>
      </c>
      <c r="K21" t="str">
        <f t="shared" si="5"/>
        <v/>
      </c>
      <c r="L21">
        <f t="shared" si="6"/>
        <v>513437</v>
      </c>
      <c r="M21">
        <v>5</v>
      </c>
      <c r="O21" t="s">
        <v>288</v>
      </c>
      <c r="R21" t="str">
        <f t="shared" si="7"/>
        <v/>
      </c>
    </row>
    <row r="22" spans="1:18" x14ac:dyDescent="0.25">
      <c r="A22">
        <v>14</v>
      </c>
      <c r="B22" s="2" t="s">
        <v>16</v>
      </c>
      <c r="C22">
        <v>15</v>
      </c>
      <c r="D22" s="1" t="s">
        <v>23</v>
      </c>
      <c r="E22" s="1">
        <f t="shared" si="0"/>
        <v>2</v>
      </c>
      <c r="F22" s="1">
        <f t="shared" si="1"/>
        <v>0</v>
      </c>
      <c r="G22" s="1">
        <f t="shared" si="2"/>
        <v>6</v>
      </c>
      <c r="H22" t="str">
        <f t="shared" si="3"/>
        <v>2060000</v>
      </c>
      <c r="I22">
        <f t="shared" si="8"/>
        <v>33947648</v>
      </c>
      <c r="J22">
        <v>513437</v>
      </c>
      <c r="K22" t="str">
        <f t="shared" si="5"/>
        <v/>
      </c>
      <c r="L22">
        <f t="shared" si="6"/>
        <v>513437</v>
      </c>
      <c r="M22">
        <v>6</v>
      </c>
      <c r="O22" t="s">
        <v>289</v>
      </c>
      <c r="R22" t="str">
        <f t="shared" si="7"/>
        <v/>
      </c>
    </row>
    <row r="23" spans="1:18" x14ac:dyDescent="0.25">
      <c r="A23">
        <v>15</v>
      </c>
      <c r="B23" s="2" t="s">
        <v>16</v>
      </c>
      <c r="C23">
        <v>16</v>
      </c>
      <c r="D23" s="1" t="s">
        <v>24</v>
      </c>
      <c r="E23" s="1">
        <f t="shared" si="0"/>
        <v>2</v>
      </c>
      <c r="F23" s="1">
        <f t="shared" si="1"/>
        <v>0</v>
      </c>
      <c r="G23" s="1">
        <f t="shared" si="2"/>
        <v>7</v>
      </c>
      <c r="H23" t="str">
        <f t="shared" si="3"/>
        <v>2070000</v>
      </c>
      <c r="I23">
        <f t="shared" si="8"/>
        <v>34013184</v>
      </c>
      <c r="J23">
        <v>513437</v>
      </c>
      <c r="K23" t="str">
        <f t="shared" si="5"/>
        <v/>
      </c>
      <c r="L23">
        <f t="shared" si="6"/>
        <v>513437</v>
      </c>
      <c r="M23">
        <v>7</v>
      </c>
      <c r="O23" t="s">
        <v>287</v>
      </c>
      <c r="R23" t="str">
        <f t="shared" si="7"/>
        <v/>
      </c>
    </row>
    <row r="24" spans="1:18" x14ac:dyDescent="0.25">
      <c r="A24">
        <v>16</v>
      </c>
      <c r="B24" s="11" t="s">
        <v>120</v>
      </c>
      <c r="C24">
        <v>1</v>
      </c>
      <c r="D24" s="1" t="s">
        <v>121</v>
      </c>
      <c r="E24" s="1">
        <f t="shared" si="0"/>
        <v>2</v>
      </c>
      <c r="F24" s="1">
        <f t="shared" si="1"/>
        <v>10282</v>
      </c>
      <c r="G24" s="1">
        <f t="shared" si="2"/>
        <v>8</v>
      </c>
      <c r="H24" t="str">
        <f t="shared" si="3"/>
        <v>208282A</v>
      </c>
      <c r="I24">
        <f t="shared" si="8"/>
        <v>34089002</v>
      </c>
      <c r="K24">
        <f t="shared" si="5"/>
        <v>534002</v>
      </c>
      <c r="L24">
        <f t="shared" si="6"/>
        <v>534002</v>
      </c>
      <c r="N24" t="s">
        <v>232</v>
      </c>
      <c r="O24" t="s">
        <v>220</v>
      </c>
      <c r="P24" t="s">
        <v>38</v>
      </c>
      <c r="Q24">
        <v>8</v>
      </c>
      <c r="R24" t="str">
        <f t="shared" si="7"/>
        <v>CCy1 : INT :=9;</v>
      </c>
    </row>
    <row r="25" spans="1:18" x14ac:dyDescent="0.25">
      <c r="A25">
        <v>17</v>
      </c>
      <c r="B25" s="11" t="s">
        <v>120</v>
      </c>
      <c r="C25">
        <v>2</v>
      </c>
      <c r="D25" s="1" t="s">
        <v>122</v>
      </c>
      <c r="E25" s="1">
        <f t="shared" si="0"/>
        <v>2</v>
      </c>
      <c r="F25" s="1">
        <f t="shared" si="1"/>
        <v>10340</v>
      </c>
      <c r="G25" s="1">
        <f t="shared" si="2"/>
        <v>8</v>
      </c>
      <c r="H25" t="str">
        <f t="shared" si="3"/>
        <v>2082864</v>
      </c>
      <c r="I25">
        <f t="shared" si="8"/>
        <v>34089060</v>
      </c>
      <c r="K25">
        <f t="shared" si="5"/>
        <v>534118</v>
      </c>
      <c r="L25">
        <f t="shared" si="6"/>
        <v>534118</v>
      </c>
      <c r="N25" t="s">
        <v>233</v>
      </c>
      <c r="O25" t="s">
        <v>221</v>
      </c>
      <c r="P25" t="s">
        <v>38</v>
      </c>
      <c r="Q25">
        <v>9</v>
      </c>
      <c r="R25" t="str">
        <f t="shared" si="7"/>
        <v>CCy2 : INT :=10;</v>
      </c>
    </row>
    <row r="26" spans="1:18" hidden="1" x14ac:dyDescent="0.25">
      <c r="A26">
        <v>18</v>
      </c>
      <c r="B26" s="11" t="s">
        <v>120</v>
      </c>
      <c r="C26">
        <v>3</v>
      </c>
      <c r="E26" s="1">
        <f t="shared" si="0"/>
        <v>2</v>
      </c>
      <c r="F26" s="1" t="str">
        <f t="shared" si="1"/>
        <v/>
      </c>
      <c r="G26" s="1" t="e">
        <f t="shared" si="2"/>
        <v>#VALUE!</v>
      </c>
      <c r="H26" t="e">
        <f t="shared" si="3"/>
        <v>#VALUE!</v>
      </c>
      <c r="I26" t="e">
        <f t="shared" si="8"/>
        <v>#VALUE!</v>
      </c>
      <c r="K26" t="str">
        <f t="shared" si="5"/>
        <v/>
      </c>
      <c r="L26" t="str">
        <f t="shared" si="6"/>
        <v/>
      </c>
      <c r="R26" t="str">
        <f t="shared" si="7"/>
        <v/>
      </c>
    </row>
    <row r="27" spans="1:18" hidden="1" x14ac:dyDescent="0.25">
      <c r="A27">
        <v>19</v>
      </c>
      <c r="B27" s="11" t="s">
        <v>120</v>
      </c>
      <c r="C27">
        <v>4</v>
      </c>
      <c r="E27" s="1">
        <f t="shared" si="0"/>
        <v>2</v>
      </c>
      <c r="F27" s="1" t="str">
        <f t="shared" si="1"/>
        <v/>
      </c>
      <c r="G27" s="1" t="e">
        <f t="shared" si="2"/>
        <v>#VALUE!</v>
      </c>
      <c r="H27" t="e">
        <f t="shared" si="3"/>
        <v>#VALUE!</v>
      </c>
      <c r="I27" t="e">
        <f t="shared" si="8"/>
        <v>#VALUE!</v>
      </c>
      <c r="K27" t="str">
        <f t="shared" si="5"/>
        <v/>
      </c>
      <c r="L27" t="str">
        <f t="shared" si="6"/>
        <v/>
      </c>
      <c r="R27" t="str">
        <f t="shared" si="7"/>
        <v/>
      </c>
    </row>
    <row r="28" spans="1:18" hidden="1" x14ac:dyDescent="0.25">
      <c r="A28">
        <v>20</v>
      </c>
      <c r="B28" s="11" t="s">
        <v>120</v>
      </c>
      <c r="C28">
        <v>5</v>
      </c>
      <c r="E28" s="1">
        <f t="shared" si="0"/>
        <v>2</v>
      </c>
      <c r="F28" s="1" t="str">
        <f t="shared" si="1"/>
        <v/>
      </c>
      <c r="G28" s="1" t="e">
        <f t="shared" si="2"/>
        <v>#VALUE!</v>
      </c>
      <c r="H28" t="e">
        <f t="shared" si="3"/>
        <v>#VALUE!</v>
      </c>
      <c r="I28" t="e">
        <f t="shared" si="8"/>
        <v>#VALUE!</v>
      </c>
      <c r="K28" t="str">
        <f t="shared" si="5"/>
        <v/>
      </c>
      <c r="L28" t="str">
        <f t="shared" si="6"/>
        <v/>
      </c>
      <c r="R28" t="str">
        <f t="shared" si="7"/>
        <v/>
      </c>
    </row>
    <row r="29" spans="1:18" hidden="1" x14ac:dyDescent="0.25">
      <c r="A29">
        <v>21</v>
      </c>
      <c r="B29" s="11" t="s">
        <v>120</v>
      </c>
      <c r="C29">
        <v>6</v>
      </c>
      <c r="E29" s="1">
        <f t="shared" si="0"/>
        <v>2</v>
      </c>
      <c r="F29" s="1" t="str">
        <f t="shared" si="1"/>
        <v/>
      </c>
      <c r="G29" s="1" t="e">
        <f t="shared" si="2"/>
        <v>#VALUE!</v>
      </c>
      <c r="H29" t="e">
        <f t="shared" si="3"/>
        <v>#VALUE!</v>
      </c>
      <c r="I29" t="e">
        <f t="shared" si="8"/>
        <v>#VALUE!</v>
      </c>
      <c r="K29" t="str">
        <f t="shared" si="5"/>
        <v/>
      </c>
      <c r="L29" t="str">
        <f t="shared" si="6"/>
        <v/>
      </c>
      <c r="R29" t="str">
        <f t="shared" si="7"/>
        <v/>
      </c>
    </row>
    <row r="30" spans="1:18" hidden="1" x14ac:dyDescent="0.25">
      <c r="A30">
        <v>22</v>
      </c>
      <c r="B30" s="11" t="s">
        <v>120</v>
      </c>
      <c r="C30">
        <v>7</v>
      </c>
      <c r="E30" s="1">
        <f t="shared" si="0"/>
        <v>2</v>
      </c>
      <c r="F30" s="1" t="str">
        <f t="shared" si="1"/>
        <v/>
      </c>
      <c r="G30" s="1" t="e">
        <f t="shared" si="2"/>
        <v>#VALUE!</v>
      </c>
      <c r="H30" t="e">
        <f t="shared" si="3"/>
        <v>#VALUE!</v>
      </c>
      <c r="I30" t="e">
        <f t="shared" si="8"/>
        <v>#VALUE!</v>
      </c>
      <c r="K30" t="str">
        <f t="shared" si="5"/>
        <v/>
      </c>
      <c r="L30" t="str">
        <f t="shared" si="6"/>
        <v/>
      </c>
      <c r="R30" t="str">
        <f t="shared" si="7"/>
        <v/>
      </c>
    </row>
    <row r="31" spans="1:18" hidden="1" x14ac:dyDescent="0.25">
      <c r="A31">
        <v>23</v>
      </c>
      <c r="B31" s="11" t="s">
        <v>120</v>
      </c>
      <c r="C31">
        <v>8</v>
      </c>
      <c r="E31" s="1">
        <f t="shared" si="0"/>
        <v>2</v>
      </c>
      <c r="F31" s="1" t="str">
        <f t="shared" si="1"/>
        <v/>
      </c>
      <c r="G31" s="1" t="e">
        <f t="shared" si="2"/>
        <v>#VALUE!</v>
      </c>
      <c r="H31" t="e">
        <f t="shared" si="3"/>
        <v>#VALUE!</v>
      </c>
      <c r="I31" t="e">
        <f t="shared" si="8"/>
        <v>#VALUE!</v>
      </c>
      <c r="K31" t="str">
        <f t="shared" si="5"/>
        <v/>
      </c>
      <c r="L31" t="str">
        <f t="shared" si="6"/>
        <v/>
      </c>
      <c r="R31" t="str">
        <f t="shared" si="7"/>
        <v/>
      </c>
    </row>
    <row r="32" spans="1:18" hidden="1" x14ac:dyDescent="0.25">
      <c r="A32">
        <v>24</v>
      </c>
      <c r="B32" s="11" t="s">
        <v>120</v>
      </c>
      <c r="C32">
        <v>9</v>
      </c>
      <c r="E32" s="1">
        <f t="shared" si="0"/>
        <v>2</v>
      </c>
      <c r="F32" s="1" t="str">
        <f t="shared" si="1"/>
        <v/>
      </c>
      <c r="G32" s="1" t="e">
        <f t="shared" si="2"/>
        <v>#VALUE!</v>
      </c>
      <c r="H32" t="e">
        <f t="shared" si="3"/>
        <v>#VALUE!</v>
      </c>
      <c r="I32" t="e">
        <f t="shared" si="8"/>
        <v>#VALUE!</v>
      </c>
      <c r="K32" t="str">
        <f t="shared" si="5"/>
        <v/>
      </c>
      <c r="L32" t="str">
        <f t="shared" si="6"/>
        <v/>
      </c>
      <c r="R32" t="str">
        <f t="shared" si="7"/>
        <v/>
      </c>
    </row>
    <row r="33" spans="1:18" hidden="1" x14ac:dyDescent="0.25">
      <c r="A33">
        <v>25</v>
      </c>
      <c r="B33" s="11" t="s">
        <v>120</v>
      </c>
      <c r="C33">
        <v>10</v>
      </c>
      <c r="E33" s="1">
        <f t="shared" si="0"/>
        <v>2</v>
      </c>
      <c r="F33" s="1" t="str">
        <f t="shared" si="1"/>
        <v/>
      </c>
      <c r="G33" s="1" t="e">
        <f t="shared" si="2"/>
        <v>#VALUE!</v>
      </c>
      <c r="H33" t="e">
        <f t="shared" si="3"/>
        <v>#VALUE!</v>
      </c>
      <c r="I33" t="e">
        <f t="shared" si="8"/>
        <v>#VALUE!</v>
      </c>
      <c r="K33" t="str">
        <f t="shared" si="5"/>
        <v/>
      </c>
      <c r="L33" t="str">
        <f t="shared" si="6"/>
        <v/>
      </c>
      <c r="R33" t="str">
        <f t="shared" si="7"/>
        <v/>
      </c>
    </row>
    <row r="34" spans="1:18" hidden="1" x14ac:dyDescent="0.25">
      <c r="A34">
        <v>26</v>
      </c>
      <c r="B34" s="11" t="s">
        <v>120</v>
      </c>
      <c r="C34">
        <v>11</v>
      </c>
      <c r="E34" s="1">
        <f t="shared" si="0"/>
        <v>2</v>
      </c>
      <c r="F34" s="1" t="str">
        <f t="shared" si="1"/>
        <v/>
      </c>
      <c r="G34" s="1" t="e">
        <f t="shared" si="2"/>
        <v>#VALUE!</v>
      </c>
      <c r="H34" t="e">
        <f t="shared" si="3"/>
        <v>#VALUE!</v>
      </c>
      <c r="I34" t="e">
        <f t="shared" si="8"/>
        <v>#VALUE!</v>
      </c>
      <c r="K34" t="str">
        <f t="shared" si="5"/>
        <v/>
      </c>
      <c r="L34" t="str">
        <f t="shared" si="6"/>
        <v/>
      </c>
      <c r="R34" t="str">
        <f t="shared" si="7"/>
        <v/>
      </c>
    </row>
    <row r="35" spans="1:18" hidden="1" x14ac:dyDescent="0.25">
      <c r="A35">
        <v>27</v>
      </c>
      <c r="B35" s="11" t="s">
        <v>120</v>
      </c>
      <c r="C35">
        <v>12</v>
      </c>
      <c r="E35" s="1">
        <f t="shared" si="0"/>
        <v>2</v>
      </c>
      <c r="F35" s="1" t="str">
        <f t="shared" si="1"/>
        <v/>
      </c>
      <c r="G35" s="1" t="e">
        <f t="shared" si="2"/>
        <v>#VALUE!</v>
      </c>
      <c r="H35" t="e">
        <f t="shared" si="3"/>
        <v>#VALUE!</v>
      </c>
      <c r="I35" t="e">
        <f t="shared" si="8"/>
        <v>#VALUE!</v>
      </c>
      <c r="K35" t="str">
        <f t="shared" si="5"/>
        <v/>
      </c>
      <c r="L35" t="str">
        <f t="shared" si="6"/>
        <v/>
      </c>
      <c r="R35" t="str">
        <f t="shared" si="7"/>
        <v/>
      </c>
    </row>
    <row r="36" spans="1:18" hidden="1" x14ac:dyDescent="0.25">
      <c r="A36">
        <v>28</v>
      </c>
      <c r="B36" s="11" t="s">
        <v>120</v>
      </c>
      <c r="C36">
        <v>13</v>
      </c>
      <c r="E36" s="1">
        <f t="shared" si="0"/>
        <v>2</v>
      </c>
      <c r="F36" s="1" t="str">
        <f t="shared" si="1"/>
        <v/>
      </c>
      <c r="G36" s="1" t="e">
        <f t="shared" si="2"/>
        <v>#VALUE!</v>
      </c>
      <c r="H36" t="e">
        <f t="shared" si="3"/>
        <v>#VALUE!</v>
      </c>
      <c r="I36" t="e">
        <f t="shared" si="8"/>
        <v>#VALUE!</v>
      </c>
      <c r="K36" t="str">
        <f t="shared" si="5"/>
        <v/>
      </c>
      <c r="L36" t="str">
        <f t="shared" si="6"/>
        <v/>
      </c>
      <c r="R36" t="str">
        <f t="shared" si="7"/>
        <v/>
      </c>
    </row>
    <row r="37" spans="1:18" hidden="1" x14ac:dyDescent="0.25">
      <c r="A37">
        <v>29</v>
      </c>
      <c r="B37" s="11" t="s">
        <v>120</v>
      </c>
      <c r="C37">
        <v>14</v>
      </c>
      <c r="E37" s="1">
        <f t="shared" si="0"/>
        <v>2</v>
      </c>
      <c r="F37" s="1" t="str">
        <f t="shared" si="1"/>
        <v/>
      </c>
      <c r="G37" s="1" t="e">
        <f t="shared" si="2"/>
        <v>#VALUE!</v>
      </c>
      <c r="H37" t="e">
        <f t="shared" si="3"/>
        <v>#VALUE!</v>
      </c>
      <c r="I37" t="e">
        <f t="shared" si="8"/>
        <v>#VALUE!</v>
      </c>
      <c r="K37" t="str">
        <f t="shared" si="5"/>
        <v/>
      </c>
      <c r="L37" t="str">
        <f t="shared" si="6"/>
        <v/>
      </c>
      <c r="R37" t="str">
        <f t="shared" si="7"/>
        <v/>
      </c>
    </row>
    <row r="38" spans="1:18" hidden="1" x14ac:dyDescent="0.25">
      <c r="A38">
        <v>30</v>
      </c>
      <c r="B38" s="11" t="s">
        <v>120</v>
      </c>
      <c r="C38">
        <v>15</v>
      </c>
      <c r="E38" s="1">
        <f t="shared" si="0"/>
        <v>2</v>
      </c>
      <c r="F38" s="1" t="str">
        <f t="shared" si="1"/>
        <v/>
      </c>
      <c r="G38" s="1" t="e">
        <f t="shared" si="2"/>
        <v>#VALUE!</v>
      </c>
      <c r="H38" t="e">
        <f t="shared" si="3"/>
        <v>#VALUE!</v>
      </c>
      <c r="I38" t="e">
        <f t="shared" si="8"/>
        <v>#VALUE!</v>
      </c>
      <c r="K38" t="str">
        <f t="shared" si="5"/>
        <v/>
      </c>
      <c r="L38" t="str">
        <f t="shared" si="6"/>
        <v/>
      </c>
      <c r="R38" t="str">
        <f t="shared" si="7"/>
        <v/>
      </c>
    </row>
    <row r="39" spans="1:18" hidden="1" x14ac:dyDescent="0.25">
      <c r="A39">
        <v>31</v>
      </c>
      <c r="B39" s="11" t="s">
        <v>120</v>
      </c>
      <c r="C39">
        <v>16</v>
      </c>
      <c r="E39" s="1">
        <f t="shared" si="0"/>
        <v>2</v>
      </c>
      <c r="F39" s="1" t="str">
        <f t="shared" si="1"/>
        <v/>
      </c>
      <c r="G39" s="1" t="e">
        <f t="shared" si="2"/>
        <v>#VALUE!</v>
      </c>
      <c r="H39" t="e">
        <f t="shared" si="3"/>
        <v>#VALUE!</v>
      </c>
      <c r="I39" t="e">
        <f t="shared" si="8"/>
        <v>#VALUE!</v>
      </c>
      <c r="K39" t="str">
        <f t="shared" si="5"/>
        <v/>
      </c>
      <c r="L39" t="str">
        <f t="shared" si="6"/>
        <v/>
      </c>
      <c r="R39" t="str">
        <f t="shared" si="7"/>
        <v/>
      </c>
    </row>
    <row r="40" spans="1:18" x14ac:dyDescent="0.25">
      <c r="A40">
        <v>32</v>
      </c>
      <c r="B40" s="4" t="s">
        <v>17</v>
      </c>
      <c r="C40">
        <v>1</v>
      </c>
      <c r="D40" s="1" t="s">
        <v>109</v>
      </c>
      <c r="E40" s="1">
        <f t="shared" si="0"/>
        <v>2</v>
      </c>
      <c r="F40" s="1">
        <f t="shared" si="1"/>
        <v>9992</v>
      </c>
      <c r="G40" s="1">
        <f t="shared" si="2"/>
        <v>8</v>
      </c>
      <c r="H40" t="str">
        <f t="shared" si="3"/>
        <v>2082708</v>
      </c>
      <c r="I40">
        <f t="shared" si="8"/>
        <v>34088712</v>
      </c>
      <c r="K40">
        <f t="shared" si="5"/>
        <v>533422</v>
      </c>
      <c r="L40">
        <f t="shared" si="6"/>
        <v>533422</v>
      </c>
      <c r="N40" t="s">
        <v>227</v>
      </c>
      <c r="O40" t="s">
        <v>215</v>
      </c>
      <c r="P40" t="s">
        <v>38</v>
      </c>
      <c r="Q40">
        <v>3</v>
      </c>
      <c r="R40" t="str">
        <f t="shared" si="7"/>
        <v>ACy01 : INT :=4;</v>
      </c>
    </row>
    <row r="41" spans="1:18" x14ac:dyDescent="0.25">
      <c r="A41">
        <v>33</v>
      </c>
      <c r="B41" s="4" t="s">
        <v>17</v>
      </c>
      <c r="C41">
        <v>2</v>
      </c>
      <c r="D41" s="1" t="s">
        <v>110</v>
      </c>
      <c r="E41" s="1">
        <f t="shared" si="0"/>
        <v>2</v>
      </c>
      <c r="F41" s="1">
        <f t="shared" si="1"/>
        <v>10050</v>
      </c>
      <c r="G41" s="1">
        <f t="shared" si="2"/>
        <v>8</v>
      </c>
      <c r="H41" t="str">
        <f t="shared" si="3"/>
        <v>2082742</v>
      </c>
      <c r="I41">
        <f t="shared" si="8"/>
        <v>34088770</v>
      </c>
      <c r="K41">
        <f t="shared" si="5"/>
        <v>533538</v>
      </c>
      <c r="L41">
        <f t="shared" si="6"/>
        <v>533538</v>
      </c>
      <c r="N41" t="s">
        <v>228</v>
      </c>
      <c r="O41" t="s">
        <v>216</v>
      </c>
      <c r="P41" t="s">
        <v>38</v>
      </c>
      <c r="Q41">
        <v>4</v>
      </c>
      <c r="R41" t="str">
        <f t="shared" si="7"/>
        <v>ACy02 : INT :=5;</v>
      </c>
    </row>
    <row r="42" spans="1:18" x14ac:dyDescent="0.25">
      <c r="A42">
        <v>34</v>
      </c>
      <c r="B42" s="4" t="s">
        <v>17</v>
      </c>
      <c r="C42">
        <v>3</v>
      </c>
      <c r="D42" s="1" t="s">
        <v>111</v>
      </c>
      <c r="E42" s="1">
        <f t="shared" si="0"/>
        <v>2</v>
      </c>
      <c r="F42" s="1">
        <f t="shared" si="1"/>
        <v>10108</v>
      </c>
      <c r="G42" s="1">
        <f t="shared" si="2"/>
        <v>8</v>
      </c>
      <c r="H42" t="str">
        <f t="shared" si="3"/>
        <v>208277C</v>
      </c>
      <c r="I42">
        <f t="shared" si="8"/>
        <v>34088828</v>
      </c>
      <c r="K42">
        <f t="shared" si="5"/>
        <v>533654</v>
      </c>
      <c r="L42">
        <f t="shared" si="6"/>
        <v>533654</v>
      </c>
      <c r="N42" t="s">
        <v>229</v>
      </c>
      <c r="O42" t="s">
        <v>217</v>
      </c>
      <c r="P42" t="s">
        <v>38</v>
      </c>
      <c r="Q42">
        <v>5</v>
      </c>
      <c r="R42" t="str">
        <f t="shared" si="7"/>
        <v>ACy03 : INT :=6;</v>
      </c>
    </row>
    <row r="43" spans="1:18" hidden="1" x14ac:dyDescent="0.25">
      <c r="A43">
        <v>35</v>
      </c>
      <c r="B43" s="4" t="s">
        <v>17</v>
      </c>
      <c r="C43">
        <v>4</v>
      </c>
      <c r="E43" s="1">
        <f t="shared" si="0"/>
        <v>2</v>
      </c>
      <c r="F43" s="1" t="str">
        <f t="shared" si="1"/>
        <v/>
      </c>
      <c r="G43" s="1" t="e">
        <f t="shared" si="2"/>
        <v>#VALUE!</v>
      </c>
      <c r="H43" t="e">
        <f t="shared" si="3"/>
        <v>#VALUE!</v>
      </c>
      <c r="I43" t="e">
        <f t="shared" si="8"/>
        <v>#VALUE!</v>
      </c>
      <c r="K43" t="str">
        <f t="shared" si="5"/>
        <v/>
      </c>
      <c r="L43" t="str">
        <f t="shared" si="6"/>
        <v/>
      </c>
      <c r="R43" t="str">
        <f t="shared" si="7"/>
        <v/>
      </c>
    </row>
    <row r="44" spans="1:18" hidden="1" x14ac:dyDescent="0.25">
      <c r="A44">
        <v>36</v>
      </c>
      <c r="B44" s="4" t="s">
        <v>17</v>
      </c>
      <c r="C44">
        <v>5</v>
      </c>
      <c r="E44" s="1">
        <f t="shared" si="0"/>
        <v>2</v>
      </c>
      <c r="F44" s="1" t="str">
        <f t="shared" si="1"/>
        <v/>
      </c>
      <c r="G44" s="1" t="e">
        <f t="shared" si="2"/>
        <v>#VALUE!</v>
      </c>
      <c r="H44" t="e">
        <f t="shared" si="3"/>
        <v>#VALUE!</v>
      </c>
      <c r="I44" t="e">
        <f t="shared" si="8"/>
        <v>#VALUE!</v>
      </c>
      <c r="K44" t="str">
        <f t="shared" si="5"/>
        <v/>
      </c>
      <c r="L44" t="str">
        <f t="shared" si="6"/>
        <v/>
      </c>
      <c r="R44" t="str">
        <f t="shared" si="7"/>
        <v/>
      </c>
    </row>
    <row r="45" spans="1:18" hidden="1" x14ac:dyDescent="0.25">
      <c r="A45">
        <v>37</v>
      </c>
      <c r="B45" s="4" t="s">
        <v>17</v>
      </c>
      <c r="C45">
        <v>9</v>
      </c>
      <c r="E45" s="1">
        <f t="shared" si="0"/>
        <v>2</v>
      </c>
      <c r="F45" s="1" t="str">
        <f t="shared" si="1"/>
        <v/>
      </c>
      <c r="G45" s="1" t="e">
        <f t="shared" si="2"/>
        <v>#VALUE!</v>
      </c>
      <c r="H45" t="e">
        <f t="shared" si="3"/>
        <v>#VALUE!</v>
      </c>
      <c r="I45" t="e">
        <f t="shared" si="8"/>
        <v>#VALUE!</v>
      </c>
      <c r="J45">
        <v>522192</v>
      </c>
      <c r="K45" t="str">
        <f t="shared" si="5"/>
        <v/>
      </c>
      <c r="L45" t="str">
        <f t="shared" si="6"/>
        <v/>
      </c>
      <c r="M45">
        <v>0</v>
      </c>
      <c r="R45" t="str">
        <f t="shared" si="7"/>
        <v/>
      </c>
    </row>
    <row r="46" spans="1:18" hidden="1" x14ac:dyDescent="0.25">
      <c r="A46">
        <v>38</v>
      </c>
      <c r="B46" s="4" t="s">
        <v>17</v>
      </c>
      <c r="C46">
        <v>10</v>
      </c>
      <c r="E46" s="1">
        <f t="shared" si="0"/>
        <v>2</v>
      </c>
      <c r="F46" s="1" t="str">
        <f t="shared" si="1"/>
        <v/>
      </c>
      <c r="G46" s="1" t="e">
        <f t="shared" si="2"/>
        <v>#VALUE!</v>
      </c>
      <c r="H46" t="e">
        <f t="shared" si="3"/>
        <v>#VALUE!</v>
      </c>
      <c r="I46" t="e">
        <f t="shared" si="8"/>
        <v>#VALUE!</v>
      </c>
      <c r="J46">
        <v>522192</v>
      </c>
      <c r="K46" t="str">
        <f t="shared" si="5"/>
        <v/>
      </c>
      <c r="L46" t="str">
        <f t="shared" si="6"/>
        <v/>
      </c>
      <c r="M46">
        <v>1</v>
      </c>
      <c r="R46" t="str">
        <f t="shared" si="7"/>
        <v/>
      </c>
    </row>
    <row r="47" spans="1:18" hidden="1" x14ac:dyDescent="0.25">
      <c r="A47">
        <v>39</v>
      </c>
      <c r="B47" s="4" t="s">
        <v>17</v>
      </c>
      <c r="C47">
        <v>11</v>
      </c>
      <c r="E47" s="1">
        <f t="shared" si="0"/>
        <v>2</v>
      </c>
      <c r="F47" s="1" t="str">
        <f t="shared" si="1"/>
        <v/>
      </c>
      <c r="G47" s="1" t="e">
        <f t="shared" si="2"/>
        <v>#VALUE!</v>
      </c>
      <c r="H47" t="e">
        <f t="shared" si="3"/>
        <v>#VALUE!</v>
      </c>
      <c r="I47" t="e">
        <f t="shared" si="8"/>
        <v>#VALUE!</v>
      </c>
      <c r="J47">
        <v>522192</v>
      </c>
      <c r="K47" t="str">
        <f t="shared" si="5"/>
        <v/>
      </c>
      <c r="L47" t="str">
        <f t="shared" si="6"/>
        <v/>
      </c>
      <c r="M47">
        <v>2</v>
      </c>
      <c r="R47" t="str">
        <f t="shared" si="7"/>
        <v/>
      </c>
    </row>
    <row r="48" spans="1:18" hidden="1" x14ac:dyDescent="0.25">
      <c r="A48">
        <v>40</v>
      </c>
      <c r="B48" s="4" t="s">
        <v>17</v>
      </c>
      <c r="C48">
        <v>12</v>
      </c>
      <c r="E48" s="1">
        <f t="shared" si="0"/>
        <v>2</v>
      </c>
      <c r="F48" s="1" t="str">
        <f t="shared" si="1"/>
        <v/>
      </c>
      <c r="G48" s="1" t="e">
        <f t="shared" si="2"/>
        <v>#VALUE!</v>
      </c>
      <c r="H48" t="e">
        <f t="shared" si="3"/>
        <v>#VALUE!</v>
      </c>
      <c r="I48" t="e">
        <f t="shared" si="8"/>
        <v>#VALUE!</v>
      </c>
      <c r="J48">
        <v>522192</v>
      </c>
      <c r="K48" t="str">
        <f t="shared" si="5"/>
        <v/>
      </c>
      <c r="L48" t="str">
        <f t="shared" si="6"/>
        <v/>
      </c>
      <c r="M48">
        <v>3</v>
      </c>
      <c r="R48" t="str">
        <f t="shared" si="7"/>
        <v/>
      </c>
    </row>
    <row r="49" spans="1:18" hidden="1" x14ac:dyDescent="0.25">
      <c r="A49">
        <v>41</v>
      </c>
      <c r="B49" s="4" t="s">
        <v>17</v>
      </c>
      <c r="C49">
        <v>13</v>
      </c>
      <c r="E49" s="1">
        <f t="shared" si="0"/>
        <v>2</v>
      </c>
      <c r="F49" s="1" t="str">
        <f t="shared" si="1"/>
        <v/>
      </c>
      <c r="G49" s="1" t="e">
        <f t="shared" si="2"/>
        <v>#VALUE!</v>
      </c>
      <c r="H49" t="e">
        <f t="shared" si="3"/>
        <v>#VALUE!</v>
      </c>
      <c r="I49" t="e">
        <f t="shared" si="8"/>
        <v>#VALUE!</v>
      </c>
      <c r="J49">
        <v>522063</v>
      </c>
      <c r="K49" t="str">
        <f t="shared" si="5"/>
        <v/>
      </c>
      <c r="L49" t="str">
        <f t="shared" si="6"/>
        <v/>
      </c>
      <c r="M49">
        <v>2</v>
      </c>
      <c r="R49" t="str">
        <f t="shared" si="7"/>
        <v/>
      </c>
    </row>
    <row r="50" spans="1:18" hidden="1" x14ac:dyDescent="0.25">
      <c r="A50">
        <v>42</v>
      </c>
      <c r="B50" s="4" t="s">
        <v>17</v>
      </c>
      <c r="C50">
        <v>14</v>
      </c>
      <c r="E50" s="1">
        <f t="shared" si="0"/>
        <v>2</v>
      </c>
      <c r="F50" s="1" t="str">
        <f t="shared" si="1"/>
        <v/>
      </c>
      <c r="G50" s="1" t="e">
        <f t="shared" si="2"/>
        <v>#VALUE!</v>
      </c>
      <c r="H50" t="e">
        <f t="shared" si="3"/>
        <v>#VALUE!</v>
      </c>
      <c r="I50" t="e">
        <f t="shared" si="8"/>
        <v>#VALUE!</v>
      </c>
      <c r="J50">
        <v>522063</v>
      </c>
      <c r="K50" t="str">
        <f t="shared" si="5"/>
        <v/>
      </c>
      <c r="L50" t="str">
        <f t="shared" si="6"/>
        <v/>
      </c>
      <c r="M50">
        <v>3</v>
      </c>
      <c r="R50" t="str">
        <f t="shared" si="7"/>
        <v/>
      </c>
    </row>
    <row r="51" spans="1:18" hidden="1" x14ac:dyDescent="0.25">
      <c r="A51">
        <v>43</v>
      </c>
      <c r="B51" s="4" t="s">
        <v>17</v>
      </c>
      <c r="C51">
        <v>15</v>
      </c>
      <c r="E51" s="1">
        <f t="shared" si="0"/>
        <v>2</v>
      </c>
      <c r="F51" s="1" t="str">
        <f t="shared" si="1"/>
        <v/>
      </c>
      <c r="G51" s="1" t="e">
        <f t="shared" si="2"/>
        <v>#VALUE!</v>
      </c>
      <c r="H51" t="e">
        <f t="shared" si="3"/>
        <v>#VALUE!</v>
      </c>
      <c r="I51" t="e">
        <f t="shared" si="8"/>
        <v>#VALUE!</v>
      </c>
      <c r="J51">
        <v>522063</v>
      </c>
      <c r="K51" t="str">
        <f t="shared" si="5"/>
        <v/>
      </c>
      <c r="L51" t="str">
        <f t="shared" si="6"/>
        <v/>
      </c>
      <c r="M51">
        <v>0</v>
      </c>
      <c r="R51" t="str">
        <f t="shared" si="7"/>
        <v/>
      </c>
    </row>
    <row r="52" spans="1:18" hidden="1" x14ac:dyDescent="0.25">
      <c r="A52">
        <v>44</v>
      </c>
      <c r="B52" s="4" t="s">
        <v>17</v>
      </c>
      <c r="C52">
        <v>16</v>
      </c>
      <c r="E52" s="1">
        <f t="shared" si="0"/>
        <v>2</v>
      </c>
      <c r="F52" s="1" t="str">
        <f t="shared" si="1"/>
        <v/>
      </c>
      <c r="G52" s="1" t="e">
        <f t="shared" si="2"/>
        <v>#VALUE!</v>
      </c>
      <c r="H52" t="e">
        <f t="shared" si="3"/>
        <v>#VALUE!</v>
      </c>
      <c r="I52" t="e">
        <f t="shared" si="8"/>
        <v>#VALUE!</v>
      </c>
      <c r="J52">
        <v>522063</v>
      </c>
      <c r="K52" t="str">
        <f t="shared" si="5"/>
        <v/>
      </c>
      <c r="L52" t="str">
        <f t="shared" si="6"/>
        <v/>
      </c>
      <c r="M52">
        <v>1</v>
      </c>
      <c r="R52" t="str">
        <f t="shared" si="7"/>
        <v/>
      </c>
    </row>
    <row r="53" spans="1:18" x14ac:dyDescent="0.25">
      <c r="A53">
        <v>45</v>
      </c>
      <c r="B53" s="9" t="s">
        <v>112</v>
      </c>
      <c r="C53">
        <v>1</v>
      </c>
      <c r="D53" s="1" t="s">
        <v>113</v>
      </c>
      <c r="E53" s="1">
        <f t="shared" si="0"/>
        <v>2</v>
      </c>
      <c r="F53" s="1">
        <f t="shared" si="1"/>
        <v>10166</v>
      </c>
      <c r="G53" s="1">
        <f t="shared" si="2"/>
        <v>8</v>
      </c>
      <c r="H53" t="str">
        <f t="shared" si="3"/>
        <v>20827B6</v>
      </c>
      <c r="I53">
        <f t="shared" si="8"/>
        <v>34088886</v>
      </c>
      <c r="K53">
        <f t="shared" si="5"/>
        <v>533770</v>
      </c>
      <c r="L53">
        <f t="shared" si="6"/>
        <v>533770</v>
      </c>
      <c r="N53" t="s">
        <v>230</v>
      </c>
      <c r="O53" t="s">
        <v>218</v>
      </c>
      <c r="P53" t="s">
        <v>38</v>
      </c>
      <c r="Q53">
        <v>6</v>
      </c>
      <c r="R53" t="str">
        <f t="shared" si="7"/>
        <v>CyB1 : INT :=7;</v>
      </c>
    </row>
    <row r="54" spans="1:18" x14ac:dyDescent="0.25">
      <c r="A54">
        <v>46</v>
      </c>
      <c r="B54" s="9" t="s">
        <v>112</v>
      </c>
      <c r="C54">
        <v>2</v>
      </c>
      <c r="D54" s="1" t="s">
        <v>114</v>
      </c>
      <c r="E54" s="1">
        <f t="shared" si="0"/>
        <v>2</v>
      </c>
      <c r="F54" s="1">
        <f t="shared" si="1"/>
        <v>10224</v>
      </c>
      <c r="G54" s="1">
        <f t="shared" si="2"/>
        <v>8</v>
      </c>
      <c r="H54" t="str">
        <f t="shared" si="3"/>
        <v>20827F0</v>
      </c>
      <c r="I54">
        <f t="shared" si="8"/>
        <v>34088944</v>
      </c>
      <c r="K54">
        <f t="shared" si="5"/>
        <v>533886</v>
      </c>
      <c r="L54">
        <f t="shared" si="6"/>
        <v>533886</v>
      </c>
      <c r="N54" t="s">
        <v>231</v>
      </c>
      <c r="O54" t="s">
        <v>219</v>
      </c>
      <c r="P54" t="s">
        <v>38</v>
      </c>
      <c r="Q54">
        <v>7</v>
      </c>
      <c r="R54" t="str">
        <f t="shared" si="7"/>
        <v>CyB2 : INT :=8;</v>
      </c>
    </row>
    <row r="55" spans="1:18" x14ac:dyDescent="0.25">
      <c r="A55">
        <v>47</v>
      </c>
      <c r="B55" s="9" t="s">
        <v>112</v>
      </c>
      <c r="C55">
        <v>3</v>
      </c>
      <c r="D55" s="1" t="s">
        <v>297</v>
      </c>
      <c r="E55" s="1">
        <f t="shared" si="0"/>
        <v>2</v>
      </c>
      <c r="F55" s="1">
        <f t="shared" si="1"/>
        <v>10514</v>
      </c>
      <c r="G55" s="1">
        <f t="shared" si="2"/>
        <v>8</v>
      </c>
      <c r="H55" t="str">
        <f t="shared" si="3"/>
        <v>2082912</v>
      </c>
      <c r="I55">
        <f t="shared" si="8"/>
        <v>34089234</v>
      </c>
      <c r="K55">
        <f t="shared" si="5"/>
        <v>534466</v>
      </c>
      <c r="L55">
        <f t="shared" si="6"/>
        <v>534466</v>
      </c>
      <c r="N55" t="s">
        <v>234</v>
      </c>
      <c r="O55" t="s">
        <v>222</v>
      </c>
      <c r="P55" t="s">
        <v>38</v>
      </c>
      <c r="Q55">
        <v>12</v>
      </c>
      <c r="R55" t="str">
        <f t="shared" si="7"/>
        <v>CyB3 : INT :=13;</v>
      </c>
    </row>
    <row r="56" spans="1:18" hidden="1" x14ac:dyDescent="0.25">
      <c r="A56">
        <v>48</v>
      </c>
      <c r="B56" s="9" t="s">
        <v>112</v>
      </c>
      <c r="C56">
        <v>4</v>
      </c>
      <c r="E56" s="1">
        <f t="shared" si="0"/>
        <v>2</v>
      </c>
      <c r="F56" s="1" t="str">
        <f t="shared" si="1"/>
        <v/>
      </c>
      <c r="G56" s="1" t="e">
        <f t="shared" si="2"/>
        <v>#VALUE!</v>
      </c>
      <c r="H56" t="e">
        <f t="shared" si="3"/>
        <v>#VALUE!</v>
      </c>
      <c r="I56" t="e">
        <f t="shared" si="8"/>
        <v>#VALUE!</v>
      </c>
      <c r="K56" t="str">
        <f t="shared" si="5"/>
        <v/>
      </c>
      <c r="L56" t="str">
        <f t="shared" si="6"/>
        <v/>
      </c>
      <c r="R56" t="str">
        <f t="shared" si="7"/>
        <v/>
      </c>
    </row>
    <row r="57" spans="1:18" hidden="1" x14ac:dyDescent="0.25">
      <c r="A57">
        <v>49</v>
      </c>
      <c r="B57" s="9" t="s">
        <v>112</v>
      </c>
      <c r="C57">
        <v>5</v>
      </c>
      <c r="E57" s="1">
        <f t="shared" si="0"/>
        <v>2</v>
      </c>
      <c r="F57" s="1" t="str">
        <f t="shared" si="1"/>
        <v/>
      </c>
      <c r="G57" s="1" t="e">
        <f t="shared" si="2"/>
        <v>#VALUE!</v>
      </c>
      <c r="H57" t="e">
        <f t="shared" si="3"/>
        <v>#VALUE!</v>
      </c>
      <c r="I57" t="e">
        <f t="shared" si="8"/>
        <v>#VALUE!</v>
      </c>
      <c r="K57" t="str">
        <f t="shared" si="5"/>
        <v/>
      </c>
      <c r="L57" t="str">
        <f t="shared" si="6"/>
        <v/>
      </c>
      <c r="R57" t="str">
        <f t="shared" si="7"/>
        <v/>
      </c>
    </row>
    <row r="58" spans="1:18" hidden="1" x14ac:dyDescent="0.25">
      <c r="A58">
        <v>50</v>
      </c>
      <c r="B58" s="9" t="s">
        <v>112</v>
      </c>
      <c r="C58">
        <v>6</v>
      </c>
      <c r="E58" s="1">
        <f t="shared" si="0"/>
        <v>2</v>
      </c>
      <c r="F58" s="1" t="str">
        <f t="shared" si="1"/>
        <v/>
      </c>
      <c r="G58" s="1" t="e">
        <f t="shared" si="2"/>
        <v>#VALUE!</v>
      </c>
      <c r="H58" t="e">
        <f t="shared" si="3"/>
        <v>#VALUE!</v>
      </c>
      <c r="I58" t="e">
        <f t="shared" si="8"/>
        <v>#VALUE!</v>
      </c>
      <c r="K58" t="str">
        <f t="shared" si="5"/>
        <v/>
      </c>
      <c r="L58" t="str">
        <f t="shared" si="6"/>
        <v/>
      </c>
      <c r="R58" t="str">
        <f t="shared" si="7"/>
        <v/>
      </c>
    </row>
    <row r="59" spans="1:18" hidden="1" x14ac:dyDescent="0.25">
      <c r="A59">
        <v>51</v>
      </c>
      <c r="B59" s="9" t="s">
        <v>112</v>
      </c>
      <c r="C59">
        <v>7</v>
      </c>
      <c r="E59" s="1">
        <f t="shared" si="0"/>
        <v>2</v>
      </c>
      <c r="F59" s="1" t="str">
        <f t="shared" si="1"/>
        <v/>
      </c>
      <c r="G59" s="1" t="e">
        <f t="shared" si="2"/>
        <v>#VALUE!</v>
      </c>
      <c r="H59" t="e">
        <f t="shared" si="3"/>
        <v>#VALUE!</v>
      </c>
      <c r="I59" t="e">
        <f t="shared" si="8"/>
        <v>#VALUE!</v>
      </c>
      <c r="K59" t="str">
        <f t="shared" si="5"/>
        <v/>
      </c>
      <c r="L59" t="str">
        <f t="shared" si="6"/>
        <v/>
      </c>
      <c r="R59" t="str">
        <f t="shared" si="7"/>
        <v/>
      </c>
    </row>
    <row r="60" spans="1:18" hidden="1" x14ac:dyDescent="0.25">
      <c r="A60">
        <v>52</v>
      </c>
      <c r="B60" s="9" t="s">
        <v>112</v>
      </c>
      <c r="C60">
        <v>8</v>
      </c>
      <c r="E60" s="1">
        <f t="shared" si="0"/>
        <v>2</v>
      </c>
      <c r="F60" s="1" t="str">
        <f t="shared" si="1"/>
        <v/>
      </c>
      <c r="G60" s="1" t="e">
        <f t="shared" si="2"/>
        <v>#VALUE!</v>
      </c>
      <c r="H60" t="e">
        <f t="shared" si="3"/>
        <v>#VALUE!</v>
      </c>
      <c r="I60" t="e">
        <f t="shared" si="8"/>
        <v>#VALUE!</v>
      </c>
      <c r="K60" t="str">
        <f t="shared" si="5"/>
        <v/>
      </c>
      <c r="L60" t="str">
        <f t="shared" si="6"/>
        <v/>
      </c>
      <c r="R60" t="str">
        <f t="shared" si="7"/>
        <v/>
      </c>
    </row>
    <row r="61" spans="1:18" hidden="1" x14ac:dyDescent="0.25">
      <c r="A61">
        <v>53</v>
      </c>
      <c r="B61" s="9" t="s">
        <v>112</v>
      </c>
      <c r="C61">
        <v>9</v>
      </c>
      <c r="E61" s="1">
        <f t="shared" si="0"/>
        <v>2</v>
      </c>
      <c r="F61" s="1" t="str">
        <f t="shared" si="1"/>
        <v/>
      </c>
      <c r="G61" s="1" t="e">
        <f t="shared" si="2"/>
        <v>#VALUE!</v>
      </c>
      <c r="H61" t="e">
        <f t="shared" si="3"/>
        <v>#VALUE!</v>
      </c>
      <c r="I61" t="e">
        <f t="shared" si="8"/>
        <v>#VALUE!</v>
      </c>
      <c r="K61" t="str">
        <f t="shared" si="5"/>
        <v/>
      </c>
      <c r="L61" t="str">
        <f t="shared" si="6"/>
        <v/>
      </c>
      <c r="R61" t="str">
        <f t="shared" si="7"/>
        <v/>
      </c>
    </row>
    <row r="62" spans="1:18" hidden="1" x14ac:dyDescent="0.25">
      <c r="A62">
        <v>54</v>
      </c>
      <c r="B62" s="9" t="s">
        <v>112</v>
      </c>
      <c r="C62">
        <v>10</v>
      </c>
      <c r="E62" s="1">
        <f t="shared" si="0"/>
        <v>2</v>
      </c>
      <c r="F62" s="1" t="str">
        <f t="shared" si="1"/>
        <v/>
      </c>
      <c r="G62" s="1" t="e">
        <f t="shared" si="2"/>
        <v>#VALUE!</v>
      </c>
      <c r="H62" t="e">
        <f t="shared" si="3"/>
        <v>#VALUE!</v>
      </c>
      <c r="I62" t="e">
        <f t="shared" si="8"/>
        <v>#VALUE!</v>
      </c>
      <c r="K62" t="str">
        <f t="shared" si="5"/>
        <v/>
      </c>
      <c r="L62" t="str">
        <f t="shared" si="6"/>
        <v/>
      </c>
      <c r="R62" t="str">
        <f t="shared" si="7"/>
        <v/>
      </c>
    </row>
    <row r="63" spans="1:18" hidden="1" x14ac:dyDescent="0.25">
      <c r="A63">
        <v>55</v>
      </c>
      <c r="B63" s="9" t="s">
        <v>112</v>
      </c>
      <c r="C63">
        <v>11</v>
      </c>
      <c r="E63" s="1">
        <f t="shared" si="0"/>
        <v>2</v>
      </c>
      <c r="F63" s="1" t="str">
        <f t="shared" si="1"/>
        <v/>
      </c>
      <c r="G63" s="1" t="e">
        <f t="shared" si="2"/>
        <v>#VALUE!</v>
      </c>
      <c r="H63" t="e">
        <f t="shared" si="3"/>
        <v>#VALUE!</v>
      </c>
      <c r="I63" t="e">
        <f t="shared" si="8"/>
        <v>#VALUE!</v>
      </c>
      <c r="K63" t="str">
        <f t="shared" si="5"/>
        <v/>
      </c>
      <c r="L63" t="str">
        <f t="shared" si="6"/>
        <v/>
      </c>
      <c r="R63" t="str">
        <f t="shared" si="7"/>
        <v/>
      </c>
    </row>
    <row r="64" spans="1:18" hidden="1" x14ac:dyDescent="0.25">
      <c r="A64">
        <v>56</v>
      </c>
      <c r="B64" s="9" t="s">
        <v>112</v>
      </c>
      <c r="C64">
        <v>12</v>
      </c>
      <c r="E64" s="1">
        <f t="shared" si="0"/>
        <v>2</v>
      </c>
      <c r="F64" s="1" t="str">
        <f t="shared" si="1"/>
        <v/>
      </c>
      <c r="G64" s="1" t="e">
        <f t="shared" si="2"/>
        <v>#VALUE!</v>
      </c>
      <c r="H64" t="e">
        <f t="shared" si="3"/>
        <v>#VALUE!</v>
      </c>
      <c r="I64" t="e">
        <f t="shared" si="8"/>
        <v>#VALUE!</v>
      </c>
      <c r="K64" t="str">
        <f t="shared" si="5"/>
        <v/>
      </c>
      <c r="L64" t="str">
        <f t="shared" si="6"/>
        <v/>
      </c>
      <c r="R64" t="str">
        <f t="shared" si="7"/>
        <v/>
      </c>
    </row>
    <row r="65" spans="1:18" hidden="1" x14ac:dyDescent="0.25">
      <c r="A65">
        <v>57</v>
      </c>
      <c r="B65" s="9" t="s">
        <v>112</v>
      </c>
      <c r="C65">
        <v>13</v>
      </c>
      <c r="E65" s="1">
        <f t="shared" si="0"/>
        <v>2</v>
      </c>
      <c r="F65" s="1" t="str">
        <f t="shared" si="1"/>
        <v/>
      </c>
      <c r="G65" s="1" t="e">
        <f t="shared" si="2"/>
        <v>#VALUE!</v>
      </c>
      <c r="H65" t="e">
        <f t="shared" si="3"/>
        <v>#VALUE!</v>
      </c>
      <c r="I65" t="e">
        <f t="shared" si="8"/>
        <v>#VALUE!</v>
      </c>
      <c r="K65" t="str">
        <f t="shared" si="5"/>
        <v/>
      </c>
      <c r="L65" t="str">
        <f t="shared" si="6"/>
        <v/>
      </c>
      <c r="R65" t="str">
        <f t="shared" si="7"/>
        <v/>
      </c>
    </row>
    <row r="66" spans="1:18" x14ac:dyDescent="0.25">
      <c r="A66">
        <v>58</v>
      </c>
      <c r="B66" s="6" t="s">
        <v>108</v>
      </c>
      <c r="C66">
        <v>1</v>
      </c>
      <c r="D66" s="1" t="s">
        <v>66</v>
      </c>
      <c r="E66" s="1">
        <f t="shared" si="0"/>
        <v>2</v>
      </c>
      <c r="F66" s="1">
        <f t="shared" si="1"/>
        <v>9810</v>
      </c>
      <c r="G66" s="1">
        <f t="shared" si="2"/>
        <v>6</v>
      </c>
      <c r="H66" t="str">
        <f t="shared" si="3"/>
        <v>2062652</v>
      </c>
      <c r="I66">
        <f t="shared" si="8"/>
        <v>33957458</v>
      </c>
      <c r="J66">
        <v>533057</v>
      </c>
      <c r="K66" t="str">
        <f t="shared" si="5"/>
        <v/>
      </c>
      <c r="L66">
        <f t="shared" si="6"/>
        <v>533057</v>
      </c>
      <c r="M66">
        <v>6</v>
      </c>
      <c r="O66" t="s">
        <v>293</v>
      </c>
      <c r="R66" t="str">
        <f t="shared" si="7"/>
        <v/>
      </c>
    </row>
    <row r="67" spans="1:18" x14ac:dyDescent="0.25">
      <c r="A67">
        <v>59</v>
      </c>
      <c r="B67" s="6" t="s">
        <v>108</v>
      </c>
      <c r="C67">
        <v>2</v>
      </c>
      <c r="D67" s="1" t="s">
        <v>68</v>
      </c>
      <c r="E67" s="1">
        <f t="shared" si="0"/>
        <v>2</v>
      </c>
      <c r="F67" s="1">
        <f t="shared" si="1"/>
        <v>9810</v>
      </c>
      <c r="G67" s="1">
        <f t="shared" si="2"/>
        <v>8</v>
      </c>
      <c r="H67" t="str">
        <f t="shared" si="3"/>
        <v>2082652</v>
      </c>
      <c r="I67">
        <f t="shared" si="8"/>
        <v>34088530</v>
      </c>
      <c r="J67">
        <v>533058</v>
      </c>
      <c r="K67" t="str">
        <f t="shared" si="5"/>
        <v/>
      </c>
      <c r="L67">
        <f t="shared" si="6"/>
        <v>533058</v>
      </c>
      <c r="M67">
        <v>0</v>
      </c>
      <c r="O67" t="s">
        <v>294</v>
      </c>
      <c r="R67" t="str">
        <f t="shared" si="7"/>
        <v/>
      </c>
    </row>
    <row r="68" spans="1:18" x14ac:dyDescent="0.25">
      <c r="A68">
        <v>60</v>
      </c>
      <c r="B68" s="6" t="s">
        <v>108</v>
      </c>
      <c r="C68">
        <v>3</v>
      </c>
      <c r="D68" s="1" t="s">
        <v>64</v>
      </c>
      <c r="E68" s="1">
        <f t="shared" si="0"/>
        <v>2</v>
      </c>
      <c r="F68" s="1">
        <f t="shared" si="1"/>
        <v>9809</v>
      </c>
      <c r="G68" s="1">
        <f t="shared" si="2"/>
        <v>8</v>
      </c>
      <c r="H68" t="str">
        <f t="shared" si="3"/>
        <v>2082651</v>
      </c>
      <c r="I68">
        <f t="shared" si="8"/>
        <v>34088529</v>
      </c>
      <c r="J68">
        <v>533056</v>
      </c>
      <c r="K68" t="str">
        <f t="shared" si="5"/>
        <v/>
      </c>
      <c r="L68">
        <f t="shared" si="6"/>
        <v>533056</v>
      </c>
      <c r="M68">
        <v>0</v>
      </c>
      <c r="O68" t="s">
        <v>337</v>
      </c>
      <c r="R68" t="str">
        <f t="shared" si="7"/>
        <v/>
      </c>
    </row>
    <row r="69" spans="1:18" x14ac:dyDescent="0.25">
      <c r="A69">
        <v>61</v>
      </c>
      <c r="B69" s="6" t="s">
        <v>108</v>
      </c>
      <c r="C69">
        <v>4</v>
      </c>
      <c r="D69" s="1" t="s">
        <v>65</v>
      </c>
      <c r="E69" s="1">
        <f t="shared" si="0"/>
        <v>2</v>
      </c>
      <c r="F69" s="1">
        <f t="shared" si="1"/>
        <v>9809</v>
      </c>
      <c r="G69" s="1">
        <f t="shared" si="2"/>
        <v>9</v>
      </c>
      <c r="H69" t="str">
        <f t="shared" si="3"/>
        <v>2092651</v>
      </c>
      <c r="I69">
        <f t="shared" si="8"/>
        <v>34154065</v>
      </c>
      <c r="J69">
        <v>533056</v>
      </c>
      <c r="K69" t="str">
        <f t="shared" si="5"/>
        <v/>
      </c>
      <c r="L69">
        <f t="shared" si="6"/>
        <v>533056</v>
      </c>
      <c r="M69">
        <v>1</v>
      </c>
      <c r="O69" t="s">
        <v>338</v>
      </c>
      <c r="R69" t="str">
        <f t="shared" si="7"/>
        <v/>
      </c>
    </row>
    <row r="70" spans="1:18" x14ac:dyDescent="0.25">
      <c r="A70">
        <v>62</v>
      </c>
      <c r="B70" s="6" t="s">
        <v>108</v>
      </c>
      <c r="C70">
        <v>5</v>
      </c>
      <c r="D70" s="1" t="s">
        <v>67</v>
      </c>
      <c r="E70" s="1">
        <f t="shared" si="0"/>
        <v>2</v>
      </c>
      <c r="F70" s="1">
        <f t="shared" si="1"/>
        <v>9810</v>
      </c>
      <c r="G70" s="1">
        <f t="shared" si="2"/>
        <v>7</v>
      </c>
      <c r="H70" t="str">
        <f t="shared" si="3"/>
        <v>2072652</v>
      </c>
      <c r="I70">
        <f t="shared" si="8"/>
        <v>34022994</v>
      </c>
      <c r="J70">
        <v>533057</v>
      </c>
      <c r="K70" t="str">
        <f t="shared" si="5"/>
        <v/>
      </c>
      <c r="L70">
        <f t="shared" si="6"/>
        <v>533057</v>
      </c>
      <c r="M70">
        <v>7</v>
      </c>
      <c r="O70" t="s">
        <v>295</v>
      </c>
      <c r="R70" t="str">
        <f t="shared" si="7"/>
        <v/>
      </c>
    </row>
  </sheetData>
  <autoFilter ref="A7:R70" xr:uid="{8998380E-F444-46A0-9507-09ED559E5F46}">
    <filterColumn colId="3">
      <customFilters>
        <customFilter operator="notEqual" val=" "/>
      </customFilters>
    </filterColumn>
    <sortState ref="A8:R70">
      <sortCondition ref="B8:B70"/>
      <sortCondition ref="C8:C70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02DE-7745-46D2-B769-6ACD8E354C60}">
  <dimension ref="A1:D17"/>
  <sheetViews>
    <sheetView workbookViewId="0">
      <selection activeCell="G16" sqref="G16"/>
    </sheetView>
  </sheetViews>
  <sheetFormatPr defaultRowHeight="15" x14ac:dyDescent="0.25"/>
  <cols>
    <col min="1" max="1" width="3" bestFit="1" customWidth="1"/>
    <col min="2" max="3" width="15.7109375" bestFit="1" customWidth="1"/>
    <col min="4" max="4" width="16.85546875" customWidth="1"/>
  </cols>
  <sheetData>
    <row r="1" spans="1:4" x14ac:dyDescent="0.25">
      <c r="A1" t="s">
        <v>33</v>
      </c>
      <c r="B1" t="s">
        <v>319</v>
      </c>
      <c r="C1" t="s">
        <v>3</v>
      </c>
      <c r="D1" t="s">
        <v>4</v>
      </c>
    </row>
    <row r="2" spans="1:4" x14ac:dyDescent="0.25">
      <c r="A2">
        <v>0</v>
      </c>
      <c r="B2" t="s">
        <v>307</v>
      </c>
      <c r="C2" t="s">
        <v>307</v>
      </c>
      <c r="D2" t="s">
        <v>308</v>
      </c>
    </row>
    <row r="3" spans="1:4" x14ac:dyDescent="0.25">
      <c r="A3">
        <v>1</v>
      </c>
      <c r="B3" t="s">
        <v>309</v>
      </c>
      <c r="C3" t="s">
        <v>309</v>
      </c>
      <c r="D3" t="s">
        <v>320</v>
      </c>
    </row>
    <row r="4" spans="1:4" x14ac:dyDescent="0.25">
      <c r="A4">
        <v>2</v>
      </c>
      <c r="B4" t="s">
        <v>310</v>
      </c>
      <c r="C4" t="s">
        <v>310</v>
      </c>
      <c r="D4" t="s">
        <v>321</v>
      </c>
    </row>
    <row r="5" spans="1:4" x14ac:dyDescent="0.25">
      <c r="A5">
        <v>3</v>
      </c>
      <c r="B5" t="s">
        <v>311</v>
      </c>
      <c r="C5" t="s">
        <v>311</v>
      </c>
      <c r="D5" t="s">
        <v>323</v>
      </c>
    </row>
    <row r="6" spans="1:4" x14ac:dyDescent="0.25">
      <c r="A6">
        <v>4</v>
      </c>
      <c r="B6" t="s">
        <v>312</v>
      </c>
      <c r="C6" t="s">
        <v>312</v>
      </c>
      <c r="D6" t="s">
        <v>322</v>
      </c>
    </row>
    <row r="7" spans="1:4" x14ac:dyDescent="0.25">
      <c r="A7">
        <v>5</v>
      </c>
      <c r="B7" t="s">
        <v>313</v>
      </c>
      <c r="C7" t="s">
        <v>313</v>
      </c>
      <c r="D7" t="s">
        <v>324</v>
      </c>
    </row>
    <row r="8" spans="1:4" x14ac:dyDescent="0.25">
      <c r="A8">
        <v>6</v>
      </c>
      <c r="B8" t="s">
        <v>314</v>
      </c>
      <c r="C8" t="s">
        <v>314</v>
      </c>
      <c r="D8" t="s">
        <v>325</v>
      </c>
    </row>
    <row r="9" spans="1:4" x14ac:dyDescent="0.25">
      <c r="A9">
        <v>7</v>
      </c>
      <c r="B9" t="s">
        <v>315</v>
      </c>
      <c r="C9" t="s">
        <v>315</v>
      </c>
      <c r="D9" t="s">
        <v>326</v>
      </c>
    </row>
    <row r="10" spans="1:4" x14ac:dyDescent="0.25">
      <c r="A10">
        <v>8</v>
      </c>
      <c r="B10" t="s">
        <v>316</v>
      </c>
      <c r="C10" t="s">
        <v>316</v>
      </c>
      <c r="D10" t="s">
        <v>327</v>
      </c>
    </row>
    <row r="11" spans="1:4" x14ac:dyDescent="0.25">
      <c r="A11">
        <v>9</v>
      </c>
      <c r="B11" t="s">
        <v>317</v>
      </c>
      <c r="C11" t="s">
        <v>317</v>
      </c>
      <c r="D11" t="s">
        <v>328</v>
      </c>
    </row>
    <row r="12" spans="1:4" x14ac:dyDescent="0.25">
      <c r="A12">
        <v>10</v>
      </c>
      <c r="B12" t="s">
        <v>318</v>
      </c>
      <c r="C12" t="s">
        <v>318</v>
      </c>
      <c r="D12" t="s">
        <v>329</v>
      </c>
    </row>
    <row r="13" spans="1:4" x14ac:dyDescent="0.25">
      <c r="A13">
        <v>11</v>
      </c>
    </row>
    <row r="14" spans="1:4" x14ac:dyDescent="0.25">
      <c r="A14">
        <v>12</v>
      </c>
    </row>
    <row r="15" spans="1:4" x14ac:dyDescent="0.25">
      <c r="A15">
        <v>13</v>
      </c>
    </row>
    <row r="16" spans="1:4" x14ac:dyDescent="0.25">
      <c r="A16">
        <v>14</v>
      </c>
    </row>
    <row r="17" spans="1:1" x14ac:dyDescent="0.25">
      <c r="A17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workbookViewId="0">
      <selection activeCell="C2" sqref="C2"/>
    </sheetView>
  </sheetViews>
  <sheetFormatPr defaultRowHeight="15" x14ac:dyDescent="0.25"/>
  <cols>
    <col min="1" max="1" width="2.85546875" bestFit="1" customWidth="1"/>
    <col min="2" max="2" width="6.28515625" bestFit="1" customWidth="1"/>
    <col min="3" max="3" width="9.42578125" bestFit="1" customWidth="1"/>
    <col min="4" max="4" width="16.5703125" customWidth="1"/>
  </cols>
  <sheetData>
    <row r="1" spans="1:8" x14ac:dyDescent="0.25">
      <c r="A1" t="s">
        <v>211</v>
      </c>
      <c r="C1">
        <f>COUNTA(A3:A16)</f>
        <v>14</v>
      </c>
    </row>
    <row r="2" spans="1:8" x14ac:dyDescent="0.25">
      <c r="A2" t="s">
        <v>33</v>
      </c>
      <c r="B2" t="s">
        <v>10</v>
      </c>
      <c r="C2" t="s">
        <v>3</v>
      </c>
      <c r="D2" t="s">
        <v>29</v>
      </c>
      <c r="E2" t="s">
        <v>146</v>
      </c>
    </row>
    <row r="3" spans="1:8" x14ac:dyDescent="0.25">
      <c r="A3">
        <v>0</v>
      </c>
      <c r="B3" t="s">
        <v>25</v>
      </c>
      <c r="C3" t="s">
        <v>126</v>
      </c>
      <c r="D3">
        <v>150</v>
      </c>
      <c r="E3" t="str">
        <f>B3&amp;C3&amp;" : INT :="&amp;(A3+1) &amp;";"</f>
        <v>Ms1Conveyor : INT :=1;</v>
      </c>
    </row>
    <row r="4" spans="1:8" x14ac:dyDescent="0.25">
      <c r="A4">
        <v>1</v>
      </c>
      <c r="B4" t="s">
        <v>26</v>
      </c>
      <c r="C4" t="s">
        <v>127</v>
      </c>
      <c r="D4">
        <v>10</v>
      </c>
      <c r="E4" t="str">
        <f t="shared" ref="E4:E16" si="0">B4&amp;C4&amp;" : INT :="&amp;(A4+1) &amp;";"</f>
        <v>Ms2Shift1 : INT :=2;</v>
      </c>
    </row>
    <row r="5" spans="1:8" x14ac:dyDescent="0.25">
      <c r="A5">
        <v>2</v>
      </c>
      <c r="B5" t="s">
        <v>27</v>
      </c>
      <c r="C5" t="s">
        <v>128</v>
      </c>
      <c r="D5">
        <v>10</v>
      </c>
      <c r="E5" t="str">
        <f t="shared" si="0"/>
        <v>Ms3Shift2 : INT :=3;</v>
      </c>
    </row>
    <row r="6" spans="1:8" x14ac:dyDescent="0.25">
      <c r="A6">
        <v>3</v>
      </c>
      <c r="B6" t="s">
        <v>28</v>
      </c>
      <c r="C6" t="s">
        <v>129</v>
      </c>
      <c r="D6">
        <v>10</v>
      </c>
      <c r="E6" t="str">
        <f t="shared" si="0"/>
        <v>Ms4Shift3 : INT :=4;</v>
      </c>
    </row>
    <row r="7" spans="1:8" x14ac:dyDescent="0.25">
      <c r="A7">
        <v>4</v>
      </c>
      <c r="B7" t="s">
        <v>123</v>
      </c>
      <c r="C7" t="s">
        <v>130</v>
      </c>
      <c r="D7">
        <v>1</v>
      </c>
      <c r="E7" t="str">
        <f t="shared" si="0"/>
        <v>Ms5Lift1 : INT :=5;</v>
      </c>
    </row>
    <row r="8" spans="1:8" x14ac:dyDescent="0.25">
      <c r="A8">
        <v>5</v>
      </c>
      <c r="B8" t="s">
        <v>124</v>
      </c>
      <c r="C8" t="s">
        <v>131</v>
      </c>
      <c r="D8">
        <v>1</v>
      </c>
      <c r="E8" t="str">
        <f t="shared" si="0"/>
        <v>Ms6Lift2 : INT :=6;</v>
      </c>
    </row>
    <row r="9" spans="1:8" x14ac:dyDescent="0.25">
      <c r="A9">
        <v>6</v>
      </c>
      <c r="B9" t="s">
        <v>125</v>
      </c>
      <c r="C9" t="s">
        <v>132</v>
      </c>
      <c r="D9">
        <v>1</v>
      </c>
      <c r="E9" t="str">
        <f t="shared" si="0"/>
        <v>Ms7Lift3 : INT :=7;</v>
      </c>
    </row>
    <row r="10" spans="1:8" x14ac:dyDescent="0.25">
      <c r="A10">
        <v>7</v>
      </c>
      <c r="B10" t="s">
        <v>133</v>
      </c>
      <c r="C10" t="s">
        <v>144</v>
      </c>
      <c r="D10">
        <v>10</v>
      </c>
      <c r="E10" t="str">
        <f t="shared" si="0"/>
        <v>AMs1Swing : INT :=8;</v>
      </c>
    </row>
    <row r="11" spans="1:8" x14ac:dyDescent="0.25">
      <c r="A11">
        <v>8</v>
      </c>
      <c r="B11" t="s">
        <v>134</v>
      </c>
      <c r="C11" t="s">
        <v>145</v>
      </c>
      <c r="D11">
        <v>10</v>
      </c>
      <c r="E11" t="str">
        <f t="shared" si="0"/>
        <v>AMs2Front : INT :=9;</v>
      </c>
    </row>
    <row r="12" spans="1:8" x14ac:dyDescent="0.25">
      <c r="A12">
        <v>9</v>
      </c>
      <c r="B12" t="s">
        <v>135</v>
      </c>
      <c r="C12" t="s">
        <v>126</v>
      </c>
      <c r="D12">
        <v>150</v>
      </c>
      <c r="E12" t="str">
        <f t="shared" si="0"/>
        <v>MsB1Conveyor : INT :=10;</v>
      </c>
    </row>
    <row r="13" spans="1:8" x14ac:dyDescent="0.25">
      <c r="A13">
        <v>10</v>
      </c>
      <c r="B13" t="s">
        <v>136</v>
      </c>
      <c r="C13" t="s">
        <v>138</v>
      </c>
      <c r="D13">
        <v>1</v>
      </c>
      <c r="E13" t="str">
        <f t="shared" si="0"/>
        <v>MsB2Lifter1 : INT :=11;</v>
      </c>
    </row>
    <row r="14" spans="1:8" x14ac:dyDescent="0.25">
      <c r="A14">
        <v>11</v>
      </c>
      <c r="B14" t="s">
        <v>137</v>
      </c>
      <c r="C14" t="s">
        <v>139</v>
      </c>
      <c r="D14">
        <v>1</v>
      </c>
      <c r="E14" t="str">
        <f t="shared" si="0"/>
        <v>MsB3Lifter2 : INT :=12;</v>
      </c>
    </row>
    <row r="15" spans="1:8" x14ac:dyDescent="0.25">
      <c r="A15">
        <v>12</v>
      </c>
      <c r="B15" t="s">
        <v>140</v>
      </c>
      <c r="C15" t="s">
        <v>142</v>
      </c>
      <c r="D15">
        <v>40</v>
      </c>
      <c r="E15" t="str">
        <f t="shared" si="0"/>
        <v>CMs1Linear : INT :=13;</v>
      </c>
    </row>
    <row r="16" spans="1:8" x14ac:dyDescent="0.25">
      <c r="A16">
        <v>13</v>
      </c>
      <c r="B16" t="s">
        <v>141</v>
      </c>
      <c r="C16" t="s">
        <v>143</v>
      </c>
      <c r="D16">
        <f>360/20</f>
        <v>18</v>
      </c>
      <c r="E16" t="str">
        <f t="shared" si="0"/>
        <v>CMs2Rotator : INT :=14;</v>
      </c>
      <c r="H16" t="s">
        <v>209</v>
      </c>
    </row>
  </sheetData>
  <autoFilter ref="A2:H2" xr:uid="{C79A9065-3FAD-4B77-9130-5B5092B0CE3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F4C6-9650-4581-AFFD-6325DED49E0B}">
  <dimension ref="A1:G59"/>
  <sheetViews>
    <sheetView workbookViewId="0">
      <selection activeCell="D2" sqref="D2:D1048576"/>
    </sheetView>
  </sheetViews>
  <sheetFormatPr defaultRowHeight="15" x14ac:dyDescent="0.25"/>
  <cols>
    <col min="1" max="1" width="2.85546875" bestFit="1" customWidth="1"/>
    <col min="2" max="2" width="10" bestFit="1" customWidth="1"/>
    <col min="3" max="4" width="10" customWidth="1"/>
    <col min="5" max="5" width="6.28515625" bestFit="1" customWidth="1"/>
  </cols>
  <sheetData>
    <row r="1" spans="1:7" x14ac:dyDescent="0.25">
      <c r="A1" t="s">
        <v>33</v>
      </c>
      <c r="B1" t="s">
        <v>151</v>
      </c>
      <c r="C1" t="s">
        <v>152</v>
      </c>
      <c r="D1" t="s">
        <v>153</v>
      </c>
      <c r="E1" t="s">
        <v>10</v>
      </c>
      <c r="F1" t="s">
        <v>154</v>
      </c>
      <c r="G1" t="s">
        <v>4</v>
      </c>
    </row>
    <row r="2" spans="1:7" x14ac:dyDescent="0.25">
      <c r="A2">
        <v>0</v>
      </c>
      <c r="B2" t="s">
        <v>25</v>
      </c>
      <c r="C2">
        <f>INDEX(Motion!A:A,MATCH(Points!B2,Motion!B:B,0),0)</f>
        <v>0</v>
      </c>
      <c r="D2">
        <v>0</v>
      </c>
      <c r="E2" t="s">
        <v>162</v>
      </c>
      <c r="F2" t="str">
        <f>B2&amp;"_"&amp;E2</f>
        <v>Ms1_Fast</v>
      </c>
      <c r="G2" t="s">
        <v>161</v>
      </c>
    </row>
    <row r="3" spans="1:7" x14ac:dyDescent="0.25">
      <c r="A3">
        <v>1</v>
      </c>
      <c r="B3" t="s">
        <v>25</v>
      </c>
      <c r="C3">
        <f>INDEX(Motion!A:A,MATCH(Points!B3,Motion!B:B,0),0)</f>
        <v>0</v>
      </c>
      <c r="D3">
        <v>1</v>
      </c>
      <c r="E3" t="s">
        <v>163</v>
      </c>
      <c r="F3" t="str">
        <f t="shared" ref="F3:F59" si="0">B3&amp;"_"&amp;E3</f>
        <v>Ms1_Slow</v>
      </c>
      <c r="G3" t="s">
        <v>164</v>
      </c>
    </row>
    <row r="4" spans="1:7" x14ac:dyDescent="0.25">
      <c r="A4">
        <v>2</v>
      </c>
      <c r="B4" t="s">
        <v>26</v>
      </c>
      <c r="C4">
        <f>INDEX(Motion!A:A,MATCH(Points!B4,Motion!B:B,0),0)</f>
        <v>1</v>
      </c>
      <c r="D4">
        <v>0</v>
      </c>
      <c r="E4" t="s">
        <v>155</v>
      </c>
      <c r="F4" t="str">
        <f t="shared" si="0"/>
        <v>Ms2_Hit</v>
      </c>
      <c r="G4" t="s">
        <v>156</v>
      </c>
    </row>
    <row r="5" spans="1:7" x14ac:dyDescent="0.25">
      <c r="A5">
        <v>3</v>
      </c>
      <c r="B5" t="s">
        <v>26</v>
      </c>
      <c r="C5">
        <f>INDEX(Motion!A:A,MATCH(Points!B5,Motion!B:B,0),0)</f>
        <v>1</v>
      </c>
      <c r="D5">
        <v>2</v>
      </c>
      <c r="E5" t="s">
        <v>157</v>
      </c>
      <c r="F5" t="str">
        <f t="shared" si="0"/>
        <v>Ms2_Release</v>
      </c>
      <c r="G5" t="s">
        <v>158</v>
      </c>
    </row>
    <row r="6" spans="1:7" x14ac:dyDescent="0.25">
      <c r="A6">
        <v>4</v>
      </c>
      <c r="B6" t="s">
        <v>26</v>
      </c>
      <c r="C6">
        <f>INDEX(Motion!A:A,MATCH(Points!B6,Motion!B:B,0),0)</f>
        <v>1</v>
      </c>
      <c r="D6">
        <v>1</v>
      </c>
      <c r="E6" t="s">
        <v>159</v>
      </c>
      <c r="F6" t="str">
        <f t="shared" si="0"/>
        <v>Ms2_Working</v>
      </c>
      <c r="G6" t="s">
        <v>160</v>
      </c>
    </row>
    <row r="7" spans="1:7" x14ac:dyDescent="0.25">
      <c r="A7">
        <v>5</v>
      </c>
      <c r="B7" t="s">
        <v>27</v>
      </c>
      <c r="C7">
        <f>INDEX(Motion!A:A,MATCH(Points!B7,Motion!B:B,0),0)</f>
        <v>2</v>
      </c>
      <c r="D7">
        <v>0</v>
      </c>
      <c r="E7" t="s">
        <v>155</v>
      </c>
      <c r="F7" t="str">
        <f t="shared" si="0"/>
        <v>Ms3_Hit</v>
      </c>
      <c r="G7" t="s">
        <v>156</v>
      </c>
    </row>
    <row r="8" spans="1:7" x14ac:dyDescent="0.25">
      <c r="A8">
        <v>6</v>
      </c>
      <c r="B8" t="s">
        <v>27</v>
      </c>
      <c r="C8">
        <f>INDEX(Motion!A:A,MATCH(Points!B8,Motion!B:B,0),0)</f>
        <v>2</v>
      </c>
      <c r="D8">
        <v>2</v>
      </c>
      <c r="E8" t="s">
        <v>157</v>
      </c>
      <c r="F8" t="str">
        <f t="shared" si="0"/>
        <v>Ms3_Release</v>
      </c>
      <c r="G8" t="s">
        <v>158</v>
      </c>
    </row>
    <row r="9" spans="1:7" x14ac:dyDescent="0.25">
      <c r="A9">
        <v>7</v>
      </c>
      <c r="B9" t="s">
        <v>27</v>
      </c>
      <c r="C9">
        <f>INDEX(Motion!A:A,MATCH(Points!B9,Motion!B:B,0),0)</f>
        <v>2</v>
      </c>
      <c r="D9">
        <v>1</v>
      </c>
      <c r="E9" t="s">
        <v>159</v>
      </c>
      <c r="F9" t="str">
        <f t="shared" si="0"/>
        <v>Ms3_Working</v>
      </c>
      <c r="G9" t="s">
        <v>160</v>
      </c>
    </row>
    <row r="10" spans="1:7" x14ac:dyDescent="0.25">
      <c r="A10">
        <v>8</v>
      </c>
      <c r="B10" t="s">
        <v>28</v>
      </c>
      <c r="C10">
        <f>INDEX(Motion!A:A,MATCH(Points!B10,Motion!B:B,0),0)</f>
        <v>3</v>
      </c>
      <c r="D10">
        <v>0</v>
      </c>
      <c r="E10" t="s">
        <v>155</v>
      </c>
      <c r="F10" t="str">
        <f t="shared" si="0"/>
        <v>Ms4_Hit</v>
      </c>
      <c r="G10" t="s">
        <v>156</v>
      </c>
    </row>
    <row r="11" spans="1:7" x14ac:dyDescent="0.25">
      <c r="A11">
        <v>9</v>
      </c>
      <c r="B11" t="s">
        <v>28</v>
      </c>
      <c r="C11">
        <f>INDEX(Motion!A:A,MATCH(Points!B11,Motion!B:B,0),0)</f>
        <v>3</v>
      </c>
      <c r="D11">
        <v>2</v>
      </c>
      <c r="E11" t="s">
        <v>157</v>
      </c>
      <c r="F11" t="str">
        <f t="shared" si="0"/>
        <v>Ms4_Release</v>
      </c>
      <c r="G11" t="s">
        <v>158</v>
      </c>
    </row>
    <row r="12" spans="1:7" x14ac:dyDescent="0.25">
      <c r="A12">
        <v>10</v>
      </c>
      <c r="B12" t="s">
        <v>28</v>
      </c>
      <c r="C12">
        <f>INDEX(Motion!A:A,MATCH(Points!B12,Motion!B:B,0),0)</f>
        <v>3</v>
      </c>
      <c r="D12">
        <v>1</v>
      </c>
      <c r="E12" t="s">
        <v>159</v>
      </c>
      <c r="F12" t="str">
        <f t="shared" si="0"/>
        <v>Ms4_Working</v>
      </c>
      <c r="G12" t="s">
        <v>160</v>
      </c>
    </row>
    <row r="13" spans="1:7" x14ac:dyDescent="0.25">
      <c r="A13">
        <v>11</v>
      </c>
      <c r="B13" t="s">
        <v>123</v>
      </c>
      <c r="C13">
        <f>INDEX(Motion!A:A,MATCH(Points!B13,Motion!B:B,0),0)</f>
        <v>4</v>
      </c>
      <c r="D13">
        <v>0</v>
      </c>
      <c r="E13" t="s">
        <v>155</v>
      </c>
      <c r="F13" t="str">
        <f t="shared" si="0"/>
        <v>Ms5_Hit</v>
      </c>
      <c r="G13" t="s">
        <v>156</v>
      </c>
    </row>
    <row r="14" spans="1:7" x14ac:dyDescent="0.25">
      <c r="A14">
        <v>12</v>
      </c>
      <c r="B14" t="s">
        <v>123</v>
      </c>
      <c r="C14">
        <f>INDEX(Motion!A:A,MATCH(Points!B14,Motion!B:B,0),0)</f>
        <v>4</v>
      </c>
      <c r="D14">
        <v>1</v>
      </c>
      <c r="E14" t="s">
        <v>159</v>
      </c>
      <c r="F14" t="str">
        <f t="shared" si="0"/>
        <v>Ms5_Working</v>
      </c>
      <c r="G14" t="s">
        <v>160</v>
      </c>
    </row>
    <row r="15" spans="1:7" x14ac:dyDescent="0.25">
      <c r="A15">
        <v>13</v>
      </c>
      <c r="B15" t="s">
        <v>123</v>
      </c>
      <c r="C15">
        <f>INDEX(Motion!A:A,MATCH(Points!B15,Motion!B:B,0),0)</f>
        <v>4</v>
      </c>
      <c r="D15">
        <v>2</v>
      </c>
      <c r="E15" t="s">
        <v>165</v>
      </c>
      <c r="F15" t="str">
        <f t="shared" si="0"/>
        <v>Ms5_SWING_1</v>
      </c>
      <c r="G15" t="s">
        <v>173</v>
      </c>
    </row>
    <row r="16" spans="1:7" x14ac:dyDescent="0.25">
      <c r="A16">
        <v>14</v>
      </c>
      <c r="B16" t="s">
        <v>123</v>
      </c>
      <c r="C16">
        <f>INDEX(Motion!A:A,MATCH(Points!B16,Motion!B:B,0),0)</f>
        <v>4</v>
      </c>
      <c r="D16">
        <v>3</v>
      </c>
      <c r="E16" t="s">
        <v>166</v>
      </c>
      <c r="F16" t="str">
        <f t="shared" si="0"/>
        <v>Ms5_SWING_2</v>
      </c>
      <c r="G16" t="s">
        <v>174</v>
      </c>
    </row>
    <row r="17" spans="1:7" x14ac:dyDescent="0.25">
      <c r="A17">
        <v>15</v>
      </c>
      <c r="B17" t="s">
        <v>123</v>
      </c>
      <c r="C17">
        <f>INDEX(Motion!A:A,MATCH(Points!B17,Motion!B:B,0),0)</f>
        <v>4</v>
      </c>
      <c r="D17">
        <v>4</v>
      </c>
      <c r="E17" t="s">
        <v>167</v>
      </c>
      <c r="F17" t="str">
        <f t="shared" si="0"/>
        <v>Ms5_SWING_3</v>
      </c>
      <c r="G17" t="s">
        <v>175</v>
      </c>
    </row>
    <row r="18" spans="1:7" x14ac:dyDescent="0.25">
      <c r="A18">
        <v>16</v>
      </c>
      <c r="B18" t="s">
        <v>123</v>
      </c>
      <c r="C18">
        <f>INDEX(Motion!A:A,MATCH(Points!B18,Motion!B:B,0),0)</f>
        <v>4</v>
      </c>
      <c r="D18">
        <v>5</v>
      </c>
      <c r="E18" t="s">
        <v>168</v>
      </c>
      <c r="F18" t="str">
        <f t="shared" si="0"/>
        <v>Ms5_SWING_4</v>
      </c>
      <c r="G18" t="s">
        <v>176</v>
      </c>
    </row>
    <row r="19" spans="1:7" x14ac:dyDescent="0.25">
      <c r="A19">
        <v>17</v>
      </c>
      <c r="B19" t="s">
        <v>123</v>
      </c>
      <c r="C19">
        <f>INDEX(Motion!A:A,MATCH(Points!B19,Motion!B:B,0),0)</f>
        <v>4</v>
      </c>
      <c r="D19">
        <v>6</v>
      </c>
      <c r="E19" t="s">
        <v>169</v>
      </c>
      <c r="F19" t="str">
        <f t="shared" si="0"/>
        <v>Ms5_SWING_5</v>
      </c>
      <c r="G19" t="s">
        <v>177</v>
      </c>
    </row>
    <row r="20" spans="1:7" x14ac:dyDescent="0.25">
      <c r="A20">
        <v>18</v>
      </c>
      <c r="B20" t="s">
        <v>123</v>
      </c>
      <c r="C20">
        <f>INDEX(Motion!A:A,MATCH(Points!B20,Motion!B:B,0),0)</f>
        <v>4</v>
      </c>
      <c r="D20">
        <v>7</v>
      </c>
      <c r="E20" t="s">
        <v>170</v>
      </c>
      <c r="F20" t="str">
        <f t="shared" si="0"/>
        <v>Ms5_SWING_6</v>
      </c>
      <c r="G20" t="s">
        <v>178</v>
      </c>
    </row>
    <row r="21" spans="1:7" x14ac:dyDescent="0.25">
      <c r="A21">
        <v>19</v>
      </c>
      <c r="B21" t="s">
        <v>123</v>
      </c>
      <c r="C21">
        <f>INDEX(Motion!A:A,MATCH(Points!B21,Motion!B:B,0),0)</f>
        <v>4</v>
      </c>
      <c r="D21">
        <v>8</v>
      </c>
      <c r="E21" t="s">
        <v>171</v>
      </c>
      <c r="F21" t="str">
        <f t="shared" si="0"/>
        <v>Ms5_SWING_7</v>
      </c>
      <c r="G21" t="s">
        <v>179</v>
      </c>
    </row>
    <row r="22" spans="1:7" x14ac:dyDescent="0.25">
      <c r="A22">
        <v>20</v>
      </c>
      <c r="B22" t="s">
        <v>123</v>
      </c>
      <c r="C22">
        <f>INDEX(Motion!A:A,MATCH(Points!B22,Motion!B:B,0),0)</f>
        <v>4</v>
      </c>
      <c r="D22">
        <v>9</v>
      </c>
      <c r="E22" t="s">
        <v>172</v>
      </c>
      <c r="F22" t="str">
        <f t="shared" si="0"/>
        <v>Ms5_SWING_8</v>
      </c>
      <c r="G22" t="s">
        <v>180</v>
      </c>
    </row>
    <row r="23" spans="1:7" x14ac:dyDescent="0.25">
      <c r="A23">
        <v>21</v>
      </c>
      <c r="B23" t="s">
        <v>124</v>
      </c>
      <c r="C23">
        <f>INDEX(Motion!A:A,MATCH(Points!B23,Motion!B:B,0),0)</f>
        <v>5</v>
      </c>
      <c r="D23">
        <v>0</v>
      </c>
      <c r="E23" t="s">
        <v>155</v>
      </c>
      <c r="F23" t="str">
        <f t="shared" si="0"/>
        <v>Ms6_Hit</v>
      </c>
      <c r="G23" t="s">
        <v>156</v>
      </c>
    </row>
    <row r="24" spans="1:7" x14ac:dyDescent="0.25">
      <c r="A24">
        <v>22</v>
      </c>
      <c r="B24" t="s">
        <v>124</v>
      </c>
      <c r="C24">
        <f>INDEX(Motion!A:A,MATCH(Points!B24,Motion!B:B,0),0)</f>
        <v>5</v>
      </c>
      <c r="D24">
        <v>1</v>
      </c>
      <c r="E24" t="s">
        <v>159</v>
      </c>
      <c r="F24" t="str">
        <f t="shared" si="0"/>
        <v>Ms6_Working</v>
      </c>
      <c r="G24" t="s">
        <v>160</v>
      </c>
    </row>
    <row r="25" spans="1:7" x14ac:dyDescent="0.25">
      <c r="A25">
        <v>23</v>
      </c>
      <c r="B25" t="s">
        <v>125</v>
      </c>
      <c r="C25">
        <f>INDEX(Motion!A:A,MATCH(Points!B25,Motion!B:B,0),0)</f>
        <v>6</v>
      </c>
      <c r="D25">
        <v>0</v>
      </c>
      <c r="E25" t="s">
        <v>155</v>
      </c>
      <c r="F25" t="str">
        <f t="shared" si="0"/>
        <v>Ms7_Hit</v>
      </c>
      <c r="G25" t="s">
        <v>156</v>
      </c>
    </row>
    <row r="26" spans="1:7" x14ac:dyDescent="0.25">
      <c r="A26">
        <v>24</v>
      </c>
      <c r="B26" t="s">
        <v>125</v>
      </c>
      <c r="C26">
        <f>INDEX(Motion!A:A,MATCH(Points!B26,Motion!B:B,0),0)</f>
        <v>6</v>
      </c>
      <c r="D26">
        <v>1</v>
      </c>
      <c r="E26" t="s">
        <v>159</v>
      </c>
      <c r="F26" t="str">
        <f t="shared" si="0"/>
        <v>Ms7_Working</v>
      </c>
      <c r="G26" t="s">
        <v>160</v>
      </c>
    </row>
    <row r="27" spans="1:7" x14ac:dyDescent="0.25">
      <c r="A27">
        <v>25</v>
      </c>
      <c r="B27" t="s">
        <v>133</v>
      </c>
      <c r="C27">
        <f>INDEX(Motion!A:A,MATCH(Points!B27,Motion!B:B,0),0)</f>
        <v>7</v>
      </c>
      <c r="D27">
        <v>0</v>
      </c>
      <c r="E27" t="s">
        <v>182</v>
      </c>
      <c r="F27" t="str">
        <f t="shared" si="0"/>
        <v>AMs1_Ready</v>
      </c>
      <c r="G27" t="s">
        <v>181</v>
      </c>
    </row>
    <row r="28" spans="1:7" x14ac:dyDescent="0.25">
      <c r="A28">
        <v>26</v>
      </c>
      <c r="B28" t="s">
        <v>133</v>
      </c>
      <c r="C28">
        <f>INDEX(Motion!A:A,MATCH(Points!B28,Motion!B:B,0),0)</f>
        <v>7</v>
      </c>
      <c r="D28">
        <v>1</v>
      </c>
      <c r="E28" t="s">
        <v>165</v>
      </c>
      <c r="F28" t="str">
        <f t="shared" si="0"/>
        <v>AMs1_SWING_1</v>
      </c>
      <c r="G28" t="s">
        <v>173</v>
      </c>
    </row>
    <row r="29" spans="1:7" x14ac:dyDescent="0.25">
      <c r="A29">
        <v>27</v>
      </c>
      <c r="B29" t="s">
        <v>133</v>
      </c>
      <c r="C29">
        <f>INDEX(Motion!A:A,MATCH(Points!B29,Motion!B:B,0),0)</f>
        <v>7</v>
      </c>
      <c r="D29">
        <v>2</v>
      </c>
      <c r="E29" t="s">
        <v>166</v>
      </c>
      <c r="F29" t="str">
        <f t="shared" si="0"/>
        <v>AMs1_SWING_2</v>
      </c>
      <c r="G29" t="s">
        <v>174</v>
      </c>
    </row>
    <row r="30" spans="1:7" x14ac:dyDescent="0.25">
      <c r="A30">
        <v>28</v>
      </c>
      <c r="B30" t="s">
        <v>133</v>
      </c>
      <c r="C30">
        <f>INDEX(Motion!A:A,MATCH(Points!B30,Motion!B:B,0),0)</f>
        <v>7</v>
      </c>
      <c r="D30">
        <v>3</v>
      </c>
      <c r="E30" t="s">
        <v>167</v>
      </c>
      <c r="F30" t="str">
        <f t="shared" si="0"/>
        <v>AMs1_SWING_3</v>
      </c>
      <c r="G30" t="s">
        <v>175</v>
      </c>
    </row>
    <row r="31" spans="1:7" x14ac:dyDescent="0.25">
      <c r="A31">
        <v>29</v>
      </c>
      <c r="B31" t="s">
        <v>133</v>
      </c>
      <c r="C31">
        <f>INDEX(Motion!A:A,MATCH(Points!B31,Motion!B:B,0),0)</f>
        <v>7</v>
      </c>
      <c r="D31">
        <v>4</v>
      </c>
      <c r="E31" t="s">
        <v>168</v>
      </c>
      <c r="F31" t="str">
        <f t="shared" si="0"/>
        <v>AMs1_SWING_4</v>
      </c>
      <c r="G31" t="s">
        <v>176</v>
      </c>
    </row>
    <row r="32" spans="1:7" x14ac:dyDescent="0.25">
      <c r="A32">
        <v>30</v>
      </c>
      <c r="B32" t="s">
        <v>133</v>
      </c>
      <c r="C32">
        <f>INDEX(Motion!A:A,MATCH(Points!B32,Motion!B:B,0),0)</f>
        <v>7</v>
      </c>
      <c r="D32">
        <v>5</v>
      </c>
      <c r="E32" t="s">
        <v>169</v>
      </c>
      <c r="F32" t="str">
        <f t="shared" si="0"/>
        <v>AMs1_SWING_5</v>
      </c>
      <c r="G32" t="s">
        <v>177</v>
      </c>
    </row>
    <row r="33" spans="1:7" x14ac:dyDescent="0.25">
      <c r="A33">
        <v>31</v>
      </c>
      <c r="B33" t="s">
        <v>133</v>
      </c>
      <c r="C33">
        <f>INDEX(Motion!A:A,MATCH(Points!B33,Motion!B:B,0),0)</f>
        <v>7</v>
      </c>
      <c r="D33">
        <v>6</v>
      </c>
      <c r="E33" t="s">
        <v>170</v>
      </c>
      <c r="F33" t="str">
        <f t="shared" si="0"/>
        <v>AMs1_SWING_6</v>
      </c>
      <c r="G33" t="s">
        <v>178</v>
      </c>
    </row>
    <row r="34" spans="1:7" x14ac:dyDescent="0.25">
      <c r="A34">
        <v>32</v>
      </c>
      <c r="B34" t="s">
        <v>133</v>
      </c>
      <c r="C34">
        <f>INDEX(Motion!A:A,MATCH(Points!B34,Motion!B:B,0),0)</f>
        <v>7</v>
      </c>
      <c r="D34">
        <v>7</v>
      </c>
      <c r="E34" t="s">
        <v>171</v>
      </c>
      <c r="F34" t="str">
        <f t="shared" si="0"/>
        <v>AMs1_SWING_7</v>
      </c>
      <c r="G34" t="s">
        <v>179</v>
      </c>
    </row>
    <row r="35" spans="1:7" x14ac:dyDescent="0.25">
      <c r="A35">
        <v>33</v>
      </c>
      <c r="B35" t="s">
        <v>133</v>
      </c>
      <c r="C35">
        <f>INDEX(Motion!A:A,MATCH(Points!B35,Motion!B:B,0),0)</f>
        <v>7</v>
      </c>
      <c r="D35">
        <v>8</v>
      </c>
      <c r="E35" t="s">
        <v>172</v>
      </c>
      <c r="F35" t="str">
        <f t="shared" si="0"/>
        <v>AMs1_SWING_8</v>
      </c>
      <c r="G35" t="s">
        <v>180</v>
      </c>
    </row>
    <row r="36" spans="1:7" x14ac:dyDescent="0.25">
      <c r="A36">
        <v>34</v>
      </c>
      <c r="B36" t="s">
        <v>134</v>
      </c>
      <c r="C36">
        <f>INDEX(Motion!A:A,MATCH(Points!B36,Motion!B:B,0),0)</f>
        <v>8</v>
      </c>
      <c r="D36">
        <v>0</v>
      </c>
      <c r="E36" t="s">
        <v>182</v>
      </c>
      <c r="F36" t="str">
        <f t="shared" si="0"/>
        <v>AMs2_Ready</v>
      </c>
      <c r="G36" t="s">
        <v>181</v>
      </c>
    </row>
    <row r="37" spans="1:7" x14ac:dyDescent="0.25">
      <c r="A37">
        <v>35</v>
      </c>
      <c r="B37" t="s">
        <v>134</v>
      </c>
      <c r="C37">
        <f>INDEX(Motion!A:A,MATCH(Points!B37,Motion!B:B,0),0)</f>
        <v>8</v>
      </c>
      <c r="D37">
        <v>1</v>
      </c>
      <c r="E37" t="s">
        <v>183</v>
      </c>
      <c r="F37" t="str">
        <f t="shared" si="0"/>
        <v>AMs2_FOV_1</v>
      </c>
      <c r="G37" t="s">
        <v>191</v>
      </c>
    </row>
    <row r="38" spans="1:7" x14ac:dyDescent="0.25">
      <c r="A38">
        <v>36</v>
      </c>
      <c r="B38" t="s">
        <v>134</v>
      </c>
      <c r="C38">
        <f>INDEX(Motion!A:A,MATCH(Points!B38,Motion!B:B,0),0)</f>
        <v>8</v>
      </c>
      <c r="D38">
        <v>2</v>
      </c>
      <c r="E38" t="s">
        <v>184</v>
      </c>
      <c r="F38" t="str">
        <f t="shared" si="0"/>
        <v>AMs2_FOV_2</v>
      </c>
      <c r="G38" t="s">
        <v>192</v>
      </c>
    </row>
    <row r="39" spans="1:7" x14ac:dyDescent="0.25">
      <c r="A39">
        <v>37</v>
      </c>
      <c r="B39" t="s">
        <v>134</v>
      </c>
      <c r="C39">
        <f>INDEX(Motion!A:A,MATCH(Points!B39,Motion!B:B,0),0)</f>
        <v>8</v>
      </c>
      <c r="D39">
        <v>3</v>
      </c>
      <c r="E39" t="s">
        <v>185</v>
      </c>
      <c r="F39" t="str">
        <f t="shared" si="0"/>
        <v>AMs2_FOV_3</v>
      </c>
      <c r="G39" t="s">
        <v>193</v>
      </c>
    </row>
    <row r="40" spans="1:7" x14ac:dyDescent="0.25">
      <c r="A40">
        <v>38</v>
      </c>
      <c r="B40" t="s">
        <v>134</v>
      </c>
      <c r="C40">
        <f>INDEX(Motion!A:A,MATCH(Points!B40,Motion!B:B,0),0)</f>
        <v>8</v>
      </c>
      <c r="D40">
        <v>4</v>
      </c>
      <c r="E40" t="s">
        <v>186</v>
      </c>
      <c r="F40" t="str">
        <f t="shared" si="0"/>
        <v>AMs2_FOV_4</v>
      </c>
      <c r="G40" t="s">
        <v>194</v>
      </c>
    </row>
    <row r="41" spans="1:7" x14ac:dyDescent="0.25">
      <c r="A41">
        <v>39</v>
      </c>
      <c r="B41" t="s">
        <v>134</v>
      </c>
      <c r="C41">
        <f>INDEX(Motion!A:A,MATCH(Points!B41,Motion!B:B,0),0)</f>
        <v>8</v>
      </c>
      <c r="D41">
        <v>5</v>
      </c>
      <c r="E41" t="s">
        <v>187</v>
      </c>
      <c r="F41" t="str">
        <f t="shared" si="0"/>
        <v>AMs2_FOV_5</v>
      </c>
      <c r="G41" t="s">
        <v>195</v>
      </c>
    </row>
    <row r="42" spans="1:7" x14ac:dyDescent="0.25">
      <c r="A42">
        <v>40</v>
      </c>
      <c r="B42" t="s">
        <v>134</v>
      </c>
      <c r="C42">
        <f>INDEX(Motion!A:A,MATCH(Points!B42,Motion!B:B,0),0)</f>
        <v>8</v>
      </c>
      <c r="D42">
        <v>6</v>
      </c>
      <c r="E42" t="s">
        <v>188</v>
      </c>
      <c r="F42" t="str">
        <f t="shared" si="0"/>
        <v>AMs2_FOV_6</v>
      </c>
      <c r="G42" t="s">
        <v>196</v>
      </c>
    </row>
    <row r="43" spans="1:7" x14ac:dyDescent="0.25">
      <c r="A43">
        <v>41</v>
      </c>
      <c r="B43" t="s">
        <v>134</v>
      </c>
      <c r="C43">
        <f>INDEX(Motion!A:A,MATCH(Points!B43,Motion!B:B,0),0)</f>
        <v>8</v>
      </c>
      <c r="D43">
        <v>7</v>
      </c>
      <c r="E43" t="s">
        <v>189</v>
      </c>
      <c r="F43" t="str">
        <f t="shared" si="0"/>
        <v>AMs2_FOV_7</v>
      </c>
      <c r="G43" t="s">
        <v>197</v>
      </c>
    </row>
    <row r="44" spans="1:7" x14ac:dyDescent="0.25">
      <c r="A44">
        <v>42</v>
      </c>
      <c r="B44" t="s">
        <v>134</v>
      </c>
      <c r="C44">
        <f>INDEX(Motion!A:A,MATCH(Points!B44,Motion!B:B,0),0)</f>
        <v>8</v>
      </c>
      <c r="D44">
        <v>8</v>
      </c>
      <c r="E44" t="s">
        <v>190</v>
      </c>
      <c r="F44" t="str">
        <f t="shared" si="0"/>
        <v>AMs2_FOV_8</v>
      </c>
      <c r="G44" t="s">
        <v>198</v>
      </c>
    </row>
    <row r="45" spans="1:7" x14ac:dyDescent="0.25">
      <c r="A45">
        <v>43</v>
      </c>
      <c r="B45" t="s">
        <v>135</v>
      </c>
      <c r="C45">
        <f>INDEX(Motion!A:A,MATCH(Points!B45,Motion!B:B,0),0)</f>
        <v>9</v>
      </c>
      <c r="D45">
        <v>0</v>
      </c>
      <c r="E45" t="s">
        <v>162</v>
      </c>
      <c r="F45" t="str">
        <f t="shared" si="0"/>
        <v>MsB1_Fast</v>
      </c>
      <c r="G45" t="s">
        <v>161</v>
      </c>
    </row>
    <row r="46" spans="1:7" x14ac:dyDescent="0.25">
      <c r="A46">
        <v>44</v>
      </c>
      <c r="B46" t="s">
        <v>135</v>
      </c>
      <c r="C46">
        <f>INDEX(Motion!A:A,MATCH(Points!B46,Motion!B:B,0),0)</f>
        <v>9</v>
      </c>
      <c r="D46">
        <v>1</v>
      </c>
      <c r="E46" t="s">
        <v>163</v>
      </c>
      <c r="F46" t="str">
        <f t="shared" si="0"/>
        <v>MsB1_Slow</v>
      </c>
      <c r="G46" t="s">
        <v>164</v>
      </c>
    </row>
    <row r="47" spans="1:7" x14ac:dyDescent="0.25">
      <c r="A47">
        <v>45</v>
      </c>
      <c r="B47" t="s">
        <v>136</v>
      </c>
      <c r="C47">
        <f>INDEX(Motion!A:A,MATCH(Points!B47,Motion!B:B,0),0)</f>
        <v>10</v>
      </c>
      <c r="D47">
        <v>0</v>
      </c>
      <c r="E47" t="s">
        <v>155</v>
      </c>
      <c r="F47" t="str">
        <f t="shared" si="0"/>
        <v>MsB2_Hit</v>
      </c>
      <c r="G47" t="s">
        <v>156</v>
      </c>
    </row>
    <row r="48" spans="1:7" x14ac:dyDescent="0.25">
      <c r="A48">
        <v>46</v>
      </c>
      <c r="B48" t="s">
        <v>136</v>
      </c>
      <c r="C48">
        <f>INDEX(Motion!A:A,MATCH(Points!B48,Motion!B:B,0),0)</f>
        <v>10</v>
      </c>
      <c r="D48">
        <v>2</v>
      </c>
      <c r="E48" t="s">
        <v>157</v>
      </c>
      <c r="F48" t="str">
        <f t="shared" si="0"/>
        <v>MsB2_Release</v>
      </c>
      <c r="G48" t="s">
        <v>158</v>
      </c>
    </row>
    <row r="49" spans="1:7" x14ac:dyDescent="0.25">
      <c r="A49">
        <v>47</v>
      </c>
      <c r="B49" t="s">
        <v>136</v>
      </c>
      <c r="C49">
        <f>INDEX(Motion!A:A,MATCH(Points!B49,Motion!B:B,0),0)</f>
        <v>10</v>
      </c>
      <c r="D49">
        <v>1</v>
      </c>
      <c r="E49" t="s">
        <v>159</v>
      </c>
      <c r="F49" t="str">
        <f t="shared" si="0"/>
        <v>MsB2_Working</v>
      </c>
      <c r="G49" t="s">
        <v>160</v>
      </c>
    </row>
    <row r="50" spans="1:7" x14ac:dyDescent="0.25">
      <c r="A50">
        <v>48</v>
      </c>
      <c r="B50" t="s">
        <v>137</v>
      </c>
      <c r="C50">
        <f>INDEX(Motion!A:A,MATCH(Points!B50,Motion!B:B,0),0)</f>
        <v>11</v>
      </c>
      <c r="D50">
        <v>0</v>
      </c>
      <c r="E50" t="s">
        <v>155</v>
      </c>
      <c r="F50" t="str">
        <f t="shared" si="0"/>
        <v>MsB3_Hit</v>
      </c>
      <c r="G50" t="s">
        <v>156</v>
      </c>
    </row>
    <row r="51" spans="1:7" x14ac:dyDescent="0.25">
      <c r="A51">
        <v>49</v>
      </c>
      <c r="B51" t="s">
        <v>137</v>
      </c>
      <c r="C51">
        <f>INDEX(Motion!A:A,MATCH(Points!B51,Motion!B:B,0),0)</f>
        <v>11</v>
      </c>
      <c r="D51">
        <v>2</v>
      </c>
      <c r="E51" t="s">
        <v>157</v>
      </c>
      <c r="F51" t="str">
        <f t="shared" si="0"/>
        <v>MsB3_Release</v>
      </c>
      <c r="G51" t="s">
        <v>158</v>
      </c>
    </row>
    <row r="52" spans="1:7" x14ac:dyDescent="0.25">
      <c r="A52">
        <v>50</v>
      </c>
      <c r="B52" t="s">
        <v>137</v>
      </c>
      <c r="C52">
        <f>INDEX(Motion!A:A,MATCH(Points!B52,Motion!B:B,0),0)</f>
        <v>11</v>
      </c>
      <c r="D52">
        <v>1</v>
      </c>
      <c r="E52" t="s">
        <v>159</v>
      </c>
      <c r="F52" t="str">
        <f t="shared" si="0"/>
        <v>MsB3_Working</v>
      </c>
      <c r="G52" t="s">
        <v>160</v>
      </c>
    </row>
    <row r="53" spans="1:7" x14ac:dyDescent="0.25">
      <c r="A53">
        <v>51</v>
      </c>
      <c r="B53" t="s">
        <v>140</v>
      </c>
      <c r="C53">
        <f>INDEX(Motion!A:A,MATCH(Points!B53,Motion!B:B,0),0)</f>
        <v>12</v>
      </c>
      <c r="D53">
        <v>1</v>
      </c>
      <c r="E53" t="s">
        <v>199</v>
      </c>
      <c r="F53" t="str">
        <f t="shared" si="0"/>
        <v>CMs1_In</v>
      </c>
      <c r="G53" t="s">
        <v>201</v>
      </c>
    </row>
    <row r="54" spans="1:7" x14ac:dyDescent="0.25">
      <c r="A54">
        <v>52</v>
      </c>
      <c r="B54" t="s">
        <v>140</v>
      </c>
      <c r="C54">
        <f>INDEX(Motion!A:A,MATCH(Points!B54,Motion!B:B,0),0)</f>
        <v>12</v>
      </c>
      <c r="D54">
        <v>0</v>
      </c>
      <c r="E54" t="s">
        <v>200</v>
      </c>
      <c r="F54" t="str">
        <f t="shared" si="0"/>
        <v>CMs1_Out</v>
      </c>
      <c r="G54" t="s">
        <v>202</v>
      </c>
    </row>
    <row r="55" spans="1:7" x14ac:dyDescent="0.25">
      <c r="A55">
        <v>53</v>
      </c>
      <c r="B55" t="s">
        <v>140</v>
      </c>
      <c r="C55">
        <f>INDEX(Motion!A:A,MATCH(Points!B55,Motion!B:B,0),0)</f>
        <v>12</v>
      </c>
      <c r="D55">
        <v>2</v>
      </c>
      <c r="E55" t="s">
        <v>205</v>
      </c>
      <c r="F55" t="str">
        <f t="shared" si="0"/>
        <v>CMs1_Work1</v>
      </c>
      <c r="G55" t="s">
        <v>203</v>
      </c>
    </row>
    <row r="56" spans="1:7" x14ac:dyDescent="0.25">
      <c r="A56">
        <v>54</v>
      </c>
      <c r="B56" t="s">
        <v>140</v>
      </c>
      <c r="C56">
        <f>INDEX(Motion!A:A,MATCH(Points!B56,Motion!B:B,0),0)</f>
        <v>12</v>
      </c>
      <c r="D56">
        <v>3</v>
      </c>
      <c r="E56" t="s">
        <v>206</v>
      </c>
      <c r="F56" t="str">
        <f t="shared" si="0"/>
        <v>CMs1_Work2</v>
      </c>
      <c r="G56" t="s">
        <v>204</v>
      </c>
    </row>
    <row r="57" spans="1:7" x14ac:dyDescent="0.25">
      <c r="A57">
        <v>55</v>
      </c>
      <c r="B57" t="s">
        <v>141</v>
      </c>
      <c r="C57">
        <f>INDEX(Motion!A:A,MATCH(Points!B57,Motion!B:B,0),0)</f>
        <v>13</v>
      </c>
      <c r="D57">
        <v>1</v>
      </c>
      <c r="E57" t="s">
        <v>199</v>
      </c>
      <c r="F57" t="str">
        <f t="shared" si="0"/>
        <v>CMs2_In</v>
      </c>
      <c r="G57" t="s">
        <v>201</v>
      </c>
    </row>
    <row r="58" spans="1:7" x14ac:dyDescent="0.25">
      <c r="A58">
        <v>56</v>
      </c>
      <c r="B58" t="s">
        <v>141</v>
      </c>
      <c r="C58">
        <f>INDEX(Motion!A:A,MATCH(Points!B58,Motion!B:B,0),0)</f>
        <v>13</v>
      </c>
      <c r="D58">
        <v>0</v>
      </c>
      <c r="E58" t="s">
        <v>200</v>
      </c>
      <c r="F58" t="str">
        <f t="shared" si="0"/>
        <v>CMs2_Out</v>
      </c>
      <c r="G58" t="s">
        <v>202</v>
      </c>
    </row>
    <row r="59" spans="1:7" x14ac:dyDescent="0.25">
      <c r="A59">
        <v>57</v>
      </c>
      <c r="B59" t="s">
        <v>141</v>
      </c>
      <c r="C59">
        <f>INDEX(Motion!A:A,MATCH(Points!B59,Motion!B:B,0),0)</f>
        <v>13</v>
      </c>
      <c r="D59">
        <v>2</v>
      </c>
      <c r="E59" t="s">
        <v>207</v>
      </c>
      <c r="F59" t="str">
        <f t="shared" si="0"/>
        <v>CMs2_Mutual</v>
      </c>
      <c r="G59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FC3F-26AD-4FF9-8B91-56700D135D7F}">
  <dimension ref="A1:C14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32</v>
      </c>
      <c r="B1">
        <v>525231</v>
      </c>
    </row>
    <row r="2" spans="1:3" x14ac:dyDescent="0.25">
      <c r="A2" t="s">
        <v>31</v>
      </c>
      <c r="B2">
        <v>80</v>
      </c>
    </row>
    <row r="3" spans="1:3" x14ac:dyDescent="0.25">
      <c r="A3" t="s">
        <v>33</v>
      </c>
      <c r="B3" t="s">
        <v>34</v>
      </c>
      <c r="C3" t="s">
        <v>35</v>
      </c>
    </row>
    <row r="4" spans="1:3" x14ac:dyDescent="0.25">
      <c r="A4">
        <v>0</v>
      </c>
      <c r="B4">
        <f>$B$1+A4*$B$2</f>
        <v>525231</v>
      </c>
      <c r="C4">
        <f>A4*$B$2</f>
        <v>0</v>
      </c>
    </row>
    <row r="5" spans="1:3" x14ac:dyDescent="0.25">
      <c r="A5">
        <v>1</v>
      </c>
      <c r="B5">
        <f t="shared" ref="B5:B14" si="0">$B$1+A5*$B$2</f>
        <v>525311</v>
      </c>
      <c r="C5">
        <f t="shared" ref="C5:C14" si="1">A5*$B$2</f>
        <v>80</v>
      </c>
    </row>
    <row r="6" spans="1:3" x14ac:dyDescent="0.25">
      <c r="A6">
        <v>2</v>
      </c>
      <c r="B6">
        <f t="shared" si="0"/>
        <v>525391</v>
      </c>
      <c r="C6">
        <f t="shared" si="1"/>
        <v>160</v>
      </c>
    </row>
    <row r="7" spans="1:3" x14ac:dyDescent="0.25">
      <c r="A7">
        <v>3</v>
      </c>
      <c r="B7">
        <f t="shared" si="0"/>
        <v>525471</v>
      </c>
      <c r="C7">
        <f t="shared" si="1"/>
        <v>240</v>
      </c>
    </row>
    <row r="8" spans="1:3" x14ac:dyDescent="0.25">
      <c r="A8">
        <v>4</v>
      </c>
      <c r="B8">
        <f t="shared" si="0"/>
        <v>525551</v>
      </c>
      <c r="C8">
        <f t="shared" si="1"/>
        <v>320</v>
      </c>
    </row>
    <row r="9" spans="1:3" x14ac:dyDescent="0.25">
      <c r="A9">
        <v>5</v>
      </c>
      <c r="B9">
        <f t="shared" si="0"/>
        <v>525631</v>
      </c>
      <c r="C9">
        <f t="shared" si="1"/>
        <v>400</v>
      </c>
    </row>
    <row r="10" spans="1:3" x14ac:dyDescent="0.25">
      <c r="A10">
        <v>6</v>
      </c>
      <c r="B10">
        <f t="shared" si="0"/>
        <v>525711</v>
      </c>
      <c r="C10">
        <f t="shared" si="1"/>
        <v>480</v>
      </c>
    </row>
    <row r="11" spans="1:3" x14ac:dyDescent="0.25">
      <c r="A11">
        <v>7</v>
      </c>
      <c r="B11">
        <f t="shared" si="0"/>
        <v>525791</v>
      </c>
      <c r="C11">
        <f t="shared" si="1"/>
        <v>560</v>
      </c>
    </row>
    <row r="12" spans="1:3" x14ac:dyDescent="0.25">
      <c r="A12">
        <v>8</v>
      </c>
      <c r="B12">
        <f t="shared" si="0"/>
        <v>525871</v>
      </c>
      <c r="C12">
        <f t="shared" si="1"/>
        <v>640</v>
      </c>
    </row>
    <row r="13" spans="1:3" x14ac:dyDescent="0.25">
      <c r="A13">
        <v>9</v>
      </c>
      <c r="B13">
        <f t="shared" si="0"/>
        <v>525951</v>
      </c>
      <c r="C13">
        <f t="shared" si="1"/>
        <v>720</v>
      </c>
    </row>
    <row r="14" spans="1:3" x14ac:dyDescent="0.25">
      <c r="A14">
        <v>10</v>
      </c>
      <c r="B14">
        <f t="shared" si="0"/>
        <v>526031</v>
      </c>
      <c r="C14">
        <f t="shared" si="1"/>
        <v>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CBD-F75F-4320-8EF3-6C46AE9359C1}">
  <dimension ref="A1:B19"/>
  <sheetViews>
    <sheetView workbookViewId="0">
      <selection activeCell="F25" sqref="F25"/>
    </sheetView>
  </sheetViews>
  <sheetFormatPr defaultRowHeight="15" x14ac:dyDescent="0.25"/>
  <sheetData>
    <row r="1" spans="1:2" x14ac:dyDescent="0.25">
      <c r="A1" t="s">
        <v>32</v>
      </c>
      <c r="B1">
        <v>530284</v>
      </c>
    </row>
    <row r="2" spans="1:2" x14ac:dyDescent="0.25">
      <c r="A2" t="s">
        <v>31</v>
      </c>
      <c r="B2">
        <v>136</v>
      </c>
    </row>
    <row r="3" spans="1:2" x14ac:dyDescent="0.25">
      <c r="A3" t="s">
        <v>33</v>
      </c>
    </row>
    <row r="4" spans="1:2" x14ac:dyDescent="0.25">
      <c r="A4">
        <v>0</v>
      </c>
      <c r="B4">
        <f>$B$1+A4*$B$2</f>
        <v>530284</v>
      </c>
    </row>
    <row r="5" spans="1:2" x14ac:dyDescent="0.25">
      <c r="A5">
        <v>1</v>
      </c>
      <c r="B5">
        <f t="shared" ref="B5:B19" si="0">$B$1+A5*$B$2</f>
        <v>530420</v>
      </c>
    </row>
    <row r="6" spans="1:2" x14ac:dyDescent="0.25">
      <c r="A6">
        <v>2</v>
      </c>
      <c r="B6">
        <f t="shared" si="0"/>
        <v>530556</v>
      </c>
    </row>
    <row r="7" spans="1:2" x14ac:dyDescent="0.25">
      <c r="A7">
        <v>3</v>
      </c>
      <c r="B7">
        <f t="shared" si="0"/>
        <v>530692</v>
      </c>
    </row>
    <row r="8" spans="1:2" x14ac:dyDescent="0.25">
      <c r="A8">
        <v>4</v>
      </c>
      <c r="B8">
        <f t="shared" si="0"/>
        <v>530828</v>
      </c>
    </row>
    <row r="9" spans="1:2" x14ac:dyDescent="0.25">
      <c r="A9">
        <v>5</v>
      </c>
      <c r="B9">
        <f t="shared" si="0"/>
        <v>530964</v>
      </c>
    </row>
    <row r="10" spans="1:2" x14ac:dyDescent="0.25">
      <c r="A10">
        <v>6</v>
      </c>
      <c r="B10">
        <f t="shared" si="0"/>
        <v>531100</v>
      </c>
    </row>
    <row r="11" spans="1:2" x14ac:dyDescent="0.25">
      <c r="A11">
        <v>7</v>
      </c>
      <c r="B11">
        <f t="shared" si="0"/>
        <v>531236</v>
      </c>
    </row>
    <row r="12" spans="1:2" x14ac:dyDescent="0.25">
      <c r="A12">
        <v>8</v>
      </c>
      <c r="B12">
        <f t="shared" si="0"/>
        <v>531372</v>
      </c>
    </row>
    <row r="13" spans="1:2" x14ac:dyDescent="0.25">
      <c r="A13">
        <v>9</v>
      </c>
      <c r="B13">
        <f t="shared" si="0"/>
        <v>531508</v>
      </c>
    </row>
    <row r="14" spans="1:2" x14ac:dyDescent="0.25">
      <c r="A14">
        <v>10</v>
      </c>
      <c r="B14">
        <f t="shared" si="0"/>
        <v>531644</v>
      </c>
    </row>
    <row r="15" spans="1:2" x14ac:dyDescent="0.25">
      <c r="A15">
        <v>11</v>
      </c>
      <c r="B15">
        <f t="shared" si="0"/>
        <v>531780</v>
      </c>
    </row>
    <row r="16" spans="1:2" x14ac:dyDescent="0.25">
      <c r="A16">
        <v>12</v>
      </c>
      <c r="B16">
        <f t="shared" si="0"/>
        <v>531916</v>
      </c>
    </row>
    <row r="17" spans="1:2" x14ac:dyDescent="0.25">
      <c r="A17">
        <v>13</v>
      </c>
      <c r="B17">
        <f t="shared" si="0"/>
        <v>532052</v>
      </c>
    </row>
    <row r="18" spans="1:2" x14ac:dyDescent="0.25">
      <c r="A18">
        <v>14</v>
      </c>
      <c r="B18">
        <f t="shared" si="0"/>
        <v>532188</v>
      </c>
    </row>
    <row r="19" spans="1:2" x14ac:dyDescent="0.25">
      <c r="A19">
        <v>15</v>
      </c>
      <c r="B19">
        <f t="shared" si="0"/>
        <v>532324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E14-95B0-42A9-B01D-B8348254E65B}">
  <dimension ref="A1:B19"/>
  <sheetViews>
    <sheetView workbookViewId="0">
      <selection sqref="A1:B19"/>
    </sheetView>
  </sheetViews>
  <sheetFormatPr defaultRowHeight="15" x14ac:dyDescent="0.25"/>
  <sheetData>
    <row r="1" spans="1:2" x14ac:dyDescent="0.25">
      <c r="A1" t="s">
        <v>32</v>
      </c>
      <c r="B1">
        <v>530288</v>
      </c>
    </row>
    <row r="2" spans="1:2" x14ac:dyDescent="0.25">
      <c r="A2" t="s">
        <v>31</v>
      </c>
      <c r="B2">
        <v>136</v>
      </c>
    </row>
    <row r="3" spans="1:2" x14ac:dyDescent="0.25">
      <c r="A3" t="s">
        <v>33</v>
      </c>
    </row>
    <row r="4" spans="1:2" x14ac:dyDescent="0.25">
      <c r="A4">
        <v>0</v>
      </c>
      <c r="B4">
        <f>$B$1+A4*$B$2</f>
        <v>530288</v>
      </c>
    </row>
    <row r="5" spans="1:2" x14ac:dyDescent="0.25">
      <c r="A5">
        <v>1</v>
      </c>
      <c r="B5">
        <f t="shared" ref="B5:B19" si="0">$B$1+A5*$B$2</f>
        <v>530424</v>
      </c>
    </row>
    <row r="6" spans="1:2" x14ac:dyDescent="0.25">
      <c r="A6">
        <v>2</v>
      </c>
      <c r="B6">
        <f t="shared" si="0"/>
        <v>530560</v>
      </c>
    </row>
    <row r="7" spans="1:2" x14ac:dyDescent="0.25">
      <c r="A7">
        <v>3</v>
      </c>
      <c r="B7">
        <f t="shared" si="0"/>
        <v>530696</v>
      </c>
    </row>
    <row r="8" spans="1:2" x14ac:dyDescent="0.25">
      <c r="A8">
        <v>4</v>
      </c>
      <c r="B8">
        <f t="shared" si="0"/>
        <v>530832</v>
      </c>
    </row>
    <row r="9" spans="1:2" x14ac:dyDescent="0.25">
      <c r="A9">
        <v>5</v>
      </c>
      <c r="B9">
        <f t="shared" si="0"/>
        <v>530968</v>
      </c>
    </row>
    <row r="10" spans="1:2" x14ac:dyDescent="0.25">
      <c r="A10">
        <v>6</v>
      </c>
      <c r="B10">
        <f t="shared" si="0"/>
        <v>531104</v>
      </c>
    </row>
    <row r="11" spans="1:2" x14ac:dyDescent="0.25">
      <c r="A11">
        <v>7</v>
      </c>
      <c r="B11">
        <f t="shared" si="0"/>
        <v>531240</v>
      </c>
    </row>
    <row r="12" spans="1:2" x14ac:dyDescent="0.25">
      <c r="A12">
        <v>8</v>
      </c>
      <c r="B12">
        <f t="shared" si="0"/>
        <v>531376</v>
      </c>
    </row>
    <row r="13" spans="1:2" x14ac:dyDescent="0.25">
      <c r="A13">
        <v>9</v>
      </c>
      <c r="B13">
        <f t="shared" si="0"/>
        <v>531512</v>
      </c>
    </row>
    <row r="14" spans="1:2" x14ac:dyDescent="0.25">
      <c r="A14">
        <v>10</v>
      </c>
      <c r="B14">
        <f t="shared" si="0"/>
        <v>531648</v>
      </c>
    </row>
    <row r="15" spans="1:2" x14ac:dyDescent="0.25">
      <c r="A15">
        <v>11</v>
      </c>
      <c r="B15">
        <f t="shared" si="0"/>
        <v>531784</v>
      </c>
    </row>
    <row r="16" spans="1:2" x14ac:dyDescent="0.25">
      <c r="A16">
        <v>12</v>
      </c>
      <c r="B16">
        <f t="shared" si="0"/>
        <v>531920</v>
      </c>
    </row>
    <row r="17" spans="1:2" x14ac:dyDescent="0.25">
      <c r="A17">
        <v>13</v>
      </c>
      <c r="B17">
        <f t="shared" si="0"/>
        <v>532056</v>
      </c>
    </row>
    <row r="18" spans="1:2" x14ac:dyDescent="0.25">
      <c r="A18">
        <v>14</v>
      </c>
      <c r="B18">
        <f t="shared" si="0"/>
        <v>532192</v>
      </c>
    </row>
    <row r="19" spans="1:2" x14ac:dyDescent="0.25">
      <c r="A19">
        <v>15</v>
      </c>
      <c r="B19">
        <f t="shared" si="0"/>
        <v>532328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6A2-E6C7-41AF-9BDA-E4F0F1478AA5}">
  <dimension ref="A1:B19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t="s">
        <v>32</v>
      </c>
      <c r="B1">
        <v>530282</v>
      </c>
    </row>
    <row r="2" spans="1:2" x14ac:dyDescent="0.25">
      <c r="A2" t="s">
        <v>31</v>
      </c>
      <c r="B2">
        <v>136</v>
      </c>
    </row>
    <row r="3" spans="1:2" x14ac:dyDescent="0.25">
      <c r="A3" t="s">
        <v>33</v>
      </c>
    </row>
    <row r="4" spans="1:2" x14ac:dyDescent="0.25">
      <c r="A4">
        <v>0</v>
      </c>
      <c r="B4">
        <f>$B$1+A4*$B$2</f>
        <v>530282</v>
      </c>
    </row>
    <row r="5" spans="1:2" x14ac:dyDescent="0.25">
      <c r="A5">
        <v>1</v>
      </c>
      <c r="B5">
        <f t="shared" ref="B5:B19" si="0">$B$1+A5*$B$2</f>
        <v>530418</v>
      </c>
    </row>
    <row r="6" spans="1:2" x14ac:dyDescent="0.25">
      <c r="A6">
        <v>2</v>
      </c>
      <c r="B6">
        <f t="shared" si="0"/>
        <v>530554</v>
      </c>
    </row>
    <row r="7" spans="1:2" x14ac:dyDescent="0.25">
      <c r="A7">
        <v>3</v>
      </c>
      <c r="B7">
        <f t="shared" si="0"/>
        <v>530690</v>
      </c>
    </row>
    <row r="8" spans="1:2" x14ac:dyDescent="0.25">
      <c r="A8">
        <v>4</v>
      </c>
      <c r="B8">
        <f t="shared" si="0"/>
        <v>530826</v>
      </c>
    </row>
    <row r="9" spans="1:2" x14ac:dyDescent="0.25">
      <c r="A9">
        <v>5</v>
      </c>
      <c r="B9">
        <f t="shared" si="0"/>
        <v>530962</v>
      </c>
    </row>
    <row r="10" spans="1:2" x14ac:dyDescent="0.25">
      <c r="A10">
        <v>6</v>
      </c>
      <c r="B10">
        <f t="shared" si="0"/>
        <v>531098</v>
      </c>
    </row>
    <row r="11" spans="1:2" x14ac:dyDescent="0.25">
      <c r="A11">
        <v>7</v>
      </c>
      <c r="B11">
        <f t="shared" si="0"/>
        <v>531234</v>
      </c>
    </row>
    <row r="12" spans="1:2" x14ac:dyDescent="0.25">
      <c r="A12">
        <v>8</v>
      </c>
      <c r="B12">
        <f t="shared" si="0"/>
        <v>531370</v>
      </c>
    </row>
    <row r="13" spans="1:2" x14ac:dyDescent="0.25">
      <c r="A13">
        <v>9</v>
      </c>
      <c r="B13">
        <f t="shared" si="0"/>
        <v>531506</v>
      </c>
    </row>
    <row r="14" spans="1:2" x14ac:dyDescent="0.25">
      <c r="A14">
        <v>10</v>
      </c>
      <c r="B14">
        <f t="shared" si="0"/>
        <v>531642</v>
      </c>
    </row>
    <row r="15" spans="1:2" x14ac:dyDescent="0.25">
      <c r="A15">
        <v>11</v>
      </c>
      <c r="B15">
        <f t="shared" si="0"/>
        <v>531778</v>
      </c>
    </row>
    <row r="16" spans="1:2" x14ac:dyDescent="0.25">
      <c r="A16">
        <v>12</v>
      </c>
      <c r="B16">
        <f t="shared" si="0"/>
        <v>531914</v>
      </c>
    </row>
    <row r="17" spans="1:2" x14ac:dyDescent="0.25">
      <c r="A17">
        <v>13</v>
      </c>
      <c r="B17">
        <f t="shared" si="0"/>
        <v>532050</v>
      </c>
    </row>
    <row r="18" spans="1:2" x14ac:dyDescent="0.25">
      <c r="A18">
        <v>14</v>
      </c>
      <c r="B18">
        <f t="shared" si="0"/>
        <v>532186</v>
      </c>
    </row>
    <row r="19" spans="1:2" x14ac:dyDescent="0.25">
      <c r="A19">
        <v>15</v>
      </c>
      <c r="B19">
        <f t="shared" si="0"/>
        <v>532322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Output</vt:lpstr>
      <vt:lpstr>Units</vt:lpstr>
      <vt:lpstr>Motion</vt:lpstr>
      <vt:lpstr>Points</vt:lpstr>
      <vt:lpstr>SIGNALS</vt:lpstr>
      <vt:lpstr>CYLINDER SEN A</vt:lpstr>
      <vt:lpstr>CYLINDER SEN B</vt:lpstr>
      <vt:lpstr>CYLINDER_ACT_B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2019-01-24T06:09:02Z</dcterms:modified>
</cp:coreProperties>
</file>