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44B5D2C6-1B7D-420D-9CE2-FDD446376A2B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Input" sheetId="2" r:id="rId1"/>
    <sheet name="Output" sheetId="12" r:id="rId2"/>
    <sheet name="Motion" sheetId="5" r:id="rId3"/>
    <sheet name="SIGNALS" sheetId="6" r:id="rId4"/>
    <sheet name="CYLINDER SEN A" sheetId="7" r:id="rId5"/>
    <sheet name="CYLINDER SEN B" sheetId="8" r:id="rId6"/>
    <sheet name="CYLINDER_ACT_B" sheetId="9" r:id="rId7"/>
  </sheets>
  <definedNames>
    <definedName name="_xlnm._FilterDatabase" localSheetId="0" hidden="1">Input!$A$7:$S$119</definedName>
    <definedName name="_xlnm._FilterDatabase" localSheetId="1" hidden="1">Output!$A$5:$Q$68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98" i="2" l="1"/>
  <c r="T97" i="2"/>
  <c r="T87" i="2"/>
  <c r="T86" i="2"/>
  <c r="T85" i="2"/>
  <c r="T84" i="2"/>
  <c r="T64" i="2"/>
  <c r="T56" i="2"/>
  <c r="T50" i="2"/>
  <c r="T49" i="2"/>
  <c r="T48" i="2"/>
  <c r="T42" i="2"/>
  <c r="T41" i="2"/>
  <c r="T40" i="2"/>
  <c r="T32" i="2"/>
  <c r="T31" i="2"/>
  <c r="T25" i="2"/>
  <c r="T24" i="2"/>
  <c r="T12" i="2"/>
  <c r="T11" i="2"/>
  <c r="T10" i="2"/>
  <c r="T9" i="2"/>
  <c r="T8" i="2"/>
  <c r="Q49" i="12"/>
  <c r="Q48" i="12"/>
  <c r="Q36" i="12"/>
  <c r="Q35" i="12"/>
  <c r="Q24" i="12"/>
  <c r="Q23" i="12"/>
  <c r="Q22" i="12"/>
  <c r="Q8" i="12"/>
  <c r="Q7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5" i="12"/>
  <c r="Q26" i="12"/>
  <c r="Q27" i="12"/>
  <c r="Q28" i="12"/>
  <c r="Q29" i="12"/>
  <c r="Q30" i="12"/>
  <c r="Q31" i="12"/>
  <c r="Q32" i="12"/>
  <c r="Q33" i="12"/>
  <c r="Q34" i="12"/>
  <c r="Q37" i="12"/>
  <c r="Q38" i="12"/>
  <c r="Q39" i="12"/>
  <c r="Q40" i="12"/>
  <c r="Q41" i="12"/>
  <c r="Q42" i="12"/>
  <c r="Q43" i="12"/>
  <c r="Q44" i="12"/>
  <c r="Q45" i="12"/>
  <c r="Q46" i="12"/>
  <c r="Q47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" i="12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B4" i="12"/>
  <c r="B6" i="2"/>
  <c r="K30" i="12" l="1"/>
  <c r="K29" i="12"/>
  <c r="K28" i="12"/>
  <c r="K27" i="12"/>
  <c r="K34" i="12"/>
  <c r="K33" i="12"/>
  <c r="K32" i="12"/>
  <c r="K31" i="12"/>
  <c r="K65" i="12"/>
  <c r="K68" i="12"/>
  <c r="K64" i="12"/>
  <c r="K67" i="12"/>
  <c r="K66" i="12"/>
  <c r="K12" i="12"/>
  <c r="K21" i="12"/>
  <c r="K20" i="12"/>
  <c r="K19" i="12"/>
  <c r="K18" i="12"/>
  <c r="K17" i="12"/>
  <c r="K16" i="12"/>
  <c r="K15" i="12"/>
  <c r="K112" i="2"/>
  <c r="K106" i="2"/>
  <c r="K107" i="2"/>
  <c r="K113" i="2"/>
  <c r="K114" i="2"/>
  <c r="K104" i="2"/>
  <c r="K105" i="2"/>
  <c r="K115" i="2"/>
  <c r="K116" i="2"/>
  <c r="K117" i="2"/>
  <c r="K118" i="2"/>
  <c r="K119" i="2"/>
  <c r="K96" i="2"/>
  <c r="K97" i="2"/>
  <c r="K98" i="2"/>
  <c r="K99" i="2"/>
  <c r="K100" i="2"/>
  <c r="K101" i="2"/>
  <c r="K14" i="12" l="1"/>
  <c r="K22" i="2"/>
  <c r="J33" i="12"/>
  <c r="J34" i="12"/>
  <c r="J66" i="12"/>
  <c r="J67" i="12"/>
  <c r="J64" i="12"/>
  <c r="J68" i="12"/>
  <c r="J65" i="12"/>
  <c r="J31" i="12"/>
  <c r="J32" i="12"/>
  <c r="J27" i="12"/>
  <c r="J28" i="12"/>
  <c r="J29" i="12"/>
  <c r="J30" i="12"/>
  <c r="J12" i="12"/>
  <c r="J13" i="12"/>
  <c r="K13" i="12" s="1"/>
  <c r="E13" i="12" s="1"/>
  <c r="J14" i="12"/>
  <c r="J15" i="12"/>
  <c r="J16" i="12"/>
  <c r="J17" i="12"/>
  <c r="J18" i="12"/>
  <c r="J19" i="12"/>
  <c r="J20" i="12"/>
  <c r="J21" i="12"/>
  <c r="J112" i="2"/>
  <c r="J106" i="2"/>
  <c r="J107" i="2"/>
  <c r="J113" i="2"/>
  <c r="J114" i="2"/>
  <c r="J104" i="2"/>
  <c r="J105" i="2"/>
  <c r="J115" i="2"/>
  <c r="J116" i="2"/>
  <c r="J117" i="2"/>
  <c r="J118" i="2"/>
  <c r="J119" i="2"/>
  <c r="F13" i="12" l="1"/>
  <c r="J7" i="12"/>
  <c r="K7" i="12" s="1"/>
  <c r="J8" i="12"/>
  <c r="K8" i="12" s="1"/>
  <c r="J9" i="12"/>
  <c r="K9" i="12" s="1"/>
  <c r="J10" i="12"/>
  <c r="K10" i="12" s="1"/>
  <c r="J11" i="12"/>
  <c r="K11" i="12" s="1"/>
  <c r="J22" i="12"/>
  <c r="K22" i="12" s="1"/>
  <c r="J23" i="12"/>
  <c r="K23" i="12" s="1"/>
  <c r="J24" i="12"/>
  <c r="K24" i="12" s="1"/>
  <c r="J25" i="12"/>
  <c r="K25" i="12" s="1"/>
  <c r="J26" i="12"/>
  <c r="K26" i="12" s="1"/>
  <c r="J6" i="12"/>
  <c r="K6" i="1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J16" i="2"/>
  <c r="K16" i="2" s="1"/>
  <c r="J18" i="2"/>
  <c r="K18" i="2" s="1"/>
  <c r="J19" i="2"/>
  <c r="K19" i="2" s="1"/>
  <c r="J20" i="2"/>
  <c r="K20" i="2" s="1"/>
  <c r="J21" i="2"/>
  <c r="K21" i="2" s="1"/>
  <c r="J22" i="2"/>
  <c r="J23" i="2"/>
  <c r="K23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88" i="2"/>
  <c r="K88" i="2" s="1"/>
  <c r="J96" i="2"/>
  <c r="J97" i="2"/>
  <c r="J98" i="2"/>
  <c r="J99" i="2"/>
  <c r="J100" i="2"/>
  <c r="J101" i="2"/>
  <c r="J102" i="2"/>
  <c r="K102" i="2" s="1"/>
  <c r="J103" i="2"/>
  <c r="K103" i="2" s="1"/>
  <c r="J89" i="2"/>
  <c r="K89" i="2" s="1"/>
  <c r="J90" i="2"/>
  <c r="K90" i="2" s="1"/>
  <c r="J26" i="2"/>
  <c r="J27" i="2"/>
  <c r="J28" i="2"/>
  <c r="J29" i="2"/>
  <c r="K29" i="2" s="1"/>
  <c r="J30" i="2"/>
  <c r="J31" i="2"/>
  <c r="J32" i="2"/>
  <c r="J33" i="2"/>
  <c r="K33" i="2" s="1"/>
  <c r="J34" i="2"/>
  <c r="J35" i="2"/>
  <c r="J36" i="2"/>
  <c r="J37" i="2"/>
  <c r="K37" i="2" s="1"/>
  <c r="J38" i="2"/>
  <c r="J39" i="2"/>
  <c r="J40" i="2"/>
  <c r="K40" i="2" s="1"/>
  <c r="J41" i="2"/>
  <c r="K41" i="2" s="1"/>
  <c r="J42" i="2"/>
  <c r="K42" i="2" s="1"/>
  <c r="J43" i="2"/>
  <c r="J44" i="2"/>
  <c r="J45" i="2"/>
  <c r="K45" i="2" s="1"/>
  <c r="J46" i="2"/>
  <c r="K46" i="2" s="1"/>
  <c r="J47" i="2"/>
  <c r="J48" i="2"/>
  <c r="K48" i="2" s="1"/>
  <c r="J91" i="2"/>
  <c r="K91" i="2" s="1"/>
  <c r="J92" i="2"/>
  <c r="K92" i="2" s="1"/>
  <c r="J93" i="2"/>
  <c r="K93" i="2" s="1"/>
  <c r="J94" i="2"/>
  <c r="K94" i="2" s="1"/>
  <c r="J95" i="2"/>
  <c r="K95" i="2" s="1"/>
  <c r="J24" i="2"/>
  <c r="K24" i="2" s="1"/>
  <c r="J25" i="2"/>
  <c r="K25" i="2" s="1"/>
  <c r="J17" i="2"/>
  <c r="K17" i="2" s="1"/>
  <c r="K43" i="2" l="1"/>
  <c r="E43" i="2" s="1"/>
  <c r="K31" i="2"/>
  <c r="F31" i="2" s="1"/>
  <c r="K38" i="2"/>
  <c r="E38" i="2" s="1"/>
  <c r="K34" i="2"/>
  <c r="K30" i="2"/>
  <c r="E30" i="2" s="1"/>
  <c r="K26" i="2"/>
  <c r="K47" i="2"/>
  <c r="E47" i="2" s="1"/>
  <c r="K35" i="2"/>
  <c r="F35" i="2" s="1"/>
  <c r="K39" i="2"/>
  <c r="E39" i="2" s="1"/>
  <c r="K27" i="2"/>
  <c r="F27" i="2" s="1"/>
  <c r="K44" i="2"/>
  <c r="E44" i="2" s="1"/>
  <c r="K36" i="2"/>
  <c r="F36" i="2" s="1"/>
  <c r="K32" i="2"/>
  <c r="E32" i="2" s="1"/>
  <c r="K28" i="2"/>
  <c r="E28" i="2" s="1"/>
  <c r="K15" i="2"/>
  <c r="E15" i="2" s="1"/>
  <c r="E14" i="12"/>
  <c r="F23" i="2"/>
  <c r="E23" i="2"/>
  <c r="F14" i="2"/>
  <c r="E14" i="2"/>
  <c r="F46" i="2"/>
  <c r="E46" i="2"/>
  <c r="F42" i="2"/>
  <c r="E42" i="2"/>
  <c r="F102" i="2"/>
  <c r="E102" i="2"/>
  <c r="F13" i="2"/>
  <c r="E13" i="2"/>
  <c r="F20" i="2"/>
  <c r="E20" i="2"/>
  <c r="F45" i="2"/>
  <c r="E45" i="2"/>
  <c r="F41" i="2"/>
  <c r="E41" i="2"/>
  <c r="F37" i="2"/>
  <c r="E37" i="2"/>
  <c r="F33" i="2"/>
  <c r="E33" i="2"/>
  <c r="F29" i="2"/>
  <c r="E29" i="2"/>
  <c r="F39" i="2"/>
  <c r="F15" i="2"/>
  <c r="G15" i="2" s="1"/>
  <c r="H15" i="2" s="1"/>
  <c r="F43" i="2"/>
  <c r="F30" i="2"/>
  <c r="G13" i="12"/>
  <c r="H13" i="12" s="1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E40" i="2" l="1"/>
  <c r="F32" i="2"/>
  <c r="E34" i="2"/>
  <c r="F38" i="2"/>
  <c r="F47" i="2"/>
  <c r="G47" i="2" s="1"/>
  <c r="H47" i="2" s="1"/>
  <c r="F44" i="2"/>
  <c r="G44" i="2" s="1"/>
  <c r="H44" i="2" s="1"/>
  <c r="F34" i="2"/>
  <c r="G34" i="2" s="1"/>
  <c r="H34" i="2" s="1"/>
  <c r="E51" i="2"/>
  <c r="E118" i="2"/>
  <c r="E21" i="2"/>
  <c r="G37" i="2"/>
  <c r="H37" i="2" s="1"/>
  <c r="G42" i="2"/>
  <c r="H42" i="2" s="1"/>
  <c r="G14" i="2"/>
  <c r="H14" i="2" s="1"/>
  <c r="E105" i="2"/>
  <c r="E100" i="2"/>
  <c r="E113" i="2"/>
  <c r="E11" i="2"/>
  <c r="E116" i="2"/>
  <c r="E25" i="2"/>
  <c r="E19" i="2"/>
  <c r="E91" i="2"/>
  <c r="E112" i="2"/>
  <c r="G38" i="2"/>
  <c r="H38" i="2" s="1"/>
  <c r="F28" i="2"/>
  <c r="G28" i="2" s="1"/>
  <c r="H28" i="2" s="1"/>
  <c r="G29" i="2"/>
  <c r="H29" i="2" s="1"/>
  <c r="G45" i="2"/>
  <c r="H45" i="2" s="1"/>
  <c r="G13" i="2"/>
  <c r="H13" i="2" s="1"/>
  <c r="E49" i="2"/>
  <c r="E48" i="2"/>
  <c r="E103" i="2"/>
  <c r="E117" i="2"/>
  <c r="E8" i="2"/>
  <c r="E50" i="2"/>
  <c r="E95" i="2"/>
  <c r="E88" i="2"/>
  <c r="E96" i="2"/>
  <c r="E55" i="2"/>
  <c r="E10" i="2"/>
  <c r="E104" i="2"/>
  <c r="E36" i="2"/>
  <c r="G36" i="2" s="1"/>
  <c r="H36" i="2" s="1"/>
  <c r="E27" i="2"/>
  <c r="G27" i="2" s="1"/>
  <c r="H27" i="2" s="1"/>
  <c r="E35" i="2"/>
  <c r="G35" i="2" s="1"/>
  <c r="H35" i="2" s="1"/>
  <c r="E26" i="2"/>
  <c r="E31" i="2"/>
  <c r="G31" i="2" s="1"/>
  <c r="H31" i="2" s="1"/>
  <c r="G39" i="2"/>
  <c r="H39" i="2" s="1"/>
  <c r="B5" i="2"/>
  <c r="F96" i="2" s="1"/>
  <c r="F26" i="2"/>
  <c r="G43" i="2"/>
  <c r="H43" i="2" s="1"/>
  <c r="G32" i="2"/>
  <c r="H32" i="2" s="1"/>
  <c r="E106" i="2"/>
  <c r="E53" i="2"/>
  <c r="E94" i="2"/>
  <c r="E93" i="2"/>
  <c r="E107" i="2"/>
  <c r="E12" i="2"/>
  <c r="E54" i="2"/>
  <c r="E92" i="2"/>
  <c r="E98" i="2"/>
  <c r="E9" i="2"/>
  <c r="E24" i="2"/>
  <c r="E52" i="2"/>
  <c r="G30" i="2"/>
  <c r="H30" i="2" s="1"/>
  <c r="E22" i="2"/>
  <c r="E114" i="2"/>
  <c r="E89" i="2"/>
  <c r="E17" i="2"/>
  <c r="E101" i="2"/>
  <c r="E119" i="2"/>
  <c r="E16" i="2"/>
  <c r="E90" i="2"/>
  <c r="E99" i="2"/>
  <c r="E115" i="2"/>
  <c r="E18" i="2"/>
  <c r="E97" i="2"/>
  <c r="G33" i="2"/>
  <c r="H33" i="2" s="1"/>
  <c r="G20" i="2"/>
  <c r="H20" i="2" s="1"/>
  <c r="G23" i="2"/>
  <c r="H23" i="2" s="1"/>
  <c r="E24" i="12"/>
  <c r="E12" i="12"/>
  <c r="E10" i="12"/>
  <c r="E26" i="12"/>
  <c r="E33" i="12"/>
  <c r="E11" i="12"/>
  <c r="E17" i="12"/>
  <c r="E31" i="12"/>
  <c r="E23" i="12"/>
  <c r="E20" i="12"/>
  <c r="E9" i="12"/>
  <c r="E67" i="12"/>
  <c r="E29" i="12"/>
  <c r="E8" i="12"/>
  <c r="E16" i="12"/>
  <c r="E15" i="12"/>
  <c r="E34" i="12"/>
  <c r="E25" i="12"/>
  <c r="E65" i="12"/>
  <c r="E68" i="12"/>
  <c r="E28" i="12"/>
  <c r="E19" i="12"/>
  <c r="E18" i="12"/>
  <c r="E22" i="12"/>
  <c r="E30" i="12"/>
  <c r="E6" i="12"/>
  <c r="E64" i="12"/>
  <c r="E7" i="12"/>
  <c r="E66" i="12"/>
  <c r="E32" i="12"/>
  <c r="E21" i="12"/>
  <c r="E27" i="12"/>
  <c r="G41" i="2"/>
  <c r="H41" i="2" s="1"/>
  <c r="G102" i="2"/>
  <c r="H102" i="2" s="1"/>
  <c r="G46" i="2"/>
  <c r="H46" i="2" s="1"/>
  <c r="B3" i="12"/>
  <c r="G96" i="2" l="1"/>
  <c r="H96" i="2" s="1"/>
  <c r="F24" i="2"/>
  <c r="F113" i="2"/>
  <c r="G113" i="2" s="1"/>
  <c r="H113" i="2" s="1"/>
  <c r="F88" i="2"/>
  <c r="G88" i="2" s="1"/>
  <c r="H88" i="2" s="1"/>
  <c r="F12" i="2"/>
  <c r="G12" i="2" s="1"/>
  <c r="H12" i="2" s="1"/>
  <c r="F40" i="2"/>
  <c r="G40" i="2" s="1"/>
  <c r="H40" i="2" s="1"/>
  <c r="F49" i="2"/>
  <c r="G49" i="2" s="1"/>
  <c r="H49" i="2" s="1"/>
  <c r="F101" i="2"/>
  <c r="G101" i="2" s="1"/>
  <c r="H101" i="2" s="1"/>
  <c r="F16" i="2"/>
  <c r="G16" i="2" s="1"/>
  <c r="H16" i="2" s="1"/>
  <c r="F22" i="2"/>
  <c r="F112" i="2"/>
  <c r="G112" i="2" s="1"/>
  <c r="H112" i="2" s="1"/>
  <c r="F95" i="2"/>
  <c r="G95" i="2" s="1"/>
  <c r="H95" i="2" s="1"/>
  <c r="F18" i="2"/>
  <c r="G18" i="2" s="1"/>
  <c r="H18" i="2" s="1"/>
  <c r="F105" i="2"/>
  <c r="F8" i="2"/>
  <c r="G8" i="2" s="1"/>
  <c r="H8" i="2" s="1"/>
  <c r="F9" i="2"/>
  <c r="G9" i="2" s="1"/>
  <c r="H9" i="2" s="1"/>
  <c r="F93" i="2"/>
  <c r="G93" i="2" s="1"/>
  <c r="H93" i="2" s="1"/>
  <c r="F53" i="2"/>
  <c r="G53" i="2" s="1"/>
  <c r="H53" i="2" s="1"/>
  <c r="F91" i="2"/>
  <c r="F92" i="2"/>
  <c r="G92" i="2" s="1"/>
  <c r="H92" i="2" s="1"/>
  <c r="F103" i="2"/>
  <c r="G103" i="2" s="1"/>
  <c r="H103" i="2" s="1"/>
  <c r="F119" i="2"/>
  <c r="G119" i="2" s="1"/>
  <c r="H119" i="2" s="1"/>
  <c r="F100" i="2"/>
  <c r="G100" i="2" s="1"/>
  <c r="H100" i="2" s="1"/>
  <c r="F99" i="2"/>
  <c r="G99" i="2" s="1"/>
  <c r="H99" i="2" s="1"/>
  <c r="F117" i="2"/>
  <c r="G117" i="2" s="1"/>
  <c r="H117" i="2" s="1"/>
  <c r="F116" i="2"/>
  <c r="G116" i="2" s="1"/>
  <c r="H116" i="2" s="1"/>
  <c r="F106" i="2"/>
  <c r="G106" i="2" s="1"/>
  <c r="H106" i="2" s="1"/>
  <c r="F97" i="2"/>
  <c r="G97" i="2" s="1"/>
  <c r="H97" i="2" s="1"/>
  <c r="F107" i="2"/>
  <c r="G107" i="2" s="1"/>
  <c r="H107" i="2" s="1"/>
  <c r="F114" i="2"/>
  <c r="G114" i="2" s="1"/>
  <c r="H114" i="2" s="1"/>
  <c r="F25" i="2"/>
  <c r="G25" i="2" s="1"/>
  <c r="H25" i="2" s="1"/>
  <c r="F90" i="2"/>
  <c r="G90" i="2" s="1"/>
  <c r="H90" i="2" s="1"/>
  <c r="F19" i="2"/>
  <c r="G19" i="2" s="1"/>
  <c r="H19" i="2" s="1"/>
  <c r="F11" i="2"/>
  <c r="G11" i="2" s="1"/>
  <c r="H11" i="2" s="1"/>
  <c r="F48" i="2"/>
  <c r="G48" i="2" s="1"/>
  <c r="H48" i="2" s="1"/>
  <c r="F54" i="2"/>
  <c r="G54" i="2" s="1"/>
  <c r="H54" i="2" s="1"/>
  <c r="F17" i="2"/>
  <c r="G17" i="2" s="1"/>
  <c r="H17" i="2" s="1"/>
  <c r="F51" i="2"/>
  <c r="G51" i="2" s="1"/>
  <c r="H51" i="2" s="1"/>
  <c r="F10" i="2"/>
  <c r="F50" i="2"/>
  <c r="G50" i="2" s="1"/>
  <c r="H50" i="2" s="1"/>
  <c r="F94" i="2"/>
  <c r="G94" i="2" s="1"/>
  <c r="H94" i="2" s="1"/>
  <c r="F55" i="2"/>
  <c r="G55" i="2" s="1"/>
  <c r="H55" i="2" s="1"/>
  <c r="F52" i="2"/>
  <c r="G52" i="2" s="1"/>
  <c r="H52" i="2" s="1"/>
  <c r="F21" i="2"/>
  <c r="G21" i="2" s="1"/>
  <c r="H21" i="2" s="1"/>
  <c r="F89" i="2"/>
  <c r="G89" i="2" s="1"/>
  <c r="H89" i="2" s="1"/>
  <c r="F98" i="2"/>
  <c r="G98" i="2" s="1"/>
  <c r="H98" i="2" s="1"/>
  <c r="F118" i="2"/>
  <c r="G118" i="2" s="1"/>
  <c r="H118" i="2" s="1"/>
  <c r="F115" i="2"/>
  <c r="G115" i="2" s="1"/>
  <c r="H115" i="2" s="1"/>
  <c r="F104" i="2"/>
  <c r="G104" i="2" s="1"/>
  <c r="H104" i="2" s="1"/>
  <c r="G26" i="2"/>
  <c r="H26" i="2" s="1"/>
  <c r="G10" i="2"/>
  <c r="H10" i="2" s="1"/>
  <c r="G91" i="2"/>
  <c r="H91" i="2" s="1"/>
  <c r="G105" i="2"/>
  <c r="H105" i="2" s="1"/>
  <c r="G22" i="2"/>
  <c r="H22" i="2" s="1"/>
  <c r="G24" i="2"/>
  <c r="H24" i="2" s="1"/>
  <c r="F23" i="12"/>
  <c r="G23" i="12" s="1"/>
  <c r="H23" i="12" s="1"/>
  <c r="F10" i="12"/>
  <c r="G10" i="12" s="1"/>
  <c r="H10" i="12" s="1"/>
  <c r="F6" i="12"/>
  <c r="G6" i="12" s="1"/>
  <c r="H6" i="12" s="1"/>
  <c r="F27" i="12"/>
  <c r="G27" i="12" s="1"/>
  <c r="H27" i="12" s="1"/>
  <c r="F31" i="12"/>
  <c r="G31" i="12" s="1"/>
  <c r="H31" i="12" s="1"/>
  <c r="F67" i="12"/>
  <c r="G67" i="12" s="1"/>
  <c r="H67" i="12" s="1"/>
  <c r="F20" i="12"/>
  <c r="G20" i="12" s="1"/>
  <c r="H20" i="12" s="1"/>
  <c r="F16" i="12"/>
  <c r="G16" i="12" s="1"/>
  <c r="H16" i="12" s="1"/>
  <c r="F24" i="12"/>
  <c r="G24" i="12" s="1"/>
  <c r="H24" i="12" s="1"/>
  <c r="F7" i="12"/>
  <c r="G7" i="12" s="1"/>
  <c r="H7" i="12" s="1"/>
  <c r="F32" i="12"/>
  <c r="G32" i="12" s="1"/>
  <c r="H32" i="12" s="1"/>
  <c r="F21" i="12"/>
  <c r="G21" i="12" s="1"/>
  <c r="H21" i="12" s="1"/>
  <c r="F26" i="12"/>
  <c r="G26" i="12" s="1"/>
  <c r="H26" i="12" s="1"/>
  <c r="F22" i="12"/>
  <c r="G22" i="12" s="1"/>
  <c r="H22" i="12" s="1"/>
  <c r="F9" i="12"/>
  <c r="G9" i="12" s="1"/>
  <c r="H9" i="12" s="1"/>
  <c r="F30" i="12"/>
  <c r="G30" i="12" s="1"/>
  <c r="H30" i="12" s="1"/>
  <c r="F34" i="12"/>
  <c r="G34" i="12" s="1"/>
  <c r="H34" i="12" s="1"/>
  <c r="F65" i="12"/>
  <c r="G65" i="12" s="1"/>
  <c r="H65" i="12" s="1"/>
  <c r="F66" i="12"/>
  <c r="G66" i="12" s="1"/>
  <c r="H66" i="12" s="1"/>
  <c r="F19" i="12"/>
  <c r="G19" i="12" s="1"/>
  <c r="H19" i="12" s="1"/>
  <c r="F15" i="12"/>
  <c r="G15" i="12" s="1"/>
  <c r="H15" i="12" s="1"/>
  <c r="F25" i="12"/>
  <c r="G25" i="12" s="1"/>
  <c r="H25" i="12" s="1"/>
  <c r="F8" i="12"/>
  <c r="G8" i="12" s="1"/>
  <c r="H8" i="12" s="1"/>
  <c r="F29" i="12"/>
  <c r="G29" i="12" s="1"/>
  <c r="H29" i="12" s="1"/>
  <c r="F33" i="12"/>
  <c r="G33" i="12" s="1"/>
  <c r="H33" i="12" s="1"/>
  <c r="F68" i="12"/>
  <c r="G68" i="12" s="1"/>
  <c r="H68" i="12" s="1"/>
  <c r="F18" i="12"/>
  <c r="G18" i="12" s="1"/>
  <c r="H18" i="12" s="1"/>
  <c r="F14" i="12"/>
  <c r="G14" i="12" s="1"/>
  <c r="H14" i="12" s="1"/>
  <c r="F11" i="12"/>
  <c r="G11" i="12" s="1"/>
  <c r="H11" i="12" s="1"/>
  <c r="F28" i="12"/>
  <c r="G28" i="12" s="1"/>
  <c r="H28" i="12" s="1"/>
  <c r="F64" i="12"/>
  <c r="G64" i="12" s="1"/>
  <c r="H64" i="12" s="1"/>
  <c r="F17" i="12"/>
  <c r="G17" i="12" s="1"/>
  <c r="H17" i="12" s="1"/>
  <c r="F12" i="12"/>
  <c r="G12" i="12" s="1"/>
  <c r="H12" i="12" s="1"/>
</calcChain>
</file>

<file path=xl/sharedStrings.xml><?xml version="1.0" encoding="utf-8"?>
<sst xmlns="http://schemas.openxmlformats.org/spreadsheetml/2006/main" count="400" uniqueCount="156">
  <si>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</si>
  <si>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</si>
  <si>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</si>
  <si>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</si>
  <si>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</si>
  <si>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</si>
  <si>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</si>
  <si>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</si>
  <si>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</si>
  <si>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</si>
  <si>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</si>
  <si>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</si>
  <si>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</si>
  <si>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</si>
  <si>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</si>
  <si>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</si>
  <si>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</si>
  <si>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</si>
  <si>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</si>
  <si>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</si>
  <si>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</si>
  <si>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</si>
  <si>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</si>
  <si>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</si>
  <si>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</si>
  <si>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</si>
  <si>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</si>
  <si>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</si>
  <si>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</si>
  <si>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</si>
  <si>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</si>
  <si>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</si>
  <si>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</si>
  <si>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</si>
  <si>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</si>
  <si>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</si>
  <si>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</si>
  <si>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</si>
  <si>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</si>
  <si>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</si>
  <si>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</si>
  <si>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</si>
  <si>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</si>
  <si>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</si>
  <si>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</si>
  <si>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</si>
  <si>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</si>
  <si>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</si>
  <si>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</si>
  <si>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</si>
  <si>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</si>
  <si>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</si>
  <si>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</si>
  <si>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</si>
  <si>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</si>
  <si>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</si>
  <si>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</si>
  <si>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</si>
  <si>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</si>
  <si>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</si>
  <si>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</si>
  <si>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</si>
  <si>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</si>
  <si>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</si>
  <si>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</si>
  <si>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</si>
  <si>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</si>
  <si>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</si>
  <si>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</si>
  <si>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</si>
  <si>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</si>
  <si>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FanDiag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</si>
  <si>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</si>
  <si>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</si>
  <si>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</si>
  <si>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</si>
  <si>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</si>
  <si>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</si>
  <si>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</si>
  <si>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</si>
  <si>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</si>
  <si>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SI1</t>
  </si>
  <si>
    <t>8+DI1</t>
  </si>
  <si>
    <t>FanDiag2</t>
  </si>
  <si>
    <t>H2</t>
  </si>
  <si>
    <t>H1</t>
  </si>
  <si>
    <t>10+B1</t>
  </si>
  <si>
    <t>SfB1</t>
  </si>
  <si>
    <t>SfB2</t>
  </si>
  <si>
    <t>SpB1</t>
  </si>
  <si>
    <t>SpB2</t>
  </si>
  <si>
    <t>CyB1b</t>
  </si>
  <si>
    <t>CyB2b</t>
  </si>
  <si>
    <t>SI2</t>
  </si>
  <si>
    <t>OSSD1</t>
  </si>
  <si>
    <t>OSSD2</t>
  </si>
  <si>
    <t>SIVirtual</t>
  </si>
  <si>
    <t>7+DI1</t>
  </si>
  <si>
    <t>ACy01a</t>
  </si>
  <si>
    <t>ACy02a</t>
  </si>
  <si>
    <t>ACy03a</t>
  </si>
  <si>
    <t>ACy01b</t>
  </si>
  <si>
    <t>O1</t>
  </si>
  <si>
    <t>O2</t>
  </si>
  <si>
    <t>O3</t>
  </si>
  <si>
    <t>O4</t>
  </si>
  <si>
    <t>ACy02b</t>
  </si>
  <si>
    <t>ACy03b</t>
  </si>
  <si>
    <t>ASp01</t>
  </si>
  <si>
    <t>ASp02</t>
  </si>
  <si>
    <t>ASp03</t>
  </si>
  <si>
    <t>ASp04</t>
  </si>
  <si>
    <t>Cylinder count</t>
  </si>
  <si>
    <t>Signal count</t>
  </si>
  <si>
    <t>SO1</t>
  </si>
  <si>
    <t>SOVirtual</t>
  </si>
  <si>
    <t>ACy01</t>
  </si>
  <si>
    <t>ACy02</t>
  </si>
  <si>
    <t>ACy03</t>
  </si>
  <si>
    <t>8+DO1</t>
  </si>
  <si>
    <t>CyB1</t>
  </si>
  <si>
    <t>CyB2</t>
  </si>
  <si>
    <t>20+B1</t>
  </si>
  <si>
    <t>CSf1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</si>
  <si>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</si>
  <si>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</si>
  <si>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</si>
  <si>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</si>
  <si>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</si>
  <si>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</si>
  <si>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</si>
  <si>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</si>
  <si>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</si>
  <si>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</si>
  <si>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</si>
  <si>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</si>
  <si>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</si>
  <si>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</si>
  <si>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</si>
  <si>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</si>
  <si>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</si>
  <si>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AMs1</t>
  </si>
  <si>
    <t>AMs2</t>
  </si>
  <si>
    <t>MsB1</t>
  </si>
  <si>
    <t>MsB2</t>
  </si>
  <si>
    <t>MsB3</t>
  </si>
  <si>
    <t>Lifter1</t>
  </si>
  <si>
    <t>Lifter2</t>
  </si>
  <si>
    <t>CMs1</t>
  </si>
  <si>
    <t>CMs2</t>
  </si>
  <si>
    <t>Linear</t>
  </si>
  <si>
    <t>Rotator</t>
  </si>
  <si>
    <t>Swing</t>
  </si>
  <si>
    <t>Front</t>
  </si>
  <si>
    <t>constant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</si>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</sst>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19"/>
  <sheetViews>
    <sheetView tabSelected="1" topLeftCell="B1" zoomScaleNormal="100" workbookViewId="0">
      <selection activeCell="T8" sqref="T8:T119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6" width="11.42578125" style="1" customWidth="1"/>
    <col min="7" max="7" width="13.7109375" bestFit="1" customWidth="1"/>
    <col min="8" max="8" width="13.85546875" bestFit="1" customWidth="1"/>
    <col min="9" max="9" width="18.7109375" bestFit="1" customWidth="1"/>
    <col min="10" max="10" width="15.85546875" bestFit="1" customWidth="1"/>
    <col min="11" max="11" width="12" bestFit="1" customWidth="1"/>
    <col min="12" max="12" width="5.42578125" bestFit="1" customWidth="1"/>
    <col min="13" max="13" width="8.42578125" bestFit="1" customWidth="1"/>
    <col min="14" max="14" width="15.140625" bestFit="1" customWidth="1"/>
    <col min="15" max="15" width="13.85546875" customWidth="1"/>
    <col min="16" max="16" width="19" customWidth="1"/>
    <col min="17" max="17" width="19.140625" customWidth="1"/>
    <col min="18" max="18" width="7.85546875" bestFit="1" customWidth="1"/>
    <col min="19" max="19" width="12.7109375" bestFit="1" customWidth="1"/>
  </cols>
  <sheetData>
    <row r="1" spans="1:20" x14ac:dyDescent="0.25">
      <c r="A1" t="s">
        <v>0</v>
      </c>
      <c r="B1">
        <v>1</v>
      </c>
    </row>
    <row r="2" spans="1:20" x14ac:dyDescent="0.25">
      <c r="A2" t="s">
        <v>44</v>
      </c>
      <c r="B2">
        <v>522220</v>
      </c>
    </row>
    <row r="3" spans="1:20" x14ac:dyDescent="0.25">
      <c r="A3" t="s">
        <v>45</v>
      </c>
      <c r="B3">
        <v>522224</v>
      </c>
    </row>
    <row r="4" spans="1:20" x14ac:dyDescent="0.25">
      <c r="A4" t="s">
        <v>40</v>
      </c>
      <c r="B4">
        <v>524391</v>
      </c>
    </row>
    <row r="5" spans="1:20" x14ac:dyDescent="0.25">
      <c r="A5" t="s">
        <v>62</v>
      </c>
      <c r="B5">
        <f>MIN(K:K)</f>
        <v>517960</v>
      </c>
      <c r="E5" s="1" t="s">
        <v>59</v>
      </c>
      <c r="I5" t="s">
        <v>60</v>
      </c>
    </row>
    <row r="6" spans="1:20" x14ac:dyDescent="0.25">
      <c r="A6" t="s">
        <v>113</v>
      </c>
      <c r="B6">
        <f>COUNTIF(R:R,"*")</f>
        <v>24</v>
      </c>
    </row>
    <row r="7" spans="1:20" x14ac:dyDescent="0.25">
      <c r="A7" t="s">
        <v>1</v>
      </c>
      <c r="B7" t="s">
        <v>7</v>
      </c>
      <c r="C7" t="s">
        <v>2</v>
      </c>
      <c r="D7" s="1" t="s">
        <v>10</v>
      </c>
      <c r="E7" s="1" t="s">
        <v>61</v>
      </c>
      <c r="F7" s="1" t="s">
        <v>30</v>
      </c>
      <c r="G7" t="s">
        <v>5</v>
      </c>
      <c r="H7" t="s">
        <v>6</v>
      </c>
      <c r="I7" t="s">
        <v>47</v>
      </c>
      <c r="J7" t="s">
        <v>43</v>
      </c>
      <c r="K7" t="s">
        <v>36</v>
      </c>
      <c r="L7" t="s">
        <v>30</v>
      </c>
      <c r="M7" t="s">
        <v>3</v>
      </c>
      <c r="N7" t="s">
        <v>4</v>
      </c>
      <c r="O7" t="s">
        <v>37</v>
      </c>
      <c r="P7" t="s">
        <v>41</v>
      </c>
      <c r="Q7" t="s">
        <v>42</v>
      </c>
      <c r="R7" t="s">
        <v>39</v>
      </c>
      <c r="S7" t="s">
        <v>46</v>
      </c>
      <c r="T7" t="s">
        <v>155</v>
      </c>
    </row>
    <row r="8" spans="1:20" x14ac:dyDescent="0.25">
      <c r="A8">
        <v>0</v>
      </c>
      <c r="B8" s="2" t="s">
        <v>8</v>
      </c>
      <c r="C8">
        <v>1</v>
      </c>
      <c r="D8" s="1" t="s">
        <v>11</v>
      </c>
      <c r="E8" s="1">
        <f>IF(K8&lt;&gt;"",FLOOR((K8-MIN(K:K))/2,1),"")</f>
        <v>3215</v>
      </c>
      <c r="F8" s="1">
        <f>IF(MOD(K8-$B$5,2)=1,8+L8,L8)</f>
        <v>8</v>
      </c>
      <c r="G8" t="str">
        <f>DEC2HEX(B$1*HEX2DEC(1000000) +F8*HEX2DEC(10000) +E8)</f>
        <v>1080C8F</v>
      </c>
      <c r="H8">
        <f>HEX2DEC(G8)</f>
        <v>17304719</v>
      </c>
      <c r="J8">
        <f>IF(P8&lt;&gt;"",P8*136+$B$2,IF(Q8&lt;&gt;"",Q8*136+$B$2,IF(S8&lt;&gt;"",S8*80+$B$4,"")))</f>
        <v>524391</v>
      </c>
      <c r="K8">
        <f>IF(I8&lt;&gt;"",I8,J8)</f>
        <v>524391</v>
      </c>
      <c r="R8" t="s">
        <v>38</v>
      </c>
      <c r="S8">
        <v>0</v>
      </c>
      <c r="T8" t="str">
        <f>IF(R8="*",D8&amp;" : INT := "&amp;(S8+1)&amp;";")</f>
        <v>H1Red : INT := 1;</v>
      </c>
    </row>
    <row r="9" spans="1:20" x14ac:dyDescent="0.25">
      <c r="A9">
        <v>1</v>
      </c>
      <c r="B9" s="2" t="s">
        <v>8</v>
      </c>
      <c r="C9">
        <v>2</v>
      </c>
      <c r="D9" s="1" t="s">
        <v>12</v>
      </c>
      <c r="E9" s="1">
        <f>IF(K9&lt;&gt;"",FLOOR((K9-MIN(K:K))/2,1),"")</f>
        <v>3255</v>
      </c>
      <c r="F9" s="1">
        <f>IF(MOD(K9-$B$5,2)=1,8+L9,L9)</f>
        <v>8</v>
      </c>
      <c r="G9" t="str">
        <f>DEC2HEX(B$1*HEX2DEC(1000000) +F9*HEX2DEC(10000) +E9)</f>
        <v>1080CB7</v>
      </c>
      <c r="H9">
        <f>HEX2DEC(G9)</f>
        <v>17304759</v>
      </c>
      <c r="J9">
        <f>IF(P9&lt;&gt;"",P9*136+$B$2,IF(Q9&lt;&gt;"",Q9*136+$B$2,IF(S9&lt;&gt;"",S9*80+$B$4,"")))</f>
        <v>524471</v>
      </c>
      <c r="K9">
        <f>IF(I9&lt;&gt;"",I9,J9)</f>
        <v>524471</v>
      </c>
      <c r="R9" t="s">
        <v>38</v>
      </c>
      <c r="S9">
        <v>1</v>
      </c>
      <c r="T9" t="str">
        <f t="shared" ref="T9:T12" si="0">IF(R9="*",D9&amp;" : INT := "&amp;(S9+1)&amp;";")</f>
        <v>H2Green : INT := 2;</v>
      </c>
    </row>
    <row r="10" spans="1:20" x14ac:dyDescent="0.25">
      <c r="A10">
        <v>2</v>
      </c>
      <c r="B10" s="2" t="s">
        <v>8</v>
      </c>
      <c r="C10">
        <v>3</v>
      </c>
      <c r="D10" s="1" t="s">
        <v>13</v>
      </c>
      <c r="E10" s="1">
        <f>IF(K10&lt;&gt;"",FLOOR((K10-MIN(K:K))/2,1),"")</f>
        <v>3295</v>
      </c>
      <c r="F10" s="1">
        <f>IF(MOD(K10-$B$5,2)=1,8+L10,L10)</f>
        <v>8</v>
      </c>
      <c r="G10" t="str">
        <f>DEC2HEX(B$1*HEX2DEC(1000000) +F10*HEX2DEC(10000) +E10)</f>
        <v>1080CDF</v>
      </c>
      <c r="H10">
        <f>HEX2DEC(G10)</f>
        <v>17304799</v>
      </c>
      <c r="J10">
        <f>IF(P10&lt;&gt;"",P10*136+$B$2,IF(Q10&lt;&gt;"",Q10*136+$B$2,IF(S10&lt;&gt;"",S10*80+$B$4,"")))</f>
        <v>524551</v>
      </c>
      <c r="K10">
        <f>IF(I10&lt;&gt;"",I10,J10)</f>
        <v>524551</v>
      </c>
      <c r="R10" t="s">
        <v>38</v>
      </c>
      <c r="S10">
        <v>2</v>
      </c>
      <c r="T10" t="str">
        <f t="shared" si="0"/>
        <v>H3Orange : INT := 3;</v>
      </c>
    </row>
    <row r="11" spans="1:20" x14ac:dyDescent="0.25">
      <c r="A11">
        <v>3</v>
      </c>
      <c r="B11" s="2" t="s">
        <v>8</v>
      </c>
      <c r="C11">
        <v>4</v>
      </c>
      <c r="D11" s="1" t="s">
        <v>14</v>
      </c>
      <c r="E11" s="1">
        <f>IF(K11&lt;&gt;"",FLOOR((K11-MIN(K:K))/2,1),"")</f>
        <v>3335</v>
      </c>
      <c r="F11" s="1">
        <f>IF(MOD(K11-$B$5,2)=1,8+L11,L11)</f>
        <v>8</v>
      </c>
      <c r="G11" t="str">
        <f>DEC2HEX(B$1*HEX2DEC(1000000) +F11*HEX2DEC(10000) +E11)</f>
        <v>1080D07</v>
      </c>
      <c r="H11">
        <f>HEX2DEC(G11)</f>
        <v>17304839</v>
      </c>
      <c r="J11">
        <f>IF(P11&lt;&gt;"",P11*136+$B$2,IF(Q11&lt;&gt;"",Q11*136+$B$2,IF(S11&lt;&gt;"",S11*80+$B$4,"")))</f>
        <v>524631</v>
      </c>
      <c r="K11">
        <f>IF(I11&lt;&gt;"",I11,J11)</f>
        <v>524631</v>
      </c>
      <c r="R11" t="s">
        <v>38</v>
      </c>
      <c r="S11">
        <v>3</v>
      </c>
      <c r="T11" t="str">
        <f t="shared" si="0"/>
        <v>H4White : INT := 4;</v>
      </c>
    </row>
    <row r="12" spans="1:20" x14ac:dyDescent="0.25">
      <c r="A12">
        <v>4</v>
      </c>
      <c r="B12" s="2" t="s">
        <v>8</v>
      </c>
      <c r="C12">
        <v>5</v>
      </c>
      <c r="D12" s="1" t="s">
        <v>15</v>
      </c>
      <c r="E12" s="1">
        <f>IF(K12&lt;&gt;"",FLOOR((K12-MIN(K:K))/2,1),"")</f>
        <v>3375</v>
      </c>
      <c r="F12" s="1">
        <f>IF(MOD(K12-$B$5,2)=1,8+L12,L12)</f>
        <v>8</v>
      </c>
      <c r="G12" t="str">
        <f>DEC2HEX(B$1*HEX2DEC(1000000) +F12*HEX2DEC(10000) +E12)</f>
        <v>1080D2F</v>
      </c>
      <c r="H12">
        <f>HEX2DEC(G12)</f>
        <v>17304879</v>
      </c>
      <c r="J12">
        <f>IF(P12&lt;&gt;"",P12*136+$B$2,IF(Q12&lt;&gt;"",Q12*136+$B$2,IF(S12&lt;&gt;"",S12*80+$B$4,"")))</f>
        <v>524711</v>
      </c>
      <c r="K12">
        <f>IF(I12&lt;&gt;"",I12,J12)</f>
        <v>524711</v>
      </c>
      <c r="R12" t="s">
        <v>38</v>
      </c>
      <c r="S12">
        <v>4</v>
      </c>
      <c r="T12" t="str">
        <f t="shared" si="0"/>
        <v>Air : INT := 5;</v>
      </c>
    </row>
    <row r="13" spans="1:20" hidden="1" x14ac:dyDescent="0.25">
      <c r="A13">
        <v>5</v>
      </c>
      <c r="B13" s="2" t="s">
        <v>8</v>
      </c>
      <c r="C13">
        <v>6</v>
      </c>
      <c r="E13" s="1" t="str">
        <f>IF(K13&lt;&gt;"",FLOOR((K13-MIN(K:K))/2,1),"")</f>
        <v/>
      </c>
      <c r="F13" s="1" t="e">
        <f>IF(MOD(K13,2)=1,8+L13,L13)</f>
        <v>#VALUE!</v>
      </c>
      <c r="G13" t="e">
        <f>DEC2HEX(B$1*HEX2DEC(1000000) +F13*HEX2DEC(10000) +E13)</f>
        <v>#VALUE!</v>
      </c>
      <c r="H13" t="e">
        <f>HEX2DEC(G13)</f>
        <v>#VALUE!</v>
      </c>
      <c r="J13" t="str">
        <f>IF(P13&lt;&gt;"",P13*136+$B$2,IF(Q13&lt;&gt;"",Q13*136+$B$2,IF(S13&lt;&gt;"",S13*80+$B$4,"")))</f>
        <v/>
      </c>
      <c r="K13" t="str">
        <f>IF(I13&lt;&gt;"",I13,J13)</f>
        <v/>
      </c>
    </row>
    <row r="14" spans="1:20" hidden="1" x14ac:dyDescent="0.25">
      <c r="A14">
        <v>6</v>
      </c>
      <c r="B14" s="2" t="s">
        <v>8</v>
      </c>
      <c r="C14">
        <v>7</v>
      </c>
      <c r="E14" s="1" t="str">
        <f>IF(K14&lt;&gt;"",FLOOR((K14-MIN(K:K))/2,1),"")</f>
        <v/>
      </c>
      <c r="F14" s="1" t="e">
        <f>IF(MOD(K14,2)=1,8+L14,L14)</f>
        <v>#VALUE!</v>
      </c>
      <c r="G14" t="e">
        <f>DEC2HEX(B$1*HEX2DEC(1000000) +F14*HEX2DEC(10000) +E14)</f>
        <v>#VALUE!</v>
      </c>
      <c r="H14" t="e">
        <f>HEX2DEC(G14)</f>
        <v>#VALUE!</v>
      </c>
      <c r="J14" t="str">
        <f>IF(P14&lt;&gt;"",P14*136+$B$2,IF(Q14&lt;&gt;"",Q14*136+$B$2,IF(S14&lt;&gt;"",S14*80+$B$4,"")))</f>
        <v/>
      </c>
      <c r="K14" t="str">
        <f>IF(I14&lt;&gt;"",I14,J14)</f>
        <v/>
      </c>
    </row>
    <row r="15" spans="1:20" hidden="1" x14ac:dyDescent="0.25">
      <c r="A15">
        <v>7</v>
      </c>
      <c r="B15" s="2" t="s">
        <v>8</v>
      </c>
      <c r="C15">
        <v>8</v>
      </c>
      <c r="E15" s="1" t="str">
        <f>IF(K15&lt;&gt;"",FLOOR((K15-MIN(K:K))/2,1),"")</f>
        <v/>
      </c>
      <c r="F15" s="1" t="e">
        <f>IF(MOD(K15,2)=1,8+L15,L15)</f>
        <v>#VALUE!</v>
      </c>
      <c r="G15" t="e">
        <f>DEC2HEX(B$1*HEX2DEC(1000000) +F15*HEX2DEC(10000) +E15)</f>
        <v>#VALUE!</v>
      </c>
      <c r="H15" t="e">
        <f>HEX2DEC(G15)</f>
        <v>#VALUE!</v>
      </c>
      <c r="J15" t="str">
        <f>IF(P15&lt;&gt;"",P15*136+$B$2,IF(Q15&lt;&gt;"",Q15*136+$B$2,IF(S15&lt;&gt;"",S15*80+$B$4,"")))</f>
        <v/>
      </c>
      <c r="K15" t="str">
        <f>IF(I15&lt;&gt;"",I15,J15)</f>
        <v/>
      </c>
    </row>
    <row r="16" spans="1:20" hidden="1" x14ac:dyDescent="0.25">
      <c r="A16">
        <v>8</v>
      </c>
      <c r="B16" s="2" t="s">
        <v>8</v>
      </c>
      <c r="C16">
        <v>9</v>
      </c>
      <c r="D16" s="1" t="s">
        <v>71</v>
      </c>
      <c r="E16" s="1" t="str">
        <f>IF(K16&lt;&gt;"",FLOOR((K16-MIN(K:K))/2,1),"")</f>
        <v/>
      </c>
      <c r="F16" s="1" t="e">
        <f>IF(MOD(K16-$B$5,2)=1,8+L16,L16)</f>
        <v>#VALUE!</v>
      </c>
      <c r="G16" t="e">
        <f>DEC2HEX(B$1*HEX2DEC(1000000) +F16*HEX2DEC(10000) +E16)</f>
        <v>#VALUE!</v>
      </c>
      <c r="H16" t="e">
        <f>HEX2DEC(G16)</f>
        <v>#VALUE!</v>
      </c>
      <c r="J16" t="str">
        <f>IF(P16&lt;&gt;"",P16*136+$B$2,IF(Q16&lt;&gt;"",Q16*136+$B$2,IF(S16&lt;&gt;"",S16*80+$B$4,"")))</f>
        <v/>
      </c>
      <c r="K16" t="str">
        <f>IF(I16&lt;&gt;"",I16,J16)</f>
        <v/>
      </c>
    </row>
    <row r="17" spans="1:20" hidden="1" x14ac:dyDescent="0.25">
      <c r="A17">
        <v>9</v>
      </c>
      <c r="B17" s="2" t="s">
        <v>8</v>
      </c>
      <c r="C17">
        <v>10</v>
      </c>
      <c r="E17" s="1" t="str">
        <f>IF(K17&lt;&gt;"",FLOOR((K17-MIN(K:K))/2,1),"")</f>
        <v/>
      </c>
      <c r="F17" s="1" t="e">
        <f>IF(MOD(K17-$B$5,2)=1,8+L17,L17)</f>
        <v>#VALUE!</v>
      </c>
      <c r="G17" t="e">
        <f>DEC2HEX(B$1*HEX2DEC(1000000) +F17*HEX2DEC(10000) +E17)</f>
        <v>#VALUE!</v>
      </c>
      <c r="H17" t="e">
        <f>HEX2DEC(G17)</f>
        <v>#VALUE!</v>
      </c>
      <c r="J17" t="str">
        <f>IF(P17&lt;&gt;"",P17*136+$B$2,IF(Q17&lt;&gt;"",Q17*136+$B$2,IF(S17&lt;&gt;"",S17*80+$B$4,"")))</f>
        <v/>
      </c>
      <c r="K17" t="str">
        <f>IF(I17&lt;&gt;"",I17,J17)</f>
        <v/>
      </c>
    </row>
    <row r="18" spans="1:20" hidden="1" x14ac:dyDescent="0.25">
      <c r="A18">
        <v>10</v>
      </c>
      <c r="B18" s="2" t="s">
        <v>8</v>
      </c>
      <c r="C18">
        <v>11</v>
      </c>
      <c r="E18" s="1" t="str">
        <f>IF(K18&lt;&gt;"",FLOOR((K18-MIN(K:K))/2,1),"")</f>
        <v/>
      </c>
      <c r="F18" s="1" t="e">
        <f>IF(MOD(K18-$B$5,2)=1,8+L18,L18)</f>
        <v>#VALUE!</v>
      </c>
      <c r="G18" t="e">
        <f>DEC2HEX(B$1*HEX2DEC(1000000) +F18*HEX2DEC(10000) +E18)</f>
        <v>#VALUE!</v>
      </c>
      <c r="H18" t="e">
        <f>HEX2DEC(G18)</f>
        <v>#VALUE!</v>
      </c>
      <c r="J18" t="str">
        <f>IF(P18&lt;&gt;"",P18*136+$B$2,IF(Q18&lt;&gt;"",Q18*136+$B$2,IF(S18&lt;&gt;"",S18*80+$B$4,"")))</f>
        <v/>
      </c>
      <c r="K18" t="str">
        <f>IF(I18&lt;&gt;"",I18,J18)</f>
        <v/>
      </c>
    </row>
    <row r="19" spans="1:20" hidden="1" x14ac:dyDescent="0.25">
      <c r="A19">
        <v>11</v>
      </c>
      <c r="B19" s="2" t="s">
        <v>8</v>
      </c>
      <c r="C19">
        <v>12</v>
      </c>
      <c r="E19" s="1" t="str">
        <f>IF(K19&lt;&gt;"",FLOOR((K19-MIN(K:K))/2,1),"")</f>
        <v/>
      </c>
      <c r="F19" s="1" t="e">
        <f>IF(MOD(K19-$B$5,2)=1,8+L19,L19)</f>
        <v>#VALUE!</v>
      </c>
      <c r="G19" t="e">
        <f>DEC2HEX(B$1*HEX2DEC(1000000) +F19*HEX2DEC(10000) +E19)</f>
        <v>#VALUE!</v>
      </c>
      <c r="H19" t="e">
        <f>HEX2DEC(G19)</f>
        <v>#VALUE!</v>
      </c>
      <c r="J19" t="str">
        <f>IF(P19&lt;&gt;"",P19*136+$B$2,IF(Q19&lt;&gt;"",Q19*136+$B$2,IF(S19&lt;&gt;"",S19*80+$B$4,"")))</f>
        <v/>
      </c>
      <c r="K19" t="str">
        <f>IF(I19&lt;&gt;"",I19,J19)</f>
        <v/>
      </c>
    </row>
    <row r="20" spans="1:20" hidden="1" x14ac:dyDescent="0.25">
      <c r="A20">
        <v>12</v>
      </c>
      <c r="B20" s="2" t="s">
        <v>8</v>
      </c>
      <c r="C20">
        <v>13</v>
      </c>
      <c r="E20" s="1" t="str">
        <f>IF(K20&lt;&gt;"",FLOOR((K20-MIN(K:K))/2,1),"")</f>
        <v/>
      </c>
      <c r="F20" s="1" t="e">
        <f>IF(MOD(K20,2)=1,8+L20,L20)</f>
        <v>#VALUE!</v>
      </c>
      <c r="G20" t="e">
        <f>DEC2HEX(B$1*HEX2DEC(1000000) +F20*HEX2DEC(10000) +E20)</f>
        <v>#VALUE!</v>
      </c>
      <c r="H20" t="e">
        <f>HEX2DEC(G20)</f>
        <v>#VALUE!</v>
      </c>
      <c r="J20" t="str">
        <f>IF(P20&lt;&gt;"",P20*136+$B$2,IF(Q20&lt;&gt;"",Q20*136+$B$2,IF(S20&lt;&gt;"",S20*80+$B$4,"")))</f>
        <v/>
      </c>
      <c r="K20" t="str">
        <f>IF(I20&lt;&gt;"",I20,J20)</f>
        <v/>
      </c>
    </row>
    <row r="21" spans="1:20" hidden="1" x14ac:dyDescent="0.25">
      <c r="A21">
        <v>13</v>
      </c>
      <c r="B21" s="2" t="s">
        <v>8</v>
      </c>
      <c r="C21">
        <v>14</v>
      </c>
      <c r="E21" s="1" t="str">
        <f>IF(K21&lt;&gt;"",FLOOR((K21-MIN(K:K))/2,1),"")</f>
        <v/>
      </c>
      <c r="F21" s="1" t="e">
        <f>IF(MOD(K21-$B$5,2)=1,8+L21,L21)</f>
        <v>#VALUE!</v>
      </c>
      <c r="G21" t="e">
        <f>DEC2HEX(B$1*HEX2DEC(1000000) +F21*HEX2DEC(10000) +E21)</f>
        <v>#VALUE!</v>
      </c>
      <c r="H21" t="e">
        <f>HEX2DEC(G21)</f>
        <v>#VALUE!</v>
      </c>
      <c r="J21" t="str">
        <f>IF(P21&lt;&gt;"",P21*136+$B$2,IF(Q21&lt;&gt;"",Q21*136+$B$2,IF(S21&lt;&gt;"",S21*80+$B$4,"")))</f>
        <v/>
      </c>
      <c r="K21" t="str">
        <f>IF(I21&lt;&gt;"",I21,J21)</f>
        <v/>
      </c>
    </row>
    <row r="22" spans="1:20" hidden="1" x14ac:dyDescent="0.25">
      <c r="A22">
        <v>14</v>
      </c>
      <c r="B22" s="2" t="s">
        <v>8</v>
      </c>
      <c r="C22">
        <v>15</v>
      </c>
      <c r="E22" s="1">
        <f>IF(K22&lt;&gt;"",FLOOR((K22-MIN(K:K))/2,1),"")</f>
        <v>0</v>
      </c>
      <c r="F22" s="1">
        <f>IF(MOD(K22-$B$5,2)=1,8+L22,L22)</f>
        <v>0</v>
      </c>
      <c r="G22" t="str">
        <f>DEC2HEX(B$1*HEX2DEC(1000000) +F22*HEX2DEC(10000) +E22)</f>
        <v>1000000</v>
      </c>
      <c r="H22">
        <f>HEX2DEC(G22)</f>
        <v>16777216</v>
      </c>
      <c r="I22">
        <v>517960</v>
      </c>
      <c r="J22" t="str">
        <f>IF(P22&lt;&gt;"",P22*136+$B$2,IF(Q22&lt;&gt;"",Q22*136+$B$2,IF(S22&lt;&gt;"",S22*80+$B$4,"")))</f>
        <v/>
      </c>
      <c r="K22">
        <f>IF(I22&lt;&gt;"",I22,J22)</f>
        <v>517960</v>
      </c>
      <c r="L22">
        <v>0</v>
      </c>
    </row>
    <row r="23" spans="1:20" hidden="1" x14ac:dyDescent="0.25">
      <c r="A23">
        <v>15</v>
      </c>
      <c r="B23" s="2" t="s">
        <v>8</v>
      </c>
      <c r="C23">
        <v>16</v>
      </c>
      <c r="E23" s="1" t="str">
        <f>IF(K23&lt;&gt;"",FLOOR((K23-MIN(K:K))/2,1),"")</f>
        <v/>
      </c>
      <c r="F23" s="1" t="e">
        <f>IF(MOD(K23,2)=1,8+L23,L23)</f>
        <v>#VALUE!</v>
      </c>
      <c r="G23" t="e">
        <f>DEC2HEX(B$1*HEX2DEC(1000000) +F23*HEX2DEC(10000) +E23)</f>
        <v>#VALUE!</v>
      </c>
      <c r="H23" t="e">
        <f>HEX2DEC(G23)</f>
        <v>#VALUE!</v>
      </c>
      <c r="J23" t="str">
        <f>IF(P23&lt;&gt;"",P23*136+$B$2,IF(Q23&lt;&gt;"",Q23*136+$B$2,IF(S23&lt;&gt;"",S23*80+$B$4,"")))</f>
        <v/>
      </c>
      <c r="K23" t="str">
        <f>IF(I23&lt;&gt;"",I23,J23)</f>
        <v/>
      </c>
    </row>
    <row r="24" spans="1:20" x14ac:dyDescent="0.25">
      <c r="A24">
        <v>32</v>
      </c>
      <c r="B24" s="5" t="s">
        <v>86</v>
      </c>
      <c r="C24">
        <v>1</v>
      </c>
      <c r="D24" s="1" t="s">
        <v>87</v>
      </c>
      <c r="E24" s="1">
        <f>IF(K24&lt;&gt;"",FLOOR((K24-MIN(K:K))/2,1),"")</f>
        <v>3815</v>
      </c>
      <c r="F24" s="1">
        <f>IF(MOD(K24-$B$5,2)=1,8+L24,L24)</f>
        <v>8</v>
      </c>
      <c r="G24" t="str">
        <f>DEC2HEX(B$1*HEX2DEC(1000000) +F24*HEX2DEC(10000) +E24)</f>
        <v>1080EE7</v>
      </c>
      <c r="H24">
        <f>HEX2DEC(G24)</f>
        <v>17305319</v>
      </c>
      <c r="J24">
        <f>IF(P24&lt;&gt;"",P24*136+$B$2,IF(Q24&lt;&gt;"",Q24*136+$B$2,IF(S24&lt;&gt;"",S24*80+$B$4,"")))</f>
        <v>525591</v>
      </c>
      <c r="K24">
        <f>IF(I24&lt;&gt;"",I24,J24)</f>
        <v>525591</v>
      </c>
      <c r="R24" t="s">
        <v>38</v>
      </c>
      <c r="S24">
        <v>15</v>
      </c>
      <c r="T24" t="str">
        <f t="shared" ref="T24:T25" si="1">IF(R24="*",D24&amp;" : INT := "&amp;(S24+1)&amp;";")</f>
        <v>SfB1 : INT := 16;</v>
      </c>
    </row>
    <row r="25" spans="1:20" x14ac:dyDescent="0.25">
      <c r="A25">
        <v>33</v>
      </c>
      <c r="B25" s="5" t="s">
        <v>86</v>
      </c>
      <c r="C25">
        <v>2</v>
      </c>
      <c r="D25" s="1" t="s">
        <v>88</v>
      </c>
      <c r="E25" s="1">
        <f>IF(K25&lt;&gt;"",FLOOR((K25-MIN(K:K))/2,1),"")</f>
        <v>3855</v>
      </c>
      <c r="F25" s="1">
        <f>IF(MOD(K25-$B$5,2)=1,8+L25,L25)</f>
        <v>8</v>
      </c>
      <c r="G25" t="str">
        <f>DEC2HEX(B$1*HEX2DEC(1000000) +F25*HEX2DEC(10000) +E25)</f>
        <v>1080F0F</v>
      </c>
      <c r="H25">
        <f>HEX2DEC(G25)</f>
        <v>17305359</v>
      </c>
      <c r="J25">
        <f>IF(P25&lt;&gt;"",P25*136+$B$2,IF(Q25&lt;&gt;"",Q25*136+$B$2,IF(S25&lt;&gt;"",S25*80+$B$4,"")))</f>
        <v>525671</v>
      </c>
      <c r="K25">
        <f>IF(I25&lt;&gt;"",I25,J25)</f>
        <v>525671</v>
      </c>
      <c r="R25" t="s">
        <v>38</v>
      </c>
      <c r="S25">
        <v>16</v>
      </c>
      <c r="T25" t="str">
        <f t="shared" si="1"/>
        <v>SfB2 : INT := 17;</v>
      </c>
    </row>
    <row r="26" spans="1:20" hidden="1" x14ac:dyDescent="0.25">
      <c r="A26">
        <v>34</v>
      </c>
      <c r="B26" s="5" t="s">
        <v>86</v>
      </c>
      <c r="C26">
        <v>3</v>
      </c>
      <c r="E26" s="1" t="str">
        <f>IF(K26&lt;&gt;"",FLOOR((K26-MIN(K:K))/2,1),"")</f>
        <v/>
      </c>
      <c r="F26" s="1" t="e">
        <f>IF(MOD(K26,2)=1,8+L26,L26)</f>
        <v>#VALUE!</v>
      </c>
      <c r="G26" t="e">
        <f>DEC2HEX(B$1*HEX2DEC(1000000) +F26*HEX2DEC(10000) +E26)</f>
        <v>#VALUE!</v>
      </c>
      <c r="H26" t="e">
        <f>HEX2DEC(G26)</f>
        <v>#VALUE!</v>
      </c>
      <c r="J26" t="str">
        <f>IF(P26&lt;&gt;"",P26*136+$B$2,IF(Q26&lt;&gt;"",Q26*136+$B$2,IF(S26&lt;&gt;"",S26*80+$B$4,"")))</f>
        <v/>
      </c>
      <c r="K26" t="str">
        <f>IF(I26&lt;&gt;"",I26,J26)</f>
        <v/>
      </c>
    </row>
    <row r="27" spans="1:20" hidden="1" x14ac:dyDescent="0.25">
      <c r="A27">
        <v>35</v>
      </c>
      <c r="B27" s="5" t="s">
        <v>86</v>
      </c>
      <c r="C27">
        <v>4</v>
      </c>
      <c r="E27" s="1" t="str">
        <f>IF(K27&lt;&gt;"",FLOOR((K27-MIN(K:K))/2,1),"")</f>
        <v/>
      </c>
      <c r="F27" s="1" t="e">
        <f>IF(MOD(K27,2)=1,8+L27,L27)</f>
        <v>#VALUE!</v>
      </c>
      <c r="G27" t="e">
        <f>DEC2HEX(B$1*HEX2DEC(1000000) +F27*HEX2DEC(10000) +E27)</f>
        <v>#VALUE!</v>
      </c>
      <c r="H27" t="e">
        <f>HEX2DEC(G27)</f>
        <v>#VALUE!</v>
      </c>
      <c r="J27" t="str">
        <f>IF(P27&lt;&gt;"",P27*136+$B$2,IF(Q27&lt;&gt;"",Q27*136+$B$2,IF(S27&lt;&gt;"",S27*80+$B$4,"")))</f>
        <v/>
      </c>
      <c r="K27" t="str">
        <f>IF(I27&lt;&gt;"",I27,J27)</f>
        <v/>
      </c>
    </row>
    <row r="28" spans="1:20" hidden="1" x14ac:dyDescent="0.25">
      <c r="A28">
        <v>36</v>
      </c>
      <c r="B28" s="5" t="s">
        <v>86</v>
      </c>
      <c r="C28">
        <v>5</v>
      </c>
      <c r="E28" s="1" t="str">
        <f>IF(K28&lt;&gt;"",FLOOR((K28-MIN(K:K))/2,1),"")</f>
        <v/>
      </c>
      <c r="F28" s="1" t="e">
        <f>IF(MOD(K28,2)=1,8+L28,L28)</f>
        <v>#VALUE!</v>
      </c>
      <c r="G28" t="e">
        <f>DEC2HEX(B$1*HEX2DEC(1000000) +F28*HEX2DEC(10000) +E28)</f>
        <v>#VALUE!</v>
      </c>
      <c r="H28" t="e">
        <f>HEX2DEC(G28)</f>
        <v>#VALUE!</v>
      </c>
      <c r="J28" t="str">
        <f>IF(P28&lt;&gt;"",P28*136+$B$2,IF(Q28&lt;&gt;"",Q28*136+$B$2,IF(S28&lt;&gt;"",S28*80+$B$4,"")))</f>
        <v/>
      </c>
      <c r="K28" t="str">
        <f>IF(I28&lt;&gt;"",I28,J28)</f>
        <v/>
      </c>
    </row>
    <row r="29" spans="1:20" hidden="1" x14ac:dyDescent="0.25">
      <c r="A29">
        <v>37</v>
      </c>
      <c r="B29" s="5" t="s">
        <v>86</v>
      </c>
      <c r="C29">
        <v>6</v>
      </c>
      <c r="E29" s="1" t="str">
        <f>IF(K29&lt;&gt;"",FLOOR((K29-MIN(K:K))/2,1),"")</f>
        <v/>
      </c>
      <c r="F29" s="1" t="e">
        <f>IF(MOD(K29,2)=1,8+L29,L29)</f>
        <v>#VALUE!</v>
      </c>
      <c r="G29" t="e">
        <f>DEC2HEX(B$1*HEX2DEC(1000000) +F29*HEX2DEC(10000) +E29)</f>
        <v>#VALUE!</v>
      </c>
      <c r="H29" t="e">
        <f>HEX2DEC(G29)</f>
        <v>#VALUE!</v>
      </c>
      <c r="J29" t="str">
        <f>IF(P29&lt;&gt;"",P29*136+$B$2,IF(Q29&lt;&gt;"",Q29*136+$B$2,IF(S29&lt;&gt;"",S29*80+$B$4,"")))</f>
        <v/>
      </c>
      <c r="K29" t="str">
        <f>IF(I29&lt;&gt;"",I29,J29)</f>
        <v/>
      </c>
    </row>
    <row r="30" spans="1:20" hidden="1" x14ac:dyDescent="0.25">
      <c r="A30">
        <v>38</v>
      </c>
      <c r="B30" s="5" t="s">
        <v>86</v>
      </c>
      <c r="C30">
        <v>7</v>
      </c>
      <c r="E30" s="1" t="str">
        <f>IF(K30&lt;&gt;"",FLOOR((K30-MIN(K:K))/2,1),"")</f>
        <v/>
      </c>
      <c r="F30" s="1" t="e">
        <f>IF(MOD(K30,2)=1,8+L30,L30)</f>
        <v>#VALUE!</v>
      </c>
      <c r="G30" t="e">
        <f>DEC2HEX(B$1*HEX2DEC(1000000) +F30*HEX2DEC(10000) +E30)</f>
        <v>#VALUE!</v>
      </c>
      <c r="H30" t="e">
        <f>HEX2DEC(G30)</f>
        <v>#VALUE!</v>
      </c>
      <c r="J30" t="str">
        <f>IF(P30&lt;&gt;"",P30*136+$B$2,IF(Q30&lt;&gt;"",Q30*136+$B$2,IF(S30&lt;&gt;"",S30*80+$B$4,"")))</f>
        <v/>
      </c>
      <c r="K30" t="str">
        <f>IF(I30&lt;&gt;"",I30,J30)</f>
        <v/>
      </c>
    </row>
    <row r="31" spans="1:20" x14ac:dyDescent="0.25">
      <c r="A31">
        <v>39</v>
      </c>
      <c r="B31" s="5" t="s">
        <v>86</v>
      </c>
      <c r="C31">
        <v>8</v>
      </c>
      <c r="D31" s="1" t="s">
        <v>89</v>
      </c>
      <c r="E31" s="1">
        <f>IF(K31&lt;&gt;"",FLOOR((K31-MIN(K:K))/2,1),"")</f>
        <v>3895</v>
      </c>
      <c r="F31" s="1">
        <f>IF(MOD(K31,2)=1,8+L31,L31)</f>
        <v>8</v>
      </c>
      <c r="G31" t="str">
        <f>DEC2HEX(B$1*HEX2DEC(1000000) +F31*HEX2DEC(10000) +E31)</f>
        <v>1080F37</v>
      </c>
      <c r="H31">
        <f>HEX2DEC(G31)</f>
        <v>17305399</v>
      </c>
      <c r="J31">
        <f>IF(P31&lt;&gt;"",P31*136+$B$2,IF(Q31&lt;&gt;"",Q31*136+$B$2,IF(S31&lt;&gt;"",S31*80+$B$4,"")))</f>
        <v>525751</v>
      </c>
      <c r="K31">
        <f>IF(I31&lt;&gt;"",I31,J31)</f>
        <v>525751</v>
      </c>
      <c r="R31" t="s">
        <v>38</v>
      </c>
      <c r="S31">
        <v>17</v>
      </c>
      <c r="T31" t="str">
        <f t="shared" ref="T31:T32" si="2">IF(R31="*",D31&amp;" : INT := "&amp;(S31+1)&amp;";")</f>
        <v>SpB1 : INT := 18;</v>
      </c>
    </row>
    <row r="32" spans="1:20" x14ac:dyDescent="0.25">
      <c r="A32">
        <v>40</v>
      </c>
      <c r="B32" s="5" t="s">
        <v>86</v>
      </c>
      <c r="C32">
        <v>9</v>
      </c>
      <c r="D32" s="1" t="s">
        <v>90</v>
      </c>
      <c r="E32" s="1">
        <f>IF(K32&lt;&gt;"",FLOOR((K32-MIN(K:K))/2,1),"")</f>
        <v>3935</v>
      </c>
      <c r="F32" s="1">
        <f>IF(MOD(K32,2)=1,8+L32,L32)</f>
        <v>8</v>
      </c>
      <c r="G32" t="str">
        <f>DEC2HEX(B$1*HEX2DEC(1000000) +F32*HEX2DEC(10000) +E32)</f>
        <v>1080F5F</v>
      </c>
      <c r="H32">
        <f>HEX2DEC(G32)</f>
        <v>17305439</v>
      </c>
      <c r="J32">
        <f>IF(P32&lt;&gt;"",P32*136+$B$2,IF(Q32&lt;&gt;"",Q32*136+$B$2,IF(S32&lt;&gt;"",S32*80+$B$4,"")))</f>
        <v>525831</v>
      </c>
      <c r="K32">
        <f>IF(I32&lt;&gt;"",I32,J32)</f>
        <v>525831</v>
      </c>
      <c r="R32" t="s">
        <v>38</v>
      </c>
      <c r="S32">
        <v>18</v>
      </c>
      <c r="T32" t="str">
        <f t="shared" si="2"/>
        <v>SpB2 : INT := 19;</v>
      </c>
    </row>
    <row r="33" spans="1:20" hidden="1" x14ac:dyDescent="0.25">
      <c r="A33">
        <v>41</v>
      </c>
      <c r="B33" s="5" t="s">
        <v>86</v>
      </c>
      <c r="C33">
        <v>10</v>
      </c>
      <c r="E33" s="1" t="str">
        <f>IF(K33&lt;&gt;"",FLOOR((K33-MIN(K:K))/2,1),"")</f>
        <v/>
      </c>
      <c r="F33" s="1" t="e">
        <f>IF(MOD(K33,2)=1,8+L33,L33)</f>
        <v>#VALUE!</v>
      </c>
      <c r="G33" t="e">
        <f>DEC2HEX(B$1*HEX2DEC(1000000) +F33*HEX2DEC(10000) +E33)</f>
        <v>#VALUE!</v>
      </c>
      <c r="H33" t="e">
        <f>HEX2DEC(G33)</f>
        <v>#VALUE!</v>
      </c>
      <c r="J33" t="str">
        <f>IF(P33&lt;&gt;"",P33*136+$B$2,IF(Q33&lt;&gt;"",Q33*136+$B$2,IF(S33&lt;&gt;"",S33*80+$B$4,"")))</f>
        <v/>
      </c>
      <c r="K33" t="str">
        <f>IF(I33&lt;&gt;"",I33,J33)</f>
        <v/>
      </c>
    </row>
    <row r="34" spans="1:20" hidden="1" x14ac:dyDescent="0.25">
      <c r="A34">
        <v>42</v>
      </c>
      <c r="B34" s="5" t="s">
        <v>86</v>
      </c>
      <c r="C34">
        <v>11</v>
      </c>
      <c r="D34" s="1" t="s">
        <v>91</v>
      </c>
      <c r="E34" s="1">
        <f>IF(K34&lt;&gt;"",FLOOR((K34-MIN(K:K))/2,1),"")</f>
        <v>2538</v>
      </c>
      <c r="F34" s="1">
        <f>IF(MOD(K34,2)=1,8+L34,L34)</f>
        <v>0</v>
      </c>
      <c r="G34" t="str">
        <f>DEC2HEX(B$1*HEX2DEC(1000000) +F34*HEX2DEC(10000) +E34)</f>
        <v>10009EA</v>
      </c>
      <c r="H34">
        <f>HEX2DEC(G34)</f>
        <v>16779754</v>
      </c>
      <c r="J34">
        <f>IF(P34&lt;&gt;"",P34*136+$B$2,IF(Q34&lt;&gt;"",Q34*136+$B$2,IF(S34&lt;&gt;"",S34*80+$B$4,"")))</f>
        <v>523036</v>
      </c>
      <c r="K34">
        <f>IF(I34&lt;&gt;"",I34,J34)</f>
        <v>523036</v>
      </c>
      <c r="O34" t="s">
        <v>38</v>
      </c>
      <c r="Q34">
        <v>6</v>
      </c>
    </row>
    <row r="35" spans="1:20" hidden="1" x14ac:dyDescent="0.25">
      <c r="A35">
        <v>43</v>
      </c>
      <c r="B35" s="5" t="s">
        <v>86</v>
      </c>
      <c r="C35">
        <v>12</v>
      </c>
      <c r="D35" s="1" t="s">
        <v>92</v>
      </c>
      <c r="E35" s="1">
        <f>IF(K35&lt;&gt;"",FLOOR((K35-MIN(K:K))/2,1),"")</f>
        <v>2606</v>
      </c>
      <c r="F35" s="1">
        <f>IF(MOD(K35,2)=1,8+L35,L35)</f>
        <v>0</v>
      </c>
      <c r="G35" t="str">
        <f>DEC2HEX(B$1*HEX2DEC(1000000) +F35*HEX2DEC(10000) +E35)</f>
        <v>1000A2E</v>
      </c>
      <c r="H35">
        <f>HEX2DEC(G35)</f>
        <v>16779822</v>
      </c>
      <c r="J35">
        <f>IF(P35&lt;&gt;"",P35*136+$B$2,IF(Q35&lt;&gt;"",Q35*136+$B$2,IF(S35&lt;&gt;"",S35*80+$B$4,"")))</f>
        <v>523172</v>
      </c>
      <c r="K35">
        <f>IF(I35&lt;&gt;"",I35,J35)</f>
        <v>523172</v>
      </c>
      <c r="O35" t="s">
        <v>38</v>
      </c>
      <c r="Q35">
        <v>7</v>
      </c>
    </row>
    <row r="36" spans="1:20" hidden="1" x14ac:dyDescent="0.25">
      <c r="A36">
        <v>44</v>
      </c>
      <c r="B36" s="5" t="s">
        <v>86</v>
      </c>
      <c r="C36">
        <v>13</v>
      </c>
      <c r="E36" s="1" t="str">
        <f>IF(K36&lt;&gt;"",FLOOR((K36-MIN(K:K))/2,1),"")</f>
        <v/>
      </c>
      <c r="F36" s="1" t="e">
        <f>IF(MOD(K36,2)=1,8+L36,L36)</f>
        <v>#VALUE!</v>
      </c>
      <c r="G36" t="e">
        <f>DEC2HEX(B$1*HEX2DEC(1000000) +F36*HEX2DEC(10000) +E36)</f>
        <v>#VALUE!</v>
      </c>
      <c r="H36" t="e">
        <f>HEX2DEC(G36)</f>
        <v>#VALUE!</v>
      </c>
      <c r="J36" t="str">
        <f>IF(P36&lt;&gt;"",P36*136+$B$2,IF(Q36&lt;&gt;"",Q36*136+$B$2,IF(S36&lt;&gt;"",S36*80+$B$4,"")))</f>
        <v/>
      </c>
      <c r="K36" t="str">
        <f>IF(I36&lt;&gt;"",I36,J36)</f>
        <v/>
      </c>
    </row>
    <row r="37" spans="1:20" hidden="1" x14ac:dyDescent="0.25">
      <c r="A37">
        <v>45</v>
      </c>
      <c r="B37" s="5" t="s">
        <v>86</v>
      </c>
      <c r="C37">
        <v>14</v>
      </c>
      <c r="E37" s="1" t="str">
        <f>IF(K37&lt;&gt;"",FLOOR((K37-MIN(K:K))/2,1),"")</f>
        <v/>
      </c>
      <c r="F37" s="1" t="e">
        <f>IF(MOD(K37,2)=1,8+L37,L37)</f>
        <v>#VALUE!</v>
      </c>
      <c r="G37" t="e">
        <f>DEC2HEX(B$1*HEX2DEC(1000000) +F37*HEX2DEC(10000) +E37)</f>
        <v>#VALUE!</v>
      </c>
      <c r="H37" t="e">
        <f>HEX2DEC(G37)</f>
        <v>#VALUE!</v>
      </c>
      <c r="J37" t="str">
        <f>IF(P37&lt;&gt;"",P37*136+$B$2,IF(Q37&lt;&gt;"",Q37*136+$B$2,IF(S37&lt;&gt;"",S37*80+$B$4,"")))</f>
        <v/>
      </c>
      <c r="K37" t="str">
        <f>IF(I37&lt;&gt;"",I37,J37)</f>
        <v/>
      </c>
    </row>
    <row r="38" spans="1:20" hidden="1" x14ac:dyDescent="0.25">
      <c r="A38">
        <v>46</v>
      </c>
      <c r="B38" s="5" t="s">
        <v>86</v>
      </c>
      <c r="C38">
        <v>15</v>
      </c>
      <c r="E38" s="1" t="str">
        <f>IF(K38&lt;&gt;"",FLOOR((K38-MIN(K:K))/2,1),"")</f>
        <v/>
      </c>
      <c r="F38" s="1" t="e">
        <f>IF(MOD(K38,2)=1,8+L38,L38)</f>
        <v>#VALUE!</v>
      </c>
      <c r="G38" t="e">
        <f>DEC2HEX(B$1*HEX2DEC(1000000) +F38*HEX2DEC(10000) +E38)</f>
        <v>#VALUE!</v>
      </c>
      <c r="H38" t="e">
        <f>HEX2DEC(G38)</f>
        <v>#VALUE!</v>
      </c>
      <c r="J38" t="str">
        <f>IF(P38&lt;&gt;"",P38*136+$B$2,IF(Q38&lt;&gt;"",Q38*136+$B$2,IF(S38&lt;&gt;"",S38*80+$B$4,"")))</f>
        <v/>
      </c>
      <c r="K38" t="str">
        <f>IF(I38&lt;&gt;"",I38,J38)</f>
        <v/>
      </c>
    </row>
    <row r="39" spans="1:20" hidden="1" x14ac:dyDescent="0.25">
      <c r="A39">
        <v>47</v>
      </c>
      <c r="B39" s="5" t="s">
        <v>86</v>
      </c>
      <c r="C39">
        <v>16</v>
      </c>
      <c r="E39" s="1" t="str">
        <f>IF(K39&lt;&gt;"",FLOOR((K39-MIN(K:K))/2,1),"")</f>
        <v/>
      </c>
      <c r="F39" s="1" t="e">
        <f>IF(MOD(K39,2)=1,8+L39,L39)</f>
        <v>#VALUE!</v>
      </c>
      <c r="G39" t="e">
        <f>DEC2HEX(B$1*HEX2DEC(1000000) +F39*HEX2DEC(10000) +E39)</f>
        <v>#VALUE!</v>
      </c>
      <c r="H39" t="e">
        <f>HEX2DEC(G39)</f>
        <v>#VALUE!</v>
      </c>
      <c r="J39" t="str">
        <f>IF(P39&lt;&gt;"",P39*136+$B$2,IF(Q39&lt;&gt;"",Q39*136+$B$2,IF(S39&lt;&gt;"",S39*80+$B$4,"")))</f>
        <v/>
      </c>
      <c r="K39" t="str">
        <f>IF(I39&lt;&gt;"",I39,J39)</f>
        <v/>
      </c>
    </row>
    <row r="40" spans="1:20" x14ac:dyDescent="0.25">
      <c r="A40">
        <v>48</v>
      </c>
      <c r="B40" s="6" t="s">
        <v>9</v>
      </c>
      <c r="C40">
        <v>1</v>
      </c>
      <c r="D40" s="1" t="s">
        <v>72</v>
      </c>
      <c r="E40" s="1">
        <f>IF(K40&lt;&gt;"",FLOOR((K40-MIN(K:K))/2,1),"")</f>
        <v>3415</v>
      </c>
      <c r="F40" s="1">
        <f>IF(MOD(K40-$B$5,2)=1,8+L40,L40)</f>
        <v>8</v>
      </c>
      <c r="G40" t="str">
        <f>DEC2HEX(B$1*HEX2DEC(1000000) +F40*HEX2DEC(10000) +E40)</f>
        <v>1080D57</v>
      </c>
      <c r="H40">
        <f>HEX2DEC(G40)</f>
        <v>17304919</v>
      </c>
      <c r="J40">
        <f>IF(P40&lt;&gt;"",P40*136+$B$2,IF(Q40&lt;&gt;"",Q40*136+$B$2,IF(S40&lt;&gt;"",S40*80+$B$4,"")))</f>
        <v>524791</v>
      </c>
      <c r="K40">
        <f>IF(I40&lt;&gt;"",I40,J40)</f>
        <v>524791</v>
      </c>
      <c r="R40" t="s">
        <v>38</v>
      </c>
      <c r="S40">
        <v>5</v>
      </c>
      <c r="T40" t="str">
        <f t="shared" ref="T40:T42" si="3">IF(R40="*",D40&amp;" : INT := "&amp;(S40+1)&amp;";")</f>
        <v>SfA01 : INT := 6;</v>
      </c>
    </row>
    <row r="41" spans="1:20" x14ac:dyDescent="0.25">
      <c r="A41">
        <v>49</v>
      </c>
      <c r="B41" s="6" t="s">
        <v>9</v>
      </c>
      <c r="C41">
        <v>2</v>
      </c>
      <c r="D41" s="1" t="s">
        <v>73</v>
      </c>
      <c r="E41" s="1">
        <f>IF(K41&lt;&gt;"",FLOOR((K41-MIN(K:K))/2,1),"")</f>
        <v>3455</v>
      </c>
      <c r="F41" s="1">
        <f>IF(MOD(K41,2)=1,8+L41,L41)</f>
        <v>8</v>
      </c>
      <c r="G41" t="str">
        <f>DEC2HEX(B$1*HEX2DEC(1000000) +F41*HEX2DEC(10000) +E41)</f>
        <v>1080D7F</v>
      </c>
      <c r="H41">
        <f>HEX2DEC(G41)</f>
        <v>17304959</v>
      </c>
      <c r="J41">
        <f>IF(P41&lt;&gt;"",P41*136+$B$2,IF(Q41&lt;&gt;"",Q41*136+$B$2,IF(S41&lt;&gt;"",S41*80+$B$4,"")))</f>
        <v>524871</v>
      </c>
      <c r="K41">
        <f>IF(I41&lt;&gt;"",I41,J41)</f>
        <v>524871</v>
      </c>
      <c r="R41" t="s">
        <v>38</v>
      </c>
      <c r="S41">
        <v>6</v>
      </c>
      <c r="T41" t="str">
        <f t="shared" si="3"/>
        <v>SfA02 : INT := 7;</v>
      </c>
    </row>
    <row r="42" spans="1:20" x14ac:dyDescent="0.25">
      <c r="A42">
        <v>50</v>
      </c>
      <c r="B42" s="6" t="s">
        <v>9</v>
      </c>
      <c r="C42">
        <v>3</v>
      </c>
      <c r="D42" s="1" t="s">
        <v>74</v>
      </c>
      <c r="E42" s="1">
        <f>IF(K42&lt;&gt;"",FLOOR((K42-MIN(K:K))/2,1),"")</f>
        <v>3495</v>
      </c>
      <c r="F42" s="1">
        <f>IF(MOD(K42,2)=1,8+L42,L42)</f>
        <v>8</v>
      </c>
      <c r="G42" t="str">
        <f>DEC2HEX(B$1*HEX2DEC(1000000) +F42*HEX2DEC(10000) +E42)</f>
        <v>1080DA7</v>
      </c>
      <c r="H42">
        <f>HEX2DEC(G42)</f>
        <v>17304999</v>
      </c>
      <c r="J42">
        <f>IF(P42&lt;&gt;"",P42*136+$B$2,IF(Q42&lt;&gt;"",Q42*136+$B$2,IF(S42&lt;&gt;"",S42*80+$B$4,"")))</f>
        <v>524951</v>
      </c>
      <c r="K42">
        <f>IF(I42&lt;&gt;"",I42,J42)</f>
        <v>524951</v>
      </c>
      <c r="R42" t="s">
        <v>38</v>
      </c>
      <c r="S42">
        <v>7</v>
      </c>
      <c r="T42" t="str">
        <f t="shared" si="3"/>
        <v>SfA03 : INT := 8;</v>
      </c>
    </row>
    <row r="43" spans="1:20" hidden="1" x14ac:dyDescent="0.25">
      <c r="A43">
        <v>51</v>
      </c>
      <c r="B43" s="6" t="s">
        <v>9</v>
      </c>
      <c r="C43">
        <v>4</v>
      </c>
      <c r="E43" s="1" t="str">
        <f>IF(K43&lt;&gt;"",FLOOR((K43-MIN(K:K))/2,1),"")</f>
        <v/>
      </c>
      <c r="F43" s="1" t="e">
        <f>IF(MOD(K43,2)=1,8+L43,L43)</f>
        <v>#VALUE!</v>
      </c>
      <c r="G43" t="e">
        <f>DEC2HEX(B$1*HEX2DEC(1000000) +F43*HEX2DEC(10000) +E43)</f>
        <v>#VALUE!</v>
      </c>
      <c r="H43" t="e">
        <f>HEX2DEC(G43)</f>
        <v>#VALUE!</v>
      </c>
      <c r="J43" t="str">
        <f>IF(P43&lt;&gt;"",P43*136+$B$2,IF(Q43&lt;&gt;"",Q43*136+$B$2,IF(S43&lt;&gt;"",S43*80+$B$4,"")))</f>
        <v/>
      </c>
      <c r="K43" t="str">
        <f>IF(I43&lt;&gt;"",I43,J43)</f>
        <v/>
      </c>
    </row>
    <row r="44" spans="1:20" hidden="1" x14ac:dyDescent="0.25">
      <c r="A44">
        <v>52</v>
      </c>
      <c r="B44" s="6" t="s">
        <v>9</v>
      </c>
      <c r="C44">
        <v>5</v>
      </c>
      <c r="E44" s="1" t="str">
        <f>IF(K44&lt;&gt;"",FLOOR((K44-MIN(K:K))/2,1),"")</f>
        <v/>
      </c>
      <c r="F44" s="1" t="e">
        <f>IF(MOD(K44,2)=1,8+L44,L44)</f>
        <v>#VALUE!</v>
      </c>
      <c r="G44" t="e">
        <f>DEC2HEX(B$1*HEX2DEC(1000000) +F44*HEX2DEC(10000) +E44)</f>
        <v>#VALUE!</v>
      </c>
      <c r="H44" t="e">
        <f>HEX2DEC(G44)</f>
        <v>#VALUE!</v>
      </c>
      <c r="J44" t="str">
        <f>IF(P44&lt;&gt;"",P44*136+$B$2,IF(Q44&lt;&gt;"",Q44*136+$B$2,IF(S44&lt;&gt;"",S44*80+$B$4,"")))</f>
        <v/>
      </c>
      <c r="K44" t="str">
        <f>IF(I44&lt;&gt;"",I44,J44)</f>
        <v/>
      </c>
    </row>
    <row r="45" spans="1:20" hidden="1" x14ac:dyDescent="0.25">
      <c r="A45">
        <v>53</v>
      </c>
      <c r="B45" s="6" t="s">
        <v>9</v>
      </c>
      <c r="C45">
        <v>6</v>
      </c>
      <c r="E45" s="1" t="str">
        <f>IF(K45&lt;&gt;"",FLOOR((K45-MIN(K:K))/2,1),"")</f>
        <v/>
      </c>
      <c r="F45" s="1" t="e">
        <f>IF(MOD(K45,2)=1,8+L45,L45)</f>
        <v>#VALUE!</v>
      </c>
      <c r="G45" t="e">
        <f>DEC2HEX(B$1*HEX2DEC(1000000) +F45*HEX2DEC(10000) +E45)</f>
        <v>#VALUE!</v>
      </c>
      <c r="H45" t="e">
        <f>HEX2DEC(G45)</f>
        <v>#VALUE!</v>
      </c>
      <c r="J45" t="str">
        <f>IF(P45&lt;&gt;"",P45*136+$B$2,IF(Q45&lt;&gt;"",Q45*136+$B$2,IF(S45&lt;&gt;"",S45*80+$B$4,"")))</f>
        <v/>
      </c>
      <c r="K45" t="str">
        <f>IF(I45&lt;&gt;"",I45,J45)</f>
        <v/>
      </c>
    </row>
    <row r="46" spans="1:20" hidden="1" x14ac:dyDescent="0.25">
      <c r="A46">
        <v>54</v>
      </c>
      <c r="B46" s="6" t="s">
        <v>9</v>
      </c>
      <c r="C46">
        <v>7</v>
      </c>
      <c r="E46" s="1" t="str">
        <f>IF(K46&lt;&gt;"",FLOOR((K46-MIN(K:K))/2,1),"")</f>
        <v/>
      </c>
      <c r="F46" s="1" t="e">
        <f>IF(MOD(K46,2)=1,8+L46,L46)</f>
        <v>#VALUE!</v>
      </c>
      <c r="G46" t="e">
        <f>DEC2HEX(B$1*HEX2DEC(1000000) +F46*HEX2DEC(10000) +E46)</f>
        <v>#VALUE!</v>
      </c>
      <c r="H46" t="e">
        <f>HEX2DEC(G46)</f>
        <v>#VALUE!</v>
      </c>
      <c r="J46" t="str">
        <f>IF(P46&lt;&gt;"",P46*136+$B$2,IF(Q46&lt;&gt;"",Q46*136+$B$2,IF(S46&lt;&gt;"",S46*80+$B$4,"")))</f>
        <v/>
      </c>
      <c r="K46" t="str">
        <f>IF(I46&lt;&gt;"",I46,J46)</f>
        <v/>
      </c>
    </row>
    <row r="47" spans="1:20" hidden="1" x14ac:dyDescent="0.25">
      <c r="A47">
        <v>55</v>
      </c>
      <c r="B47" s="6" t="s">
        <v>9</v>
      </c>
      <c r="C47">
        <v>8</v>
      </c>
      <c r="E47" s="1" t="str">
        <f>IF(K47&lt;&gt;"",FLOOR((K47-MIN(K:K))/2,1),"")</f>
        <v/>
      </c>
      <c r="F47" s="1" t="e">
        <f>IF(MOD(K47,2)=1,8+L47,L47)</f>
        <v>#VALUE!</v>
      </c>
      <c r="G47" t="e">
        <f>DEC2HEX(B$1*HEX2DEC(1000000) +F47*HEX2DEC(10000) +E47)</f>
        <v>#VALUE!</v>
      </c>
      <c r="H47" t="e">
        <f>HEX2DEC(G47)</f>
        <v>#VALUE!</v>
      </c>
      <c r="J47" t="str">
        <f>IF(P47&lt;&gt;"",P47*136+$B$2,IF(Q47&lt;&gt;"",Q47*136+$B$2,IF(S47&lt;&gt;"",S47*80+$B$4,"")))</f>
        <v/>
      </c>
      <c r="K47" t="str">
        <f>IF(I47&lt;&gt;"",I47,J47)</f>
        <v/>
      </c>
    </row>
    <row r="48" spans="1:20" x14ac:dyDescent="0.25">
      <c r="A48">
        <v>56</v>
      </c>
      <c r="B48" s="6" t="s">
        <v>9</v>
      </c>
      <c r="C48">
        <v>9</v>
      </c>
      <c r="D48" s="1" t="s">
        <v>75</v>
      </c>
      <c r="E48" s="1">
        <f>IF(K48&lt;&gt;"",FLOOR((K48-MIN(K:K))/2,1),"")</f>
        <v>3535</v>
      </c>
      <c r="F48" s="1">
        <f>IF(MOD(K48-$B$5,2)=1,8+L48,L48)</f>
        <v>8</v>
      </c>
      <c r="G48" t="str">
        <f>DEC2HEX(B$1*HEX2DEC(1000000) +F48*HEX2DEC(10000) +E48)</f>
        <v>1080DCF</v>
      </c>
      <c r="H48">
        <f>HEX2DEC(G48)</f>
        <v>17305039</v>
      </c>
      <c r="J48">
        <f>IF(P48&lt;&gt;"",P48*136+$B$2,IF(Q48&lt;&gt;"",Q48*136+$B$2,IF(S48&lt;&gt;"",S48*80+$B$4,"")))</f>
        <v>525031</v>
      </c>
      <c r="K48">
        <f>IF(I48&lt;&gt;"",I48,J48)</f>
        <v>525031</v>
      </c>
      <c r="R48" t="s">
        <v>38</v>
      </c>
      <c r="S48">
        <v>8</v>
      </c>
      <c r="T48" t="str">
        <f t="shared" ref="T48:T50" si="4">IF(R48="*",D48&amp;" : INT := "&amp;(S48+1)&amp;";")</f>
        <v>SpA01 : INT := 9;</v>
      </c>
    </row>
    <row r="49" spans="1:20" x14ac:dyDescent="0.25">
      <c r="A49">
        <v>57</v>
      </c>
      <c r="B49" s="6" t="s">
        <v>9</v>
      </c>
      <c r="C49">
        <v>10</v>
      </c>
      <c r="D49" s="1" t="s">
        <v>76</v>
      </c>
      <c r="E49" s="1">
        <f>IF(K49&lt;&gt;"",FLOOR((K49-MIN(K:K))/2,1),"")</f>
        <v>3575</v>
      </c>
      <c r="F49" s="1">
        <f>IF(MOD(K49-$B$5,2)=1,8+L49,L49)</f>
        <v>8</v>
      </c>
      <c r="G49" t="str">
        <f>DEC2HEX(B$1*HEX2DEC(1000000) +F49*HEX2DEC(10000) +E49)</f>
        <v>1080DF7</v>
      </c>
      <c r="H49">
        <f>HEX2DEC(G49)</f>
        <v>17305079</v>
      </c>
      <c r="J49">
        <f>IF(P49&lt;&gt;"",P49*136+$B$2,IF(Q49&lt;&gt;"",Q49*136+$B$2,IF(S49&lt;&gt;"",S49*80+$B$4,"")))</f>
        <v>525111</v>
      </c>
      <c r="K49">
        <f>IF(I49&lt;&gt;"",I49,J49)</f>
        <v>525111</v>
      </c>
      <c r="R49" t="s">
        <v>38</v>
      </c>
      <c r="S49">
        <v>9</v>
      </c>
      <c r="T49" t="str">
        <f t="shared" si="4"/>
        <v>SpA02 : INT := 10;</v>
      </c>
    </row>
    <row r="50" spans="1:20" x14ac:dyDescent="0.25">
      <c r="A50">
        <v>58</v>
      </c>
      <c r="B50" s="6" t="s">
        <v>9</v>
      </c>
      <c r="C50">
        <v>11</v>
      </c>
      <c r="D50" s="1" t="s">
        <v>77</v>
      </c>
      <c r="E50" s="1">
        <f>IF(K50&lt;&gt;"",FLOOR((K50-MIN(K:K))/2,1),"")</f>
        <v>3615</v>
      </c>
      <c r="F50" s="1">
        <f>IF(MOD(K50-$B$5,2)=1,8+L50,L50)</f>
        <v>8</v>
      </c>
      <c r="G50" t="str">
        <f>DEC2HEX(B$1*HEX2DEC(1000000) +F50*HEX2DEC(10000) +E50)</f>
        <v>1080E1F</v>
      </c>
      <c r="H50">
        <f>HEX2DEC(G50)</f>
        <v>17305119</v>
      </c>
      <c r="J50">
        <f>IF(P50&lt;&gt;"",P50*136+$B$2,IF(Q50&lt;&gt;"",Q50*136+$B$2,IF(S50&lt;&gt;"",S50*80+$B$4,"")))</f>
        <v>525191</v>
      </c>
      <c r="K50">
        <f>IF(I50&lt;&gt;"",I50,J50)</f>
        <v>525191</v>
      </c>
      <c r="R50" t="s">
        <v>38</v>
      </c>
      <c r="S50">
        <v>10</v>
      </c>
      <c r="T50" t="str">
        <f t="shared" si="4"/>
        <v>SpA03 : INT := 11;</v>
      </c>
    </row>
    <row r="51" spans="1:20" hidden="1" x14ac:dyDescent="0.25">
      <c r="A51">
        <v>59</v>
      </c>
      <c r="B51" s="6" t="s">
        <v>9</v>
      </c>
      <c r="C51">
        <v>12</v>
      </c>
      <c r="D51" s="1" t="s">
        <v>78</v>
      </c>
      <c r="E51" s="1">
        <f>IF(K51&lt;&gt;"",FLOOR((K51-MIN(K:K))/2,1),"")</f>
        <v>2130</v>
      </c>
      <c r="F51" s="1">
        <f>IF(MOD(K51-$B$5,2)=1,8+L51,L51)</f>
        <v>0</v>
      </c>
      <c r="G51" t="str">
        <f>DEC2HEX(B$1*HEX2DEC(1000000) +F51*HEX2DEC(10000) +E51)</f>
        <v>1000852</v>
      </c>
      <c r="H51">
        <f>HEX2DEC(G51)</f>
        <v>16779346</v>
      </c>
      <c r="J51">
        <f>IF(P51&lt;&gt;"",P51*136+$B$2,IF(Q51&lt;&gt;"",Q51*136+$B$2,IF(S51&lt;&gt;"",S51*80+$B$4,"")))</f>
        <v>522220</v>
      </c>
      <c r="K51">
        <f>IF(I51&lt;&gt;"",I51,J51)</f>
        <v>522220</v>
      </c>
      <c r="O51" t="s">
        <v>38</v>
      </c>
      <c r="Q51">
        <v>0</v>
      </c>
    </row>
    <row r="52" spans="1:20" hidden="1" x14ac:dyDescent="0.25">
      <c r="A52">
        <v>60</v>
      </c>
      <c r="B52" s="6" t="s">
        <v>9</v>
      </c>
      <c r="C52">
        <v>13</v>
      </c>
      <c r="D52" s="1" t="s">
        <v>79</v>
      </c>
      <c r="E52" s="1">
        <f>IF(K52&lt;&gt;"",FLOOR((K52-MIN(K:K))/2,1),"")</f>
        <v>2198</v>
      </c>
      <c r="F52" s="1">
        <f>IF(MOD(K52-$B$5,2)=1,8+L52,L52)</f>
        <v>0</v>
      </c>
      <c r="G52" t="str">
        <f>DEC2HEX(B$1*HEX2DEC(1000000) +F52*HEX2DEC(10000) +E52)</f>
        <v>1000896</v>
      </c>
      <c r="H52">
        <f>HEX2DEC(G52)</f>
        <v>16779414</v>
      </c>
      <c r="J52">
        <f>IF(P52&lt;&gt;"",P52*136+$B$2,IF(Q52&lt;&gt;"",Q52*136+$B$2,IF(S52&lt;&gt;"",S52*80+$B$4,"")))</f>
        <v>522356</v>
      </c>
      <c r="K52">
        <f>IF(I52&lt;&gt;"",I52,J52)</f>
        <v>522356</v>
      </c>
      <c r="O52" t="s">
        <v>38</v>
      </c>
      <c r="Q52">
        <v>1</v>
      </c>
    </row>
    <row r="53" spans="1:20" hidden="1" x14ac:dyDescent="0.25">
      <c r="A53">
        <v>61</v>
      </c>
      <c r="B53" s="6" t="s">
        <v>9</v>
      </c>
      <c r="C53">
        <v>14</v>
      </c>
      <c r="D53" s="1" t="s">
        <v>80</v>
      </c>
      <c r="E53" s="1">
        <f>IF(K53&lt;&gt;"",FLOOR((K53-MIN(K:K))/2,1),"")</f>
        <v>2266</v>
      </c>
      <c r="F53" s="1">
        <f>IF(MOD(K53-$B$5,2)=1,8+L53,L53)</f>
        <v>0</v>
      </c>
      <c r="G53" t="str">
        <f>DEC2HEX(B$1*HEX2DEC(1000000) +F53*HEX2DEC(10000) +E53)</f>
        <v>10008DA</v>
      </c>
      <c r="H53">
        <f>HEX2DEC(G53)</f>
        <v>16779482</v>
      </c>
      <c r="J53">
        <f>IF(P53&lt;&gt;"",P53*136+$B$2,IF(Q53&lt;&gt;"",Q53*136+$B$2,IF(S53&lt;&gt;"",S53*80+$B$4,"")))</f>
        <v>522492</v>
      </c>
      <c r="K53">
        <f>IF(I53&lt;&gt;"",I53,J53)</f>
        <v>522492</v>
      </c>
      <c r="O53" t="s">
        <v>38</v>
      </c>
      <c r="Q53">
        <v>2</v>
      </c>
    </row>
    <row r="54" spans="1:20" hidden="1" x14ac:dyDescent="0.25">
      <c r="A54">
        <v>62</v>
      </c>
      <c r="B54" s="6" t="s">
        <v>9</v>
      </c>
      <c r="C54">
        <v>15</v>
      </c>
      <c r="E54" s="1" t="str">
        <f>IF(K54&lt;&gt;"",FLOOR((K54-MIN(K:K))/2,1),"")</f>
        <v/>
      </c>
      <c r="F54" s="1" t="e">
        <f>IF(MOD(K54-$B$5,2)=1,8+L54,L54)</f>
        <v>#VALUE!</v>
      </c>
      <c r="G54" t="e">
        <f>DEC2HEX(B$1*HEX2DEC(1000000) +F54*HEX2DEC(10000) +E54)</f>
        <v>#VALUE!</v>
      </c>
      <c r="H54" t="e">
        <f>HEX2DEC(G54)</f>
        <v>#VALUE!</v>
      </c>
      <c r="J54" t="str">
        <f>IF(P54&lt;&gt;"",P54*136+$B$2,IF(Q54&lt;&gt;"",Q54*136+$B$2,IF(S54&lt;&gt;"",S54*80+$B$4,"")))</f>
        <v/>
      </c>
      <c r="K54" t="str">
        <f>IF(I54&lt;&gt;"",I54,J54)</f>
        <v/>
      </c>
    </row>
    <row r="55" spans="1:20" hidden="1" x14ac:dyDescent="0.25">
      <c r="A55">
        <v>63</v>
      </c>
      <c r="B55" s="6" t="s">
        <v>9</v>
      </c>
      <c r="C55">
        <v>16</v>
      </c>
      <c r="E55" s="1" t="str">
        <f>IF(K55&lt;&gt;"",FLOOR((K55-MIN(K:K))/2,1),"")</f>
        <v/>
      </c>
      <c r="F55" s="1" t="e">
        <f>IF(MOD(K55-$B$5,2)=1,8+L55,L55)</f>
        <v>#VALUE!</v>
      </c>
      <c r="G55" t="e">
        <f>DEC2HEX(B$1*HEX2DEC(1000000) +F55*HEX2DEC(10000) +E55)</f>
        <v>#VALUE!</v>
      </c>
      <c r="H55" t="e">
        <f>HEX2DEC(G55)</f>
        <v>#VALUE!</v>
      </c>
      <c r="J55" t="str">
        <f>IF(P55&lt;&gt;"",P55*136+$B$2,IF(Q55&lt;&gt;"",Q55*136+$B$2,IF(S55&lt;&gt;"",S55*80+$B$4,"")))</f>
        <v/>
      </c>
      <c r="K55" t="str">
        <f>IF(I55&lt;&gt;"",I55,J55)</f>
        <v/>
      </c>
    </row>
    <row r="56" spans="1:20" x14ac:dyDescent="0.25">
      <c r="B56" s="12" t="s">
        <v>122</v>
      </c>
      <c r="C56">
        <v>1</v>
      </c>
      <c r="D56" s="1" t="s">
        <v>123</v>
      </c>
      <c r="R56" t="s">
        <v>38</v>
      </c>
      <c r="S56">
        <v>21</v>
      </c>
      <c r="T56" t="str">
        <f>IF(R56="*",D56&amp;" : INT := "&amp;(S56+1)&amp;";")</f>
        <v>CSf1 : INT := 22;</v>
      </c>
    </row>
    <row r="57" spans="1:20" hidden="1" x14ac:dyDescent="0.25">
      <c r="B57" s="12" t="s">
        <v>122</v>
      </c>
      <c r="C57">
        <v>2</v>
      </c>
    </row>
    <row r="58" spans="1:20" hidden="1" x14ac:dyDescent="0.25">
      <c r="B58" s="12" t="s">
        <v>122</v>
      </c>
      <c r="C58">
        <v>3</v>
      </c>
    </row>
    <row r="59" spans="1:20" hidden="1" x14ac:dyDescent="0.25">
      <c r="B59" s="12" t="s">
        <v>122</v>
      </c>
      <c r="C59">
        <v>4</v>
      </c>
    </row>
    <row r="60" spans="1:20" hidden="1" x14ac:dyDescent="0.25">
      <c r="B60" s="12" t="s">
        <v>122</v>
      </c>
      <c r="C60">
        <v>5</v>
      </c>
    </row>
    <row r="61" spans="1:20" hidden="1" x14ac:dyDescent="0.25">
      <c r="B61" s="12" t="s">
        <v>122</v>
      </c>
      <c r="C61">
        <v>6</v>
      </c>
    </row>
    <row r="62" spans="1:20" hidden="1" x14ac:dyDescent="0.25">
      <c r="B62" s="12" t="s">
        <v>122</v>
      </c>
      <c r="C62">
        <v>7</v>
      </c>
    </row>
    <row r="63" spans="1:20" hidden="1" x14ac:dyDescent="0.25">
      <c r="B63" s="12" t="s">
        <v>122</v>
      </c>
      <c r="C63">
        <v>8</v>
      </c>
    </row>
    <row r="64" spans="1:20" x14ac:dyDescent="0.25">
      <c r="B64" s="12" t="s">
        <v>122</v>
      </c>
      <c r="C64">
        <v>9</v>
      </c>
      <c r="D64" s="1" t="s">
        <v>124</v>
      </c>
      <c r="R64" t="s">
        <v>38</v>
      </c>
      <c r="S64">
        <v>22</v>
      </c>
      <c r="T64" t="str">
        <f>IF(R64="*",D64&amp;" : INT := "&amp;(S64+1)&amp;";")</f>
        <v>CSp1 : INT := 23;</v>
      </c>
    </row>
    <row r="65" spans="1:17" hidden="1" x14ac:dyDescent="0.25">
      <c r="B65" s="12" t="s">
        <v>122</v>
      </c>
      <c r="C65">
        <v>10</v>
      </c>
      <c r="D65" s="1" t="s">
        <v>125</v>
      </c>
      <c r="O65" t="s">
        <v>38</v>
      </c>
      <c r="Q65">
        <v>8</v>
      </c>
    </row>
    <row r="66" spans="1:17" hidden="1" x14ac:dyDescent="0.25">
      <c r="B66" s="12" t="s">
        <v>122</v>
      </c>
      <c r="C66">
        <v>11</v>
      </c>
      <c r="D66" s="1" t="s">
        <v>126</v>
      </c>
      <c r="O66" t="s">
        <v>38</v>
      </c>
      <c r="P66">
        <v>3</v>
      </c>
    </row>
    <row r="67" spans="1:17" hidden="1" x14ac:dyDescent="0.25">
      <c r="B67" s="12" t="s">
        <v>122</v>
      </c>
      <c r="C67">
        <v>12</v>
      </c>
      <c r="D67" s="1" t="s">
        <v>127</v>
      </c>
      <c r="O67" t="s">
        <v>38</v>
      </c>
      <c r="Q67">
        <v>9</v>
      </c>
    </row>
    <row r="68" spans="1:17" hidden="1" x14ac:dyDescent="0.25">
      <c r="B68" s="12" t="s">
        <v>122</v>
      </c>
      <c r="C68">
        <v>13</v>
      </c>
    </row>
    <row r="69" spans="1:17" hidden="1" x14ac:dyDescent="0.25">
      <c r="B69" s="12" t="s">
        <v>122</v>
      </c>
      <c r="C69">
        <v>14</v>
      </c>
    </row>
    <row r="70" spans="1:17" hidden="1" x14ac:dyDescent="0.25">
      <c r="B70" s="12" t="s">
        <v>122</v>
      </c>
      <c r="C70">
        <v>15</v>
      </c>
    </row>
    <row r="71" spans="1:17" hidden="1" x14ac:dyDescent="0.25">
      <c r="B71" s="12" t="s">
        <v>122</v>
      </c>
      <c r="C71">
        <v>16</v>
      </c>
    </row>
    <row r="72" spans="1:17" hidden="1" x14ac:dyDescent="0.25">
      <c r="A72">
        <v>1</v>
      </c>
      <c r="B72" s="10" t="s">
        <v>97</v>
      </c>
      <c r="C72">
        <v>1</v>
      </c>
      <c r="D72" s="1" t="s">
        <v>98</v>
      </c>
      <c r="O72" t="s">
        <v>38</v>
      </c>
      <c r="P72">
        <v>0</v>
      </c>
    </row>
    <row r="73" spans="1:17" hidden="1" x14ac:dyDescent="0.25">
      <c r="A73">
        <v>2</v>
      </c>
      <c r="B73" s="10" t="s">
        <v>97</v>
      </c>
      <c r="C73">
        <v>2</v>
      </c>
      <c r="D73" s="1" t="s">
        <v>101</v>
      </c>
      <c r="O73" t="s">
        <v>38</v>
      </c>
      <c r="Q73">
        <v>3</v>
      </c>
    </row>
    <row r="74" spans="1:17" hidden="1" x14ac:dyDescent="0.25">
      <c r="A74">
        <v>3</v>
      </c>
      <c r="B74" s="10" t="s">
        <v>97</v>
      </c>
      <c r="C74">
        <v>3</v>
      </c>
      <c r="D74" s="1" t="s">
        <v>102</v>
      </c>
    </row>
    <row r="75" spans="1:17" hidden="1" x14ac:dyDescent="0.25">
      <c r="A75">
        <v>4</v>
      </c>
      <c r="B75" s="10" t="s">
        <v>97</v>
      </c>
      <c r="C75">
        <v>4</v>
      </c>
      <c r="D75" s="1" t="s">
        <v>103</v>
      </c>
    </row>
    <row r="76" spans="1:17" hidden="1" x14ac:dyDescent="0.25">
      <c r="A76">
        <v>5</v>
      </c>
      <c r="B76" s="10" t="s">
        <v>97</v>
      </c>
      <c r="C76">
        <v>5</v>
      </c>
      <c r="D76" s="1" t="s">
        <v>104</v>
      </c>
    </row>
    <row r="77" spans="1:17" hidden="1" x14ac:dyDescent="0.25">
      <c r="A77">
        <v>6</v>
      </c>
      <c r="B77" s="10" t="s">
        <v>97</v>
      </c>
      <c r="C77">
        <v>6</v>
      </c>
      <c r="D77" s="1" t="s">
        <v>105</v>
      </c>
    </row>
    <row r="78" spans="1:17" hidden="1" x14ac:dyDescent="0.25">
      <c r="A78">
        <v>7</v>
      </c>
      <c r="B78" s="10" t="s">
        <v>97</v>
      </c>
      <c r="C78">
        <v>7</v>
      </c>
    </row>
    <row r="79" spans="1:17" hidden="1" x14ac:dyDescent="0.25">
      <c r="A79">
        <v>8</v>
      </c>
      <c r="B79" s="10" t="s">
        <v>97</v>
      </c>
      <c r="C79">
        <v>8</v>
      </c>
    </row>
    <row r="80" spans="1:17" hidden="1" x14ac:dyDescent="0.25">
      <c r="A80">
        <v>9</v>
      </c>
      <c r="B80" s="10" t="s">
        <v>97</v>
      </c>
      <c r="C80">
        <v>9</v>
      </c>
      <c r="D80" s="1" t="s">
        <v>99</v>
      </c>
      <c r="O80" t="s">
        <v>38</v>
      </c>
      <c r="P80">
        <v>1</v>
      </c>
    </row>
    <row r="81" spans="1:20" hidden="1" x14ac:dyDescent="0.25">
      <c r="A81">
        <v>10</v>
      </c>
      <c r="B81" s="10" t="s">
        <v>97</v>
      </c>
      <c r="C81">
        <v>10</v>
      </c>
      <c r="D81" s="1" t="s">
        <v>106</v>
      </c>
      <c r="O81" t="s">
        <v>38</v>
      </c>
      <c r="Q81">
        <v>4</v>
      </c>
    </row>
    <row r="82" spans="1:20" hidden="1" x14ac:dyDescent="0.25">
      <c r="A82">
        <v>11</v>
      </c>
      <c r="B82" s="10" t="s">
        <v>97</v>
      </c>
      <c r="C82">
        <v>11</v>
      </c>
      <c r="D82" s="1" t="s">
        <v>100</v>
      </c>
      <c r="O82" t="s">
        <v>38</v>
      </c>
      <c r="P82">
        <v>2</v>
      </c>
    </row>
    <row r="83" spans="1:20" hidden="1" x14ac:dyDescent="0.25">
      <c r="A83">
        <v>12</v>
      </c>
      <c r="B83" s="10" t="s">
        <v>97</v>
      </c>
      <c r="C83">
        <v>12</v>
      </c>
      <c r="D83" s="1" t="s">
        <v>107</v>
      </c>
      <c r="O83" t="s">
        <v>38</v>
      </c>
      <c r="Q83">
        <v>5</v>
      </c>
    </row>
    <row r="84" spans="1:20" x14ac:dyDescent="0.25">
      <c r="A84">
        <v>13</v>
      </c>
      <c r="B84" s="10" t="s">
        <v>97</v>
      </c>
      <c r="C84">
        <v>13</v>
      </c>
      <c r="D84" s="1" t="s">
        <v>108</v>
      </c>
      <c r="R84" t="s">
        <v>38</v>
      </c>
      <c r="S84">
        <v>11</v>
      </c>
      <c r="T84" t="str">
        <f t="shared" ref="T84:T87" si="5">IF(R84="*",D84&amp;" : INT := "&amp;(S84+1)&amp;";")</f>
        <v>ASp01 : INT := 12;</v>
      </c>
    </row>
    <row r="85" spans="1:20" x14ac:dyDescent="0.25">
      <c r="A85">
        <v>14</v>
      </c>
      <c r="B85" s="10" t="s">
        <v>97</v>
      </c>
      <c r="C85">
        <v>14</v>
      </c>
      <c r="D85" s="1" t="s">
        <v>109</v>
      </c>
      <c r="R85" t="s">
        <v>38</v>
      </c>
      <c r="S85">
        <v>12</v>
      </c>
      <c r="T85" t="str">
        <f t="shared" si="5"/>
        <v>ASp02 : INT := 13;</v>
      </c>
    </row>
    <row r="86" spans="1:20" x14ac:dyDescent="0.25">
      <c r="A86">
        <v>15</v>
      </c>
      <c r="B86" s="10" t="s">
        <v>97</v>
      </c>
      <c r="C86">
        <v>15</v>
      </c>
      <c r="D86" s="1" t="s">
        <v>110</v>
      </c>
      <c r="R86" t="s">
        <v>38</v>
      </c>
      <c r="S86">
        <v>13</v>
      </c>
      <c r="T86" t="str">
        <f t="shared" si="5"/>
        <v>ASp03 : INT := 14;</v>
      </c>
    </row>
    <row r="87" spans="1:20" x14ac:dyDescent="0.25">
      <c r="A87">
        <v>16</v>
      </c>
      <c r="B87" s="10" t="s">
        <v>97</v>
      </c>
      <c r="C87">
        <v>16</v>
      </c>
      <c r="D87" s="1" t="s">
        <v>111</v>
      </c>
      <c r="R87" t="s">
        <v>38</v>
      </c>
      <c r="S87">
        <v>14</v>
      </c>
      <c r="T87" t="str">
        <f t="shared" si="5"/>
        <v>ASp04 : INT := 15;</v>
      </c>
    </row>
    <row r="88" spans="1:20" hidden="1" x14ac:dyDescent="0.25">
      <c r="A88">
        <v>16</v>
      </c>
      <c r="B88" s="4" t="s">
        <v>82</v>
      </c>
      <c r="C88">
        <v>1</v>
      </c>
      <c r="E88" s="1" t="str">
        <f>IF(K88&lt;&gt;"",FLOOR((K88-MIN(K:K))/2,1),"")</f>
        <v/>
      </c>
      <c r="F88" s="1" t="e">
        <f>IF(MOD(K88-$B$5,2)=1,8+L88,L88)</f>
        <v>#VALUE!</v>
      </c>
      <c r="G88" t="e">
        <f>DEC2HEX(B$1*HEX2DEC(1000000) +F88*HEX2DEC(10000) +E88)</f>
        <v>#VALUE!</v>
      </c>
      <c r="H88" t="e">
        <f>HEX2DEC(G88)</f>
        <v>#VALUE!</v>
      </c>
      <c r="J88" t="str">
        <f>IF(P88&lt;&gt;"",P88*136+$B$2,IF(Q88&lt;&gt;"",Q88*136+$B$2,IF(S88&lt;&gt;"",S88*80+$B$4,"")))</f>
        <v/>
      </c>
      <c r="K88" t="str">
        <f>IF(I88&lt;&gt;"",I88,J88)</f>
        <v/>
      </c>
    </row>
    <row r="89" spans="1:20" hidden="1" x14ac:dyDescent="0.25">
      <c r="A89">
        <v>17</v>
      </c>
      <c r="B89" s="4" t="s">
        <v>82</v>
      </c>
      <c r="C89">
        <v>2</v>
      </c>
      <c r="E89" s="1" t="str">
        <f>IF(K89&lt;&gt;"",FLOOR((K89-MIN(K:K))/2,1),"")</f>
        <v/>
      </c>
      <c r="F89" s="1" t="e">
        <f>IF(MOD(K89-$B$5,2)=1,8+L89,L89)</f>
        <v>#VALUE!</v>
      </c>
      <c r="G89" t="e">
        <f>DEC2HEX(B$1*HEX2DEC(1000000) +F89*HEX2DEC(10000) +E89)</f>
        <v>#VALUE!</v>
      </c>
      <c r="H89" t="e">
        <f>HEX2DEC(G89)</f>
        <v>#VALUE!</v>
      </c>
      <c r="J89" t="str">
        <f>IF(P89&lt;&gt;"",P89*136+$B$2,IF(Q89&lt;&gt;"",Q89*136+$B$2,IF(S89&lt;&gt;"",S89*80+$B$4,"")))</f>
        <v/>
      </c>
      <c r="K89" t="str">
        <f>IF(I89&lt;&gt;"",I89,J89)</f>
        <v/>
      </c>
    </row>
    <row r="90" spans="1:20" hidden="1" x14ac:dyDescent="0.25">
      <c r="A90">
        <v>18</v>
      </c>
      <c r="B90" s="4" t="s">
        <v>82</v>
      </c>
      <c r="C90">
        <v>3</v>
      </c>
      <c r="E90" s="1" t="str">
        <f>IF(K90&lt;&gt;"",FLOOR((K90-MIN(K:K))/2,1),"")</f>
        <v/>
      </c>
      <c r="F90" s="1" t="e">
        <f>IF(MOD(K90-$B$5,2)=1,8+L90,L90)</f>
        <v>#VALUE!</v>
      </c>
      <c r="G90" t="e">
        <f>DEC2HEX(B$1*HEX2DEC(1000000) +F90*HEX2DEC(10000) +E90)</f>
        <v>#VALUE!</v>
      </c>
      <c r="H90" t="e">
        <f>HEX2DEC(G90)</f>
        <v>#VALUE!</v>
      </c>
      <c r="J90" t="str">
        <f>IF(P90&lt;&gt;"",P90*136+$B$2,IF(Q90&lt;&gt;"",Q90*136+$B$2,IF(S90&lt;&gt;"",S90*80+$B$4,"")))</f>
        <v/>
      </c>
      <c r="K90" t="str">
        <f>IF(I90&lt;&gt;"",I90,J90)</f>
        <v/>
      </c>
    </row>
    <row r="91" spans="1:20" hidden="1" x14ac:dyDescent="0.25">
      <c r="A91">
        <v>19</v>
      </c>
      <c r="B91" s="4" t="s">
        <v>82</v>
      </c>
      <c r="C91">
        <v>4</v>
      </c>
      <c r="E91" s="1" t="str">
        <f>IF(K91&lt;&gt;"",FLOOR((K91-MIN(K:K))/2,1),"")</f>
        <v/>
      </c>
      <c r="F91" s="1" t="e">
        <f>IF(MOD(K91-$B$5,2)=1,8+L91,L91)</f>
        <v>#VALUE!</v>
      </c>
      <c r="G91" t="e">
        <f>DEC2HEX(B$1*HEX2DEC(1000000) +F91*HEX2DEC(10000) +E91)</f>
        <v>#VALUE!</v>
      </c>
      <c r="H91" t="e">
        <f>HEX2DEC(G91)</f>
        <v>#VALUE!</v>
      </c>
      <c r="J91" t="str">
        <f>IF(P91&lt;&gt;"",P91*136+$B$2,IF(Q91&lt;&gt;"",Q91*136+$B$2,IF(S91&lt;&gt;"",S91*80+$B$4,"")))</f>
        <v/>
      </c>
      <c r="K91" t="str">
        <f>IF(I91&lt;&gt;"",I91,J91)</f>
        <v/>
      </c>
    </row>
    <row r="92" spans="1:20" hidden="1" x14ac:dyDescent="0.25">
      <c r="A92">
        <v>20</v>
      </c>
      <c r="B92" s="4" t="s">
        <v>82</v>
      </c>
      <c r="C92">
        <v>5</v>
      </c>
      <c r="E92" s="1" t="str">
        <f>IF(K92&lt;&gt;"",FLOOR((K92-MIN(K:K))/2,1),"")</f>
        <v/>
      </c>
      <c r="F92" s="1" t="e">
        <f>IF(MOD(K92-$B$5,2)=1,8+L92,L92)</f>
        <v>#VALUE!</v>
      </c>
      <c r="G92" t="e">
        <f>DEC2HEX(B$1*HEX2DEC(1000000) +F92*HEX2DEC(10000) +E92)</f>
        <v>#VALUE!</v>
      </c>
      <c r="H92" t="e">
        <f>HEX2DEC(G92)</f>
        <v>#VALUE!</v>
      </c>
      <c r="J92" t="str">
        <f>IF(P92&lt;&gt;"",P92*136+$B$2,IF(Q92&lt;&gt;"",Q92*136+$B$2,IF(S92&lt;&gt;"",S92*80+$B$4,"")))</f>
        <v/>
      </c>
      <c r="K92" t="str">
        <f>IF(I92&lt;&gt;"",I92,J92)</f>
        <v/>
      </c>
    </row>
    <row r="93" spans="1:20" hidden="1" x14ac:dyDescent="0.25">
      <c r="A93">
        <v>21</v>
      </c>
      <c r="B93" s="4" t="s">
        <v>82</v>
      </c>
      <c r="C93">
        <v>6</v>
      </c>
      <c r="E93" s="1" t="str">
        <f>IF(K93&lt;&gt;"",FLOOR((K93-MIN(K:K))/2,1),"")</f>
        <v/>
      </c>
      <c r="F93" s="1" t="e">
        <f>IF(MOD(K93-$B$5,2)=1,8+L93,L93)</f>
        <v>#VALUE!</v>
      </c>
      <c r="G93" t="e">
        <f>DEC2HEX(B$1*HEX2DEC(1000000) +F93*HEX2DEC(10000) +E93)</f>
        <v>#VALUE!</v>
      </c>
      <c r="H93" t="e">
        <f>HEX2DEC(G93)</f>
        <v>#VALUE!</v>
      </c>
      <c r="J93" t="str">
        <f>IF(P93&lt;&gt;"",P93*136+$B$2,IF(Q93&lt;&gt;"",Q93*136+$B$2,IF(S93&lt;&gt;"",S93*80+$B$4,"")))</f>
        <v/>
      </c>
      <c r="K93" t="str">
        <f>IF(I93&lt;&gt;"",I93,J93)</f>
        <v/>
      </c>
    </row>
    <row r="94" spans="1:20" hidden="1" x14ac:dyDescent="0.25">
      <c r="A94">
        <v>22</v>
      </c>
      <c r="B94" s="4" t="s">
        <v>82</v>
      </c>
      <c r="C94">
        <v>7</v>
      </c>
      <c r="E94" s="1" t="str">
        <f>IF(K94&lt;&gt;"",FLOOR((K94-MIN(K:K))/2,1),"")</f>
        <v/>
      </c>
      <c r="F94" s="1" t="e">
        <f>IF(MOD(K94-$B$5,2)=1,8+L94,L94)</f>
        <v>#VALUE!</v>
      </c>
      <c r="G94" t="e">
        <f>DEC2HEX(B$1*HEX2DEC(1000000) +F94*HEX2DEC(10000) +E94)</f>
        <v>#VALUE!</v>
      </c>
      <c r="H94" t="e">
        <f>HEX2DEC(G94)</f>
        <v>#VALUE!</v>
      </c>
      <c r="J94" t="str">
        <f>IF(P94&lt;&gt;"",P94*136+$B$2,IF(Q94&lt;&gt;"",Q94*136+$B$2,IF(S94&lt;&gt;"",S94*80+$B$4,"")))</f>
        <v/>
      </c>
      <c r="K94" t="str">
        <f>IF(I94&lt;&gt;"",I94,J94)</f>
        <v/>
      </c>
    </row>
    <row r="95" spans="1:20" hidden="1" x14ac:dyDescent="0.25">
      <c r="A95">
        <v>23</v>
      </c>
      <c r="B95" s="4" t="s">
        <v>82</v>
      </c>
      <c r="C95">
        <v>8</v>
      </c>
      <c r="E95" s="1" t="str">
        <f>IF(K95&lt;&gt;"",FLOOR((K95-MIN(K:K))/2,1),"")</f>
        <v/>
      </c>
      <c r="F95" s="1" t="e">
        <f>IF(MOD(K95-$B$5,2)=1,8+L95,L95)</f>
        <v>#VALUE!</v>
      </c>
      <c r="G95" t="e">
        <f>DEC2HEX(B$1*HEX2DEC(1000000) +F95*HEX2DEC(10000) +E95)</f>
        <v>#VALUE!</v>
      </c>
      <c r="H95" t="e">
        <f>HEX2DEC(G95)</f>
        <v>#VALUE!</v>
      </c>
      <c r="J95" t="str">
        <f>IF(P95&lt;&gt;"",P95*136+$B$2,IF(Q95&lt;&gt;"",Q95*136+$B$2,IF(S95&lt;&gt;"",S95*80+$B$4,"")))</f>
        <v/>
      </c>
      <c r="K95" t="str">
        <f>IF(I95&lt;&gt;"",I95,J95)</f>
        <v/>
      </c>
    </row>
    <row r="96" spans="1:20" hidden="1" x14ac:dyDescent="0.25">
      <c r="A96">
        <v>24</v>
      </c>
      <c r="B96" s="4" t="s">
        <v>82</v>
      </c>
      <c r="C96">
        <v>9</v>
      </c>
      <c r="D96" s="1" t="s">
        <v>83</v>
      </c>
      <c r="E96" s="1">
        <f>IF(K96&lt;&gt;"",FLOOR((K96-MIN(K:K))/2,1),"")</f>
        <v>2116</v>
      </c>
      <c r="F96" s="1">
        <f>IF(MOD(K96-$B$5,2)=1,8+L96,L96)</f>
        <v>4</v>
      </c>
      <c r="G96" t="str">
        <f>DEC2HEX(B$1*HEX2DEC(1000000) +F96*HEX2DEC(10000) +E96)</f>
        <v>1040844</v>
      </c>
      <c r="H96">
        <f>HEX2DEC(G96)</f>
        <v>17041476</v>
      </c>
      <c r="I96">
        <v>522192</v>
      </c>
      <c r="J96" t="str">
        <f>IF(P96&lt;&gt;"",P96*136+$B$2,IF(Q96&lt;&gt;"",Q96*136+$B$2,IF(S96&lt;&gt;"",S96*80+$B$4,"")))</f>
        <v/>
      </c>
      <c r="K96">
        <f>IF(I96&lt;&gt;"",I96,J96)</f>
        <v>522192</v>
      </c>
      <c r="L96">
        <v>4</v>
      </c>
    </row>
    <row r="97" spans="1:20" x14ac:dyDescent="0.25">
      <c r="A97">
        <v>25</v>
      </c>
      <c r="B97" s="4" t="s">
        <v>82</v>
      </c>
      <c r="C97">
        <v>10</v>
      </c>
      <c r="D97" s="1" t="s">
        <v>85</v>
      </c>
      <c r="E97" s="1">
        <f>IF(K97&lt;&gt;"",FLOOR((K97-MIN(K:K))/2,1),"")</f>
        <v>2116</v>
      </c>
      <c r="F97" s="1">
        <f>IF(MOD(K97-$B$5,2)=1,8+L97,L97)</f>
        <v>5</v>
      </c>
      <c r="G97" t="str">
        <f>DEC2HEX(B$1*HEX2DEC(1000000) +F97*HEX2DEC(10000) +E97)</f>
        <v>1050844</v>
      </c>
      <c r="H97">
        <f>HEX2DEC(G97)</f>
        <v>17107012</v>
      </c>
      <c r="I97">
        <v>522192</v>
      </c>
      <c r="J97">
        <f>IF(P97&lt;&gt;"",P97*136+$B$2,IF(Q97&lt;&gt;"",Q97*136+$B$2,IF(S97&lt;&gt;"",S97*80+$B$4,"")))</f>
        <v>525911</v>
      </c>
      <c r="K97">
        <f>IF(I97&lt;&gt;"",I97,J97)</f>
        <v>522192</v>
      </c>
      <c r="L97">
        <v>5</v>
      </c>
      <c r="R97" t="s">
        <v>38</v>
      </c>
      <c r="S97">
        <v>19</v>
      </c>
      <c r="T97" t="str">
        <f t="shared" ref="T97:T98" si="6">IF(R97="*",D97&amp;" : INT := "&amp;(S97+1)&amp;";")</f>
        <v>H1 : INT := 20;</v>
      </c>
    </row>
    <row r="98" spans="1:20" x14ac:dyDescent="0.25">
      <c r="A98">
        <v>26</v>
      </c>
      <c r="B98" s="4" t="s">
        <v>82</v>
      </c>
      <c r="C98">
        <v>11</v>
      </c>
      <c r="D98" s="1" t="s">
        <v>84</v>
      </c>
      <c r="E98" s="1">
        <f>IF(K98&lt;&gt;"",FLOOR((K98-MIN(K:K))/2,1),"")</f>
        <v>2116</v>
      </c>
      <c r="F98" s="1">
        <f>IF(MOD(K98-$B$5,2)=1,8+L98,L98)</f>
        <v>6</v>
      </c>
      <c r="G98" t="str">
        <f>DEC2HEX(B$1*HEX2DEC(1000000) +F98*HEX2DEC(10000) +E98)</f>
        <v>1060844</v>
      </c>
      <c r="H98">
        <f>HEX2DEC(G98)</f>
        <v>17172548</v>
      </c>
      <c r="I98">
        <v>522192</v>
      </c>
      <c r="J98">
        <f>IF(P98&lt;&gt;"",P98*136+$B$2,IF(Q98&lt;&gt;"",Q98*136+$B$2,IF(S98&lt;&gt;"",S98*80+$B$4,"")))</f>
        <v>525991</v>
      </c>
      <c r="K98">
        <f>IF(I98&lt;&gt;"",I98,J98)</f>
        <v>522192</v>
      </c>
      <c r="L98">
        <v>6</v>
      </c>
      <c r="R98" t="s">
        <v>38</v>
      </c>
      <c r="S98">
        <v>20</v>
      </c>
      <c r="T98" t="str">
        <f t="shared" si="6"/>
        <v>H2 : INT := 21;</v>
      </c>
    </row>
    <row r="99" spans="1:20" hidden="1" x14ac:dyDescent="0.25">
      <c r="A99">
        <v>27</v>
      </c>
      <c r="B99" s="4" t="s">
        <v>82</v>
      </c>
      <c r="C99">
        <v>12</v>
      </c>
      <c r="E99" s="1">
        <f>IF(K99&lt;&gt;"",FLOOR((K99-MIN(K:K))/2,1),"")</f>
        <v>2116</v>
      </c>
      <c r="F99" s="1">
        <f>IF(MOD(K99-$B$5,2)=1,8+L99,L99)</f>
        <v>7</v>
      </c>
      <c r="G99" t="str">
        <f>DEC2HEX(B$1*HEX2DEC(1000000) +F99*HEX2DEC(10000) +E99)</f>
        <v>1070844</v>
      </c>
      <c r="H99">
        <f>HEX2DEC(G99)</f>
        <v>17238084</v>
      </c>
      <c r="I99">
        <v>522192</v>
      </c>
      <c r="J99" t="str">
        <f>IF(P99&lt;&gt;"",P99*136+$B$2,IF(Q99&lt;&gt;"",Q99*136+$B$2,IF(S99&lt;&gt;"",S99*80+$B$4,"")))</f>
        <v/>
      </c>
      <c r="K99">
        <f>IF(I99&lt;&gt;"",I99,J99)</f>
        <v>522192</v>
      </c>
      <c r="L99">
        <v>7</v>
      </c>
    </row>
    <row r="100" spans="1:20" hidden="1" x14ac:dyDescent="0.25">
      <c r="A100">
        <v>28</v>
      </c>
      <c r="B100" s="4" t="s">
        <v>82</v>
      </c>
      <c r="C100">
        <v>13</v>
      </c>
      <c r="E100" s="1">
        <f>IF(K100&lt;&gt;"",FLOOR((K100-MIN(K:K))/2,1),"")</f>
        <v>2116</v>
      </c>
      <c r="F100" s="1">
        <f>IF(MOD(K100-$B$5,2)=1,8+L100,L100)</f>
        <v>8</v>
      </c>
      <c r="G100" t="str">
        <f>DEC2HEX(B$1*HEX2DEC(1000000) +F100*HEX2DEC(10000) +E100)</f>
        <v>1080844</v>
      </c>
      <c r="H100">
        <f>HEX2DEC(G100)</f>
        <v>17303620</v>
      </c>
      <c r="I100">
        <v>522193</v>
      </c>
      <c r="J100" t="str">
        <f>IF(P100&lt;&gt;"",P100*136+$B$2,IF(Q100&lt;&gt;"",Q100*136+$B$2,IF(S100&lt;&gt;"",S100*80+$B$4,"")))</f>
        <v/>
      </c>
      <c r="K100">
        <f>IF(I100&lt;&gt;"",I100,J100)</f>
        <v>522193</v>
      </c>
      <c r="L100">
        <v>0</v>
      </c>
    </row>
    <row r="101" spans="1:20" hidden="1" x14ac:dyDescent="0.25">
      <c r="A101">
        <v>29</v>
      </c>
      <c r="B101" s="4" t="s">
        <v>82</v>
      </c>
      <c r="C101">
        <v>14</v>
      </c>
      <c r="E101" s="1">
        <f>IF(K101&lt;&gt;"",FLOOR((K101-MIN(K:K))/2,1),"")</f>
        <v>2116</v>
      </c>
      <c r="F101" s="1">
        <f>IF(MOD(K101-$B$5,2)=1,8+L101,L101)</f>
        <v>9</v>
      </c>
      <c r="G101" t="str">
        <f>DEC2HEX(B$1*HEX2DEC(1000000) +F101*HEX2DEC(10000) +E101)</f>
        <v>1090844</v>
      </c>
      <c r="H101">
        <f>HEX2DEC(G101)</f>
        <v>17369156</v>
      </c>
      <c r="I101">
        <v>522193</v>
      </c>
      <c r="J101" t="str">
        <f>IF(P101&lt;&gt;"",P101*136+$B$2,IF(Q101&lt;&gt;"",Q101*136+$B$2,IF(S101&lt;&gt;"",S101*80+$B$4,"")))</f>
        <v/>
      </c>
      <c r="K101">
        <f>IF(I101&lt;&gt;"",I101,J101)</f>
        <v>522193</v>
      </c>
      <c r="L101">
        <v>1</v>
      </c>
    </row>
    <row r="102" spans="1:20" hidden="1" x14ac:dyDescent="0.25">
      <c r="A102">
        <v>30</v>
      </c>
      <c r="B102" s="4" t="s">
        <v>82</v>
      </c>
      <c r="C102">
        <v>15</v>
      </c>
      <c r="E102" s="1" t="str">
        <f>IF(K102&lt;&gt;"",FLOOR((K102-MIN(K:K))/2,1),"")</f>
        <v/>
      </c>
      <c r="F102" s="1" t="e">
        <f>IF(MOD(K102,2)=1,8+L102,L102)</f>
        <v>#VALUE!</v>
      </c>
      <c r="G102" t="e">
        <f>DEC2HEX(B$1*HEX2DEC(1000000) +F102*HEX2DEC(10000) +E102)</f>
        <v>#VALUE!</v>
      </c>
      <c r="H102" t="e">
        <f>HEX2DEC(G102)</f>
        <v>#VALUE!</v>
      </c>
      <c r="J102" t="str">
        <f>IF(P102&lt;&gt;"",P102*136+$B$2,IF(Q102&lt;&gt;"",Q102*136+$B$2,IF(S102&lt;&gt;"",S102*80+$B$4,"")))</f>
        <v/>
      </c>
      <c r="K102" t="str">
        <f>IF(I102&lt;&gt;"",I102,J102)</f>
        <v/>
      </c>
    </row>
    <row r="103" spans="1:20" hidden="1" x14ac:dyDescent="0.25">
      <c r="A103">
        <v>31</v>
      </c>
      <c r="B103" s="4" t="s">
        <v>82</v>
      </c>
      <c r="C103">
        <v>16</v>
      </c>
      <c r="E103" s="1" t="str">
        <f>IF(K103&lt;&gt;"",FLOOR((K103-MIN(K:K))/2,1),"")</f>
        <v/>
      </c>
      <c r="F103" s="1" t="e">
        <f>IF(MOD(K103-$B$5,2)=1,8+L103,L103)</f>
        <v>#VALUE!</v>
      </c>
      <c r="G103" t="e">
        <f>DEC2HEX(B$1*HEX2DEC(1000000) +F103*HEX2DEC(10000) +E103)</f>
        <v>#VALUE!</v>
      </c>
      <c r="H103" t="e">
        <f>HEX2DEC(G103)</f>
        <v>#VALUE!</v>
      </c>
      <c r="J103" t="str">
        <f>IF(P103&lt;&gt;"",P103*136+$B$2,IF(Q103&lt;&gt;"",Q103*136+$B$2,IF(S103&lt;&gt;"",S103*80+$B$4,"")))</f>
        <v/>
      </c>
      <c r="K103" t="str">
        <f>IF(I103&lt;&gt;"",I103,J103)</f>
        <v/>
      </c>
    </row>
    <row r="104" spans="1:20" hidden="1" x14ac:dyDescent="0.25">
      <c r="A104">
        <v>133</v>
      </c>
      <c r="B104" s="3" t="s">
        <v>81</v>
      </c>
      <c r="C104">
        <v>1</v>
      </c>
      <c r="D104" s="1" t="s">
        <v>53</v>
      </c>
      <c r="E104" s="1">
        <f>IF(K104&lt;&gt;"",FLOOR((K104-MIN(K:K))/2,1),"")</f>
        <v>2050</v>
      </c>
      <c r="F104" s="1">
        <f>IF(MOD(K104-$B$5,2)=1,8+L104,L104)</f>
        <v>7</v>
      </c>
      <c r="G104" t="str">
        <f>DEC2HEX(B$1*HEX2DEC(1000000) +F104*HEX2DEC(10000) +E104)</f>
        <v>1070802</v>
      </c>
      <c r="H104">
        <f>HEX2DEC(G104)</f>
        <v>17238018</v>
      </c>
      <c r="I104">
        <v>522060</v>
      </c>
      <c r="J104" t="str">
        <f>IF(P104&lt;&gt;"",P104*136+$B$2,IF(Q104&lt;&gt;"",Q104*136+$B$2,IF(S104&lt;&gt;"",S104*80+$B$4,"")))</f>
        <v/>
      </c>
      <c r="K104">
        <f>IF(I104&lt;&gt;"",I104,J104)</f>
        <v>522060</v>
      </c>
      <c r="L104">
        <v>7</v>
      </c>
    </row>
    <row r="105" spans="1:20" hidden="1" x14ac:dyDescent="0.25">
      <c r="A105">
        <v>134</v>
      </c>
      <c r="B105" s="3" t="s">
        <v>81</v>
      </c>
      <c r="C105">
        <v>2</v>
      </c>
      <c r="D105" s="1" t="s">
        <v>54</v>
      </c>
      <c r="E105" s="1">
        <f>IF(K105&lt;&gt;"",FLOOR((K105-MIN(K:K))/2,1),"")</f>
        <v>2050</v>
      </c>
      <c r="F105" s="1">
        <f>IF(MOD(K105-$B$5,2)=1,8+L105,L105)</f>
        <v>8</v>
      </c>
      <c r="G105" t="str">
        <f>DEC2HEX(B$1*HEX2DEC(1000000) +F105*HEX2DEC(10000) +E105)</f>
        <v>1080802</v>
      </c>
      <c r="H105">
        <f>HEX2DEC(G105)</f>
        <v>17303554</v>
      </c>
      <c r="I105">
        <v>522061</v>
      </c>
      <c r="J105" t="str">
        <f>IF(P105&lt;&gt;"",P105*136+$B$2,IF(Q105&lt;&gt;"",Q105*136+$B$2,IF(S105&lt;&gt;"",S105*80+$B$4,"")))</f>
        <v/>
      </c>
      <c r="K105">
        <f>IF(I105&lt;&gt;"",I105,J105)</f>
        <v>522061</v>
      </c>
      <c r="L105">
        <v>0</v>
      </c>
    </row>
    <row r="106" spans="1:20" hidden="1" x14ac:dyDescent="0.25">
      <c r="A106">
        <v>129</v>
      </c>
      <c r="B106" s="3" t="s">
        <v>81</v>
      </c>
      <c r="C106">
        <v>3</v>
      </c>
      <c r="D106" s="1" t="s">
        <v>48</v>
      </c>
      <c r="E106" s="1">
        <f>IF(K106&lt;&gt;"",FLOOR((K106-MIN(K:K))/2,1),"")</f>
        <v>2050</v>
      </c>
      <c r="F106" s="1">
        <f>IF(MOD(K106-$B$5,2)=1,8+L106,L106)</f>
        <v>3</v>
      </c>
      <c r="G106" t="str">
        <f>DEC2HEX(B$1*HEX2DEC(1000000) +F106*HEX2DEC(10000) +E106)</f>
        <v>1030802</v>
      </c>
      <c r="H106">
        <f>HEX2DEC(G106)</f>
        <v>16975874</v>
      </c>
      <c r="I106">
        <v>522060</v>
      </c>
      <c r="J106" t="str">
        <f>IF(P106&lt;&gt;"",P106*136+$B$2,IF(Q106&lt;&gt;"",Q106*136+$B$2,IF(S106&lt;&gt;"",S106*80+$B$4,"")))</f>
        <v/>
      </c>
      <c r="K106">
        <f>IF(I106&lt;&gt;"",I106,J106)</f>
        <v>522060</v>
      </c>
      <c r="L106">
        <v>3</v>
      </c>
    </row>
    <row r="107" spans="1:20" hidden="1" x14ac:dyDescent="0.25">
      <c r="A107">
        <v>130</v>
      </c>
      <c r="B107" s="3" t="s">
        <v>81</v>
      </c>
      <c r="C107">
        <v>4</v>
      </c>
      <c r="D107" s="1" t="s">
        <v>49</v>
      </c>
      <c r="E107" s="1">
        <f>IF(K107&lt;&gt;"",FLOOR((K107-MIN(K:K))/2,1),"")</f>
        <v>2050</v>
      </c>
      <c r="F107" s="1">
        <f>IF(MOD(K107-$B$5,2)=1,8+L107,L107)</f>
        <v>4</v>
      </c>
      <c r="G107" t="str">
        <f>DEC2HEX(B$1*HEX2DEC(1000000) +F107*HEX2DEC(10000) +E107)</f>
        <v>1040802</v>
      </c>
      <c r="H107">
        <f>HEX2DEC(G107)</f>
        <v>17041410</v>
      </c>
      <c r="I107">
        <v>522060</v>
      </c>
      <c r="J107" t="str">
        <f>IF(P107&lt;&gt;"",P107*136+$B$2,IF(Q107&lt;&gt;"",Q107*136+$B$2,IF(S107&lt;&gt;"",S107*80+$B$4,"")))</f>
        <v/>
      </c>
      <c r="K107">
        <f>IF(I107&lt;&gt;"",I107,J107)</f>
        <v>522060</v>
      </c>
      <c r="L107">
        <v>4</v>
      </c>
    </row>
    <row r="108" spans="1:20" hidden="1" x14ac:dyDescent="0.25">
      <c r="A108">
        <v>140</v>
      </c>
      <c r="B108" s="8" t="s">
        <v>93</v>
      </c>
      <c r="C108">
        <v>1</v>
      </c>
      <c r="D108" s="1" t="s">
        <v>94</v>
      </c>
    </row>
    <row r="109" spans="1:20" hidden="1" x14ac:dyDescent="0.25">
      <c r="A109">
        <v>141</v>
      </c>
      <c r="B109" s="8" t="s">
        <v>93</v>
      </c>
      <c r="C109">
        <v>2</v>
      </c>
      <c r="D109" s="1" t="s">
        <v>95</v>
      </c>
    </row>
    <row r="110" spans="1:20" hidden="1" x14ac:dyDescent="0.25">
      <c r="A110">
        <v>142</v>
      </c>
      <c r="B110" s="8" t="s">
        <v>93</v>
      </c>
      <c r="C110">
        <v>3</v>
      </c>
    </row>
    <row r="111" spans="1:20" hidden="1" x14ac:dyDescent="0.25">
      <c r="A111">
        <v>143</v>
      </c>
      <c r="B111" s="8" t="s">
        <v>93</v>
      </c>
      <c r="C111">
        <v>4</v>
      </c>
    </row>
    <row r="112" spans="1:20" hidden="1" x14ac:dyDescent="0.25">
      <c r="A112">
        <v>128</v>
      </c>
      <c r="B112" s="9" t="s">
        <v>96</v>
      </c>
      <c r="C112">
        <v>1</v>
      </c>
      <c r="D112" s="1" t="s">
        <v>57</v>
      </c>
      <c r="E112" s="1">
        <f>IF(K112&lt;&gt;"",FLOOR((K112-MIN(K:K))/2,1),"")</f>
        <v>2050</v>
      </c>
      <c r="F112" s="1">
        <f>IF(MOD(K112-$B$5,2)=1,8+L112,L112)</f>
        <v>2</v>
      </c>
      <c r="G112" t="str">
        <f>DEC2HEX(B$1*HEX2DEC(1000000) +F112*HEX2DEC(10000) +E112)</f>
        <v>1020802</v>
      </c>
      <c r="H112">
        <f>HEX2DEC(G112)</f>
        <v>16910338</v>
      </c>
      <c r="I112">
        <v>522060</v>
      </c>
      <c r="J112" t="str">
        <f>IF(P112&lt;&gt;"",P112*136+$B$2,IF(Q112&lt;&gt;"",Q112*136+$B$2,IF(S112&lt;&gt;"",S112*80+$B$4,"")))</f>
        <v/>
      </c>
      <c r="K112">
        <f>IF(I112&lt;&gt;"",I112,J112)</f>
        <v>522060</v>
      </c>
      <c r="L112">
        <v>2</v>
      </c>
    </row>
    <row r="113" spans="1:12" hidden="1" x14ac:dyDescent="0.25">
      <c r="A113">
        <v>131</v>
      </c>
      <c r="B113" s="9" t="s">
        <v>96</v>
      </c>
      <c r="C113">
        <v>2</v>
      </c>
      <c r="D113" s="1" t="s">
        <v>50</v>
      </c>
      <c r="E113" s="1">
        <f>IF(K113&lt;&gt;"",FLOOR((K113-MIN(K:K))/2,1),"")</f>
        <v>2050</v>
      </c>
      <c r="F113" s="1">
        <f>IF(MOD(K113-$B$5,2)=1,8+L113,L113)</f>
        <v>5</v>
      </c>
      <c r="G113" t="str">
        <f>DEC2HEX(B$1*HEX2DEC(1000000) +F113*HEX2DEC(10000) +E113)</f>
        <v>1050802</v>
      </c>
      <c r="H113">
        <f>HEX2DEC(G113)</f>
        <v>17106946</v>
      </c>
      <c r="I113">
        <v>522060</v>
      </c>
      <c r="J113" t="str">
        <f>IF(P113&lt;&gt;"",P113*136+$B$2,IF(Q113&lt;&gt;"",Q113*136+$B$2,IF(S113&lt;&gt;"",S113*80+$B$4,"")))</f>
        <v/>
      </c>
      <c r="K113">
        <f>IF(I113&lt;&gt;"",I113,J113)</f>
        <v>522060</v>
      </c>
      <c r="L113">
        <v>5</v>
      </c>
    </row>
    <row r="114" spans="1:12" hidden="1" x14ac:dyDescent="0.25">
      <c r="A114">
        <v>132</v>
      </c>
      <c r="B114" s="9" t="s">
        <v>96</v>
      </c>
      <c r="C114">
        <v>3</v>
      </c>
      <c r="D114" s="1" t="s">
        <v>51</v>
      </c>
      <c r="E114" s="1">
        <f>IF(K114&lt;&gt;"",FLOOR((K114-MIN(K:K))/2,1),"")</f>
        <v>2050</v>
      </c>
      <c r="F114" s="1">
        <f>IF(MOD(K114-$B$5,2)=1,8+L114,L114)</f>
        <v>6</v>
      </c>
      <c r="G114" t="str">
        <f>DEC2HEX(B$1*HEX2DEC(1000000) +F114*HEX2DEC(10000) +E114)</f>
        <v>1060802</v>
      </c>
      <c r="H114">
        <f>HEX2DEC(G114)</f>
        <v>17172482</v>
      </c>
      <c r="I114">
        <v>522060</v>
      </c>
      <c r="J114" t="str">
        <f>IF(P114&lt;&gt;"",P114*136+$B$2,IF(Q114&lt;&gt;"",Q114*136+$B$2,IF(S114&lt;&gt;"",S114*80+$B$4,"")))</f>
        <v/>
      </c>
      <c r="K114">
        <f>IF(I114&lt;&gt;"",I114,J114)</f>
        <v>522060</v>
      </c>
      <c r="L114">
        <v>6</v>
      </c>
    </row>
    <row r="115" spans="1:12" hidden="1" x14ac:dyDescent="0.25">
      <c r="A115">
        <v>135</v>
      </c>
      <c r="B115" s="9" t="s">
        <v>96</v>
      </c>
      <c r="C115">
        <v>4</v>
      </c>
      <c r="D115" s="1" t="s">
        <v>58</v>
      </c>
      <c r="E115" s="1">
        <f>IF(K115&lt;&gt;"",FLOOR((K115-MIN(K:K))/2,1),"")</f>
        <v>2050</v>
      </c>
      <c r="F115" s="1">
        <f>IF(MOD(K115-$B$5,2)=1,8+L115,L115)</f>
        <v>9</v>
      </c>
      <c r="G115" t="str">
        <f>DEC2HEX(B$1*HEX2DEC(1000000) +F115*HEX2DEC(10000) +E115)</f>
        <v>1090802</v>
      </c>
      <c r="H115">
        <f>HEX2DEC(G115)</f>
        <v>17369090</v>
      </c>
      <c r="I115">
        <v>522061</v>
      </c>
      <c r="J115" t="str">
        <f>IF(P115&lt;&gt;"",P115*136+$B$2,IF(Q115&lt;&gt;"",Q115*136+$B$2,IF(S115&lt;&gt;"",S115*80+$B$4,"")))</f>
        <v/>
      </c>
      <c r="K115">
        <f>IF(I115&lt;&gt;"",I115,J115)</f>
        <v>522061</v>
      </c>
      <c r="L115">
        <v>1</v>
      </c>
    </row>
    <row r="116" spans="1:12" hidden="1" x14ac:dyDescent="0.25">
      <c r="A116">
        <v>136</v>
      </c>
      <c r="B116" s="9" t="s">
        <v>96</v>
      </c>
      <c r="C116">
        <v>5</v>
      </c>
      <c r="D116" s="1" t="s">
        <v>70</v>
      </c>
      <c r="E116" s="1">
        <f>IF(K116&lt;&gt;"",FLOOR((K116-MIN(K:K))/2,1),"")</f>
        <v>2050</v>
      </c>
      <c r="F116" s="1">
        <f>IF(MOD(K116-$B$5,2)=1,8+L116,L116)</f>
        <v>10</v>
      </c>
      <c r="G116" t="str">
        <f>DEC2HEX(B$1*HEX2DEC(1000000) +F116*HEX2DEC(10000) +E116)</f>
        <v>10A0802</v>
      </c>
      <c r="H116">
        <f>HEX2DEC(G116)</f>
        <v>17434626</v>
      </c>
      <c r="I116">
        <v>522061</v>
      </c>
      <c r="J116" t="str">
        <f>IF(P116&lt;&gt;"",P116*136+$B$2,IF(Q116&lt;&gt;"",Q116*136+$B$2,IF(S116&lt;&gt;"",S116*80+$B$4,"")))</f>
        <v/>
      </c>
      <c r="K116">
        <f>IF(I116&lt;&gt;"",I116,J116)</f>
        <v>522061</v>
      </c>
      <c r="L116">
        <v>2</v>
      </c>
    </row>
    <row r="117" spans="1:12" hidden="1" x14ac:dyDescent="0.25">
      <c r="A117">
        <v>137</v>
      </c>
      <c r="B117" s="9" t="s">
        <v>96</v>
      </c>
      <c r="C117">
        <v>6</v>
      </c>
      <c r="D117" s="1" t="s">
        <v>55</v>
      </c>
      <c r="E117" s="1">
        <f>IF(K117&lt;&gt;"",FLOOR((K117-MIN(K:K))/2,1),"")</f>
        <v>2050</v>
      </c>
      <c r="F117" s="1">
        <f>IF(MOD(K117-$B$5,2)=1,8+L117,L117)</f>
        <v>11</v>
      </c>
      <c r="G117" t="str">
        <f>DEC2HEX(B$1*HEX2DEC(1000000) +F117*HEX2DEC(10000) +E117)</f>
        <v>10B0802</v>
      </c>
      <c r="H117">
        <f>HEX2DEC(G117)</f>
        <v>17500162</v>
      </c>
      <c r="I117">
        <v>522061</v>
      </c>
      <c r="J117" t="str">
        <f>IF(P117&lt;&gt;"",P117*136+$B$2,IF(Q117&lt;&gt;"",Q117*136+$B$2,IF(S117&lt;&gt;"",S117*80+$B$4,"")))</f>
        <v/>
      </c>
      <c r="K117">
        <f>IF(I117&lt;&gt;"",I117,J117)</f>
        <v>522061</v>
      </c>
      <c r="L117">
        <v>3</v>
      </c>
    </row>
    <row r="118" spans="1:12" hidden="1" x14ac:dyDescent="0.25">
      <c r="A118">
        <v>138</v>
      </c>
      <c r="B118" s="9" t="s">
        <v>96</v>
      </c>
      <c r="C118">
        <v>7</v>
      </c>
      <c r="D118" s="1" t="s">
        <v>52</v>
      </c>
      <c r="E118" s="1">
        <f>IF(K118&lt;&gt;"",FLOOR((K118-MIN(K:K))/2,1),"")</f>
        <v>2050</v>
      </c>
      <c r="F118" s="1">
        <f>IF(MOD(K118-$B$5,2)=1,8+L118,L118)</f>
        <v>12</v>
      </c>
      <c r="G118" t="str">
        <f>DEC2HEX(B$1*HEX2DEC(1000000) +F118*HEX2DEC(10000) +E118)</f>
        <v>10C0802</v>
      </c>
      <c r="H118">
        <f>HEX2DEC(G118)</f>
        <v>17565698</v>
      </c>
      <c r="I118">
        <v>522061</v>
      </c>
      <c r="J118" t="str">
        <f>IF(P118&lt;&gt;"",P118*136+$B$2,IF(Q118&lt;&gt;"",Q118*136+$B$2,IF(S118&lt;&gt;"",S118*80+$B$4,"")))</f>
        <v/>
      </c>
      <c r="K118">
        <f>IF(I118&lt;&gt;"",I118,J118)</f>
        <v>522061</v>
      </c>
      <c r="L118">
        <v>4</v>
      </c>
    </row>
    <row r="119" spans="1:12" hidden="1" x14ac:dyDescent="0.25">
      <c r="A119">
        <v>139</v>
      </c>
      <c r="B119" s="9" t="s">
        <v>96</v>
      </c>
      <c r="C119">
        <v>8</v>
      </c>
      <c r="D119" s="1" t="s">
        <v>56</v>
      </c>
      <c r="E119" s="1">
        <f>IF(K119&lt;&gt;"",FLOOR((K119-MIN(K:K))/2,1),"")</f>
        <v>2050</v>
      </c>
      <c r="F119" s="1">
        <f>IF(MOD(K119-$B$5,2)=1,8+L119,L119)</f>
        <v>13</v>
      </c>
      <c r="G119" t="str">
        <f>DEC2HEX(B$1*HEX2DEC(1000000) +F119*HEX2DEC(10000) +E119)</f>
        <v>10D0802</v>
      </c>
      <c r="H119">
        <f>HEX2DEC(G119)</f>
        <v>17631234</v>
      </c>
      <c r="I119">
        <v>522061</v>
      </c>
      <c r="J119" t="str">
        <f>IF(P119&lt;&gt;"",P119*136+$B$2,IF(Q119&lt;&gt;"",Q119*136+$B$2,IF(S119&lt;&gt;"",S119*80+$B$4,"")))</f>
        <v/>
      </c>
      <c r="K119">
        <f>IF(I119&lt;&gt;"",I119,J119)</f>
        <v>522061</v>
      </c>
      <c r="L119">
        <v>5</v>
      </c>
    </row>
  </sheetData>
  <autoFilter ref="A7:S119" xr:uid="{844DF8E1-6C57-4DDD-997A-1B95DC682DE2}">
    <filterColumn colId="3">
      <customFilters>
        <customFilter operator="notEqual" val=" "/>
      </customFilters>
    </filterColumn>
    <filterColumn colId="17">
      <customFilters>
        <customFilter operator="notEqual" val=" "/>
      </customFilters>
    </filterColumn>
    <sortState ref="A8:S119">
      <sortCondition ref="B8:B119"/>
      <sortCondition ref="C8:C119"/>
    </sortState>
  </autoFilter>
  <sortState ref="A8:S119">
    <sortCondition ref="B8:B119"/>
    <sortCondition ref="C8:C1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Q68"/>
  <sheetViews>
    <sheetView zoomScale="85" zoomScaleNormal="85" workbookViewId="0">
      <selection activeCell="Q6" sqref="Q6:Q68"/>
    </sheetView>
  </sheetViews>
  <sheetFormatPr defaultRowHeight="15" x14ac:dyDescent="0.25"/>
  <cols>
    <col min="1" max="1" width="23.5703125" customWidth="1"/>
    <col min="2" max="2" width="10.28515625" bestFit="1" customWidth="1"/>
    <col min="3" max="3" width="16.5703125" bestFit="1" customWidth="1"/>
    <col min="4" max="4" width="11.42578125" style="1" bestFit="1" customWidth="1"/>
    <col min="5" max="6" width="11.42578125" style="1" customWidth="1"/>
    <col min="7" max="7" width="13.7109375" bestFit="1" customWidth="1"/>
    <col min="8" max="8" width="13.85546875" bestFit="1" customWidth="1"/>
    <col min="9" max="9" width="18.7109375" bestFit="1" customWidth="1"/>
    <col min="10" max="10" width="15.85546875" bestFit="1" customWidth="1"/>
    <col min="11" max="11" width="21.85546875" customWidth="1"/>
    <col min="12" max="12" width="5.42578125" bestFit="1" customWidth="1"/>
    <col min="13" max="13" width="8.42578125" bestFit="1" customWidth="1"/>
    <col min="14" max="14" width="15.140625" bestFit="1" customWidth="1"/>
    <col min="15" max="15" width="9.7109375" bestFit="1" customWidth="1"/>
    <col min="16" max="16" width="14.42578125" bestFit="1" customWidth="1"/>
  </cols>
  <sheetData>
    <row r="1" spans="1:17" x14ac:dyDescent="0.25">
      <c r="A1" t="s">
        <v>0</v>
      </c>
      <c r="B1">
        <v>2</v>
      </c>
    </row>
    <row r="2" spans="1:17" x14ac:dyDescent="0.25">
      <c r="A2" t="s">
        <v>69</v>
      </c>
      <c r="B2">
        <v>522218</v>
      </c>
    </row>
    <row r="3" spans="1:17" x14ac:dyDescent="0.25">
      <c r="A3" t="s">
        <v>62</v>
      </c>
      <c r="B3">
        <f>MIN(K:K)</f>
        <v>513417</v>
      </c>
      <c r="E3" s="1" t="s">
        <v>59</v>
      </c>
      <c r="I3" t="s">
        <v>60</v>
      </c>
    </row>
    <row r="4" spans="1:17" x14ac:dyDescent="0.25">
      <c r="A4" t="s">
        <v>112</v>
      </c>
      <c r="B4">
        <f>COUNTIF(O:O,"*")</f>
        <v>11</v>
      </c>
    </row>
    <row r="5" spans="1:17" x14ac:dyDescent="0.25">
      <c r="A5" t="s">
        <v>1</v>
      </c>
      <c r="B5" t="s">
        <v>7</v>
      </c>
      <c r="C5" t="s">
        <v>2</v>
      </c>
      <c r="D5" s="1" t="s">
        <v>10</v>
      </c>
      <c r="E5" s="1" t="s">
        <v>61</v>
      </c>
      <c r="F5" s="1" t="s">
        <v>30</v>
      </c>
      <c r="G5" t="s">
        <v>5</v>
      </c>
      <c r="H5" t="s">
        <v>6</v>
      </c>
      <c r="I5" t="s">
        <v>47</v>
      </c>
      <c r="J5" t="s">
        <v>43</v>
      </c>
      <c r="K5" t="s">
        <v>36</v>
      </c>
      <c r="L5" t="s">
        <v>30</v>
      </c>
      <c r="M5" t="s">
        <v>3</v>
      </c>
      <c r="N5" t="s">
        <v>4</v>
      </c>
      <c r="O5" t="s">
        <v>37</v>
      </c>
      <c r="P5" t="s">
        <v>63</v>
      </c>
      <c r="Q5" t="s">
        <v>155</v>
      </c>
    </row>
    <row r="6" spans="1:17" x14ac:dyDescent="0.25">
      <c r="A6">
        <v>0</v>
      </c>
      <c r="B6" s="2" t="s">
        <v>16</v>
      </c>
      <c r="C6">
        <v>1</v>
      </c>
      <c r="D6" s="1" t="s">
        <v>18</v>
      </c>
      <c r="E6" s="1">
        <f>IF(K6&lt;&gt;"",FLOOR((K6-MIN(K:K))/2,1),"")</f>
        <v>4400</v>
      </c>
      <c r="F6" s="1">
        <f>IF(MOD(K6-$B$3,2)=1,8+L6,L6)</f>
        <v>8</v>
      </c>
      <c r="G6" t="str">
        <f>DEC2HEX(B$1*HEX2DEC(1000000) +F6*HEX2DEC(10000) +E6)</f>
        <v>2081130</v>
      </c>
      <c r="H6">
        <f>HEX2DEC(G6)</f>
        <v>34083120</v>
      </c>
      <c r="J6">
        <f>IF(P6&lt;&gt;"",$B$2+P6*136,"")</f>
        <v>522218</v>
      </c>
      <c r="K6">
        <f>IF(I6&lt;&gt;"",I6,J6)</f>
        <v>522218</v>
      </c>
      <c r="O6" t="s">
        <v>38</v>
      </c>
      <c r="P6">
        <v>0</v>
      </c>
      <c r="Q6" t="str">
        <f>IF(O6="*",D6&amp;" : INT :="&amp;(P6+1)&amp;";","")</f>
        <v>Cy01 : INT :=1;</v>
      </c>
    </row>
    <row r="7" spans="1:17" x14ac:dyDescent="0.25">
      <c r="A7">
        <v>1</v>
      </c>
      <c r="B7" s="2" t="s">
        <v>16</v>
      </c>
      <c r="C7">
        <v>2</v>
      </c>
      <c r="D7" s="1" t="s">
        <v>19</v>
      </c>
      <c r="E7" s="1">
        <f>IF(K7&lt;&gt;"",FLOOR((K7-MIN(K:K))/2,1),"")</f>
        <v>4468</v>
      </c>
      <c r="F7" s="1">
        <f>IF(MOD(K7-$B$3,2)=1,8+L7,L7)</f>
        <v>8</v>
      </c>
      <c r="G7" t="str">
        <f>DEC2HEX(B$1*HEX2DEC(1000000) +F7*HEX2DEC(10000) +E7)</f>
        <v>2081174</v>
      </c>
      <c r="H7">
        <f>HEX2DEC(G7)</f>
        <v>34083188</v>
      </c>
      <c r="J7">
        <f>IF(P7&lt;&gt;"",$B$2+P7*136,"")</f>
        <v>522354</v>
      </c>
      <c r="K7">
        <f>IF(I7&lt;&gt;"",I7,J7)</f>
        <v>522354</v>
      </c>
      <c r="O7" t="s">
        <v>38</v>
      </c>
      <c r="P7">
        <v>1</v>
      </c>
      <c r="Q7" t="str">
        <f t="shared" ref="Q7:Q8" si="0">IF(O7="*",D7&amp;" : INT :="&amp;(P7+1)&amp;";","")</f>
        <v>Cy02 : INT :=2;</v>
      </c>
    </row>
    <row r="8" spans="1:17" x14ac:dyDescent="0.25">
      <c r="A8">
        <v>2</v>
      </c>
      <c r="B8" s="2" t="s">
        <v>16</v>
      </c>
      <c r="C8">
        <v>3</v>
      </c>
      <c r="D8" s="1" t="s">
        <v>20</v>
      </c>
      <c r="E8" s="1">
        <f>IF(K8&lt;&gt;"",FLOOR((K8-MIN(K:K))/2,1),"")</f>
        <v>4536</v>
      </c>
      <c r="F8" s="1">
        <f>IF(MOD(K8-$B$3,2)=1,8+L8,L8)</f>
        <v>8</v>
      </c>
      <c r="G8" t="str">
        <f>DEC2HEX(B$1*HEX2DEC(1000000) +F8*HEX2DEC(10000) +E8)</f>
        <v>20811B8</v>
      </c>
      <c r="H8">
        <f>HEX2DEC(G8)</f>
        <v>34083256</v>
      </c>
      <c r="J8">
        <f>IF(P8&lt;&gt;"",$B$2+P8*136,"")</f>
        <v>522490</v>
      </c>
      <c r="K8">
        <f>IF(I8&lt;&gt;"",I8,J8)</f>
        <v>522490</v>
      </c>
      <c r="O8" t="s">
        <v>38</v>
      </c>
      <c r="P8">
        <v>2</v>
      </c>
      <c r="Q8" t="str">
        <f t="shared" si="0"/>
        <v>Cy03 : INT :=3;</v>
      </c>
    </row>
    <row r="9" spans="1:17" hidden="1" x14ac:dyDescent="0.25">
      <c r="A9">
        <v>3</v>
      </c>
      <c r="B9" s="2" t="s">
        <v>16</v>
      </c>
      <c r="C9">
        <v>4</v>
      </c>
      <c r="E9" s="1" t="str">
        <f>IF(K9&lt;&gt;"",FLOOR((K9-MIN(K:K))/2,1),"")</f>
        <v/>
      </c>
      <c r="F9" s="1" t="e">
        <f>IF(MOD(K9-$B$3,2)=1,8+L9,L9)</f>
        <v>#VALUE!</v>
      </c>
      <c r="G9" t="e">
        <f>DEC2HEX(B$1*HEX2DEC(1000000) +F9*HEX2DEC(10000) +E9)</f>
        <v>#VALUE!</v>
      </c>
      <c r="H9" t="e">
        <f>HEX2DEC(G9)</f>
        <v>#VALUE!</v>
      </c>
      <c r="J9" t="str">
        <f>IF(P9&lt;&gt;"",$B$2+P9*136,"")</f>
        <v/>
      </c>
      <c r="K9" t="str">
        <f>IF(I9&lt;&gt;"",I9,J9)</f>
        <v/>
      </c>
      <c r="Q9" t="str">
        <f t="shared" ref="Q7:Q68" si="1">IF(O9="*",D9&amp;" : INT :="&amp;(P9+1)&amp;";","")</f>
        <v/>
      </c>
    </row>
    <row r="10" spans="1:17" hidden="1" x14ac:dyDescent="0.25">
      <c r="A10">
        <v>4</v>
      </c>
      <c r="B10" s="2" t="s">
        <v>16</v>
      </c>
      <c r="C10">
        <v>5</v>
      </c>
      <c r="E10" s="1" t="str">
        <f>IF(K10&lt;&gt;"",FLOOR((K10-MIN(K:K))/2,1),"")</f>
        <v/>
      </c>
      <c r="F10" s="1" t="e">
        <f>IF(MOD(K10-$B$3,2)=1,8+L10,L10)</f>
        <v>#VALUE!</v>
      </c>
      <c r="G10" t="e">
        <f>DEC2HEX(B$1*HEX2DEC(1000000) +F10*HEX2DEC(10000) +E10)</f>
        <v>#VALUE!</v>
      </c>
      <c r="H10" t="e">
        <f>HEX2DEC(G10)</f>
        <v>#VALUE!</v>
      </c>
      <c r="J10" t="str">
        <f>IF(P10&lt;&gt;"",$B$2+P10*136,"")</f>
        <v/>
      </c>
      <c r="K10" t="str">
        <f>IF(I10&lt;&gt;"",I10,J10)</f>
        <v/>
      </c>
      <c r="Q10" t="str">
        <f t="shared" si="1"/>
        <v/>
      </c>
    </row>
    <row r="11" spans="1:17" hidden="1" x14ac:dyDescent="0.25">
      <c r="A11">
        <v>5</v>
      </c>
      <c r="B11" s="2" t="s">
        <v>16</v>
      </c>
      <c r="C11">
        <v>6</v>
      </c>
      <c r="E11" s="1" t="str">
        <f>IF(K11&lt;&gt;"",FLOOR((K11-MIN(K:K))/2,1),"")</f>
        <v/>
      </c>
      <c r="F11" s="1" t="e">
        <f>IF(MOD(K11-$B$3,2)=1,8+L11,L11)</f>
        <v>#VALUE!</v>
      </c>
      <c r="G11" t="e">
        <f>DEC2HEX(B$1*HEX2DEC(1000000) +F11*HEX2DEC(10000) +E11)</f>
        <v>#VALUE!</v>
      </c>
      <c r="H11" t="e">
        <f>HEX2DEC(G11)</f>
        <v>#VALUE!</v>
      </c>
      <c r="J11" t="str">
        <f>IF(P11&lt;&gt;"",$B$2+P11*136,"")</f>
        <v/>
      </c>
      <c r="K11" t="str">
        <f>IF(I11&lt;&gt;"",I11,J11)</f>
        <v/>
      </c>
      <c r="Q11" t="str">
        <f t="shared" si="1"/>
        <v/>
      </c>
    </row>
    <row r="12" spans="1:17" hidden="1" x14ac:dyDescent="0.25">
      <c r="B12" s="2" t="s">
        <v>16</v>
      </c>
      <c r="C12">
        <v>7</v>
      </c>
      <c r="E12" s="1">
        <f>IF(K12&lt;&gt;"",FLOOR((K12-MIN(K:K))/2,1),"")</f>
        <v>2271</v>
      </c>
      <c r="F12" s="1">
        <f>IF(MOD(K12-$B$3,2)=1,8+L12,L12)</f>
        <v>9</v>
      </c>
      <c r="G12" t="str">
        <f>DEC2HEX(B$1*HEX2DEC(1000000) +F12*HEX2DEC(10000) +E12)</f>
        <v>20908DF</v>
      </c>
      <c r="H12">
        <f>HEX2DEC(G12)</f>
        <v>34146527</v>
      </c>
      <c r="I12">
        <v>517960</v>
      </c>
      <c r="J12" t="str">
        <f>IF(P12&lt;&gt;"",$B$2+P12*136,"")</f>
        <v/>
      </c>
      <c r="K12">
        <f>IF(I12&lt;&gt;"",I12,J12)</f>
        <v>517960</v>
      </c>
      <c r="L12">
        <v>1</v>
      </c>
      <c r="Q12" t="str">
        <f t="shared" si="1"/>
        <v/>
      </c>
    </row>
    <row r="13" spans="1:17" hidden="1" x14ac:dyDescent="0.25">
      <c r="B13" s="2" t="s">
        <v>16</v>
      </c>
      <c r="C13">
        <v>8</v>
      </c>
      <c r="E13" s="1" t="str">
        <f>IF(K13&lt;&gt;"",FLOOR((K13-MIN(K:K))/2,1),"")</f>
        <v/>
      </c>
      <c r="F13" s="1" t="e">
        <f>IF(MOD(K13,2)=1,8+L13,L13)</f>
        <v>#VALUE!</v>
      </c>
      <c r="G13" t="e">
        <f>DEC2HEX(B$1*HEX2DEC(1000000) +F13*HEX2DEC(10000) +E13)</f>
        <v>#VALUE!</v>
      </c>
      <c r="H13" t="e">
        <f>HEX2DEC(G13)</f>
        <v>#VALUE!</v>
      </c>
      <c r="J13" t="str">
        <f>IF(P13&lt;&gt;"",$B$2+P13*136,"")</f>
        <v/>
      </c>
      <c r="K13" t="str">
        <f>IF(I13&lt;&gt;"",I13,J13)</f>
        <v/>
      </c>
      <c r="Q13" t="str">
        <f t="shared" si="1"/>
        <v/>
      </c>
    </row>
    <row r="14" spans="1:17" hidden="1" x14ac:dyDescent="0.25">
      <c r="A14">
        <v>8</v>
      </c>
      <c r="B14" s="2" t="s">
        <v>16</v>
      </c>
      <c r="C14">
        <v>9</v>
      </c>
      <c r="D14" s="1" t="s">
        <v>11</v>
      </c>
      <c r="E14" s="1">
        <f>IF(K14&lt;&gt;"",FLOOR((K14-MIN(K:K))/2,1),"")</f>
        <v>0</v>
      </c>
      <c r="F14" s="1">
        <f>IF(MOD(K14-$B$3,2)=1,8+L14,L14)</f>
        <v>0</v>
      </c>
      <c r="G14" t="str">
        <f>DEC2HEX(B$1*HEX2DEC(1000000) +F14*HEX2DEC(10000) +E14)</f>
        <v>2000000</v>
      </c>
      <c r="H14">
        <f>HEX2DEC(G14)</f>
        <v>33554432</v>
      </c>
      <c r="I14">
        <v>513417</v>
      </c>
      <c r="J14" t="str">
        <f>IF(P14&lt;&gt;"",$B$2+P14*136,"")</f>
        <v/>
      </c>
      <c r="K14">
        <f>IF(I14&lt;&gt;"",I14,J14)</f>
        <v>513417</v>
      </c>
      <c r="L14">
        <v>0</v>
      </c>
      <c r="Q14" t="str">
        <f t="shared" si="1"/>
        <v/>
      </c>
    </row>
    <row r="15" spans="1:17" hidden="1" x14ac:dyDescent="0.25">
      <c r="A15">
        <v>9</v>
      </c>
      <c r="B15" s="2" t="s">
        <v>16</v>
      </c>
      <c r="C15">
        <v>10</v>
      </c>
      <c r="D15" s="1" t="s">
        <v>12</v>
      </c>
      <c r="E15" s="1">
        <f>IF(K15&lt;&gt;"",FLOOR((K15-MIN(K:K))/2,1),"")</f>
        <v>0</v>
      </c>
      <c r="F15" s="1">
        <f>IF(MOD(K15-$B$3,2)=1,8+L15,L15)</f>
        <v>1</v>
      </c>
      <c r="G15" t="str">
        <f>DEC2HEX(B$1*HEX2DEC(1000000) +F15*HEX2DEC(10000) +E15)</f>
        <v>2010000</v>
      </c>
      <c r="H15">
        <f>HEX2DEC(G15)</f>
        <v>33619968</v>
      </c>
      <c r="I15">
        <v>513417</v>
      </c>
      <c r="J15" t="str">
        <f>IF(P15&lt;&gt;"",$B$2+P15*136,"")</f>
        <v/>
      </c>
      <c r="K15">
        <f>IF(I15&lt;&gt;"",I15,J15)</f>
        <v>513417</v>
      </c>
      <c r="L15">
        <v>1</v>
      </c>
      <c r="Q15" t="str">
        <f t="shared" si="1"/>
        <v/>
      </c>
    </row>
    <row r="16" spans="1:17" hidden="1" x14ac:dyDescent="0.25">
      <c r="A16">
        <v>10</v>
      </c>
      <c r="B16" s="2" t="s">
        <v>16</v>
      </c>
      <c r="C16">
        <v>11</v>
      </c>
      <c r="D16" s="1" t="s">
        <v>13</v>
      </c>
      <c r="E16" s="1">
        <f>IF(K16&lt;&gt;"",FLOOR((K16-MIN(K:K))/2,1),"")</f>
        <v>0</v>
      </c>
      <c r="F16" s="1">
        <f>IF(MOD(K16-$B$3,2)=1,8+L16,L16)</f>
        <v>2</v>
      </c>
      <c r="G16" t="str">
        <f>DEC2HEX(B$1*HEX2DEC(1000000) +F16*HEX2DEC(10000) +E16)</f>
        <v>2020000</v>
      </c>
      <c r="H16">
        <f>HEX2DEC(G16)</f>
        <v>33685504</v>
      </c>
      <c r="I16">
        <v>513417</v>
      </c>
      <c r="J16" t="str">
        <f>IF(P16&lt;&gt;"",$B$2+P16*136,"")</f>
        <v/>
      </c>
      <c r="K16">
        <f>IF(I16&lt;&gt;"",I16,J16)</f>
        <v>513417</v>
      </c>
      <c r="L16">
        <v>2</v>
      </c>
      <c r="Q16" t="str">
        <f t="shared" si="1"/>
        <v/>
      </c>
    </row>
    <row r="17" spans="1:17" hidden="1" x14ac:dyDescent="0.25">
      <c r="A17">
        <v>11</v>
      </c>
      <c r="B17" s="2" t="s">
        <v>16</v>
      </c>
      <c r="C17">
        <v>12</v>
      </c>
      <c r="D17" s="1" t="s">
        <v>14</v>
      </c>
      <c r="E17" s="1">
        <f>IF(K17&lt;&gt;"",FLOOR((K17-MIN(K:K))/2,1),"")</f>
        <v>0</v>
      </c>
      <c r="F17" s="1">
        <f>IF(MOD(K17-$B$3,2)=1,8+L17,L17)</f>
        <v>3</v>
      </c>
      <c r="G17" t="str">
        <f>DEC2HEX(B$1*HEX2DEC(1000000) +F17*HEX2DEC(10000) +E17)</f>
        <v>2030000</v>
      </c>
      <c r="H17">
        <f>HEX2DEC(G17)</f>
        <v>33751040</v>
      </c>
      <c r="I17">
        <v>513417</v>
      </c>
      <c r="J17" t="str">
        <f>IF(P17&lt;&gt;"",$B$2+P17*136,"")</f>
        <v/>
      </c>
      <c r="K17">
        <f>IF(I17&lt;&gt;"",I17,J17)</f>
        <v>513417</v>
      </c>
      <c r="L17">
        <v>3</v>
      </c>
      <c r="Q17" t="str">
        <f t="shared" si="1"/>
        <v/>
      </c>
    </row>
    <row r="18" spans="1:17" hidden="1" x14ac:dyDescent="0.25">
      <c r="A18">
        <v>12</v>
      </c>
      <c r="B18" s="2" t="s">
        <v>16</v>
      </c>
      <c r="C18">
        <v>13</v>
      </c>
      <c r="D18" s="1" t="s">
        <v>21</v>
      </c>
      <c r="E18" s="1">
        <f>IF(K18&lt;&gt;"",FLOOR((K18-MIN(K:K))/2,1),"")</f>
        <v>0</v>
      </c>
      <c r="F18" s="1">
        <f>IF(MOD(K18-$B$3,2)=1,8+L18,L18)</f>
        <v>4</v>
      </c>
      <c r="G18" t="str">
        <f>DEC2HEX(B$1*HEX2DEC(1000000) +F18*HEX2DEC(10000) +E18)</f>
        <v>2040000</v>
      </c>
      <c r="H18">
        <f>HEX2DEC(G18)</f>
        <v>33816576</v>
      </c>
      <c r="I18">
        <v>513417</v>
      </c>
      <c r="J18" t="str">
        <f>IF(P18&lt;&gt;"",$B$2+P18*136,"")</f>
        <v/>
      </c>
      <c r="K18">
        <f>IF(I18&lt;&gt;"",I18,J18)</f>
        <v>513417</v>
      </c>
      <c r="L18">
        <v>4</v>
      </c>
      <c r="Q18" t="str">
        <f t="shared" si="1"/>
        <v/>
      </c>
    </row>
    <row r="19" spans="1:17" hidden="1" x14ac:dyDescent="0.25">
      <c r="A19">
        <v>13</v>
      </c>
      <c r="B19" s="2" t="s">
        <v>16</v>
      </c>
      <c r="C19">
        <v>14</v>
      </c>
      <c r="D19" s="1" t="s">
        <v>22</v>
      </c>
      <c r="E19" s="1">
        <f>IF(K19&lt;&gt;"",FLOOR((K19-MIN(K:K))/2,1),"")</f>
        <v>0</v>
      </c>
      <c r="F19" s="1">
        <f>IF(MOD(K19-$B$3,2)=1,8+L19,L19)</f>
        <v>5</v>
      </c>
      <c r="G19" t="str">
        <f>DEC2HEX(B$1*HEX2DEC(1000000) +F19*HEX2DEC(10000) +E19)</f>
        <v>2050000</v>
      </c>
      <c r="H19">
        <f>HEX2DEC(G19)</f>
        <v>33882112</v>
      </c>
      <c r="I19">
        <v>513417</v>
      </c>
      <c r="J19" t="str">
        <f>IF(P19&lt;&gt;"",$B$2+P19*136,"")</f>
        <v/>
      </c>
      <c r="K19">
        <f>IF(I19&lt;&gt;"",I19,J19)</f>
        <v>513417</v>
      </c>
      <c r="L19">
        <v>5</v>
      </c>
      <c r="Q19" t="str">
        <f t="shared" si="1"/>
        <v/>
      </c>
    </row>
    <row r="20" spans="1:17" hidden="1" x14ac:dyDescent="0.25">
      <c r="A20">
        <v>14</v>
      </c>
      <c r="B20" s="2" t="s">
        <v>16</v>
      </c>
      <c r="C20">
        <v>15</v>
      </c>
      <c r="D20" s="1" t="s">
        <v>23</v>
      </c>
      <c r="E20" s="1">
        <f>IF(K20&lt;&gt;"",FLOOR((K20-MIN(K:K))/2,1),"")</f>
        <v>0</v>
      </c>
      <c r="F20" s="1">
        <f>IF(MOD(K20-$B$3,2)=1,8+L20,L20)</f>
        <v>6</v>
      </c>
      <c r="G20" t="str">
        <f>DEC2HEX(B$1*HEX2DEC(1000000) +F20*HEX2DEC(10000) +E20)</f>
        <v>2060000</v>
      </c>
      <c r="H20">
        <f>HEX2DEC(G20)</f>
        <v>33947648</v>
      </c>
      <c r="I20">
        <v>513417</v>
      </c>
      <c r="J20" t="str">
        <f>IF(P20&lt;&gt;"",$B$2+P20*136,"")</f>
        <v/>
      </c>
      <c r="K20">
        <f>IF(I20&lt;&gt;"",I20,J20)</f>
        <v>513417</v>
      </c>
      <c r="L20">
        <v>6</v>
      </c>
      <c r="Q20" t="str">
        <f t="shared" si="1"/>
        <v/>
      </c>
    </row>
    <row r="21" spans="1:17" hidden="1" x14ac:dyDescent="0.25">
      <c r="A21">
        <v>15</v>
      </c>
      <c r="B21" s="2" t="s">
        <v>16</v>
      </c>
      <c r="C21">
        <v>16</v>
      </c>
      <c r="D21" s="1" t="s">
        <v>24</v>
      </c>
      <c r="E21" s="1">
        <f>IF(K21&lt;&gt;"",FLOOR((K21-MIN(K:K))/2,1),"")</f>
        <v>0</v>
      </c>
      <c r="F21" s="1">
        <f>IF(MOD(K21-$B$3,2)=1,8+L21,L21)</f>
        <v>7</v>
      </c>
      <c r="G21" t="str">
        <f>DEC2HEX(B$1*HEX2DEC(1000000) +F21*HEX2DEC(10000) +E21)</f>
        <v>2070000</v>
      </c>
      <c r="H21">
        <f>HEX2DEC(G21)</f>
        <v>34013184</v>
      </c>
      <c r="I21">
        <v>513417</v>
      </c>
      <c r="J21" t="str">
        <f>IF(P21&lt;&gt;"",$B$2+P21*136,"")</f>
        <v/>
      </c>
      <c r="K21">
        <f>IF(I21&lt;&gt;"",I21,J21)</f>
        <v>513417</v>
      </c>
      <c r="L21">
        <v>7</v>
      </c>
      <c r="Q21" t="str">
        <f t="shared" si="1"/>
        <v/>
      </c>
    </row>
    <row r="22" spans="1:17" x14ac:dyDescent="0.25">
      <c r="A22">
        <v>17</v>
      </c>
      <c r="B22" s="5" t="s">
        <v>17</v>
      </c>
      <c r="C22">
        <v>1</v>
      </c>
      <c r="D22" s="1" t="s">
        <v>116</v>
      </c>
      <c r="E22" s="1">
        <f>IF(K22&lt;&gt;"",FLOOR((K22-MIN(K:K))/2,1),"")</f>
        <v>4604</v>
      </c>
      <c r="F22" s="1">
        <f>IF(MOD(K22-$B$3,2)=1,8+L22,L22)</f>
        <v>8</v>
      </c>
      <c r="G22" t="str">
        <f>DEC2HEX(B$1*HEX2DEC(1000000) +F22*HEX2DEC(10000) +E22)</f>
        <v>20811FC</v>
      </c>
      <c r="H22">
        <f>HEX2DEC(G22)</f>
        <v>34083324</v>
      </c>
      <c r="J22">
        <f>IF(P22&lt;&gt;"",$B$2+P22*136,"")</f>
        <v>522626</v>
      </c>
      <c r="K22">
        <f>IF(I22&lt;&gt;"",I22,J22)</f>
        <v>522626</v>
      </c>
      <c r="O22" t="s">
        <v>38</v>
      </c>
      <c r="P22">
        <v>3</v>
      </c>
      <c r="Q22" t="str">
        <f t="shared" si="1"/>
        <v>ACy01 : INT :=4;</v>
      </c>
    </row>
    <row r="23" spans="1:17" x14ac:dyDescent="0.25">
      <c r="A23">
        <v>18</v>
      </c>
      <c r="B23" s="5" t="s">
        <v>17</v>
      </c>
      <c r="C23">
        <v>2</v>
      </c>
      <c r="D23" s="1" t="s">
        <v>117</v>
      </c>
      <c r="E23" s="1">
        <f>IF(K23&lt;&gt;"",FLOOR((K23-MIN(K:K))/2,1),"")</f>
        <v>4672</v>
      </c>
      <c r="F23" s="1">
        <f>IF(MOD(K23-$B$3,2)=1,8+L23,L23)</f>
        <v>8</v>
      </c>
      <c r="G23" t="str">
        <f>DEC2HEX(B$1*HEX2DEC(1000000) +F23*HEX2DEC(10000) +E23)</f>
        <v>2081240</v>
      </c>
      <c r="H23">
        <f>HEX2DEC(G23)</f>
        <v>34083392</v>
      </c>
      <c r="J23">
        <f>IF(P23&lt;&gt;"",$B$2+P23*136,"")</f>
        <v>522762</v>
      </c>
      <c r="K23">
        <f>IF(I23&lt;&gt;"",I23,J23)</f>
        <v>522762</v>
      </c>
      <c r="O23" t="s">
        <v>38</v>
      </c>
      <c r="P23">
        <v>4</v>
      </c>
      <c r="Q23" t="str">
        <f t="shared" si="1"/>
        <v>ACy02 : INT :=5;</v>
      </c>
    </row>
    <row r="24" spans="1:17" x14ac:dyDescent="0.25">
      <c r="A24">
        <v>34</v>
      </c>
      <c r="B24" s="5" t="s">
        <v>17</v>
      </c>
      <c r="C24">
        <v>3</v>
      </c>
      <c r="D24" s="1" t="s">
        <v>118</v>
      </c>
      <c r="E24" s="1">
        <f>IF(K24&lt;&gt;"",FLOOR((K24-MIN(K:K))/2,1),"")</f>
        <v>4740</v>
      </c>
      <c r="F24" s="1">
        <f>IF(MOD(K24-$B$3,2)=1,8+L24,L24)</f>
        <v>8</v>
      </c>
      <c r="G24" t="str">
        <f>DEC2HEX(B$1*HEX2DEC(1000000) +F24*HEX2DEC(10000) +E24)</f>
        <v>2081284</v>
      </c>
      <c r="H24">
        <f>HEX2DEC(G24)</f>
        <v>34083460</v>
      </c>
      <c r="J24">
        <f>IF(P24&lt;&gt;"",$B$2+P24*136,"")</f>
        <v>522898</v>
      </c>
      <c r="K24">
        <f>IF(I24&lt;&gt;"",I24,J24)</f>
        <v>522898</v>
      </c>
      <c r="O24" t="s">
        <v>38</v>
      </c>
      <c r="P24">
        <v>5</v>
      </c>
      <c r="Q24" t="str">
        <f t="shared" si="1"/>
        <v>ACy03 : INT :=6;</v>
      </c>
    </row>
    <row r="25" spans="1:17" hidden="1" x14ac:dyDescent="0.25">
      <c r="A25">
        <v>35</v>
      </c>
      <c r="B25" s="5" t="s">
        <v>17</v>
      </c>
      <c r="C25">
        <v>4</v>
      </c>
      <c r="E25" s="1" t="str">
        <f>IF(K25&lt;&gt;"",FLOOR((K25-MIN(K:K))/2,1),"")</f>
        <v/>
      </c>
      <c r="F25" s="1" t="e">
        <f>IF(MOD(K25-$B$3,2)=1,8+L25,L25)</f>
        <v>#VALUE!</v>
      </c>
      <c r="G25" t="e">
        <f>DEC2HEX(B$1*HEX2DEC(1000000) +F25*HEX2DEC(10000) +E25)</f>
        <v>#VALUE!</v>
      </c>
      <c r="H25" t="e">
        <f>HEX2DEC(G25)</f>
        <v>#VALUE!</v>
      </c>
      <c r="J25" t="str">
        <f>IF(P25&lt;&gt;"",$B$2+P25*136,"")</f>
        <v/>
      </c>
      <c r="K25" t="str">
        <f>IF(I25&lt;&gt;"",I25,J25)</f>
        <v/>
      </c>
      <c r="Q25" t="str">
        <f t="shared" si="1"/>
        <v/>
      </c>
    </row>
    <row r="26" spans="1:17" hidden="1" x14ac:dyDescent="0.25">
      <c r="A26">
        <v>36</v>
      </c>
      <c r="B26" s="5" t="s">
        <v>17</v>
      </c>
      <c r="C26">
        <v>5</v>
      </c>
      <c r="E26" s="1" t="str">
        <f>IF(K26&lt;&gt;"",FLOOR((K26-MIN(K:K))/2,1),"")</f>
        <v/>
      </c>
      <c r="F26" s="1" t="e">
        <f>IF(MOD(K26-$B$3,2)=1,8+L26,L26)</f>
        <v>#VALUE!</v>
      </c>
      <c r="G26" t="e">
        <f>DEC2HEX(B$1*HEX2DEC(1000000) +F26*HEX2DEC(10000) +E26)</f>
        <v>#VALUE!</v>
      </c>
      <c r="H26" t="e">
        <f>HEX2DEC(G26)</f>
        <v>#VALUE!</v>
      </c>
      <c r="J26" t="str">
        <f>IF(P26&lt;&gt;"",$B$2+P26*136,"")</f>
        <v/>
      </c>
      <c r="K26" t="str">
        <f>IF(I26&lt;&gt;"",I26,J26)</f>
        <v/>
      </c>
      <c r="Q26" t="str">
        <f t="shared" si="1"/>
        <v/>
      </c>
    </row>
    <row r="27" spans="1:17" hidden="1" x14ac:dyDescent="0.25">
      <c r="A27">
        <v>40</v>
      </c>
      <c r="B27" s="5" t="s">
        <v>17</v>
      </c>
      <c r="C27">
        <v>9</v>
      </c>
      <c r="E27" s="1">
        <f>IF(K27&lt;&gt;"",FLOOR((K27-MIN(K:K))/2,1),"")</f>
        <v>4387</v>
      </c>
      <c r="F27" s="1">
        <f>IF(MOD(K27-$B$3,2)=1,8+L27,L27)</f>
        <v>8</v>
      </c>
      <c r="G27" t="str">
        <f>DEC2HEX(B$1*HEX2DEC(1000000) +F27*HEX2DEC(10000) +E27)</f>
        <v>2081123</v>
      </c>
      <c r="H27">
        <f>HEX2DEC(G27)</f>
        <v>34083107</v>
      </c>
      <c r="I27">
        <v>522192</v>
      </c>
      <c r="J27" t="str">
        <f>IF(P27&lt;&gt;"",$B$2+P27*136,"")</f>
        <v/>
      </c>
      <c r="K27">
        <f>IF(I27&lt;&gt;"",I27,J27)</f>
        <v>522192</v>
      </c>
      <c r="L27">
        <v>0</v>
      </c>
      <c r="Q27" t="str">
        <f t="shared" si="1"/>
        <v/>
      </c>
    </row>
    <row r="28" spans="1:17" hidden="1" x14ac:dyDescent="0.25">
      <c r="A28">
        <v>41</v>
      </c>
      <c r="B28" s="5" t="s">
        <v>17</v>
      </c>
      <c r="C28">
        <v>10</v>
      </c>
      <c r="E28" s="1">
        <f>IF(K28&lt;&gt;"",FLOOR((K28-MIN(K:K))/2,1),"")</f>
        <v>4387</v>
      </c>
      <c r="F28" s="1">
        <f>IF(MOD(K28-$B$3,2)=1,8+L28,L28)</f>
        <v>9</v>
      </c>
      <c r="G28" t="str">
        <f>DEC2HEX(B$1*HEX2DEC(1000000) +F28*HEX2DEC(10000) +E28)</f>
        <v>2091123</v>
      </c>
      <c r="H28">
        <f>HEX2DEC(G28)</f>
        <v>34148643</v>
      </c>
      <c r="I28">
        <v>522192</v>
      </c>
      <c r="J28" t="str">
        <f>IF(P28&lt;&gt;"",$B$2+P28*136,"")</f>
        <v/>
      </c>
      <c r="K28">
        <f>IF(I28&lt;&gt;"",I28,J28)</f>
        <v>522192</v>
      </c>
      <c r="L28">
        <v>1</v>
      </c>
      <c r="Q28" t="str">
        <f t="shared" si="1"/>
        <v/>
      </c>
    </row>
    <row r="29" spans="1:17" hidden="1" x14ac:dyDescent="0.25">
      <c r="A29">
        <v>42</v>
      </c>
      <c r="B29" s="5" t="s">
        <v>17</v>
      </c>
      <c r="C29">
        <v>11</v>
      </c>
      <c r="E29" s="1">
        <f>IF(K29&lt;&gt;"",FLOOR((K29-MIN(K:K))/2,1),"")</f>
        <v>4387</v>
      </c>
      <c r="F29" s="1">
        <f>IF(MOD(K29-$B$3,2)=1,8+L29,L29)</f>
        <v>10</v>
      </c>
      <c r="G29" t="str">
        <f>DEC2HEX(B$1*HEX2DEC(1000000) +F29*HEX2DEC(10000) +E29)</f>
        <v>20A1123</v>
      </c>
      <c r="H29">
        <f>HEX2DEC(G29)</f>
        <v>34214179</v>
      </c>
      <c r="I29">
        <v>522192</v>
      </c>
      <c r="J29" t="str">
        <f>IF(P29&lt;&gt;"",$B$2+P29*136,"")</f>
        <v/>
      </c>
      <c r="K29">
        <f>IF(I29&lt;&gt;"",I29,J29)</f>
        <v>522192</v>
      </c>
      <c r="L29">
        <v>2</v>
      </c>
      <c r="Q29" t="str">
        <f t="shared" si="1"/>
        <v/>
      </c>
    </row>
    <row r="30" spans="1:17" hidden="1" x14ac:dyDescent="0.25">
      <c r="A30">
        <v>43</v>
      </c>
      <c r="B30" s="5" t="s">
        <v>17</v>
      </c>
      <c r="C30">
        <v>12</v>
      </c>
      <c r="E30" s="1">
        <f>IF(K30&lt;&gt;"",FLOOR((K30-MIN(K:K))/2,1),"")</f>
        <v>4387</v>
      </c>
      <c r="F30" s="1">
        <f>IF(MOD(K30-$B$3,2)=1,8+L30,L30)</f>
        <v>11</v>
      </c>
      <c r="G30" t="str">
        <f>DEC2HEX(B$1*HEX2DEC(1000000) +F30*HEX2DEC(10000) +E30)</f>
        <v>20B1123</v>
      </c>
      <c r="H30">
        <f>HEX2DEC(G30)</f>
        <v>34279715</v>
      </c>
      <c r="I30">
        <v>522192</v>
      </c>
      <c r="J30" t="str">
        <f>IF(P30&lt;&gt;"",$B$2+P30*136,"")</f>
        <v/>
      </c>
      <c r="K30">
        <f>IF(I30&lt;&gt;"",I30,J30)</f>
        <v>522192</v>
      </c>
      <c r="L30">
        <v>3</v>
      </c>
      <c r="Q30" t="str">
        <f t="shared" si="1"/>
        <v/>
      </c>
    </row>
    <row r="31" spans="1:17" hidden="1" x14ac:dyDescent="0.25">
      <c r="A31">
        <v>44</v>
      </c>
      <c r="B31" s="5" t="s">
        <v>17</v>
      </c>
      <c r="C31">
        <v>13</v>
      </c>
      <c r="E31" s="1">
        <f>IF(K31&lt;&gt;"",FLOOR((K31-MIN(K:K))/2,1),"")</f>
        <v>4323</v>
      </c>
      <c r="F31" s="1">
        <f>IF(MOD(K31-$B$3,2)=1,8+L31,L31)</f>
        <v>2</v>
      </c>
      <c r="G31" t="str">
        <f>DEC2HEX(B$1*HEX2DEC(1000000) +F31*HEX2DEC(10000) +E31)</f>
        <v>20210E3</v>
      </c>
      <c r="H31">
        <f>HEX2DEC(G31)</f>
        <v>33689827</v>
      </c>
      <c r="I31">
        <v>522063</v>
      </c>
      <c r="J31" t="str">
        <f>IF(P31&lt;&gt;"",$B$2+P31*136,"")</f>
        <v/>
      </c>
      <c r="K31">
        <f>IF(I31&lt;&gt;"",I31,J31)</f>
        <v>522063</v>
      </c>
      <c r="L31">
        <v>2</v>
      </c>
      <c r="Q31" t="str">
        <f t="shared" si="1"/>
        <v/>
      </c>
    </row>
    <row r="32" spans="1:17" hidden="1" x14ac:dyDescent="0.25">
      <c r="A32">
        <v>45</v>
      </c>
      <c r="B32" s="5" t="s">
        <v>17</v>
      </c>
      <c r="C32">
        <v>14</v>
      </c>
      <c r="E32" s="1">
        <f>IF(K32&lt;&gt;"",FLOOR((K32-MIN(K:K))/2,1),"")</f>
        <v>4323</v>
      </c>
      <c r="F32" s="1">
        <f>IF(MOD(K32-$B$3,2)=1,8+L32,L32)</f>
        <v>3</v>
      </c>
      <c r="G32" t="str">
        <f>DEC2HEX(B$1*HEX2DEC(1000000) +F32*HEX2DEC(10000) +E32)</f>
        <v>20310E3</v>
      </c>
      <c r="H32">
        <f>HEX2DEC(G32)</f>
        <v>33755363</v>
      </c>
      <c r="I32">
        <v>522063</v>
      </c>
      <c r="J32" t="str">
        <f>IF(P32&lt;&gt;"",$B$2+P32*136,"")</f>
        <v/>
      </c>
      <c r="K32">
        <f>IF(I32&lt;&gt;"",I32,J32)</f>
        <v>522063</v>
      </c>
      <c r="L32">
        <v>3</v>
      </c>
      <c r="Q32" t="str">
        <f t="shared" si="1"/>
        <v/>
      </c>
    </row>
    <row r="33" spans="1:17" hidden="1" x14ac:dyDescent="0.25">
      <c r="A33">
        <v>46</v>
      </c>
      <c r="B33" s="5" t="s">
        <v>17</v>
      </c>
      <c r="C33">
        <v>15</v>
      </c>
      <c r="E33" s="1">
        <f>IF(K33&lt;&gt;"",FLOOR((K33-MIN(K:K))/2,1),"")</f>
        <v>4323</v>
      </c>
      <c r="F33" s="1">
        <f>IF(MOD(K33-$B$3,2)=1,8+L33,L33)</f>
        <v>0</v>
      </c>
      <c r="G33" t="str">
        <f>DEC2HEX(B$1*HEX2DEC(1000000) +F33*HEX2DEC(10000) +E33)</f>
        <v>20010E3</v>
      </c>
      <c r="H33">
        <f>HEX2DEC(G33)</f>
        <v>33558755</v>
      </c>
      <c r="I33">
        <v>522063</v>
      </c>
      <c r="J33" t="str">
        <f>IF(P33&lt;&gt;"",$B$2+P33*136,"")</f>
        <v/>
      </c>
      <c r="K33">
        <f>IF(I33&lt;&gt;"",I33,J33)</f>
        <v>522063</v>
      </c>
      <c r="L33">
        <v>0</v>
      </c>
      <c r="Q33" t="str">
        <f t="shared" si="1"/>
        <v/>
      </c>
    </row>
    <row r="34" spans="1:17" hidden="1" x14ac:dyDescent="0.25">
      <c r="A34">
        <v>47</v>
      </c>
      <c r="B34" s="5" t="s">
        <v>17</v>
      </c>
      <c r="C34">
        <v>16</v>
      </c>
      <c r="E34" s="1">
        <f>IF(K34&lt;&gt;"",FLOOR((K34-MIN(K:K))/2,1),"")</f>
        <v>4323</v>
      </c>
      <c r="F34" s="1">
        <f>IF(MOD(K34-$B$3,2)=1,8+L34,L34)</f>
        <v>1</v>
      </c>
      <c r="G34" t="str">
        <f>DEC2HEX(B$1*HEX2DEC(1000000) +F34*HEX2DEC(10000) +E34)</f>
        <v>20110E3</v>
      </c>
      <c r="H34">
        <f>HEX2DEC(G34)</f>
        <v>33624291</v>
      </c>
      <c r="I34">
        <v>522063</v>
      </c>
      <c r="J34" t="str">
        <f>IF(P34&lt;&gt;"",$B$2+P34*136,"")</f>
        <v/>
      </c>
      <c r="K34">
        <f>IF(I34&lt;&gt;"",I34,J34)</f>
        <v>522063</v>
      </c>
      <c r="L34">
        <v>1</v>
      </c>
      <c r="Q34" t="str">
        <f t="shared" si="1"/>
        <v/>
      </c>
    </row>
    <row r="35" spans="1:17" x14ac:dyDescent="0.25">
      <c r="B35" s="11" t="s">
        <v>119</v>
      </c>
      <c r="C35">
        <v>1</v>
      </c>
      <c r="D35" s="1" t="s">
        <v>120</v>
      </c>
      <c r="O35" t="s">
        <v>38</v>
      </c>
      <c r="P35">
        <v>6</v>
      </c>
      <c r="Q35" t="str">
        <f t="shared" si="1"/>
        <v>CyB1 : INT :=7;</v>
      </c>
    </row>
    <row r="36" spans="1:17" x14ac:dyDescent="0.25">
      <c r="B36" s="11" t="s">
        <v>119</v>
      </c>
      <c r="C36">
        <v>2</v>
      </c>
      <c r="D36" s="1" t="s">
        <v>121</v>
      </c>
      <c r="O36" t="s">
        <v>38</v>
      </c>
      <c r="P36">
        <v>7</v>
      </c>
      <c r="Q36" t="str">
        <f t="shared" si="1"/>
        <v>CyB2 : INT :=8;</v>
      </c>
    </row>
    <row r="37" spans="1:17" hidden="1" x14ac:dyDescent="0.25">
      <c r="B37" s="11" t="s">
        <v>119</v>
      </c>
      <c r="C37">
        <v>3</v>
      </c>
      <c r="Q37" t="str">
        <f t="shared" si="1"/>
        <v/>
      </c>
    </row>
    <row r="38" spans="1:17" hidden="1" x14ac:dyDescent="0.25">
      <c r="B38" s="11" t="s">
        <v>119</v>
      </c>
      <c r="C38">
        <v>4</v>
      </c>
      <c r="Q38" t="str">
        <f t="shared" si="1"/>
        <v/>
      </c>
    </row>
    <row r="39" spans="1:17" hidden="1" x14ac:dyDescent="0.25">
      <c r="B39" s="11" t="s">
        <v>119</v>
      </c>
      <c r="C39">
        <v>5</v>
      </c>
      <c r="Q39" t="str">
        <f t="shared" si="1"/>
        <v/>
      </c>
    </row>
    <row r="40" spans="1:17" hidden="1" x14ac:dyDescent="0.25">
      <c r="B40" s="11" t="s">
        <v>119</v>
      </c>
      <c r="C40">
        <v>6</v>
      </c>
      <c r="Q40" t="str">
        <f t="shared" si="1"/>
        <v/>
      </c>
    </row>
    <row r="41" spans="1:17" hidden="1" x14ac:dyDescent="0.25">
      <c r="B41" s="11" t="s">
        <v>119</v>
      </c>
      <c r="C41">
        <v>7</v>
      </c>
      <c r="Q41" t="str">
        <f t="shared" si="1"/>
        <v/>
      </c>
    </row>
    <row r="42" spans="1:17" hidden="1" x14ac:dyDescent="0.25">
      <c r="B42" s="11" t="s">
        <v>119</v>
      </c>
      <c r="C42">
        <v>8</v>
      </c>
      <c r="Q42" t="str">
        <f t="shared" si="1"/>
        <v/>
      </c>
    </row>
    <row r="43" spans="1:17" hidden="1" x14ac:dyDescent="0.25">
      <c r="B43" s="11" t="s">
        <v>119</v>
      </c>
      <c r="C43">
        <v>9</v>
      </c>
      <c r="Q43" t="str">
        <f t="shared" si="1"/>
        <v/>
      </c>
    </row>
    <row r="44" spans="1:17" hidden="1" x14ac:dyDescent="0.25">
      <c r="B44" s="11" t="s">
        <v>119</v>
      </c>
      <c r="C44">
        <v>10</v>
      </c>
      <c r="Q44" t="str">
        <f t="shared" si="1"/>
        <v/>
      </c>
    </row>
    <row r="45" spans="1:17" hidden="1" x14ac:dyDescent="0.25">
      <c r="B45" s="11" t="s">
        <v>119</v>
      </c>
      <c r="C45">
        <v>11</v>
      </c>
      <c r="Q45" t="str">
        <f t="shared" si="1"/>
        <v/>
      </c>
    </row>
    <row r="46" spans="1:17" hidden="1" x14ac:dyDescent="0.25">
      <c r="B46" s="11" t="s">
        <v>119</v>
      </c>
      <c r="C46">
        <v>12</v>
      </c>
      <c r="Q46" t="str">
        <f t="shared" si="1"/>
        <v/>
      </c>
    </row>
    <row r="47" spans="1:17" hidden="1" x14ac:dyDescent="0.25">
      <c r="B47" s="11" t="s">
        <v>119</v>
      </c>
      <c r="C47">
        <v>13</v>
      </c>
      <c r="Q47" t="str">
        <f t="shared" si="1"/>
        <v/>
      </c>
    </row>
    <row r="48" spans="1:17" x14ac:dyDescent="0.25">
      <c r="B48" s="13" t="s">
        <v>128</v>
      </c>
      <c r="C48">
        <v>1</v>
      </c>
      <c r="D48" s="1" t="s">
        <v>129</v>
      </c>
      <c r="O48" t="s">
        <v>38</v>
      </c>
      <c r="P48">
        <v>8</v>
      </c>
      <c r="Q48" t="str">
        <f t="shared" si="1"/>
        <v>CCy1 : INT :=9;</v>
      </c>
    </row>
    <row r="49" spans="1:17" x14ac:dyDescent="0.25">
      <c r="B49" s="13" t="s">
        <v>128</v>
      </c>
      <c r="C49">
        <v>2</v>
      </c>
      <c r="D49" s="1" t="s">
        <v>130</v>
      </c>
      <c r="O49" t="s">
        <v>38</v>
      </c>
      <c r="P49">
        <v>9</v>
      </c>
      <c r="Q49" t="str">
        <f t="shared" si="1"/>
        <v>CCy2 : INT :=10;</v>
      </c>
    </row>
    <row r="50" spans="1:17" hidden="1" x14ac:dyDescent="0.25">
      <c r="B50" s="13" t="s">
        <v>128</v>
      </c>
      <c r="C50">
        <v>3</v>
      </c>
      <c r="Q50" t="str">
        <f t="shared" si="1"/>
        <v/>
      </c>
    </row>
    <row r="51" spans="1:17" hidden="1" x14ac:dyDescent="0.25">
      <c r="B51" s="13" t="s">
        <v>128</v>
      </c>
      <c r="C51">
        <v>4</v>
      </c>
      <c r="Q51" t="str">
        <f t="shared" si="1"/>
        <v/>
      </c>
    </row>
    <row r="52" spans="1:17" hidden="1" x14ac:dyDescent="0.25">
      <c r="B52" s="13" t="s">
        <v>128</v>
      </c>
      <c r="C52">
        <v>5</v>
      </c>
      <c r="Q52" t="str">
        <f t="shared" si="1"/>
        <v/>
      </c>
    </row>
    <row r="53" spans="1:17" hidden="1" x14ac:dyDescent="0.25">
      <c r="B53" s="13" t="s">
        <v>128</v>
      </c>
      <c r="C53">
        <v>6</v>
      </c>
      <c r="Q53" t="str">
        <f t="shared" si="1"/>
        <v/>
      </c>
    </row>
    <row r="54" spans="1:17" hidden="1" x14ac:dyDescent="0.25">
      <c r="B54" s="13" t="s">
        <v>128</v>
      </c>
      <c r="C54">
        <v>7</v>
      </c>
      <c r="Q54" t="str">
        <f t="shared" si="1"/>
        <v/>
      </c>
    </row>
    <row r="55" spans="1:17" hidden="1" x14ac:dyDescent="0.25">
      <c r="B55" s="13" t="s">
        <v>128</v>
      </c>
      <c r="C55">
        <v>8</v>
      </c>
      <c r="Q55" t="str">
        <f t="shared" si="1"/>
        <v/>
      </c>
    </row>
    <row r="56" spans="1:17" hidden="1" x14ac:dyDescent="0.25">
      <c r="B56" s="13" t="s">
        <v>128</v>
      </c>
      <c r="C56">
        <v>9</v>
      </c>
      <c r="Q56" t="str">
        <f t="shared" si="1"/>
        <v/>
      </c>
    </row>
    <row r="57" spans="1:17" hidden="1" x14ac:dyDescent="0.25">
      <c r="B57" s="13" t="s">
        <v>128</v>
      </c>
      <c r="C57">
        <v>10</v>
      </c>
      <c r="Q57" t="str">
        <f t="shared" si="1"/>
        <v/>
      </c>
    </row>
    <row r="58" spans="1:17" hidden="1" x14ac:dyDescent="0.25">
      <c r="B58" s="13" t="s">
        <v>128</v>
      </c>
      <c r="C58">
        <v>11</v>
      </c>
      <c r="Q58" t="str">
        <f t="shared" si="1"/>
        <v/>
      </c>
    </row>
    <row r="59" spans="1:17" hidden="1" x14ac:dyDescent="0.25">
      <c r="B59" s="13" t="s">
        <v>128</v>
      </c>
      <c r="C59">
        <v>12</v>
      </c>
      <c r="Q59" t="str">
        <f t="shared" si="1"/>
        <v/>
      </c>
    </row>
    <row r="60" spans="1:17" hidden="1" x14ac:dyDescent="0.25">
      <c r="B60" s="13" t="s">
        <v>128</v>
      </c>
      <c r="C60">
        <v>13</v>
      </c>
      <c r="Q60" t="str">
        <f t="shared" si="1"/>
        <v/>
      </c>
    </row>
    <row r="61" spans="1:17" hidden="1" x14ac:dyDescent="0.25">
      <c r="B61" s="13" t="s">
        <v>128</v>
      </c>
      <c r="C61">
        <v>14</v>
      </c>
      <c r="Q61" t="str">
        <f t="shared" si="1"/>
        <v/>
      </c>
    </row>
    <row r="62" spans="1:17" hidden="1" x14ac:dyDescent="0.25">
      <c r="B62" s="13" t="s">
        <v>128</v>
      </c>
      <c r="C62">
        <v>15</v>
      </c>
      <c r="Q62" t="str">
        <f t="shared" si="1"/>
        <v/>
      </c>
    </row>
    <row r="63" spans="1:17" hidden="1" x14ac:dyDescent="0.25">
      <c r="B63" s="13" t="s">
        <v>128</v>
      </c>
      <c r="C63">
        <v>16</v>
      </c>
      <c r="Q63" t="str">
        <f t="shared" si="1"/>
        <v/>
      </c>
    </row>
    <row r="64" spans="1:17" hidden="1" x14ac:dyDescent="0.25">
      <c r="A64">
        <v>130</v>
      </c>
      <c r="B64" s="7" t="s">
        <v>114</v>
      </c>
      <c r="C64">
        <v>1</v>
      </c>
      <c r="D64" s="1" t="s">
        <v>66</v>
      </c>
      <c r="E64" s="1">
        <f>IF(K64&lt;&gt;"",FLOOR((K64-MIN(K:K))/2,1),"")</f>
        <v>4322</v>
      </c>
      <c r="F64" s="1">
        <f>IF(MOD(K64-$B$3,2)=1,8+L64,L64)</f>
        <v>6</v>
      </c>
      <c r="G64" t="str">
        <f>DEC2HEX(B$1*HEX2DEC(1000000) +F64*HEX2DEC(10000) +E64)</f>
        <v>20610E2</v>
      </c>
      <c r="H64">
        <f>HEX2DEC(G64)</f>
        <v>33951970</v>
      </c>
      <c r="I64">
        <v>522061</v>
      </c>
      <c r="J64" t="str">
        <f>IF(P64&lt;&gt;"",$B$2+P64*136,"")</f>
        <v/>
      </c>
      <c r="K64">
        <f>IF(I64&lt;&gt;"",I64,J64)</f>
        <v>522061</v>
      </c>
      <c r="L64">
        <v>6</v>
      </c>
      <c r="Q64" t="str">
        <f t="shared" si="1"/>
        <v/>
      </c>
    </row>
    <row r="65" spans="1:17" hidden="1" x14ac:dyDescent="0.25">
      <c r="A65">
        <v>132</v>
      </c>
      <c r="B65" s="7" t="s">
        <v>114</v>
      </c>
      <c r="C65">
        <v>2</v>
      </c>
      <c r="D65" s="1" t="s">
        <v>68</v>
      </c>
      <c r="E65" s="1">
        <f>IF(K65&lt;&gt;"",FLOOR((K65-MIN(K:K))/2,1),"")</f>
        <v>4322</v>
      </c>
      <c r="F65" s="1">
        <f>IF(MOD(K65-$B$3,2)=1,8+L65,L65)</f>
        <v>8</v>
      </c>
      <c r="G65" t="str">
        <f>DEC2HEX(B$1*HEX2DEC(1000000) +F65*HEX2DEC(10000) +E65)</f>
        <v>20810E2</v>
      </c>
      <c r="H65">
        <f>HEX2DEC(G65)</f>
        <v>34083042</v>
      </c>
      <c r="I65">
        <v>522062</v>
      </c>
      <c r="J65" t="str">
        <f>IF(P65&lt;&gt;"",$B$2+P65*136,"")</f>
        <v/>
      </c>
      <c r="K65">
        <f>IF(I65&lt;&gt;"",I65,J65)</f>
        <v>522062</v>
      </c>
      <c r="L65">
        <v>0</v>
      </c>
      <c r="Q65" t="str">
        <f t="shared" si="1"/>
        <v/>
      </c>
    </row>
    <row r="66" spans="1:17" hidden="1" x14ac:dyDescent="0.25">
      <c r="A66">
        <v>128</v>
      </c>
      <c r="B66" s="7" t="s">
        <v>115</v>
      </c>
      <c r="D66" s="1" t="s">
        <v>64</v>
      </c>
      <c r="E66" s="1">
        <f>IF(K66&lt;&gt;"",FLOOR((K66-MIN(K:K))/2,1),"")</f>
        <v>4321</v>
      </c>
      <c r="F66" s="1">
        <f>IF(MOD(K66-$B$3,2)=1,8+L66,L66)</f>
        <v>8</v>
      </c>
      <c r="G66" t="str">
        <f>DEC2HEX(B$1*HEX2DEC(1000000) +F66*HEX2DEC(10000) +E66)</f>
        <v>20810E1</v>
      </c>
      <c r="H66">
        <f>HEX2DEC(G66)</f>
        <v>34083041</v>
      </c>
      <c r="I66">
        <v>522060</v>
      </c>
      <c r="J66" t="str">
        <f>IF(P66&lt;&gt;"",$B$2+P66*136,"")</f>
        <v/>
      </c>
      <c r="K66">
        <f>IF(I66&lt;&gt;"",I66,J66)</f>
        <v>522060</v>
      </c>
      <c r="L66">
        <v>0</v>
      </c>
      <c r="Q66" t="str">
        <f t="shared" si="1"/>
        <v/>
      </c>
    </row>
    <row r="67" spans="1:17" hidden="1" x14ac:dyDescent="0.25">
      <c r="A67">
        <v>129</v>
      </c>
      <c r="B67" s="7" t="s">
        <v>115</v>
      </c>
      <c r="D67" s="1" t="s">
        <v>65</v>
      </c>
      <c r="E67" s="1">
        <f>IF(K67&lt;&gt;"",FLOOR((K67-MIN(K:K))/2,1),"")</f>
        <v>4321</v>
      </c>
      <c r="F67" s="1">
        <f>IF(MOD(K67-$B$3,2)=1,8+L67,L67)</f>
        <v>9</v>
      </c>
      <c r="G67" t="str">
        <f>DEC2HEX(B$1*HEX2DEC(1000000) +F67*HEX2DEC(10000) +E67)</f>
        <v>20910E1</v>
      </c>
      <c r="H67">
        <f>HEX2DEC(G67)</f>
        <v>34148577</v>
      </c>
      <c r="I67">
        <v>522060</v>
      </c>
      <c r="J67" t="str">
        <f>IF(P67&lt;&gt;"",$B$2+P67*136,"")</f>
        <v/>
      </c>
      <c r="K67">
        <f>IF(I67&lt;&gt;"",I67,J67)</f>
        <v>522060</v>
      </c>
      <c r="L67">
        <v>1</v>
      </c>
      <c r="Q67" t="str">
        <f t="shared" si="1"/>
        <v/>
      </c>
    </row>
    <row r="68" spans="1:17" hidden="1" x14ac:dyDescent="0.25">
      <c r="A68">
        <v>131</v>
      </c>
      <c r="B68" s="7" t="s">
        <v>115</v>
      </c>
      <c r="D68" s="1" t="s">
        <v>67</v>
      </c>
      <c r="E68" s="1">
        <f>IF(K68&lt;&gt;"",FLOOR((K68-MIN(K:K))/2,1),"")</f>
        <v>4322</v>
      </c>
      <c r="F68" s="1">
        <f>IF(MOD(K68-$B$3,2)=1,8+L68,L68)</f>
        <v>7</v>
      </c>
      <c r="G68" t="str">
        <f>DEC2HEX(B$1*HEX2DEC(1000000) +F68*HEX2DEC(10000) +E68)</f>
        <v>20710E2</v>
      </c>
      <c r="H68">
        <f>HEX2DEC(G68)</f>
        <v>34017506</v>
      </c>
      <c r="I68">
        <v>522061</v>
      </c>
      <c r="J68" t="str">
        <f>IF(P68&lt;&gt;"",$B$2+P68*136,"")</f>
        <v/>
      </c>
      <c r="K68">
        <f>IF(I68&lt;&gt;"",I68,J68)</f>
        <v>522061</v>
      </c>
      <c r="L68">
        <v>7</v>
      </c>
      <c r="Q68" t="str">
        <f t="shared" si="1"/>
        <v/>
      </c>
    </row>
  </sheetData>
  <autoFilter ref="A5:Q68" xr:uid="{8998380E-F444-46A0-9507-09ED559E5F46}">
    <filterColumn colId="16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6"/>
  <sheetViews>
    <sheetView workbookViewId="0">
      <selection activeCell="E3" sqref="E3:E16"/>
    </sheetView>
  </sheetViews>
  <sheetFormatPr defaultRowHeight="15" x14ac:dyDescent="0.25"/>
  <cols>
    <col min="1" max="1" width="2.85546875" bestFit="1" customWidth="1"/>
    <col min="2" max="2" width="6.28515625" bestFit="1" customWidth="1"/>
    <col min="3" max="3" width="9.42578125" bestFit="1" customWidth="1"/>
    <col min="4" max="4" width="8.140625" bestFit="1" customWidth="1"/>
  </cols>
  <sheetData>
    <row r="2" spans="1:5" x14ac:dyDescent="0.25">
      <c r="A2" t="s">
        <v>33</v>
      </c>
      <c r="B2" t="s">
        <v>10</v>
      </c>
      <c r="C2" t="s">
        <v>3</v>
      </c>
      <c r="D2" t="s">
        <v>29</v>
      </c>
      <c r="E2" t="s">
        <v>154</v>
      </c>
    </row>
    <row r="3" spans="1:5" x14ac:dyDescent="0.25">
      <c r="A3">
        <v>0</v>
      </c>
      <c r="B3" t="s">
        <v>25</v>
      </c>
      <c r="C3" t="s">
        <v>134</v>
      </c>
      <c r="D3">
        <v>1</v>
      </c>
      <c r="E3" t="str">
        <f>B3&amp;C3&amp;" : INT :="&amp;(A3+1) &amp;";"</f>
        <v>Ms1Conveyor : INT :=1;</v>
      </c>
    </row>
    <row r="4" spans="1:5" x14ac:dyDescent="0.25">
      <c r="A4">
        <v>1</v>
      </c>
      <c r="B4" t="s">
        <v>26</v>
      </c>
      <c r="C4" t="s">
        <v>135</v>
      </c>
      <c r="D4">
        <v>40</v>
      </c>
      <c r="E4" t="str">
        <f t="shared" ref="E4:E16" si="0">B4&amp;C4&amp;" : INT :="&amp;(A4+1) &amp;";"</f>
        <v>Ms2Shift1 : INT :=2;</v>
      </c>
    </row>
    <row r="5" spans="1:5" x14ac:dyDescent="0.25">
      <c r="A5">
        <v>2</v>
      </c>
      <c r="B5" t="s">
        <v>27</v>
      </c>
      <c r="C5" t="s">
        <v>136</v>
      </c>
      <c r="E5" t="str">
        <f t="shared" si="0"/>
        <v>Ms3Shift2 : INT :=3;</v>
      </c>
    </row>
    <row r="6" spans="1:5" x14ac:dyDescent="0.25">
      <c r="A6">
        <v>3</v>
      </c>
      <c r="B6" t="s">
        <v>28</v>
      </c>
      <c r="C6" t="s">
        <v>137</v>
      </c>
      <c r="D6">
        <v>40</v>
      </c>
      <c r="E6" t="str">
        <f t="shared" si="0"/>
        <v>Ms4Shift3 : INT :=4;</v>
      </c>
    </row>
    <row r="7" spans="1:5" x14ac:dyDescent="0.25">
      <c r="A7">
        <v>4</v>
      </c>
      <c r="B7" t="s">
        <v>131</v>
      </c>
      <c r="C7" t="s">
        <v>138</v>
      </c>
      <c r="E7" t="str">
        <f t="shared" si="0"/>
        <v>Ms5Lift1 : INT :=5;</v>
      </c>
    </row>
    <row r="8" spans="1:5" x14ac:dyDescent="0.25">
      <c r="A8">
        <v>5</v>
      </c>
      <c r="B8" t="s">
        <v>132</v>
      </c>
      <c r="C8" t="s">
        <v>139</v>
      </c>
      <c r="E8" t="str">
        <f t="shared" si="0"/>
        <v>Ms6Lift2 : INT :=6;</v>
      </c>
    </row>
    <row r="9" spans="1:5" x14ac:dyDescent="0.25">
      <c r="A9">
        <v>6</v>
      </c>
      <c r="B9" t="s">
        <v>133</v>
      </c>
      <c r="C9" t="s">
        <v>140</v>
      </c>
      <c r="E9" t="str">
        <f t="shared" si="0"/>
        <v>Ms7Lift3 : INT :=7;</v>
      </c>
    </row>
    <row r="10" spans="1:5" x14ac:dyDescent="0.25">
      <c r="A10">
        <v>7</v>
      </c>
      <c r="B10" t="s">
        <v>141</v>
      </c>
      <c r="C10" t="s">
        <v>152</v>
      </c>
      <c r="E10" t="str">
        <f t="shared" si="0"/>
        <v>AMs1Swing : INT :=8;</v>
      </c>
    </row>
    <row r="11" spans="1:5" x14ac:dyDescent="0.25">
      <c r="A11">
        <v>8</v>
      </c>
      <c r="B11" t="s">
        <v>142</v>
      </c>
      <c r="C11" t="s">
        <v>153</v>
      </c>
      <c r="E11" t="str">
        <f t="shared" si="0"/>
        <v>AMs2Front : INT :=9;</v>
      </c>
    </row>
    <row r="12" spans="1:5" x14ac:dyDescent="0.25">
      <c r="A12">
        <v>9</v>
      </c>
      <c r="B12" t="s">
        <v>143</v>
      </c>
      <c r="C12" t="s">
        <v>134</v>
      </c>
      <c r="E12" t="str">
        <f t="shared" si="0"/>
        <v>MsB1Conveyor : INT :=10;</v>
      </c>
    </row>
    <row r="13" spans="1:5" x14ac:dyDescent="0.25">
      <c r="A13">
        <v>10</v>
      </c>
      <c r="B13" t="s">
        <v>144</v>
      </c>
      <c r="C13" t="s">
        <v>146</v>
      </c>
      <c r="E13" t="str">
        <f t="shared" si="0"/>
        <v>MsB2Lifter1 : INT :=11;</v>
      </c>
    </row>
    <row r="14" spans="1:5" x14ac:dyDescent="0.25">
      <c r="A14">
        <v>11</v>
      </c>
      <c r="B14" t="s">
        <v>145</v>
      </c>
      <c r="C14" t="s">
        <v>147</v>
      </c>
      <c r="E14" t="str">
        <f t="shared" si="0"/>
        <v>MsB3Lifter2 : INT :=12;</v>
      </c>
    </row>
    <row r="15" spans="1:5" x14ac:dyDescent="0.25">
      <c r="A15">
        <v>12</v>
      </c>
      <c r="B15" t="s">
        <v>148</v>
      </c>
      <c r="C15" t="s">
        <v>150</v>
      </c>
      <c r="E15" t="str">
        <f t="shared" si="0"/>
        <v>CMs1Linear : INT :=13;</v>
      </c>
    </row>
    <row r="16" spans="1:5" x14ac:dyDescent="0.25">
      <c r="A16">
        <v>13</v>
      </c>
      <c r="B16" t="s">
        <v>149</v>
      </c>
      <c r="C16" t="s">
        <v>151</v>
      </c>
      <c r="E16" t="str">
        <f t="shared" si="0"/>
        <v>CMs2Rotator : INT :=14;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32</v>
      </c>
      <c r="B1">
        <v>525231</v>
      </c>
    </row>
    <row r="2" spans="1:3" x14ac:dyDescent="0.25">
      <c r="A2" t="s">
        <v>31</v>
      </c>
      <c r="B2">
        <v>80</v>
      </c>
    </row>
    <row r="3" spans="1:3" x14ac:dyDescent="0.25">
      <c r="A3" t="s">
        <v>33</v>
      </c>
      <c r="B3" t="s">
        <v>34</v>
      </c>
      <c r="C3" t="s">
        <v>35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32</v>
      </c>
      <c r="B1">
        <v>530284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32</v>
      </c>
      <c r="B1">
        <v>530288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32</v>
      </c>
      <c r="B1">
        <v>530282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Output</vt:lpstr>
      <vt:lpstr>Motion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2018-10-19T08:33:01Z</dcterms:modified>
</cp:coreProperties>
</file>