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obsebre-my.sharepoint.com/personal/smarsal_obsebre_es/Documents/Documentos/IBERGIC_local/GIC_BAM_env/"/>
    </mc:Choice>
  </mc:AlternateContent>
  <xr:revisionPtr revIDLastSave="9" documentId="13_ncr:1_{E88CEBD5-2572-47CB-A671-FF8D592AD2D2}" xr6:coauthVersionLast="47" xr6:coauthVersionMax="47" xr10:uidLastSave="{C4AE1CF4-1AC9-4D60-8660-4A6390095888}"/>
  <bookViews>
    <workbookView xWindow="-120" yWindow="-120" windowWidth="20730" windowHeight="11160" xr2:uid="{DC4BC204-23ED-43BF-9837-10A7AFF7CAD2}"/>
  </bookViews>
  <sheets>
    <sheet name="Substations" sheetId="1" r:id="rId1"/>
    <sheet name="Lines" sheetId="2" r:id="rId2"/>
    <sheet name="NodesEq" sheetId="37" r:id="rId3"/>
    <sheet name="LinesEq" sheetId="3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C5" i="2" l="1"/>
  <c r="I6" i="1" l="1"/>
  <c r="I4" i="1"/>
  <c r="I3" i="1"/>
  <c r="H8" i="1"/>
  <c r="H7" i="1"/>
  <c r="H6" i="1"/>
  <c r="H5" i="1"/>
  <c r="H4" i="1"/>
  <c r="H3" i="1"/>
  <c r="H2" i="1"/>
  <c r="C4" i="2"/>
  <c r="C3" i="2"/>
  <c r="C2" i="2"/>
</calcChain>
</file>

<file path=xl/sharedStrings.xml><?xml version="1.0" encoding="utf-8"?>
<sst xmlns="http://schemas.openxmlformats.org/spreadsheetml/2006/main" count="79" uniqueCount="57">
  <si>
    <t>Substation</t>
  </si>
  <si>
    <t>Nº</t>
  </si>
  <si>
    <t>Latitude (°)</t>
  </si>
  <si>
    <t>Longitude (°)</t>
  </si>
  <si>
    <t>Trafo ref.</t>
  </si>
  <si>
    <t>Trafo type</t>
  </si>
  <si>
    <t>HV bus (kVAC)</t>
  </si>
  <si>
    <t>LV bus (kVAC)</t>
  </si>
  <si>
    <t>Origin subs #</t>
  </si>
  <si>
    <t>Destination subs #</t>
  </si>
  <si>
    <t>Nº lines</t>
  </si>
  <si>
    <t>Total line resistance (Ω)</t>
  </si>
  <si>
    <t>Line voltage (kVAC)</t>
  </si>
  <si>
    <t>Sub 1</t>
  </si>
  <si>
    <t>Nº trafos</t>
  </si>
  <si>
    <t>Sub 2</t>
  </si>
  <si>
    <t>Sub 3</t>
  </si>
  <si>
    <t>Sub 4</t>
  </si>
  <si>
    <t>Sub 5</t>
  </si>
  <si>
    <t>T1</t>
  </si>
  <si>
    <t>T2</t>
  </si>
  <si>
    <t>T4</t>
  </si>
  <si>
    <t>T6</t>
  </si>
  <si>
    <t>T7</t>
  </si>
  <si>
    <t>A</t>
  </si>
  <si>
    <t>GSU</t>
  </si>
  <si>
    <t>GY-GY</t>
  </si>
  <si>
    <t>Node</t>
  </si>
  <si>
    <t>Bus voltage (kVAC)</t>
  </si>
  <si>
    <t>Origin node #</t>
  </si>
  <si>
    <t>Destination node #</t>
  </si>
  <si>
    <t>np_Sub1</t>
  </si>
  <si>
    <t>b1_Sub1</t>
  </si>
  <si>
    <t>b2_Sub1</t>
  </si>
  <si>
    <t>np_Sub2</t>
  </si>
  <si>
    <t>b1_Sub2</t>
  </si>
  <si>
    <t>b2_Sub2</t>
  </si>
  <si>
    <t>np_Sub3</t>
  </si>
  <si>
    <t>b1_Sub3</t>
  </si>
  <si>
    <t>b2_Sub3</t>
  </si>
  <si>
    <t>np_Sub4</t>
  </si>
  <si>
    <t>b1_Sub4</t>
  </si>
  <si>
    <t>b2_Sub4</t>
  </si>
  <si>
    <t>np_Sub5</t>
  </si>
  <si>
    <t>b1_Sub5</t>
  </si>
  <si>
    <t>b2_Sub5</t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</si>
  <si>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W1/Wser</t>
    </r>
    <r>
      <rPr>
        <b/>
        <sz val="12"/>
        <color rgb="FF3F3F3F"/>
        <rFont val="Calibri"/>
        <family val="2"/>
        <scheme val="minor"/>
      </rPr>
      <t xml:space="preserve"> (Ω/ph)</t>
    </r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</si>
  <si>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W2/Wcom</t>
    </r>
    <r>
      <rPr>
        <b/>
        <sz val="12"/>
        <color rgb="FF3F3F3F"/>
        <rFont val="Calibri"/>
        <family val="2"/>
        <scheme val="minor"/>
      </rPr>
      <t xml:space="preserve"> (Ω/ph)</t>
    </r>
  </si>
  <si>
    <r>
      <t xml:space="preserve"> Resistance (</t>
    </r>
    <r>
      <rPr>
        <b/>
        <sz val="12"/>
        <color rgb="FF3F3F3F"/>
        <rFont val="Calibri"/>
        <family val="2"/>
      </rPr>
      <t>Ω/ph</t>
    </r>
    <r>
      <rPr>
        <b/>
        <sz val="12"/>
        <color rgb="FF3F3F3F"/>
        <rFont val="Calibri"/>
        <family val="2"/>
        <scheme val="minor"/>
      </rPr>
      <t>)</t>
    </r>
  </si>
  <si>
    <t>Resistance (ohm/ph)</t>
  </si>
  <si>
    <t>Total line resistance (ohm)</t>
  </si>
  <si>
    <t>A5</t>
  </si>
  <si>
    <t>A3</t>
  </si>
  <si>
    <t>T2, A3, T4</t>
  </si>
  <si>
    <t>T2, A3</t>
  </si>
  <si>
    <r>
      <t>R</t>
    </r>
    <r>
      <rPr>
        <b/>
        <vertAlign val="subscript"/>
        <sz val="12"/>
        <color rgb="FF3F3F3F"/>
        <rFont val="Calibri"/>
        <family val="2"/>
        <scheme val="minor"/>
      </rPr>
      <t>g</t>
    </r>
    <r>
      <rPr>
        <b/>
        <sz val="12"/>
        <color rgb="FF3F3F3F"/>
        <rFont val="Calibri"/>
        <family val="2"/>
        <scheme val="minor"/>
      </rPr>
      <t xml:space="preserve"> (Ω)</t>
    </r>
  </si>
  <si>
    <t>Rg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</si>
</sst>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vertAlign val="subscript"/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2" borderId="1" xfId="1" applyFont="1" applyAlignment="1">
      <alignment horizontal="center" vertical="center"/>
    </xf>
    <xf numFmtId="0" fontId="4" fillId="0" borderId="0" xfId="0" applyFont="1"/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B13D-B712-4A9C-A697-9BB13A353458}">
  <sheetPr codeName="Hoja1"/>
  <dimension ref="A1:L8"/>
  <sheetViews>
    <sheetView tabSelected="1" workbookViewId="0">
      <selection activeCell="C2" sqref="C2:D8"/>
    </sheetView>
  </sheetViews>
  <sheetFormatPr baseColWidth="10" defaultRowHeight="15" x14ac:dyDescent="0.25"/>
  <cols>
    <col min="3" max="3" width="12.85546875" customWidth="1"/>
    <col min="4" max="4" width="13" customWidth="1"/>
    <col min="8" max="8" width="15.28515625" customWidth="1"/>
    <col min="9" max="9" width="16.140625" customWidth="1"/>
    <col min="11" max="11" width="14.28515625" customWidth="1"/>
    <col min="12" max="12" width="14.7109375" customWidth="1"/>
  </cols>
  <sheetData>
    <row r="1" spans="1:12" s="2" customFormat="1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14</v>
      </c>
      <c r="G1" s="1" t="s">
        <v>4</v>
      </c>
      <c r="H1" s="1" t="s">
        <v>46</v>
      </c>
      <c r="I1" s="1" t="s">
        <v>47</v>
      </c>
      <c r="J1" s="1" t="s">
        <v>5</v>
      </c>
      <c r="K1" s="1" t="s">
        <v>6</v>
      </c>
      <c r="L1" s="1" t="s">
        <v>7</v>
      </c>
    </row>
    <row r="2" spans="1:12" x14ac:dyDescent="0.25">
      <c r="A2" t="s">
        <v>13</v>
      </c>
      <c r="B2">
        <v>1</v>
      </c>
      <c r="C2" s="4">
        <v>33.613498999999997</v>
      </c>
      <c r="D2" s="4">
        <v>-87.373672999999997</v>
      </c>
      <c r="E2">
        <v>0.1</v>
      </c>
      <c r="F2">
        <v>1</v>
      </c>
      <c r="G2" t="s">
        <v>19</v>
      </c>
      <c r="H2">
        <f>3*1</f>
        <v>3</v>
      </c>
      <c r="J2" t="s">
        <v>25</v>
      </c>
      <c r="K2">
        <v>110</v>
      </c>
    </row>
    <row r="3" spans="1:12" x14ac:dyDescent="0.25">
      <c r="A3" t="s">
        <v>15</v>
      </c>
      <c r="B3">
        <v>2</v>
      </c>
      <c r="C3">
        <v>34.310437</v>
      </c>
      <c r="D3">
        <v>-86.365764999999996</v>
      </c>
      <c r="E3">
        <v>0.15</v>
      </c>
      <c r="F3">
        <v>3</v>
      </c>
      <c r="G3" t="s">
        <v>20</v>
      </c>
      <c r="H3">
        <f>3*1.1</f>
        <v>3.3000000000000003</v>
      </c>
      <c r="I3">
        <f>3*2</f>
        <v>6</v>
      </c>
      <c r="J3" t="s">
        <v>26</v>
      </c>
      <c r="K3">
        <v>220</v>
      </c>
      <c r="L3">
        <v>110</v>
      </c>
    </row>
    <row r="4" spans="1:12" x14ac:dyDescent="0.25">
      <c r="G4" t="s">
        <v>52</v>
      </c>
      <c r="H4">
        <f>3*3</f>
        <v>9</v>
      </c>
      <c r="I4">
        <f>3*4</f>
        <v>12</v>
      </c>
      <c r="J4" t="s">
        <v>24</v>
      </c>
      <c r="K4">
        <v>220</v>
      </c>
      <c r="L4">
        <v>110</v>
      </c>
    </row>
    <row r="5" spans="1:12" x14ac:dyDescent="0.25">
      <c r="G5" t="s">
        <v>21</v>
      </c>
      <c r="H5">
        <f>3*1.2</f>
        <v>3.5999999999999996</v>
      </c>
      <c r="J5" t="s">
        <v>25</v>
      </c>
      <c r="K5">
        <v>220</v>
      </c>
    </row>
    <row r="6" spans="1:12" x14ac:dyDescent="0.25">
      <c r="A6" t="s">
        <v>16</v>
      </c>
      <c r="B6">
        <v>3</v>
      </c>
      <c r="C6">
        <v>33.955058000000001</v>
      </c>
      <c r="D6">
        <v>-84.679354000000004</v>
      </c>
      <c r="E6">
        <v>0.2</v>
      </c>
      <c r="F6">
        <v>1</v>
      </c>
      <c r="G6" t="s">
        <v>51</v>
      </c>
      <c r="H6">
        <f>3*3.2</f>
        <v>9.6000000000000014</v>
      </c>
      <c r="I6">
        <f>3*4.2</f>
        <v>12.600000000000001</v>
      </c>
      <c r="J6" t="s">
        <v>24</v>
      </c>
      <c r="K6">
        <v>400</v>
      </c>
      <c r="L6">
        <v>220</v>
      </c>
    </row>
    <row r="7" spans="1:12" x14ac:dyDescent="0.25">
      <c r="A7" t="s">
        <v>17</v>
      </c>
      <c r="B7">
        <v>4</v>
      </c>
      <c r="C7">
        <v>33.547885000000001</v>
      </c>
      <c r="D7">
        <v>-86.074605000000005</v>
      </c>
      <c r="E7">
        <v>0.25</v>
      </c>
      <c r="F7">
        <v>1</v>
      </c>
      <c r="G7" t="s">
        <v>22</v>
      </c>
      <c r="H7">
        <f>3*1.4</f>
        <v>4.1999999999999993</v>
      </c>
      <c r="J7" t="s">
        <v>25</v>
      </c>
      <c r="K7">
        <v>220</v>
      </c>
    </row>
    <row r="8" spans="1:12" x14ac:dyDescent="0.25">
      <c r="A8" t="s">
        <v>18</v>
      </c>
      <c r="B8">
        <v>5</v>
      </c>
      <c r="C8">
        <v>32.705086999999999</v>
      </c>
      <c r="D8">
        <v>-84.663397000000003</v>
      </c>
      <c r="E8">
        <v>0.3</v>
      </c>
      <c r="F8">
        <v>1</v>
      </c>
      <c r="G8" t="s">
        <v>23</v>
      </c>
      <c r="H8">
        <f>3*1.5</f>
        <v>4.5</v>
      </c>
      <c r="J8" t="s">
        <v>25</v>
      </c>
      <c r="K8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A6F9-C1FD-4609-9E87-E95A4B8EBD71}">
  <sheetPr codeName="Hoja2"/>
  <dimension ref="A1:F5"/>
  <sheetViews>
    <sheetView workbookViewId="0">
      <selection activeCell="E4" sqref="E4"/>
    </sheetView>
  </sheetViews>
  <sheetFormatPr baseColWidth="10" defaultRowHeight="15" x14ac:dyDescent="0.25"/>
  <cols>
    <col min="1" max="1" width="17.7109375" customWidth="1"/>
    <col min="2" max="2" width="20.5703125" customWidth="1"/>
    <col min="3" max="3" width="20.7109375" customWidth="1"/>
    <col min="5" max="5" width="24.5703125" customWidth="1"/>
    <col min="6" max="6" width="19.85546875" customWidth="1"/>
  </cols>
  <sheetData>
    <row r="1" spans="1:6" ht="15.75" x14ac:dyDescent="0.25">
      <c r="A1" s="1" t="s">
        <v>8</v>
      </c>
      <c r="B1" s="1" t="s">
        <v>9</v>
      </c>
      <c r="C1" s="1" t="s">
        <v>48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1</v>
      </c>
      <c r="B2">
        <v>2</v>
      </c>
      <c r="C2">
        <f>3*1.8</f>
        <v>5.4</v>
      </c>
      <c r="D2">
        <v>1</v>
      </c>
      <c r="E2" s="3">
        <f>IF(C2="","",IF(D2=0,"",C2/3/D2))</f>
        <v>1.8</v>
      </c>
      <c r="F2">
        <v>110</v>
      </c>
    </row>
    <row r="3" spans="1:6" x14ac:dyDescent="0.25">
      <c r="A3">
        <v>2</v>
      </c>
      <c r="B3">
        <v>3</v>
      </c>
      <c r="C3">
        <f>3*1.9</f>
        <v>5.6999999999999993</v>
      </c>
      <c r="D3">
        <v>1</v>
      </c>
      <c r="E3" s="3">
        <f>IF(C3="","",IF(D3=0,"",C3/3/D3))</f>
        <v>1.8999999999999997</v>
      </c>
      <c r="F3">
        <v>220</v>
      </c>
    </row>
    <row r="4" spans="1:6" x14ac:dyDescent="0.25">
      <c r="A4">
        <v>2</v>
      </c>
      <c r="B4">
        <v>4</v>
      </c>
      <c r="C4">
        <f>3*2.5</f>
        <v>7.5</v>
      </c>
      <c r="D4">
        <v>1</v>
      </c>
      <c r="E4" s="3">
        <f>IF(C4="","",IF(D4=0,"",C4/3/D4))</f>
        <v>2.5</v>
      </c>
      <c r="F4">
        <v>220</v>
      </c>
    </row>
    <row r="5" spans="1:6" x14ac:dyDescent="0.25">
      <c r="A5">
        <v>3</v>
      </c>
      <c r="B5">
        <v>5</v>
      </c>
      <c r="C5">
        <f>3*5.2</f>
        <v>15.600000000000001</v>
      </c>
      <c r="D5">
        <v>2</v>
      </c>
      <c r="E5" s="3">
        <f>IF(C5="","",IF(D5=0,"",C5/3/D5))</f>
        <v>2.6</v>
      </c>
      <c r="F5">
        <v>400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E17D-37EF-422F-A952-DA208FA7B189}">
  <dimension ref="A1:G16"/>
  <sheetViews>
    <sheetView workbookViewId="0">
      <selection sqref="A1:G16"/>
    </sheetView>
  </sheetViews>
  <sheetFormatPr baseColWidth="10" defaultRowHeight="15" x14ac:dyDescent="0.25"/>
  <cols>
    <col min="4" max="4" width="16.7109375" customWidth="1"/>
    <col min="7" max="7" width="18.42578125" customWidth="1"/>
  </cols>
  <sheetData>
    <row r="1" spans="1:7" ht="15.75" x14ac:dyDescent="0.25">
      <c r="A1" s="1" t="s">
        <v>27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4</v>
      </c>
      <c r="G1" s="1" t="s">
        <v>28</v>
      </c>
    </row>
    <row r="2" spans="1:7" x14ac:dyDescent="0.25">
      <c r="A2" t="s">
        <v>31</v>
      </c>
      <c r="B2">
        <v>1</v>
      </c>
      <c r="C2">
        <v>0</v>
      </c>
      <c r="D2">
        <v>0</v>
      </c>
      <c r="E2">
        <v>0.1</v>
      </c>
      <c r="F2" t="s">
        <v>19</v>
      </c>
    </row>
    <row r="3" spans="1:7" x14ac:dyDescent="0.25">
      <c r="A3" t="s">
        <v>34</v>
      </c>
      <c r="B3">
        <v>2</v>
      </c>
      <c r="C3">
        <v>0</v>
      </c>
      <c r="D3">
        <v>8.9831924469317911E-3</v>
      </c>
      <c r="E3">
        <v>0.15</v>
      </c>
      <c r="F3" t="s">
        <v>53</v>
      </c>
    </row>
    <row r="4" spans="1:7" x14ac:dyDescent="0.25">
      <c r="A4" t="s">
        <v>37</v>
      </c>
      <c r="B4">
        <v>3</v>
      </c>
      <c r="C4">
        <v>0</v>
      </c>
      <c r="D4">
        <v>1.7966384893863582E-2</v>
      </c>
      <c r="E4">
        <v>0.2</v>
      </c>
      <c r="F4" t="s">
        <v>51</v>
      </c>
    </row>
    <row r="5" spans="1:7" x14ac:dyDescent="0.25">
      <c r="A5" t="s">
        <v>40</v>
      </c>
      <c r="B5">
        <v>4</v>
      </c>
      <c r="C5">
        <v>0</v>
      </c>
      <c r="D5">
        <v>2.694957734079537E-2</v>
      </c>
      <c r="E5">
        <v>0.25</v>
      </c>
      <c r="F5" t="s">
        <v>22</v>
      </c>
    </row>
    <row r="6" spans="1:7" x14ac:dyDescent="0.25">
      <c r="A6" t="s">
        <v>43</v>
      </c>
      <c r="B6">
        <v>5</v>
      </c>
      <c r="C6">
        <v>0</v>
      </c>
      <c r="D6">
        <v>3.5932769787727165E-2</v>
      </c>
      <c r="E6">
        <v>0.3</v>
      </c>
      <c r="F6" t="s">
        <v>23</v>
      </c>
    </row>
    <row r="7" spans="1:7" x14ac:dyDescent="0.25">
      <c r="A7" t="s">
        <v>32</v>
      </c>
      <c r="B7">
        <v>6</v>
      </c>
      <c r="C7">
        <v>0</v>
      </c>
      <c r="D7">
        <v>0</v>
      </c>
      <c r="F7" t="s">
        <v>19</v>
      </c>
      <c r="G7">
        <v>110</v>
      </c>
    </row>
    <row r="8" spans="1:7" x14ac:dyDescent="0.25">
      <c r="A8" t="s">
        <v>35</v>
      </c>
      <c r="B8">
        <v>7</v>
      </c>
      <c r="C8">
        <v>0</v>
      </c>
      <c r="D8">
        <v>8.9831924469317911E-3</v>
      </c>
      <c r="F8" t="s">
        <v>53</v>
      </c>
      <c r="G8">
        <v>220</v>
      </c>
    </row>
    <row r="9" spans="1:7" x14ac:dyDescent="0.25">
      <c r="A9" t="s">
        <v>38</v>
      </c>
      <c r="B9">
        <v>8</v>
      </c>
      <c r="C9">
        <v>0</v>
      </c>
      <c r="D9">
        <v>1.7966384893863582E-2</v>
      </c>
      <c r="F9" t="s">
        <v>51</v>
      </c>
      <c r="G9">
        <v>400</v>
      </c>
    </row>
    <row r="10" spans="1:7" x14ac:dyDescent="0.25">
      <c r="A10" t="s">
        <v>41</v>
      </c>
      <c r="B10">
        <v>9</v>
      </c>
      <c r="C10">
        <v>0</v>
      </c>
      <c r="D10">
        <v>2.694957734079537E-2</v>
      </c>
      <c r="F10" t="s">
        <v>22</v>
      </c>
      <c r="G10">
        <v>220</v>
      </c>
    </row>
    <row r="11" spans="1:7" x14ac:dyDescent="0.25">
      <c r="A11" t="s">
        <v>44</v>
      </c>
      <c r="B11">
        <v>10</v>
      </c>
      <c r="C11">
        <v>0</v>
      </c>
      <c r="D11">
        <v>3.5932769787727165E-2</v>
      </c>
      <c r="F11" t="s">
        <v>23</v>
      </c>
      <c r="G11">
        <v>400</v>
      </c>
    </row>
    <row r="12" spans="1:7" x14ac:dyDescent="0.25">
      <c r="A12" t="s">
        <v>33</v>
      </c>
      <c r="B12">
        <v>11</v>
      </c>
      <c r="C12">
        <v>0</v>
      </c>
      <c r="D12">
        <v>0</v>
      </c>
    </row>
    <row r="13" spans="1:7" x14ac:dyDescent="0.25">
      <c r="A13" t="s">
        <v>36</v>
      </c>
      <c r="B13">
        <v>12</v>
      </c>
      <c r="C13">
        <v>0</v>
      </c>
      <c r="D13">
        <v>8.9831924469317911E-3</v>
      </c>
      <c r="F13" t="s">
        <v>54</v>
      </c>
      <c r="G13">
        <v>110</v>
      </c>
    </row>
    <row r="14" spans="1:7" x14ac:dyDescent="0.25">
      <c r="A14" t="s">
        <v>39</v>
      </c>
      <c r="B14">
        <v>13</v>
      </c>
      <c r="C14">
        <v>0</v>
      </c>
      <c r="D14">
        <v>1.7966384893863582E-2</v>
      </c>
      <c r="F14" t="s">
        <v>51</v>
      </c>
      <c r="G14">
        <v>220</v>
      </c>
    </row>
    <row r="15" spans="1:7" x14ac:dyDescent="0.25">
      <c r="A15" t="s">
        <v>42</v>
      </c>
      <c r="B15">
        <v>14</v>
      </c>
      <c r="C15">
        <v>0</v>
      </c>
      <c r="D15">
        <v>2.694957734079537E-2</v>
      </c>
    </row>
    <row r="16" spans="1:7" x14ac:dyDescent="0.25">
      <c r="A16" t="s">
        <v>45</v>
      </c>
      <c r="B16">
        <v>15</v>
      </c>
      <c r="C16">
        <v>0</v>
      </c>
      <c r="D16">
        <v>3.5932769787727165E-2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0C8B-5464-4AA5-9DA5-E77295EAD4DC}">
  <dimension ref="A1:H20"/>
  <sheetViews>
    <sheetView workbookViewId="0">
      <selection sqref="A1:H20"/>
    </sheetView>
  </sheetViews>
  <sheetFormatPr baseColWidth="10" defaultRowHeight="15" x14ac:dyDescent="0.25"/>
  <cols>
    <col min="1" max="1" width="17.5703125" customWidth="1"/>
    <col min="2" max="2" width="20.42578125" customWidth="1"/>
    <col min="3" max="3" width="20.7109375" customWidth="1"/>
    <col min="5" max="5" width="24.85546875" customWidth="1"/>
    <col min="6" max="6" width="20.140625" customWidth="1"/>
    <col min="7" max="7" width="17.140625" customWidth="1"/>
    <col min="8" max="8" width="20.7109375" customWidth="1"/>
  </cols>
  <sheetData>
    <row r="1" spans="1:8" ht="15.75" x14ac:dyDescent="0.25">
      <c r="A1" s="1" t="s">
        <v>29</v>
      </c>
      <c r="B1" s="1" t="s">
        <v>30</v>
      </c>
      <c r="C1" s="1" t="s">
        <v>49</v>
      </c>
      <c r="D1" s="1" t="s">
        <v>10</v>
      </c>
      <c r="E1" s="1" t="s">
        <v>50</v>
      </c>
      <c r="F1" s="1" t="s">
        <v>12</v>
      </c>
      <c r="G1" s="1" t="s">
        <v>8</v>
      </c>
      <c r="H1" s="1" t="s">
        <v>9</v>
      </c>
    </row>
    <row r="2" spans="1:8" x14ac:dyDescent="0.25">
      <c r="A2">
        <v>6</v>
      </c>
      <c r="B2">
        <v>12</v>
      </c>
      <c r="C2">
        <v>5.4</v>
      </c>
      <c r="D2">
        <v>1</v>
      </c>
      <c r="E2">
        <v>1.8</v>
      </c>
      <c r="F2">
        <v>110</v>
      </c>
      <c r="G2">
        <v>1</v>
      </c>
      <c r="H2">
        <v>2</v>
      </c>
    </row>
    <row r="3" spans="1:8" x14ac:dyDescent="0.25">
      <c r="A3">
        <v>7</v>
      </c>
      <c r="B3">
        <v>13</v>
      </c>
      <c r="C3">
        <v>5.6999999999999993</v>
      </c>
      <c r="D3">
        <v>1</v>
      </c>
      <c r="E3">
        <v>1.8999999999999997</v>
      </c>
      <c r="F3">
        <v>220</v>
      </c>
      <c r="G3">
        <v>2</v>
      </c>
      <c r="H3">
        <v>3</v>
      </c>
    </row>
    <row r="4" spans="1:8" x14ac:dyDescent="0.25">
      <c r="A4">
        <v>7</v>
      </c>
      <c r="B4">
        <v>9</v>
      </c>
      <c r="C4">
        <v>7.5</v>
      </c>
      <c r="D4">
        <v>1</v>
      </c>
      <c r="E4">
        <v>2.5</v>
      </c>
      <c r="F4">
        <v>220</v>
      </c>
      <c r="G4">
        <v>2</v>
      </c>
      <c r="H4">
        <v>4</v>
      </c>
    </row>
    <row r="5" spans="1:8" x14ac:dyDescent="0.25">
      <c r="A5">
        <v>8</v>
      </c>
      <c r="B5">
        <v>10</v>
      </c>
      <c r="C5">
        <v>15.600000000000001</v>
      </c>
      <c r="D5">
        <v>2</v>
      </c>
      <c r="E5">
        <v>2.6</v>
      </c>
      <c r="F5">
        <v>400</v>
      </c>
      <c r="G5">
        <v>3</v>
      </c>
      <c r="H5">
        <v>5</v>
      </c>
    </row>
    <row r="6" spans="1:8" x14ac:dyDescent="0.25">
      <c r="A6">
        <v>1</v>
      </c>
      <c r="B6">
        <v>6</v>
      </c>
      <c r="C6">
        <v>3</v>
      </c>
      <c r="D6">
        <v>1</v>
      </c>
      <c r="E6">
        <v>1</v>
      </c>
      <c r="G6">
        <v>1</v>
      </c>
      <c r="H6">
        <v>1</v>
      </c>
    </row>
    <row r="7" spans="1:8" x14ac:dyDescent="0.25">
      <c r="A7">
        <v>1</v>
      </c>
      <c r="B7">
        <v>11</v>
      </c>
      <c r="D7">
        <v>1</v>
      </c>
      <c r="G7">
        <v>1</v>
      </c>
      <c r="H7">
        <v>1</v>
      </c>
    </row>
    <row r="8" spans="1:8" x14ac:dyDescent="0.25">
      <c r="A8">
        <v>6</v>
      </c>
      <c r="B8">
        <v>11</v>
      </c>
      <c r="D8">
        <v>1</v>
      </c>
      <c r="G8">
        <v>1</v>
      </c>
      <c r="H8">
        <v>1</v>
      </c>
    </row>
    <row r="9" spans="1:8" x14ac:dyDescent="0.25">
      <c r="A9">
        <v>2</v>
      </c>
      <c r="B9">
        <v>7</v>
      </c>
      <c r="C9">
        <v>1.7217391304347827</v>
      </c>
      <c r="D9">
        <v>1</v>
      </c>
      <c r="E9">
        <v>0.57391304347826089</v>
      </c>
      <c r="G9">
        <v>2</v>
      </c>
      <c r="H9">
        <v>2</v>
      </c>
    </row>
    <row r="10" spans="1:8" x14ac:dyDescent="0.25">
      <c r="A10">
        <v>2</v>
      </c>
      <c r="B10">
        <v>12</v>
      </c>
      <c r="C10">
        <v>4</v>
      </c>
      <c r="D10">
        <v>1</v>
      </c>
      <c r="E10">
        <v>1.3333333333333333</v>
      </c>
      <c r="G10">
        <v>2</v>
      </c>
      <c r="H10">
        <v>2</v>
      </c>
    </row>
    <row r="11" spans="1:8" x14ac:dyDescent="0.25">
      <c r="A11">
        <v>7</v>
      </c>
      <c r="B11">
        <v>12</v>
      </c>
      <c r="C11">
        <v>9</v>
      </c>
      <c r="D11">
        <v>1</v>
      </c>
      <c r="E11">
        <v>3</v>
      </c>
      <c r="G11">
        <v>2</v>
      </c>
      <c r="H11">
        <v>2</v>
      </c>
    </row>
    <row r="12" spans="1:8" x14ac:dyDescent="0.25">
      <c r="A12">
        <v>3</v>
      </c>
      <c r="B12">
        <v>8</v>
      </c>
      <c r="D12">
        <v>1</v>
      </c>
      <c r="G12">
        <v>3</v>
      </c>
      <c r="H12">
        <v>3</v>
      </c>
    </row>
    <row r="13" spans="1:8" x14ac:dyDescent="0.25">
      <c r="A13">
        <v>3</v>
      </c>
      <c r="B13">
        <v>13</v>
      </c>
      <c r="C13">
        <v>12.600000000000001</v>
      </c>
      <c r="D13">
        <v>1</v>
      </c>
      <c r="E13">
        <v>4.2</v>
      </c>
      <c r="G13">
        <v>3</v>
      </c>
      <c r="H13">
        <v>3</v>
      </c>
    </row>
    <row r="14" spans="1:8" x14ac:dyDescent="0.25">
      <c r="A14">
        <v>8</v>
      </c>
      <c r="B14">
        <v>13</v>
      </c>
      <c r="C14">
        <v>9.6000000000000014</v>
      </c>
      <c r="D14">
        <v>1</v>
      </c>
      <c r="E14">
        <v>3.2000000000000006</v>
      </c>
      <c r="G14">
        <v>3</v>
      </c>
      <c r="H14">
        <v>3</v>
      </c>
    </row>
    <row r="15" spans="1:8" x14ac:dyDescent="0.25">
      <c r="A15">
        <v>4</v>
      </c>
      <c r="B15">
        <v>9</v>
      </c>
      <c r="C15">
        <v>4.1999999999999993</v>
      </c>
      <c r="D15">
        <v>1</v>
      </c>
      <c r="E15">
        <v>1.3999999999999997</v>
      </c>
      <c r="G15">
        <v>4</v>
      </c>
      <c r="H15">
        <v>4</v>
      </c>
    </row>
    <row r="16" spans="1:8" x14ac:dyDescent="0.25">
      <c r="A16">
        <v>4</v>
      </c>
      <c r="B16">
        <v>14</v>
      </c>
      <c r="D16">
        <v>1</v>
      </c>
      <c r="G16">
        <v>4</v>
      </c>
      <c r="H16">
        <v>4</v>
      </c>
    </row>
    <row r="17" spans="1:8" x14ac:dyDescent="0.25">
      <c r="A17">
        <v>9</v>
      </c>
      <c r="B17">
        <v>14</v>
      </c>
      <c r="D17">
        <v>1</v>
      </c>
      <c r="G17">
        <v>4</v>
      </c>
      <c r="H17">
        <v>4</v>
      </c>
    </row>
    <row r="18" spans="1:8" x14ac:dyDescent="0.25">
      <c r="A18">
        <v>5</v>
      </c>
      <c r="B18">
        <v>10</v>
      </c>
      <c r="C18">
        <v>4.5</v>
      </c>
      <c r="D18">
        <v>1</v>
      </c>
      <c r="E18">
        <v>1.5</v>
      </c>
      <c r="G18">
        <v>5</v>
      </c>
      <c r="H18">
        <v>5</v>
      </c>
    </row>
    <row r="19" spans="1:8" x14ac:dyDescent="0.25">
      <c r="A19">
        <v>5</v>
      </c>
      <c r="B19">
        <v>15</v>
      </c>
      <c r="D19">
        <v>1</v>
      </c>
      <c r="G19">
        <v>5</v>
      </c>
      <c r="H19">
        <v>5</v>
      </c>
    </row>
    <row r="20" spans="1:8" x14ac:dyDescent="0.25">
      <c r="A20">
        <v>10</v>
      </c>
      <c r="B20">
        <v>15</v>
      </c>
      <c r="D20">
        <v>1</v>
      </c>
      <c r="G20">
        <v>5</v>
      </c>
      <c r="H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Substations</vt:lpstr>
      <vt:lpstr>Lines</vt:lpstr>
      <vt:lpstr>NodesEq</vt:lpstr>
      <vt:lpstr>LinesEq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smarsal</dc:creator>
  <cp:lastModifiedBy>Santi Marsal Vinadé</cp:lastModifiedBy>
  <dcterms:created xsi:type="dcterms:W3CDTF">2020-12-30T19:48:23Z</dcterms:created>
  <dcterms:modified xsi:type="dcterms:W3CDTF">2022-12-01T23:22:58Z</dcterms:modified>
</cp:coreProperties>
</file>