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ie/git/smart-contract-check/common_scam_analysis/"/>
    </mc:Choice>
  </mc:AlternateContent>
  <xr:revisionPtr revIDLastSave="0" documentId="13_ncr:1_{A46F6B87-5E1F-FE46-BB82-EDF583000925}" xr6:coauthVersionLast="47" xr6:coauthVersionMax="47" xr10:uidLastSave="{00000000-0000-0000-0000-000000000000}"/>
  <bookViews>
    <workbookView xWindow="1020" yWindow="500" windowWidth="75780" windowHeight="21100" xr2:uid="{89A1CF0C-F73A-4840-831F-84B4D6F1C126}"/>
  </bookViews>
  <sheets>
    <sheet name="Sandwich" sheetId="4" r:id="rId1"/>
    <sheet name="Sandwich MEV" sheetId="10" r:id="rId2"/>
    <sheet name="Rug Pull" sheetId="5" r:id="rId3"/>
    <sheet name="Rug Pull shorte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1" i="10" l="1"/>
  <c r="B41" i="10"/>
  <c r="B42" i="10" s="1"/>
  <c r="G39" i="10"/>
  <c r="G38" i="10"/>
  <c r="G37" i="10"/>
  <c r="C27" i="10"/>
  <c r="B27" i="10"/>
  <c r="B28" i="10" s="1"/>
  <c r="H25" i="10"/>
  <c r="G25" i="10"/>
  <c r="H23" i="10"/>
  <c r="G23" i="10"/>
  <c r="I21" i="10"/>
  <c r="C13" i="10"/>
  <c r="B13" i="10"/>
  <c r="B14" i="10" s="1"/>
  <c r="H11" i="10"/>
  <c r="G11" i="10"/>
  <c r="H9" i="10"/>
  <c r="G9" i="10"/>
  <c r="B42" i="4"/>
  <c r="B43" i="4"/>
  <c r="C42" i="4"/>
  <c r="C14" i="4"/>
  <c r="B14" i="4"/>
  <c r="B15" i="4" s="1"/>
  <c r="C28" i="4"/>
  <c r="B28" i="4"/>
  <c r="B29" i="4" s="1"/>
  <c r="G38" i="4"/>
  <c r="G39" i="4"/>
  <c r="G40" i="4"/>
  <c r="I22" i="4"/>
  <c r="H24" i="4"/>
  <c r="H26" i="4"/>
  <c r="H12" i="4"/>
  <c r="H10" i="4"/>
  <c r="G10" i="4"/>
  <c r="G12" i="4"/>
  <c r="G24" i="4"/>
  <c r="G26" i="4"/>
  <c r="E19" i="5"/>
  <c r="D19" i="5"/>
  <c r="D18" i="5"/>
  <c r="H7" i="6"/>
  <c r="H8" i="6" s="1"/>
  <c r="H9" i="6" s="1"/>
  <c r="H10" i="6" s="1"/>
  <c r="H11" i="6" s="1"/>
  <c r="H12" i="6" s="1"/>
  <c r="H13" i="6" s="1"/>
  <c r="J6" i="5"/>
  <c r="J7" i="5"/>
  <c r="J8" i="5"/>
  <c r="J9" i="5"/>
  <c r="J10" i="5"/>
  <c r="J11" i="5"/>
  <c r="J12" i="5"/>
  <c r="J13" i="5"/>
  <c r="J14" i="5"/>
  <c r="J15" i="5"/>
  <c r="L7" i="5"/>
  <c r="L8" i="5" s="1"/>
  <c r="L9" i="5" s="1"/>
  <c r="L10" i="5" s="1"/>
  <c r="L11" i="5" s="1"/>
  <c r="L12" i="5" s="1"/>
  <c r="L13" i="5" s="1"/>
</calcChain>
</file>

<file path=xl/sharedStrings.xml><?xml version="1.0" encoding="utf-8"?>
<sst xmlns="http://schemas.openxmlformats.org/spreadsheetml/2006/main" count="290" uniqueCount="102">
  <si>
    <t>Swap From</t>
  </si>
  <si>
    <t>Amount From</t>
  </si>
  <si>
    <t>Amount For</t>
  </si>
  <si>
    <t>Swap For</t>
  </si>
  <si>
    <t>Apr-07-2022 11:51:34 PM +UTC</t>
  </si>
  <si>
    <t>0x7fe57f0a6f249be2525a7b68c6f851b311025a86bfba156a4806b16ddffcc2a0</t>
  </si>
  <si>
    <t>0xf4dd94d27e3680b0587f1f415940bae5f568937f62d64e8696cf460802553340</t>
  </si>
  <si>
    <t>0xcd2900e75a736a97499222d620aee7c8dadd4eb26f795670b367da98c5e3e368</t>
  </si>
  <si>
    <t>USDC</t>
  </si>
  <si>
    <t>Description</t>
  </si>
  <si>
    <t>Txhash</t>
  </si>
  <si>
    <t>Blockno</t>
  </si>
  <si>
    <t>UnixTimestamp</t>
  </si>
  <si>
    <t>DateTime</t>
  </si>
  <si>
    <t>From</t>
  </si>
  <si>
    <t>To</t>
  </si>
  <si>
    <t>Method</t>
  </si>
  <si>
    <t>0x8ad7057ca5d9c0c7664f22861705179884f429c2b7bb75bda6d431c6dfab6283</t>
  </si>
  <si>
    <t>0x0000000000000000000000000000000000000000</t>
  </si>
  <si>
    <t>0xe488e8d023f994156c6721f0708351740c0f0eb8</t>
  </si>
  <si>
    <t>-</t>
  </si>
  <si>
    <t>0x96bae02f19aa0c214c5dfb7b2bb334db9532143bfe2b2155bb2189b360b35326</t>
  </si>
  <si>
    <t>0xeaeb44b2d874fbfc9487913eb96ffc3edc20a3a9</t>
  </si>
  <si>
    <t>Add Liquidity ETH</t>
  </si>
  <si>
    <t>0x35bfe841df01255f0c99dfe297b1c67682409bdf4f1b97ec59a0f7a3d1c205ba</t>
  </si>
  <si>
    <t>0x37132d5889d8655c8c19f7b8359d83a9844c0878</t>
  </si>
  <si>
    <t>Swap Exact ETH For Tokens</t>
  </si>
  <si>
    <t>0xa8b27914ce30475fbf54b45b354cd091c114dd5a1252f096ca81479745fd3823</t>
  </si>
  <si>
    <t>0x12c8ca9643a53e3aeb8e5dfdd38093dc94277345</t>
  </si>
  <si>
    <t>0x6d1e9ba8392175cce19988224b2813e2844ab0f32d6bb897bf81b5640df24167</t>
  </si>
  <si>
    <t>0x763d5d93f27615aac852b70549f5877b92193864</t>
  </si>
  <si>
    <t>0xd1ac6b0b56e7513adf3297c109c75c192175618bbffcd89a910c77595909bc97</t>
  </si>
  <si>
    <t>0x5a8210cdf58174530ae5abcbbe15cc393202edff</t>
  </si>
  <si>
    <t>0xff5b846cd0edae37473efba2acb647835f719fb8c0ba906d38c9b37153640dd9</t>
  </si>
  <si>
    <t>0x44f5de5694ed79d5d5100065e7b9383695c2066a</t>
  </si>
  <si>
    <t>0x4df8328c655ca43abbb29463bf251eae7af448b407c85552c8d33c8de6013fa7</t>
  </si>
  <si>
    <t>0x08791de0489ef5bed2eb9e7e46ce8f492c7aa25a</t>
  </si>
  <si>
    <t>0xd76442b9fde66aee26c01fa39f2c3f21bc2ef17905df0d924f92b23447e284e9</t>
  </si>
  <si>
    <t>0x7a250d5630b4cf539739df2c5dacb4c659f2488d</t>
  </si>
  <si>
    <t>Remove Liquidity ETH With Permit</t>
  </si>
  <si>
    <t>Case Study Rug Pull Zilla</t>
  </si>
  <si>
    <t>Quantity [Zilla]</t>
  </si>
  <si>
    <t>Quantity [ETH]</t>
  </si>
  <si>
    <t>Current Liquidity Pool [ETH]</t>
  </si>
  <si>
    <t>https://etherscan.io/token/0x8f1e8f0942f44e87a03ccf402fab7f6bd13814c9</t>
  </si>
  <si>
    <t>Contract Address</t>
  </si>
  <si>
    <t>Daily ETH Price [USD]</t>
  </si>
  <si>
    <t>ETH Worth [USD]</t>
  </si>
  <si>
    <t>0x8a...83</t>
  </si>
  <si>
    <t>0x96...26</t>
  </si>
  <si>
    <t>0x35...ba</t>
  </si>
  <si>
    <t>0xa8...23</t>
  </si>
  <si>
    <t>0x6d...67</t>
  </si>
  <si>
    <t>0xd1...97</t>
  </si>
  <si>
    <t>0xff...d9</t>
  </si>
  <si>
    <t>0x4d...a7</t>
  </si>
  <si>
    <t>0xd7...e9</t>
  </si>
  <si>
    <t>0x00...00</t>
  </si>
  <si>
    <t>0xe4...b8</t>
  </si>
  <si>
    <t>0xea...a9</t>
  </si>
  <si>
    <t>0x7a...8d</t>
  </si>
  <si>
    <t>0x37...78</t>
  </si>
  <si>
    <t>0x12...45</t>
  </si>
  <si>
    <t>0x76...64</t>
  </si>
  <si>
    <t>0x5a...ff</t>
  </si>
  <si>
    <t>0x44...6a</t>
  </si>
  <si>
    <t>0x08...5a</t>
  </si>
  <si>
    <t>Liquidity Pool [ETH]</t>
  </si>
  <si>
    <t>Remove Liquidity ETH …</t>
  </si>
  <si>
    <t>Date Time</t>
  </si>
  <si>
    <t>Stolen Founds</t>
  </si>
  <si>
    <t>Swaped</t>
  </si>
  <si>
    <t>Zilla</t>
  </si>
  <si>
    <t>ETH</t>
  </si>
  <si>
    <t>Sandwich Attacks Current Attacks</t>
  </si>
  <si>
    <t>Attacker Buy</t>
  </si>
  <si>
    <t>Victim Buy</t>
  </si>
  <si>
    <t>Attacker Sell</t>
  </si>
  <si>
    <t>0xfdcb1ec7800a51a5caa69460f6cdb0b47a7f9b97f2fe7437ef1258a053dde601</t>
  </si>
  <si>
    <t>0x4361e5ef15bbadaa45375691cec95d2944d757b53dba028725cb6b864e9c970f</t>
  </si>
  <si>
    <t>0xc2c868aa657ceb58431e5212f40dc3fa9fe6fafc4d1b222c87cc030222525e82</t>
  </si>
  <si>
    <t>Position</t>
  </si>
  <si>
    <t>WETH</t>
  </si>
  <si>
    <t>Multi Swap For</t>
  </si>
  <si>
    <t>Amount Multiswap</t>
  </si>
  <si>
    <t>GYSR</t>
  </si>
  <si>
    <t>Apr-05-2022 09:50:25 AM +UTC</t>
  </si>
  <si>
    <t>Mar-10-2022 07:25:01 AM +UTC</t>
  </si>
  <si>
    <t>NIOX</t>
  </si>
  <si>
    <t>0x9cfca399d8090a8b951b4561a4d14b25d379c7027ff669371c466244a6555324</t>
  </si>
  <si>
    <t>0xb0ebccf89feecb632e8ad6995873f7eda9aed44db97cc77fc8cb2e8e6050bbe2</t>
  </si>
  <si>
    <t>0x6d01d4a326a9d905e987d7251fa7c030b4e0d60d56bc33e0fbcc3e3af6e27ca7</t>
  </si>
  <si>
    <t>Gain</t>
  </si>
  <si>
    <t>Procentual Gain</t>
  </si>
  <si>
    <t>Block:</t>
  </si>
  <si>
    <t>Timestamp:</t>
  </si>
  <si>
    <t>Asto</t>
  </si>
  <si>
    <t>ASTO</t>
  </si>
  <si>
    <t>GAS [GWei]</t>
  </si>
  <si>
    <t>Transaction Hash</t>
  </si>
  <si>
    <t>ETH Price [USD]</t>
  </si>
  <si>
    <t>3,229.28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</si>
</sst>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Linux Biolinum"/>
      <family val="2"/>
    </font>
    <font>
      <sz val="12"/>
      <color rgb="FF1E2022"/>
      <name val="Linux Biolinum"/>
      <family val="2"/>
    </font>
    <font>
      <sz val="10"/>
      <color rgb="FF000000"/>
      <name val="Helvetica Neue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Linux Biolinum"/>
      <family val="2"/>
    </font>
    <font>
      <sz val="10"/>
      <color theme="1"/>
      <name val="Linux Biolinum"/>
      <family val="2"/>
    </font>
    <font>
      <sz val="28"/>
      <color theme="1"/>
      <name val="Linux Biolinum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Linux Biolinum"/>
      <family val="2"/>
    </font>
    <font>
      <sz val="32"/>
      <color theme="1"/>
      <name val="Linux Biolinum"/>
      <family val="2"/>
    </font>
    <font>
      <sz val="12"/>
      <color rgb="FF000000"/>
      <name val="Linux Biolinum"/>
      <family val="2"/>
    </font>
    <font>
      <b/>
      <sz val="16"/>
      <color theme="1"/>
      <name val="Linux Biolinum"/>
      <family val="2"/>
    </font>
    <font>
      <b/>
      <sz val="12"/>
      <color theme="1"/>
      <name val="Linux Biolinum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22" fontId="3" fillId="0" borderId="0" xfId="0" applyNumberFormat="1" applyFont="1"/>
    <xf numFmtId="22" fontId="5" fillId="0" borderId="0" xfId="0" applyNumberFormat="1" applyFont="1"/>
    <xf numFmtId="0" fontId="6" fillId="0" borderId="0" xfId="0" applyFont="1"/>
    <xf numFmtId="0" fontId="4" fillId="0" borderId="0" xfId="1"/>
    <xf numFmtId="164" fontId="1" fillId="0" borderId="0" xfId="0" applyNumberFormat="1" applyFont="1"/>
    <xf numFmtId="2" fontId="1" fillId="0" borderId="0" xfId="0" applyNumberFormat="1" applyFont="1"/>
    <xf numFmtId="0" fontId="4" fillId="0" borderId="0" xfId="1" applyAlignment="1"/>
    <xf numFmtId="11" fontId="1" fillId="0" borderId="0" xfId="0" applyNumberFormat="1" applyFont="1"/>
    <xf numFmtId="11" fontId="6" fillId="0" borderId="0" xfId="0" applyNumberFormat="1" applyFont="1"/>
    <xf numFmtId="2" fontId="6" fillId="0" borderId="0" xfId="0" applyNumberFormat="1" applyFont="1"/>
    <xf numFmtId="0" fontId="1" fillId="0" borderId="0" xfId="0" applyNumberFormat="1" applyFont="1"/>
    <xf numFmtId="0" fontId="11" fillId="0" borderId="0" xfId="0" applyFont="1" applyAlignment="1"/>
    <xf numFmtId="0" fontId="11" fillId="0" borderId="0" xfId="0" applyFont="1" applyAlignment="1">
      <alignment horizontal="left"/>
    </xf>
    <xf numFmtId="0" fontId="12" fillId="0" borderId="1" xfId="0" applyFont="1" applyBorder="1"/>
    <xf numFmtId="0" fontId="10" fillId="2" borderId="2" xfId="0" applyFont="1" applyFill="1" applyBorder="1"/>
    <xf numFmtId="0" fontId="10" fillId="2" borderId="3" xfId="0" applyFont="1" applyFill="1" applyBorder="1"/>
    <xf numFmtId="10" fontId="1" fillId="0" borderId="0" xfId="2" applyNumberFormat="1" applyFont="1"/>
    <xf numFmtId="0" fontId="13" fillId="0" borderId="0" xfId="0" applyFont="1"/>
    <xf numFmtId="0" fontId="14" fillId="0" borderId="0" xfId="0" applyFont="1"/>
    <xf numFmtId="0" fontId="1" fillId="0" borderId="0" xfId="0" applyFont="1" applyAlignment="1"/>
    <xf numFmtId="0" fontId="12" fillId="0" borderId="0" xfId="0" applyFont="1" applyAlignment="1"/>
    <xf numFmtId="0" fontId="1" fillId="0" borderId="4" xfId="0" applyFont="1" applyBorder="1" applyAlignment="1">
      <alignment horizontal="left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0" fontId="1" fillId="0" borderId="5" xfId="2" applyNumberFormat="1" applyFont="1" applyBorder="1"/>
    <xf numFmtId="10" fontId="1" fillId="0" borderId="6" xfId="2" applyNumberFormat="1" applyFont="1" applyBorder="1"/>
    <xf numFmtId="10" fontId="1" fillId="0" borderId="5" xfId="2" applyNumberFormat="1" applyFont="1" applyBorder="1" applyAlignment="1"/>
    <xf numFmtId="10" fontId="1" fillId="0" borderId="6" xfId="2" applyNumberFormat="1" applyFont="1" applyBorder="1" applyAlignment="1"/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1" fillId="0" borderId="0" xfId="0" applyFont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7" fillId="0" borderId="0" xfId="0" applyFont="1" applyAlignment="1">
      <alignment horizontal="left"/>
    </xf>
  </cellXfs>
  <cellStyles count="3">
    <cellStyle name="Link" xfId="1" builtinId="8"/>
    <cellStyle name="Prozent" xfId="2" builtinId="5"/>
    <cellStyle name="Standard" xfId="0" builtinId="0"/>
  </cellStyles>
  <dxfs count="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nux Biolinum"/>
        <family val="2"/>
        <scheme val="none"/>
      </font>
      <numFmt numFmtId="166" formatCode="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nux Biolinum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nux Biolinum"/>
        <family val="2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nux Biolinum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nux Biolinum"/>
        <family val="2"/>
        <scheme val="none"/>
      </font>
      <numFmt numFmtId="27" formatCode="dd/mm/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nux Biolinum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nux Biolinum"/>
        <family val="2"/>
        <scheme val="none"/>
      </font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nux Biolinum"/>
        <family val="2"/>
        <scheme val="none"/>
      </font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nux Biolinum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27" formatCode="dd/mm/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nux Biolinum"/>
        <family val="2"/>
        <scheme val="none"/>
      </font>
    </dxf>
    <dxf>
      <font>
        <strike val="0"/>
        <outline val="0"/>
        <shadow val="0"/>
        <u val="none"/>
        <vertAlign val="baseline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inux Biolinum"/>
        <family val="2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Linux Biolinum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border outline="0">
        <top style="thin">
          <color rgb="FF8EA9D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inux Biolinum"/>
        <family val="2"/>
        <scheme val="none"/>
      </font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Linux Biolinum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inux Biolinum"/>
        <family val="2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Linux Biolinum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Linux Biolinum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7B9857-689C-B84A-9399-CCE9F3FB8E7A}" name="Tabelle6" displayName="Tabelle6" ref="A9:J12" totalsRowShown="0" headerRowDxfId="93" dataDxfId="92">
  <autoFilter ref="A9:J12" xr:uid="{EC7B9857-689C-B84A-9399-CCE9F3FB8E7A}"/>
  <tableColumns count="10">
    <tableColumn id="3" xr3:uid="{8B4C0F4E-CCBC-A44C-9960-1E1C00EC4A81}" name="Description"/>
    <tableColumn id="12" xr3:uid="{83F6EAB8-E776-A64E-9B35-F7096B0E82C6}" name="Position" dataDxfId="91"/>
    <tableColumn id="5" xr3:uid="{1C54E4AC-ACD7-C242-9129-BE02744727C9}" name="Amount From" dataDxfId="90"/>
    <tableColumn id="6" xr3:uid="{4EE411C8-5B3E-DA4D-99B1-D5E94003219A}" name="Swap From" dataDxfId="89"/>
    <tableColumn id="7" xr3:uid="{777B3F09-F6AD-9D44-88DC-4908B29AA321}" name="Amount For" dataDxfId="88"/>
    <tableColumn id="8" xr3:uid="{16A5FC7F-51B8-CC47-A9EC-6629CEFF6D3E}" name="Swap For" dataDxfId="87"/>
    <tableColumn id="13" xr3:uid="{D02E0DBF-403D-524B-A389-80E9A093C6C7}" name="Amount Multiswap" dataDxfId="86">
      <calculatedColumnFormula>"-"</calculatedColumnFormula>
    </tableColumn>
    <tableColumn id="14" xr3:uid="{E22D46DB-F5D8-404D-9B85-7AAFB31C6744}" name="Multi Swap For" dataDxfId="85"/>
    <tableColumn id="9" xr3:uid="{C6EC9F4E-6EC4-1F41-B644-B5406CA505C1}" name="GAS [GWei]" dataDxfId="84"/>
    <tableColumn id="11" xr3:uid="{E12128B5-0E58-CF45-B6EF-2555C831E596}" name="Transaction Hash" dataDxfId="8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954F2C-D792-584C-B407-4B21F92D509E}" name="Tabelle7" displayName="Tabelle7" ref="A23:J26" totalsRowShown="0" headerRowDxfId="82" dataDxfId="80" headerRowBorderDxfId="81" tableBorderDxfId="79">
  <autoFilter ref="A23:J26" xr:uid="{8A954F2C-D792-584C-B407-4B21F92D509E}"/>
  <tableColumns count="10">
    <tableColumn id="2" xr3:uid="{63E76B61-ED35-A544-8D1B-870052875BC2}" name="Description"/>
    <tableColumn id="4" xr3:uid="{73ECF898-A6EF-C54C-9BAF-B43C7E9747C8}" name="Position" dataDxfId="78"/>
    <tableColumn id="5" xr3:uid="{ECDD407F-459D-9643-93E4-45BCCD174B84}" name="Amount From" dataDxfId="77"/>
    <tableColumn id="6" xr3:uid="{1A79084C-7FE0-474C-B209-39B833B603ED}" name="Swap From" dataDxfId="76"/>
    <tableColumn id="7" xr3:uid="{F7982716-3121-6D41-B4B4-9AE4D9FDEB61}" name="Amount For" dataDxfId="75"/>
    <tableColumn id="8" xr3:uid="{62C7017A-9B85-5A40-829D-CD5B8E53898A}" name="Swap For" dataDxfId="74"/>
    <tableColumn id="9" xr3:uid="{5483439E-D98A-A444-88D9-E9FD152DEA30}" name="Amount Multiswap" dataDxfId="73">
      <calculatedColumnFormula>"-"</calculatedColumnFormula>
    </tableColumn>
    <tableColumn id="10" xr3:uid="{B3C2E845-9E30-9A4A-AC92-A6B592D46AD2}" name="Multi Swap For" dataDxfId="72">
      <calculatedColumnFormula>"-"</calculatedColumnFormula>
    </tableColumn>
    <tableColumn id="11" xr3:uid="{C6F31F48-7F79-464E-9705-6FCEF2388153}" name="GAS [GWei]" dataDxfId="71"/>
    <tableColumn id="12" xr3:uid="{5DCCFB8F-4697-A342-A9FB-8F1E865E7E4C}" name="Transaction Hash" dataDxfId="7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97AD7A9-93F7-324F-B664-973BF09554AA}" name="Tabelle8" displayName="Tabelle8" ref="A37:J40" totalsRowShown="0" headerRowDxfId="69" headerRowBorderDxfId="68" tableBorderDxfId="67">
  <autoFilter ref="A37:J40" xr:uid="{497AD7A9-93F7-324F-B664-973BF09554AA}"/>
  <tableColumns count="10">
    <tableColumn id="2" xr3:uid="{5A6B6A48-9383-E94B-B77C-2BA9428C61A0}" name="Description"/>
    <tableColumn id="4" xr3:uid="{231B0AE0-A9E2-CD42-8280-6D81E489AEAF}" name="Position" dataDxfId="66"/>
    <tableColumn id="5" xr3:uid="{9FBFD7EF-C8EC-4241-80B6-DE20490181D5}" name="Amount From" dataDxfId="65"/>
    <tableColumn id="6" xr3:uid="{E4B3B08E-100A-5B43-BC0A-904F8FED6A71}" name="Swap From" dataDxfId="64"/>
    <tableColumn id="7" xr3:uid="{1AB71B77-47CB-8E46-87EF-D51F4B96D2BC}" name="Amount For" dataDxfId="63"/>
    <tableColumn id="8" xr3:uid="{7778A2BE-815B-894F-9F78-2EEE8EF6AED9}" name="Swap For" dataDxfId="62"/>
    <tableColumn id="9" xr3:uid="{71FB8671-3DAE-2741-81C4-E3B2625387C6}" name="Amount Multiswap" dataDxfId="61">
      <calculatedColumnFormula>"-"</calculatedColumnFormula>
    </tableColumn>
    <tableColumn id="10" xr3:uid="{4D8DCFFC-4183-7042-8A65-E322D786D82F}" name="Multi Swap For" dataDxfId="60"/>
    <tableColumn id="11" xr3:uid="{4B744A94-00A1-4641-B069-3C3CE86AB481}" name="GAS [GWei]"/>
    <tableColumn id="12" xr3:uid="{A8433BAC-C576-7947-AE58-E66836CDFC49}" name="Transaction Hash" dataDxfId="5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B6DB4B-4101-F746-840D-F7E2A786ECFA}" name="Tabelle610" displayName="Tabelle610" ref="A8:J11" totalsRowShown="0" headerRowDxfId="58" dataDxfId="57">
  <autoFilter ref="A8:J11" xr:uid="{EC7B9857-689C-B84A-9399-CCE9F3FB8E7A}"/>
  <tableColumns count="10">
    <tableColumn id="3" xr3:uid="{F3672532-25F0-1442-9AD9-3F2C38029F0C}" name="Description"/>
    <tableColumn id="12" xr3:uid="{A98C3AE5-251B-A141-9967-42D6129091C4}" name="Position" dataDxfId="56"/>
    <tableColumn id="5" xr3:uid="{CF8144CC-BA4A-B54A-BEBA-D90EF50060BD}" name="Amount From" dataDxfId="55"/>
    <tableColumn id="6" xr3:uid="{9A78EFD5-6EBF-4A44-8CCB-72D91D45E861}" name="Swap From" dataDxfId="54"/>
    <tableColumn id="7" xr3:uid="{9C1F6757-2007-BF43-BD9D-9CCFD43ED82A}" name="Amount For" dataDxfId="53"/>
    <tableColumn id="8" xr3:uid="{F9EF0DC6-249A-7542-B2F7-A58E87CB003C}" name="Swap For" dataDxfId="52"/>
    <tableColumn id="13" xr3:uid="{DB410679-7287-3B4E-9211-BF80CA1C6CF3}" name="Amount Multiswap" dataDxfId="51">
      <calculatedColumnFormula>"-"</calculatedColumnFormula>
    </tableColumn>
    <tableColumn id="14" xr3:uid="{EF39B484-BFAF-F54E-987B-B807C1EC4ABA}" name="Multi Swap For" dataDxfId="50"/>
    <tableColumn id="9" xr3:uid="{D6F7B887-7AF8-E446-9A76-961848716F1E}" name="GAS [GWei]" dataDxfId="49"/>
    <tableColumn id="11" xr3:uid="{0864E67E-EB22-3941-880B-1F6A0FA21DC6}" name="Transaction Hash" dataDxfId="4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6783E58-2770-9A4F-9A1C-DA652CD3E2C8}" name="Tabelle711" displayName="Tabelle711" ref="A22:J25" totalsRowShown="0" headerRowDxfId="47" dataDxfId="45" headerRowBorderDxfId="46" tableBorderDxfId="44">
  <autoFilter ref="A22:J25" xr:uid="{8A954F2C-D792-584C-B407-4B21F92D509E}"/>
  <tableColumns count="10">
    <tableColumn id="2" xr3:uid="{3D7DD739-75AB-E14A-8CB0-7764858140F7}" name="Description"/>
    <tableColumn id="4" xr3:uid="{470139B1-5DD6-5E4A-9531-370C8A43702E}" name="Position" dataDxfId="43"/>
    <tableColumn id="5" xr3:uid="{C7FD7622-5E50-744A-B36E-40252B7F13BF}" name="Amount From" dataDxfId="42"/>
    <tableColumn id="6" xr3:uid="{C839C5C6-57A0-DF43-9550-B3A0746C42CE}" name="Swap From" dataDxfId="41"/>
    <tableColumn id="7" xr3:uid="{7CA01C7A-2395-184E-B4ED-A0745E59AFDA}" name="Amount For" dataDxfId="40"/>
    <tableColumn id="8" xr3:uid="{1360061F-7675-F548-B040-9B86EF65B6D3}" name="Swap For" dataDxfId="39"/>
    <tableColumn id="9" xr3:uid="{B713D522-2CDF-644F-B0E1-46C00C964CDE}" name="Amount Multiswap" dataDxfId="38">
      <calculatedColumnFormula>"-"</calculatedColumnFormula>
    </tableColumn>
    <tableColumn id="10" xr3:uid="{B8D3F757-6CFF-E346-A2C7-352676F2961E}" name="Multi Swap For" dataDxfId="37">
      <calculatedColumnFormula>"-"</calculatedColumnFormula>
    </tableColumn>
    <tableColumn id="11" xr3:uid="{CFEB8553-FE6B-A041-B8B9-852A3A5B713E}" name="GAS [GWei]" dataDxfId="36"/>
    <tableColumn id="12" xr3:uid="{2DDFFB5A-A411-2648-A395-0E2B0C4AC370}" name="Transaction Hash" dataDxfId="3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3013FE2-7DE2-2F43-9B61-079E10D5D0E7}" name="Tabelle812" displayName="Tabelle812" ref="A36:J39" totalsRowShown="0" headerRowDxfId="34" headerRowBorderDxfId="33" tableBorderDxfId="32">
  <autoFilter ref="A36:J39" xr:uid="{497AD7A9-93F7-324F-B664-973BF09554AA}"/>
  <tableColumns count="10">
    <tableColumn id="2" xr3:uid="{73EF8C15-C57B-6749-8FA6-160BCEAB48A3}" name="Description"/>
    <tableColumn id="4" xr3:uid="{61F4B5B7-7C85-9C43-8EB9-A8ECF98BD7DF}" name="Position" dataDxfId="31"/>
    <tableColumn id="5" xr3:uid="{2BAD4B23-484F-9B49-A186-F2842FE57AF8}" name="Amount From" dataDxfId="30"/>
    <tableColumn id="6" xr3:uid="{7075B592-E11A-D842-B465-B1633BF9E2FD}" name="Swap From" dataDxfId="29"/>
    <tableColumn id="7" xr3:uid="{7BD17622-6157-0141-9C85-6E61C1FE0E36}" name="Amount For" dataDxfId="28"/>
    <tableColumn id="8" xr3:uid="{68129D3A-5EA0-0645-AE5A-93EAD60DF3A9}" name="Swap For" dataDxfId="27"/>
    <tableColumn id="9" xr3:uid="{8BBC20C0-D263-1F4C-9A70-65C03B43C602}" name="Amount Multiswap" dataDxfId="26">
      <calculatedColumnFormula>"-"</calculatedColumnFormula>
    </tableColumn>
    <tableColumn id="10" xr3:uid="{2EC45B3C-04C8-AE4E-BBB5-A9C5D3F2D2FB}" name="Multi Swap For" dataDxfId="25"/>
    <tableColumn id="11" xr3:uid="{01D0DB6D-83AD-C145-8D88-BA5484431910}" name="GAS [GWei]"/>
    <tableColumn id="12" xr3:uid="{966A76AE-BBF4-5641-9094-773BBF95E242}" name="Transaction Hash" dataDxfId="2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7DEBF4-8726-9C47-99B7-6CA67CEB2598}" name="Tabelle2" displayName="Tabelle2" ref="A5:L15" totalsRowShown="0" headerRowDxfId="23" dataDxfId="22">
  <autoFilter ref="A5:L15" xr:uid="{927DEBF4-8726-9C47-99B7-6CA67CEB2598}"/>
  <tableColumns count="12">
    <tableColumn id="11" xr3:uid="{0F3E79C1-FDE1-8140-BD4E-7638F68CB99A}" name="DateTime" dataDxfId="21"/>
    <tableColumn id="1" xr3:uid="{BB46D64F-07F1-0944-B8EA-2C29C302774D}" name="Txhash" dataDxfId="20"/>
    <tableColumn id="2" xr3:uid="{7423FAE7-096E-5046-A23F-8E6320CB78BF}" name="Blockno" dataDxfId="19"/>
    <tableColumn id="3" xr3:uid="{0E1DF1F2-F13E-D04C-A35A-CDA6E3B83A8F}" name="UnixTimestamp" dataDxfId="18"/>
    <tableColumn id="5" xr3:uid="{F486C772-518A-7040-BFC9-D27B0D4D3B99}" name="From" dataDxfId="17"/>
    <tableColumn id="6" xr3:uid="{6F63F0DB-6A5F-4847-83AE-B5D9FC8A7F66}" name="To" dataDxfId="16"/>
    <tableColumn id="7" xr3:uid="{6ADEDBD1-5551-B940-BAC1-90CFC544B1AA}" name="Quantity [Zilla]" dataDxfId="15"/>
    <tableColumn id="8" xr3:uid="{2A2DCFF2-EA3E-C746-AF05-B70F53079FD5}" name="Quantity [ETH]" dataDxfId="14"/>
    <tableColumn id="14" xr3:uid="{92FAD6FD-5C95-AC4E-B095-ADBC38538F5E}" name="Daily ETH Price [USD]" dataDxfId="13"/>
    <tableColumn id="16" xr3:uid="{0336A051-8474-E94C-8834-545C60E99AAF}" name="ETH Worth [USD]" dataDxfId="12">
      <calculatedColumnFormula>Tabelle2[[#This Row],[Quantity '[ETH']]]*Tabelle2[[#This Row],[Daily ETH Price '[USD']]]</calculatedColumnFormula>
    </tableColumn>
    <tableColumn id="9" xr3:uid="{F48BC0BB-24FB-724F-8534-9FE6D2A8092C}" name="Method" dataDxfId="11"/>
    <tableColumn id="10" xr3:uid="{99A886FF-0202-8D42-8C23-6EC25359ED31}" name="Current Liquidity Pool [ETH]" dataDxfId="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7D975E-2575-A940-8003-9640FA848A60}" name="Tabelle24" displayName="Tabelle24" ref="A5:H15" totalsRowShown="0" headerRowDxfId="9" dataDxfId="8">
  <autoFilter ref="A5:H15" xr:uid="{927DEBF4-8726-9C47-99B7-6CA67CEB259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1" xr3:uid="{A34E73A4-A61E-5245-874D-2DF6EB346D68}" name="Date Time" dataDxfId="7"/>
    <tableColumn id="1" xr3:uid="{C9506C36-5B22-5749-9082-1567EB581857}" name="Txhash" dataDxfId="6"/>
    <tableColumn id="5" xr3:uid="{701C9A44-32DE-3F41-90FC-7877255F9281}" name="From" dataDxfId="5"/>
    <tableColumn id="6" xr3:uid="{1D596C8C-C3E4-F84C-9B93-4D1431A2904E}" name="To" dataDxfId="4"/>
    <tableColumn id="7" xr3:uid="{00F3302C-FE0D-BB41-A158-4CA19E69310D}" name="Quantity [Zilla]" dataDxfId="3"/>
    <tableColumn id="8" xr3:uid="{616D25EF-D87F-CF4D-9B0C-93B9FD9A1C0E}" name="Quantity [ETH]" dataDxfId="2"/>
    <tableColumn id="9" xr3:uid="{FD497991-2357-A447-AE77-9E56D9603B42}" name="Method" dataDxfId="1"/>
    <tableColumn id="10" xr3:uid="{D61346B7-6E8F-F240-BAF2-5F3E69C125E5}" name="Liquidity Pool [ETH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hyperlink" Target="https://etherscan.io/token/0x8f1e8f0942f44e87a03ccf402fab7f6bd13814c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8A2A1-E649-E349-B9B1-3C2418405932}">
  <dimension ref="A1:K43"/>
  <sheetViews>
    <sheetView tabSelected="1" zoomScale="148" zoomScaleNormal="148" workbookViewId="0">
      <selection activeCell="C12" sqref="C12"/>
    </sheetView>
  </sheetViews>
  <sheetFormatPr baseColWidth="10" defaultRowHeight="16" x14ac:dyDescent="0.2"/>
  <cols>
    <col min="1" max="1" width="14.6640625" style="1" bestFit="1" customWidth="1"/>
    <col min="2" max="2" width="11.1640625" style="1" bestFit="1" customWidth="1"/>
    <col min="3" max="3" width="16.5" style="1" bestFit="1" customWidth="1"/>
    <col min="4" max="4" width="14.1640625" style="1" bestFit="1" customWidth="1"/>
    <col min="5" max="5" width="14.6640625" style="1" bestFit="1" customWidth="1"/>
    <col min="6" max="6" width="12.33203125" style="1" bestFit="1" customWidth="1"/>
    <col min="7" max="7" width="21.33203125" style="1" bestFit="1" customWidth="1"/>
    <col min="8" max="8" width="17.83203125" style="1" bestFit="1" customWidth="1"/>
    <col min="9" max="9" width="15.33203125" style="1" bestFit="1" customWidth="1"/>
    <col min="10" max="10" width="67" style="1" bestFit="1" customWidth="1"/>
    <col min="11" max="11" width="15.33203125" style="1" bestFit="1" customWidth="1"/>
    <col min="12" max="12" width="67" style="1" bestFit="1" customWidth="1"/>
    <col min="13" max="16384" width="10.83203125" style="1"/>
  </cols>
  <sheetData>
    <row r="1" spans="1:10" ht="41" x14ac:dyDescent="0.45">
      <c r="A1" s="34" t="s">
        <v>74</v>
      </c>
      <c r="B1" s="34"/>
      <c r="C1" s="34"/>
      <c r="D1" s="34"/>
      <c r="E1" s="34"/>
      <c r="F1" s="34"/>
      <c r="G1" s="34"/>
      <c r="H1" s="14"/>
      <c r="I1" s="15"/>
      <c r="J1" s="15"/>
    </row>
    <row r="3" spans="1:10" ht="21" x14ac:dyDescent="0.25">
      <c r="A3" s="20" t="s">
        <v>96</v>
      </c>
    </row>
    <row r="4" spans="1:10" x14ac:dyDescent="0.2">
      <c r="A4" s="21"/>
    </row>
    <row r="5" spans="1:10" x14ac:dyDescent="0.2">
      <c r="A5" s="24" t="s">
        <v>94</v>
      </c>
      <c r="B5" s="33">
        <v>14541806</v>
      </c>
      <c r="C5" s="33"/>
    </row>
    <row r="6" spans="1:10" x14ac:dyDescent="0.2">
      <c r="A6" s="24" t="s">
        <v>95</v>
      </c>
      <c r="B6" s="33" t="s">
        <v>4</v>
      </c>
      <c r="C6" s="33"/>
      <c r="D6" s="22"/>
    </row>
    <row r="7" spans="1:10" x14ac:dyDescent="0.2">
      <c r="A7" s="32" t="s">
        <v>100</v>
      </c>
      <c r="B7" s="35" t="s">
        <v>101</v>
      </c>
      <c r="C7" s="35"/>
      <c r="D7" s="22"/>
    </row>
    <row r="9" spans="1:10" x14ac:dyDescent="0.2">
      <c r="A9" s="1" t="s">
        <v>9</v>
      </c>
      <c r="B9" s="1" t="s">
        <v>81</v>
      </c>
      <c r="C9" s="1" t="s">
        <v>1</v>
      </c>
      <c r="D9" s="1" t="s">
        <v>0</v>
      </c>
      <c r="E9" s="1" t="s">
        <v>2</v>
      </c>
      <c r="F9" s="1" t="s">
        <v>3</v>
      </c>
      <c r="G9" s="1" t="s">
        <v>84</v>
      </c>
      <c r="H9" s="1" t="s">
        <v>83</v>
      </c>
      <c r="I9" s="1" t="s">
        <v>98</v>
      </c>
      <c r="J9" s="18" t="s">
        <v>99</v>
      </c>
    </row>
    <row r="10" spans="1:10" x14ac:dyDescent="0.2">
      <c r="A10" s="2" t="s">
        <v>75</v>
      </c>
      <c r="B10" s="1">
        <v>0</v>
      </c>
      <c r="C10" s="1">
        <v>291125.24</v>
      </c>
      <c r="D10" s="1" t="s">
        <v>8</v>
      </c>
      <c r="E10" s="1">
        <v>409383.87</v>
      </c>
      <c r="F10" s="1" t="s">
        <v>97</v>
      </c>
      <c r="G10" s="1" t="str">
        <f t="shared" ref="G10:H26" si="0">"-"</f>
        <v>-</v>
      </c>
      <c r="H10" s="1" t="str">
        <f t="shared" si="0"/>
        <v>-</v>
      </c>
      <c r="I10" s="1">
        <v>54.43</v>
      </c>
      <c r="J10" s="1" t="s">
        <v>5</v>
      </c>
    </row>
    <row r="11" spans="1:10" x14ac:dyDescent="0.2">
      <c r="A11" s="1" t="s">
        <v>76</v>
      </c>
      <c r="B11" s="1">
        <v>1</v>
      </c>
      <c r="C11" s="1">
        <v>29.5</v>
      </c>
      <c r="D11" s="1" t="s">
        <v>82</v>
      </c>
      <c r="E11" s="1">
        <v>95249.13</v>
      </c>
      <c r="F11" s="1" t="s">
        <v>8</v>
      </c>
      <c r="G11" s="1">
        <v>130176.02</v>
      </c>
      <c r="H11" s="1" t="s">
        <v>97</v>
      </c>
      <c r="I11" s="1">
        <v>56.43</v>
      </c>
      <c r="J11" s="1" t="s">
        <v>6</v>
      </c>
    </row>
    <row r="12" spans="1:10" x14ac:dyDescent="0.2">
      <c r="A12" s="1" t="s">
        <v>77</v>
      </c>
      <c r="B12" s="1">
        <v>2</v>
      </c>
      <c r="C12" s="1">
        <v>409383.87</v>
      </c>
      <c r="D12" s="1" t="s">
        <v>97</v>
      </c>
      <c r="E12" s="1">
        <v>293424.2</v>
      </c>
      <c r="F12" s="1" t="s">
        <v>8</v>
      </c>
      <c r="G12" s="1" t="str">
        <f t="shared" si="0"/>
        <v>-</v>
      </c>
      <c r="H12" s="1" t="str">
        <f t="shared" si="0"/>
        <v>-</v>
      </c>
      <c r="I12" s="1">
        <v>54.43</v>
      </c>
      <c r="J12" s="1" t="s">
        <v>7</v>
      </c>
    </row>
    <row r="13" spans="1:10" x14ac:dyDescent="0.2">
      <c r="A13" s="2"/>
    </row>
    <row r="14" spans="1:10" x14ac:dyDescent="0.2">
      <c r="A14" s="25" t="s">
        <v>92</v>
      </c>
      <c r="B14" s="26">
        <f>E12-C10</f>
        <v>2298.960000000021</v>
      </c>
      <c r="C14" s="27" t="str">
        <f>F12</f>
        <v>USDC</v>
      </c>
    </row>
    <row r="15" spans="1:10" x14ac:dyDescent="0.2">
      <c r="A15" s="25" t="s">
        <v>93</v>
      </c>
      <c r="B15" s="28">
        <f>B14/C10</f>
        <v>7.8968075732630434E-3</v>
      </c>
      <c r="C15" s="29"/>
    </row>
    <row r="16" spans="1:10" x14ac:dyDescent="0.2">
      <c r="B16" s="19"/>
      <c r="C16" s="19"/>
    </row>
    <row r="17" spans="1:11" x14ac:dyDescent="0.2">
      <c r="B17" s="19"/>
      <c r="C17" s="19"/>
    </row>
    <row r="18" spans="1:11" ht="21" x14ac:dyDescent="0.25">
      <c r="A18" s="20" t="s">
        <v>85</v>
      </c>
      <c r="G18" s="19"/>
      <c r="H18" s="19"/>
    </row>
    <row r="19" spans="1:11" x14ac:dyDescent="0.2">
      <c r="A19" s="21"/>
      <c r="G19" s="19"/>
      <c r="H19" s="19"/>
    </row>
    <row r="20" spans="1:11" x14ac:dyDescent="0.2">
      <c r="A20" s="25" t="s">
        <v>94</v>
      </c>
      <c r="B20" s="36">
        <v>14525199</v>
      </c>
      <c r="C20" s="36"/>
      <c r="G20" s="19"/>
      <c r="H20" s="19"/>
    </row>
    <row r="21" spans="1:11" x14ac:dyDescent="0.2">
      <c r="A21" s="25" t="s">
        <v>95</v>
      </c>
      <c r="B21" s="36" t="s">
        <v>86</v>
      </c>
      <c r="C21" s="36"/>
      <c r="D21" s="23"/>
      <c r="G21" s="19"/>
      <c r="H21" s="19"/>
    </row>
    <row r="22" spans="1:11" x14ac:dyDescent="0.2">
      <c r="A22" s="2"/>
      <c r="I22" s="1" t="str">
        <f>"-"</f>
        <v>-</v>
      </c>
    </row>
    <row r="23" spans="1:11" x14ac:dyDescent="0.2">
      <c r="A23" s="17" t="s">
        <v>9</v>
      </c>
      <c r="B23" s="17" t="s">
        <v>81</v>
      </c>
      <c r="C23" s="17" t="s">
        <v>1</v>
      </c>
      <c r="D23" s="17" t="s">
        <v>0</v>
      </c>
      <c r="E23" s="17" t="s">
        <v>2</v>
      </c>
      <c r="F23" s="17" t="s">
        <v>3</v>
      </c>
      <c r="G23" s="17" t="s">
        <v>84</v>
      </c>
      <c r="H23" s="17" t="s">
        <v>83</v>
      </c>
      <c r="I23" s="17" t="s">
        <v>98</v>
      </c>
      <c r="J23" s="18" t="s">
        <v>99</v>
      </c>
    </row>
    <row r="24" spans="1:11" x14ac:dyDescent="0.2">
      <c r="A24" s="2" t="s">
        <v>75</v>
      </c>
      <c r="B24" s="1">
        <v>7</v>
      </c>
      <c r="C24" s="1">
        <v>1.47</v>
      </c>
      <c r="D24" s="1" t="s">
        <v>73</v>
      </c>
      <c r="E24" s="1">
        <v>23369.07</v>
      </c>
      <c r="F24" s="1" t="s">
        <v>85</v>
      </c>
      <c r="G24" s="1" t="str">
        <f t="shared" si="0"/>
        <v>-</v>
      </c>
      <c r="H24" s="1" t="str">
        <f t="shared" si="0"/>
        <v>-</v>
      </c>
      <c r="I24" s="8">
        <v>40.025621178000002</v>
      </c>
      <c r="J24" s="1" t="s">
        <v>78</v>
      </c>
    </row>
    <row r="25" spans="1:11" x14ac:dyDescent="0.2">
      <c r="A25" s="1" t="s">
        <v>76</v>
      </c>
      <c r="B25" s="1">
        <v>8</v>
      </c>
      <c r="C25" s="1">
        <v>3708.21</v>
      </c>
      <c r="D25" s="1" t="s">
        <v>8</v>
      </c>
      <c r="E25" s="1">
        <v>1.05</v>
      </c>
      <c r="F25" s="1" t="s">
        <v>73</v>
      </c>
      <c r="G25" s="1">
        <v>16190.63</v>
      </c>
      <c r="H25" s="1" t="s">
        <v>85</v>
      </c>
      <c r="I25" s="8">
        <v>49.338008993999999</v>
      </c>
      <c r="J25" s="1" t="s">
        <v>79</v>
      </c>
    </row>
    <row r="26" spans="1:11" x14ac:dyDescent="0.2">
      <c r="A26" s="1" t="s">
        <v>77</v>
      </c>
      <c r="B26" s="1">
        <v>9</v>
      </c>
      <c r="C26" s="1">
        <v>23369.07</v>
      </c>
      <c r="D26" s="1" t="s">
        <v>85</v>
      </c>
      <c r="E26" s="1">
        <v>1.5</v>
      </c>
      <c r="F26" s="1" t="s">
        <v>73</v>
      </c>
      <c r="G26" s="1" t="str">
        <f t="shared" si="0"/>
        <v>-</v>
      </c>
      <c r="H26" s="1" t="str">
        <f t="shared" si="0"/>
        <v>-</v>
      </c>
      <c r="I26" s="8">
        <v>40.025621178000002</v>
      </c>
      <c r="J26" s="1" t="s">
        <v>80</v>
      </c>
    </row>
    <row r="27" spans="1:11" x14ac:dyDescent="0.2">
      <c r="A27" s="2"/>
      <c r="K27" s="8"/>
    </row>
    <row r="28" spans="1:11" x14ac:dyDescent="0.2">
      <c r="A28" s="25" t="s">
        <v>92</v>
      </c>
      <c r="B28" s="26">
        <f>E26-C24</f>
        <v>3.0000000000000027E-2</v>
      </c>
      <c r="C28" s="27" t="str">
        <f>F26</f>
        <v>ETH</v>
      </c>
      <c r="K28" s="8"/>
    </row>
    <row r="29" spans="1:11" x14ac:dyDescent="0.2">
      <c r="A29" s="25" t="s">
        <v>93</v>
      </c>
      <c r="B29" s="28">
        <f>B28/C24</f>
        <v>2.0408163265306142E-2</v>
      </c>
      <c r="C29" s="29"/>
      <c r="K29" s="8"/>
    </row>
    <row r="30" spans="1:11" x14ac:dyDescent="0.2">
      <c r="B30" s="19"/>
      <c r="C30" s="19"/>
      <c r="K30" s="8"/>
    </row>
    <row r="31" spans="1:11" x14ac:dyDescent="0.2">
      <c r="A31" s="2"/>
      <c r="G31" s="19"/>
      <c r="H31" s="19"/>
      <c r="K31" s="8"/>
    </row>
    <row r="32" spans="1:11" ht="21" x14ac:dyDescent="0.25">
      <c r="A32" s="20" t="s">
        <v>88</v>
      </c>
      <c r="G32" s="19"/>
      <c r="H32" s="19"/>
      <c r="K32" s="8"/>
    </row>
    <row r="33" spans="1:11" x14ac:dyDescent="0.2">
      <c r="A33" s="21"/>
      <c r="G33" s="19"/>
      <c r="H33" s="19"/>
      <c r="K33" s="8"/>
    </row>
    <row r="34" spans="1:11" x14ac:dyDescent="0.2">
      <c r="A34" s="24" t="s">
        <v>94</v>
      </c>
      <c r="B34" s="33">
        <v>14357743</v>
      </c>
      <c r="C34" s="33"/>
      <c r="G34" s="19"/>
      <c r="H34" s="19"/>
      <c r="K34" s="8"/>
    </row>
    <row r="35" spans="1:11" x14ac:dyDescent="0.2">
      <c r="A35" s="24" t="s">
        <v>95</v>
      </c>
      <c r="B35" s="33" t="s">
        <v>87</v>
      </c>
      <c r="C35" s="33"/>
      <c r="D35" s="22"/>
      <c r="G35" s="19"/>
      <c r="H35" s="19"/>
      <c r="K35" s="8"/>
    </row>
    <row r="36" spans="1:11" x14ac:dyDescent="0.2">
      <c r="A36" s="2"/>
      <c r="K36" s="8"/>
    </row>
    <row r="37" spans="1:11" x14ac:dyDescent="0.2">
      <c r="A37" s="17" t="s">
        <v>9</v>
      </c>
      <c r="B37" s="17" t="s">
        <v>81</v>
      </c>
      <c r="C37" s="17" t="s">
        <v>1</v>
      </c>
      <c r="D37" s="17" t="s">
        <v>0</v>
      </c>
      <c r="E37" s="17" t="s">
        <v>2</v>
      </c>
      <c r="F37" s="17" t="s">
        <v>3</v>
      </c>
      <c r="G37" s="17" t="s">
        <v>84</v>
      </c>
      <c r="H37" s="17" t="s">
        <v>83</v>
      </c>
      <c r="I37" s="17" t="s">
        <v>98</v>
      </c>
      <c r="J37" s="18" t="s">
        <v>99</v>
      </c>
    </row>
    <row r="38" spans="1:11" x14ac:dyDescent="0.2">
      <c r="A38" s="2" t="s">
        <v>75</v>
      </c>
      <c r="B38" s="1">
        <v>0</v>
      </c>
      <c r="C38" s="1">
        <v>0.97</v>
      </c>
      <c r="D38" s="1" t="s">
        <v>73</v>
      </c>
      <c r="E38" s="1">
        <v>113503.71</v>
      </c>
      <c r="F38" s="1" t="s">
        <v>88</v>
      </c>
      <c r="G38" s="13" t="str">
        <f t="shared" ref="G38:G40" si="1">"-"</f>
        <v>-</v>
      </c>
      <c r="H38" s="16" t="s">
        <v>20</v>
      </c>
      <c r="I38" s="8">
        <v>19.79</v>
      </c>
      <c r="J38" s="1" t="s">
        <v>89</v>
      </c>
    </row>
    <row r="39" spans="1:11" x14ac:dyDescent="0.2">
      <c r="A39" s="1" t="s">
        <v>76</v>
      </c>
      <c r="B39" s="1">
        <v>1</v>
      </c>
      <c r="C39" s="1">
        <v>2.97</v>
      </c>
      <c r="D39" s="1" t="s">
        <v>88</v>
      </c>
      <c r="E39" s="1">
        <v>328250.98</v>
      </c>
      <c r="F39" s="1" t="s">
        <v>88</v>
      </c>
      <c r="G39" s="13" t="str">
        <f t="shared" si="1"/>
        <v>-</v>
      </c>
      <c r="H39" s="16" t="s">
        <v>20</v>
      </c>
      <c r="I39" s="1">
        <v>21.78</v>
      </c>
      <c r="J39" s="1" t="s">
        <v>90</v>
      </c>
    </row>
    <row r="40" spans="1:11" x14ac:dyDescent="0.2">
      <c r="A40" s="1" t="s">
        <v>77</v>
      </c>
      <c r="B40" s="1">
        <v>2</v>
      </c>
      <c r="C40" s="1">
        <v>113503.71</v>
      </c>
      <c r="D40" s="1" t="s">
        <v>88</v>
      </c>
      <c r="E40" s="1">
        <v>1.05</v>
      </c>
      <c r="F40" s="1" t="s">
        <v>73</v>
      </c>
      <c r="G40" s="13" t="str">
        <f t="shared" si="1"/>
        <v>-</v>
      </c>
      <c r="H40" s="16" t="s">
        <v>20</v>
      </c>
      <c r="I40" s="1">
        <v>1106.0899999999999</v>
      </c>
      <c r="J40" s="1" t="s">
        <v>91</v>
      </c>
    </row>
    <row r="42" spans="1:11" x14ac:dyDescent="0.2">
      <c r="A42" s="25" t="s">
        <v>92</v>
      </c>
      <c r="B42" s="26">
        <f>E40-C38</f>
        <v>8.0000000000000071E-2</v>
      </c>
      <c r="C42" s="27" t="str">
        <f>F40</f>
        <v>ETH</v>
      </c>
    </row>
    <row r="43" spans="1:11" x14ac:dyDescent="0.2">
      <c r="A43" s="25" t="s">
        <v>93</v>
      </c>
      <c r="B43" s="30">
        <f>B42/C38</f>
        <v>8.2474226804123793E-2</v>
      </c>
      <c r="C43" s="31"/>
    </row>
  </sheetData>
  <mergeCells count="8">
    <mergeCell ref="B34:C34"/>
    <mergeCell ref="B35:C35"/>
    <mergeCell ref="A1:G1"/>
    <mergeCell ref="B7:C7"/>
    <mergeCell ref="B5:C5"/>
    <mergeCell ref="B6:C6"/>
    <mergeCell ref="B20:C20"/>
    <mergeCell ref="B21:C21"/>
  </mergeCells>
  <pageMargins left="0.7" right="0.7" top="0.78740157499999996" bottom="0.78740157499999996" header="0.3" footer="0.3"/>
  <ignoredErrors>
    <ignoredError sqref="G11 G25:H25" calculatedColumn="1"/>
  </ignoredErrors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716AE-0894-BE45-99C4-3BEE6AA1AB1B}">
  <dimension ref="A1:K42"/>
  <sheetViews>
    <sheetView zoomScale="148" zoomScaleNormal="148" workbookViewId="0">
      <selection activeCell="J11" sqref="J11"/>
    </sheetView>
  </sheetViews>
  <sheetFormatPr baseColWidth="10" defaultRowHeight="16" x14ac:dyDescent="0.2"/>
  <cols>
    <col min="1" max="1" width="14.6640625" style="1" bestFit="1" customWidth="1"/>
    <col min="2" max="2" width="11.1640625" style="1" bestFit="1" customWidth="1"/>
    <col min="3" max="3" width="16.5" style="1" bestFit="1" customWidth="1"/>
    <col min="4" max="4" width="14.1640625" style="1" bestFit="1" customWidth="1"/>
    <col min="5" max="5" width="14.6640625" style="1" bestFit="1" customWidth="1"/>
    <col min="6" max="6" width="12.33203125" style="1" bestFit="1" customWidth="1"/>
    <col min="7" max="7" width="21.33203125" style="1" bestFit="1" customWidth="1"/>
    <col min="8" max="8" width="17.83203125" style="1" bestFit="1" customWidth="1"/>
    <col min="9" max="9" width="15.33203125" style="1" bestFit="1" customWidth="1"/>
    <col min="10" max="10" width="67" style="1" bestFit="1" customWidth="1"/>
    <col min="11" max="11" width="15.33203125" style="1" bestFit="1" customWidth="1"/>
    <col min="12" max="12" width="67" style="1" bestFit="1" customWidth="1"/>
    <col min="13" max="16384" width="10.83203125" style="1"/>
  </cols>
  <sheetData>
    <row r="1" spans="1:10" ht="41" x14ac:dyDescent="0.45">
      <c r="A1" s="34" t="s">
        <v>74</v>
      </c>
      <c r="B1" s="34"/>
      <c r="C1" s="34"/>
      <c r="D1" s="34"/>
      <c r="E1" s="34"/>
      <c r="F1" s="34"/>
      <c r="G1" s="34"/>
      <c r="H1" s="14"/>
      <c r="I1" s="15"/>
      <c r="J1" s="15"/>
    </row>
    <row r="3" spans="1:10" ht="21" x14ac:dyDescent="0.25">
      <c r="A3" s="20" t="s">
        <v>96</v>
      </c>
    </row>
    <row r="4" spans="1:10" x14ac:dyDescent="0.2">
      <c r="A4" s="21"/>
    </row>
    <row r="5" spans="1:10" x14ac:dyDescent="0.2">
      <c r="A5" s="24" t="s">
        <v>94</v>
      </c>
      <c r="B5" s="33">
        <v>14541806</v>
      </c>
      <c r="C5" s="33"/>
    </row>
    <row r="6" spans="1:10" x14ac:dyDescent="0.2">
      <c r="A6" s="24" t="s">
        <v>95</v>
      </c>
      <c r="B6" s="33" t="s">
        <v>4</v>
      </c>
      <c r="C6" s="33"/>
      <c r="D6" s="22"/>
    </row>
    <row r="8" spans="1:10" x14ac:dyDescent="0.2">
      <c r="A8" s="1" t="s">
        <v>9</v>
      </c>
      <c r="B8" s="1" t="s">
        <v>81</v>
      </c>
      <c r="C8" s="1" t="s">
        <v>1</v>
      </c>
      <c r="D8" s="1" t="s">
        <v>0</v>
      </c>
      <c r="E8" s="1" t="s">
        <v>2</v>
      </c>
      <c r="F8" s="1" t="s">
        <v>3</v>
      </c>
      <c r="G8" s="1" t="s">
        <v>84</v>
      </c>
      <c r="H8" s="1" t="s">
        <v>83</v>
      </c>
      <c r="I8" s="1" t="s">
        <v>98</v>
      </c>
      <c r="J8" s="18" t="s">
        <v>99</v>
      </c>
    </row>
    <row r="9" spans="1:10" x14ac:dyDescent="0.2">
      <c r="A9" s="2" t="s">
        <v>75</v>
      </c>
      <c r="B9" s="1">
        <v>0</v>
      </c>
      <c r="C9" s="1">
        <v>291125.24</v>
      </c>
      <c r="D9" s="1" t="s">
        <v>8</v>
      </c>
      <c r="E9" s="1">
        <v>409383.87</v>
      </c>
      <c r="F9" s="1" t="s">
        <v>97</v>
      </c>
      <c r="G9" s="1" t="str">
        <f t="shared" ref="G9:H25" si="0">"-"</f>
        <v>-</v>
      </c>
      <c r="H9" s="1" t="str">
        <f t="shared" si="0"/>
        <v>-</v>
      </c>
      <c r="I9" s="1">
        <v>54.43</v>
      </c>
      <c r="J9" s="1" t="s">
        <v>5</v>
      </c>
    </row>
    <row r="10" spans="1:10" x14ac:dyDescent="0.2">
      <c r="A10" s="1" t="s">
        <v>76</v>
      </c>
      <c r="B10" s="1">
        <v>1</v>
      </c>
      <c r="C10" s="1">
        <v>29.5</v>
      </c>
      <c r="D10" s="1" t="s">
        <v>82</v>
      </c>
      <c r="E10" s="1">
        <v>95249.13</v>
      </c>
      <c r="F10" s="1" t="s">
        <v>8</v>
      </c>
      <c r="G10" s="1">
        <v>130176.02</v>
      </c>
      <c r="H10" s="1" t="s">
        <v>97</v>
      </c>
      <c r="I10" s="1">
        <v>56.43</v>
      </c>
      <c r="J10" s="1" t="s">
        <v>6</v>
      </c>
    </row>
    <row r="11" spans="1:10" x14ac:dyDescent="0.2">
      <c r="A11" s="1" t="s">
        <v>77</v>
      </c>
      <c r="B11" s="1">
        <v>2</v>
      </c>
      <c r="C11" s="1">
        <v>409383.87</v>
      </c>
      <c r="D11" s="1" t="s">
        <v>97</v>
      </c>
      <c r="E11" s="1">
        <v>293424.2</v>
      </c>
      <c r="F11" s="1" t="s">
        <v>8</v>
      </c>
      <c r="G11" s="1" t="str">
        <f t="shared" si="0"/>
        <v>-</v>
      </c>
      <c r="H11" s="1" t="str">
        <f t="shared" si="0"/>
        <v>-</v>
      </c>
      <c r="I11" s="1">
        <v>54.43</v>
      </c>
      <c r="J11" s="1" t="s">
        <v>7</v>
      </c>
    </row>
    <row r="12" spans="1:10" x14ac:dyDescent="0.2">
      <c r="A12" s="2"/>
    </row>
    <row r="13" spans="1:10" x14ac:dyDescent="0.2">
      <c r="A13" s="25" t="s">
        <v>92</v>
      </c>
      <c r="B13" s="26">
        <f>E11-C9</f>
        <v>2298.960000000021</v>
      </c>
      <c r="C13" s="27" t="str">
        <f>F11</f>
        <v>USDC</v>
      </c>
    </row>
    <row r="14" spans="1:10" x14ac:dyDescent="0.2">
      <c r="A14" s="25" t="s">
        <v>93</v>
      </c>
      <c r="B14" s="28">
        <f>B13/C9</f>
        <v>7.8968075732630434E-3</v>
      </c>
      <c r="C14" s="29"/>
    </row>
    <row r="15" spans="1:10" x14ac:dyDescent="0.2">
      <c r="B15" s="19"/>
      <c r="C15" s="19"/>
    </row>
    <row r="16" spans="1:10" x14ac:dyDescent="0.2">
      <c r="B16" s="19"/>
      <c r="C16" s="19"/>
    </row>
    <row r="17" spans="1:11" ht="21" x14ac:dyDescent="0.25">
      <c r="A17" s="20" t="s">
        <v>85</v>
      </c>
      <c r="G17" s="19"/>
      <c r="H17" s="19"/>
    </row>
    <row r="18" spans="1:11" x14ac:dyDescent="0.2">
      <c r="A18" s="21"/>
      <c r="G18" s="19"/>
      <c r="H18" s="19"/>
    </row>
    <row r="19" spans="1:11" x14ac:dyDescent="0.2">
      <c r="A19" s="25" t="s">
        <v>94</v>
      </c>
      <c r="B19" s="36">
        <v>14525199</v>
      </c>
      <c r="C19" s="36"/>
      <c r="G19" s="19"/>
      <c r="H19" s="19"/>
    </row>
    <row r="20" spans="1:11" x14ac:dyDescent="0.2">
      <c r="A20" s="25" t="s">
        <v>95</v>
      </c>
      <c r="B20" s="36" t="s">
        <v>86</v>
      </c>
      <c r="C20" s="36"/>
      <c r="D20" s="23"/>
      <c r="G20" s="19"/>
      <c r="H20" s="19"/>
    </row>
    <row r="21" spans="1:11" x14ac:dyDescent="0.2">
      <c r="A21" s="2"/>
      <c r="I21" s="1" t="str">
        <f>"-"</f>
        <v>-</v>
      </c>
    </row>
    <row r="22" spans="1:11" x14ac:dyDescent="0.2">
      <c r="A22" s="17" t="s">
        <v>9</v>
      </c>
      <c r="B22" s="17" t="s">
        <v>81</v>
      </c>
      <c r="C22" s="17" t="s">
        <v>1</v>
      </c>
      <c r="D22" s="17" t="s">
        <v>0</v>
      </c>
      <c r="E22" s="17" t="s">
        <v>2</v>
      </c>
      <c r="F22" s="17" t="s">
        <v>3</v>
      </c>
      <c r="G22" s="17" t="s">
        <v>84</v>
      </c>
      <c r="H22" s="17" t="s">
        <v>83</v>
      </c>
      <c r="I22" s="17" t="s">
        <v>98</v>
      </c>
      <c r="J22" s="18" t="s">
        <v>99</v>
      </c>
    </row>
    <row r="23" spans="1:11" x14ac:dyDescent="0.2">
      <c r="A23" s="2" t="s">
        <v>75</v>
      </c>
      <c r="B23" s="1">
        <v>7</v>
      </c>
      <c r="C23" s="1">
        <v>1.47</v>
      </c>
      <c r="D23" s="1" t="s">
        <v>73</v>
      </c>
      <c r="E23" s="1">
        <v>23369.07</v>
      </c>
      <c r="F23" s="1" t="s">
        <v>85</v>
      </c>
      <c r="G23" s="1" t="str">
        <f t="shared" si="0"/>
        <v>-</v>
      </c>
      <c r="H23" s="1" t="str">
        <f t="shared" si="0"/>
        <v>-</v>
      </c>
      <c r="I23" s="8">
        <v>40.025621178000002</v>
      </c>
      <c r="J23" s="1" t="s">
        <v>78</v>
      </c>
    </row>
    <row r="24" spans="1:11" x14ac:dyDescent="0.2">
      <c r="A24" s="1" t="s">
        <v>76</v>
      </c>
      <c r="B24" s="1">
        <v>8</v>
      </c>
      <c r="C24" s="1">
        <v>3708.21</v>
      </c>
      <c r="D24" s="1" t="s">
        <v>8</v>
      </c>
      <c r="E24" s="1">
        <v>1.05</v>
      </c>
      <c r="F24" s="1" t="s">
        <v>73</v>
      </c>
      <c r="G24" s="1">
        <v>16190.63</v>
      </c>
      <c r="H24" s="1" t="s">
        <v>85</v>
      </c>
      <c r="I24" s="8">
        <v>49.338008993999999</v>
      </c>
      <c r="J24" s="1" t="s">
        <v>79</v>
      </c>
    </row>
    <row r="25" spans="1:11" x14ac:dyDescent="0.2">
      <c r="A25" s="1" t="s">
        <v>77</v>
      </c>
      <c r="B25" s="1">
        <v>9</v>
      </c>
      <c r="C25" s="1">
        <v>23369.07</v>
      </c>
      <c r="D25" s="1" t="s">
        <v>85</v>
      </c>
      <c r="E25" s="1">
        <v>1.5</v>
      </c>
      <c r="F25" s="1" t="s">
        <v>73</v>
      </c>
      <c r="G25" s="1" t="str">
        <f t="shared" si="0"/>
        <v>-</v>
      </c>
      <c r="H25" s="1" t="str">
        <f t="shared" si="0"/>
        <v>-</v>
      </c>
      <c r="I25" s="8">
        <v>40.025621178000002</v>
      </c>
      <c r="J25" s="1" t="s">
        <v>80</v>
      </c>
    </row>
    <row r="26" spans="1:11" x14ac:dyDescent="0.2">
      <c r="A26" s="2"/>
      <c r="K26" s="8"/>
    </row>
    <row r="27" spans="1:11" x14ac:dyDescent="0.2">
      <c r="A27" s="25" t="s">
        <v>92</v>
      </c>
      <c r="B27" s="26">
        <f>E25-C23</f>
        <v>3.0000000000000027E-2</v>
      </c>
      <c r="C27" s="27" t="str">
        <f>F25</f>
        <v>ETH</v>
      </c>
      <c r="K27" s="8"/>
    </row>
    <row r="28" spans="1:11" x14ac:dyDescent="0.2">
      <c r="A28" s="25" t="s">
        <v>93</v>
      </c>
      <c r="B28" s="28">
        <f>B27/C23</f>
        <v>2.0408163265306142E-2</v>
      </c>
      <c r="C28" s="29"/>
      <c r="K28" s="8"/>
    </row>
    <row r="29" spans="1:11" x14ac:dyDescent="0.2">
      <c r="B29" s="19"/>
      <c r="C29" s="19"/>
      <c r="K29" s="8"/>
    </row>
    <row r="30" spans="1:11" x14ac:dyDescent="0.2">
      <c r="A30" s="2"/>
      <c r="G30" s="19"/>
      <c r="H30" s="19"/>
      <c r="K30" s="8"/>
    </row>
    <row r="31" spans="1:11" ht="21" x14ac:dyDescent="0.25">
      <c r="A31" s="20" t="s">
        <v>88</v>
      </c>
      <c r="G31" s="19"/>
      <c r="H31" s="19"/>
      <c r="K31" s="8"/>
    </row>
    <row r="32" spans="1:11" x14ac:dyDescent="0.2">
      <c r="A32" s="21"/>
      <c r="G32" s="19"/>
      <c r="H32" s="19"/>
      <c r="K32" s="8"/>
    </row>
    <row r="33" spans="1:11" x14ac:dyDescent="0.2">
      <c r="A33" s="24" t="s">
        <v>94</v>
      </c>
      <c r="B33" s="33">
        <v>14357743</v>
      </c>
      <c r="C33" s="33"/>
      <c r="G33" s="19"/>
      <c r="H33" s="19"/>
      <c r="K33" s="8"/>
    </row>
    <row r="34" spans="1:11" x14ac:dyDescent="0.2">
      <c r="A34" s="24" t="s">
        <v>95</v>
      </c>
      <c r="B34" s="33" t="s">
        <v>87</v>
      </c>
      <c r="C34" s="33"/>
      <c r="D34" s="22"/>
      <c r="G34" s="19"/>
      <c r="H34" s="19"/>
      <c r="K34" s="8"/>
    </row>
    <row r="35" spans="1:11" x14ac:dyDescent="0.2">
      <c r="A35" s="2"/>
      <c r="K35" s="8"/>
    </row>
    <row r="36" spans="1:11" x14ac:dyDescent="0.2">
      <c r="A36" s="17" t="s">
        <v>9</v>
      </c>
      <c r="B36" s="17" t="s">
        <v>81</v>
      </c>
      <c r="C36" s="17" t="s">
        <v>1</v>
      </c>
      <c r="D36" s="17" t="s">
        <v>0</v>
      </c>
      <c r="E36" s="17" t="s">
        <v>2</v>
      </c>
      <c r="F36" s="17" t="s">
        <v>3</v>
      </c>
      <c r="G36" s="17" t="s">
        <v>84</v>
      </c>
      <c r="H36" s="17" t="s">
        <v>83</v>
      </c>
      <c r="I36" s="17" t="s">
        <v>98</v>
      </c>
      <c r="J36" s="18" t="s">
        <v>99</v>
      </c>
    </row>
    <row r="37" spans="1:11" x14ac:dyDescent="0.2">
      <c r="A37" s="2" t="s">
        <v>75</v>
      </c>
      <c r="B37" s="1">
        <v>0</v>
      </c>
      <c r="C37" s="1">
        <v>0.97</v>
      </c>
      <c r="D37" s="1" t="s">
        <v>73</v>
      </c>
      <c r="E37" s="1">
        <v>113503.71</v>
      </c>
      <c r="F37" s="1" t="s">
        <v>88</v>
      </c>
      <c r="G37" s="13" t="str">
        <f t="shared" ref="G37:G39" si="1">"-"</f>
        <v>-</v>
      </c>
      <c r="H37" s="16" t="s">
        <v>20</v>
      </c>
      <c r="I37" s="8">
        <v>19.79</v>
      </c>
      <c r="J37" s="1" t="s">
        <v>89</v>
      </c>
    </row>
    <row r="38" spans="1:11" x14ac:dyDescent="0.2">
      <c r="A38" s="1" t="s">
        <v>76</v>
      </c>
      <c r="B38" s="1">
        <v>1</v>
      </c>
      <c r="C38" s="1">
        <v>2.97</v>
      </c>
      <c r="D38" s="1" t="s">
        <v>88</v>
      </c>
      <c r="E38" s="1">
        <v>328250.98</v>
      </c>
      <c r="F38" s="1" t="s">
        <v>88</v>
      </c>
      <c r="G38" s="13" t="str">
        <f t="shared" si="1"/>
        <v>-</v>
      </c>
      <c r="H38" s="16" t="s">
        <v>20</v>
      </c>
      <c r="I38" s="1">
        <v>21.78</v>
      </c>
      <c r="J38" s="1" t="s">
        <v>90</v>
      </c>
    </row>
    <row r="39" spans="1:11" x14ac:dyDescent="0.2">
      <c r="A39" s="1" t="s">
        <v>77</v>
      </c>
      <c r="B39" s="1">
        <v>2</v>
      </c>
      <c r="C39" s="1">
        <v>113503.71</v>
      </c>
      <c r="D39" s="1" t="s">
        <v>88</v>
      </c>
      <c r="E39" s="1">
        <v>1.05</v>
      </c>
      <c r="F39" s="1" t="s">
        <v>73</v>
      </c>
      <c r="G39" s="13" t="str">
        <f t="shared" si="1"/>
        <v>-</v>
      </c>
      <c r="H39" s="16" t="s">
        <v>20</v>
      </c>
      <c r="I39" s="1">
        <v>1106.0899999999999</v>
      </c>
      <c r="J39" s="1" t="s">
        <v>91</v>
      </c>
    </row>
    <row r="41" spans="1:11" x14ac:dyDescent="0.2">
      <c r="A41" s="25" t="s">
        <v>92</v>
      </c>
      <c r="B41" s="26">
        <f>E39-C37</f>
        <v>8.0000000000000071E-2</v>
      </c>
      <c r="C41" s="27" t="str">
        <f>F39</f>
        <v>ETH</v>
      </c>
    </row>
    <row r="42" spans="1:11" x14ac:dyDescent="0.2">
      <c r="A42" s="25" t="s">
        <v>93</v>
      </c>
      <c r="B42" s="30">
        <f>B41/C37</f>
        <v>8.2474226804123793E-2</v>
      </c>
      <c r="C42" s="31"/>
    </row>
  </sheetData>
  <mergeCells count="7">
    <mergeCell ref="B34:C34"/>
    <mergeCell ref="A1:G1"/>
    <mergeCell ref="B5:C5"/>
    <mergeCell ref="B6:C6"/>
    <mergeCell ref="B19:C19"/>
    <mergeCell ref="B20:C20"/>
    <mergeCell ref="B33:C33"/>
  </mergeCells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53CF-E8F5-A241-8D8C-FC92F07DBE25}">
  <dimension ref="A1:L19"/>
  <sheetViews>
    <sheetView zoomScale="150" zoomScaleNormal="150" workbookViewId="0">
      <selection activeCell="E22" sqref="E22"/>
    </sheetView>
  </sheetViews>
  <sheetFormatPr baseColWidth="10" defaultRowHeight="16" x14ac:dyDescent="0.2"/>
  <cols>
    <col min="1" max="1" width="17.6640625" style="1" bestFit="1" customWidth="1"/>
    <col min="2" max="2" width="67" style="1" bestFit="1" customWidth="1"/>
    <col min="3" max="3" width="11.33203125" style="1" bestFit="1" customWidth="1"/>
    <col min="4" max="4" width="18.1640625" style="1" bestFit="1" customWidth="1"/>
    <col min="5" max="5" width="44" style="1" bestFit="1" customWidth="1"/>
    <col min="6" max="6" width="43.1640625" style="1" bestFit="1" customWidth="1"/>
    <col min="7" max="7" width="31.83203125" style="1" bestFit="1" customWidth="1"/>
    <col min="8" max="8" width="17.6640625" style="1" bestFit="1" customWidth="1"/>
    <col min="9" max="9" width="24.6640625" style="1" bestFit="1" customWidth="1"/>
    <col min="10" max="10" width="24.6640625" style="1" customWidth="1"/>
    <col min="11" max="11" width="30.5" style="1" bestFit="1" customWidth="1"/>
    <col min="12" max="12" width="30.6640625" style="1" bestFit="1" customWidth="1"/>
    <col min="13" max="16384" width="10.83203125" style="1"/>
  </cols>
  <sheetData>
    <row r="1" spans="1:12" ht="36" x14ac:dyDescent="0.4">
      <c r="A1" s="37" t="s">
        <v>40</v>
      </c>
      <c r="B1" s="37"/>
      <c r="C1" s="5"/>
      <c r="D1" s="5"/>
      <c r="E1" s="5"/>
      <c r="F1" s="5"/>
      <c r="G1" s="5"/>
      <c r="H1" s="5"/>
      <c r="I1" s="5"/>
      <c r="J1" s="5"/>
      <c r="K1" s="5"/>
    </row>
    <row r="2" spans="1:12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2" x14ac:dyDescent="0.2">
      <c r="A3" s="1" t="s">
        <v>45</v>
      </c>
      <c r="B3" s="6" t="s">
        <v>44</v>
      </c>
      <c r="C3" s="5"/>
      <c r="D3" s="5"/>
      <c r="E3" s="5"/>
      <c r="F3" s="5"/>
      <c r="G3" s="5"/>
      <c r="H3" s="5"/>
      <c r="I3" s="5"/>
      <c r="J3" s="5"/>
      <c r="K3" s="5"/>
    </row>
    <row r="4" spans="1:12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2" x14ac:dyDescent="0.2">
      <c r="A5" s="1" t="s">
        <v>13</v>
      </c>
      <c r="B5" s="1" t="s">
        <v>10</v>
      </c>
      <c r="C5" s="1" t="s">
        <v>11</v>
      </c>
      <c r="D5" s="1" t="s">
        <v>12</v>
      </c>
      <c r="E5" s="1" t="s">
        <v>14</v>
      </c>
      <c r="F5" s="1" t="s">
        <v>15</v>
      </c>
      <c r="G5" s="1" t="s">
        <v>41</v>
      </c>
      <c r="H5" s="1" t="s">
        <v>42</v>
      </c>
      <c r="I5" s="1" t="s">
        <v>46</v>
      </c>
      <c r="J5" s="1" t="s">
        <v>47</v>
      </c>
      <c r="K5" s="1" t="s">
        <v>16</v>
      </c>
      <c r="L5" s="1" t="s">
        <v>43</v>
      </c>
    </row>
    <row r="6" spans="1:12" x14ac:dyDescent="0.2">
      <c r="A6" s="3">
        <v>44653.448495370372</v>
      </c>
      <c r="B6" s="1" t="s">
        <v>17</v>
      </c>
      <c r="C6" s="1">
        <v>14506281</v>
      </c>
      <c r="D6" s="1">
        <v>1648896350</v>
      </c>
      <c r="E6" s="1" t="s">
        <v>18</v>
      </c>
      <c r="F6" s="1" t="s">
        <v>19</v>
      </c>
      <c r="G6" s="1">
        <v>10000000000</v>
      </c>
      <c r="H6" s="7"/>
      <c r="I6" s="1">
        <v>3444.68</v>
      </c>
      <c r="J6" s="8">
        <f>Tabelle2[[#This Row],[Quantity '[ETH']]]*Tabelle2[[#This Row],[Daily ETH Price '[USD']]]</f>
        <v>0</v>
      </c>
      <c r="K6" s="1" t="s">
        <v>20</v>
      </c>
      <c r="L6" s="7">
        <v>0</v>
      </c>
    </row>
    <row r="7" spans="1:12" x14ac:dyDescent="0.2">
      <c r="A7" s="3">
        <v>44659.310752314814</v>
      </c>
      <c r="B7" s="1" t="s">
        <v>21</v>
      </c>
      <c r="C7" s="1">
        <v>14543802</v>
      </c>
      <c r="D7" s="1">
        <v>1649402849</v>
      </c>
      <c r="E7" s="1" t="s">
        <v>19</v>
      </c>
      <c r="F7" s="1" t="s">
        <v>22</v>
      </c>
      <c r="G7" s="1">
        <v>7000000000</v>
      </c>
      <c r="H7" s="7">
        <v>20</v>
      </c>
      <c r="I7" s="1">
        <v>3192.92</v>
      </c>
      <c r="J7" s="8">
        <f>Tabelle2[[#This Row],[Quantity '[ETH']]]*Tabelle2[[#This Row],[Daily ETH Price '[USD']]]</f>
        <v>63858.400000000001</v>
      </c>
      <c r="K7" s="1" t="s">
        <v>23</v>
      </c>
      <c r="L7" s="7">
        <f>H7</f>
        <v>20</v>
      </c>
    </row>
    <row r="8" spans="1:12" x14ac:dyDescent="0.2">
      <c r="A8" s="3">
        <v>44659.313171296293</v>
      </c>
      <c r="B8" s="1" t="s">
        <v>24</v>
      </c>
      <c r="C8" s="1">
        <v>14543819</v>
      </c>
      <c r="D8" s="1">
        <v>1649403058</v>
      </c>
      <c r="E8" s="1" t="s">
        <v>22</v>
      </c>
      <c r="F8" s="1" t="s">
        <v>25</v>
      </c>
      <c r="G8" s="1">
        <v>196703705.75549099</v>
      </c>
      <c r="H8" s="7">
        <v>0.57999999999999996</v>
      </c>
      <c r="I8" s="1">
        <v>3192.92</v>
      </c>
      <c r="J8" s="8">
        <f>Tabelle2[[#This Row],[Quantity '[ETH']]]*Tabelle2[[#This Row],[Daily ETH Price '[USD']]]</f>
        <v>1851.8935999999999</v>
      </c>
      <c r="K8" s="1" t="s">
        <v>26</v>
      </c>
      <c r="L8" s="7">
        <f t="shared" ref="L8:L13" si="0">L7+H8</f>
        <v>20.58</v>
      </c>
    </row>
    <row r="9" spans="1:12" x14ac:dyDescent="0.2">
      <c r="A9" s="3">
        <v>44659.315671296295</v>
      </c>
      <c r="B9" s="1" t="s">
        <v>27</v>
      </c>
      <c r="C9" s="1">
        <v>14543840</v>
      </c>
      <c r="D9" s="1">
        <v>1649403274</v>
      </c>
      <c r="E9" s="1" t="s">
        <v>22</v>
      </c>
      <c r="F9" s="1" t="s">
        <v>28</v>
      </c>
      <c r="G9" s="1">
        <v>223143284.05308899</v>
      </c>
      <c r="H9" s="7">
        <v>0.7</v>
      </c>
      <c r="I9" s="1">
        <v>3192.92</v>
      </c>
      <c r="J9" s="8">
        <f>Tabelle2[[#This Row],[Quantity '[ETH']]]*Tabelle2[[#This Row],[Daily ETH Price '[USD']]]</f>
        <v>2235.0439999999999</v>
      </c>
      <c r="K9" s="1" t="s">
        <v>26</v>
      </c>
      <c r="L9" s="7">
        <f t="shared" si="0"/>
        <v>21.279999999999998</v>
      </c>
    </row>
    <row r="10" spans="1:12" x14ac:dyDescent="0.2">
      <c r="A10" s="3">
        <v>44659.317025462966</v>
      </c>
      <c r="B10" s="1" t="s">
        <v>29</v>
      </c>
      <c r="C10" s="1">
        <v>14543846</v>
      </c>
      <c r="D10" s="1">
        <v>1649403391</v>
      </c>
      <c r="E10" s="1" t="s">
        <v>22</v>
      </c>
      <c r="F10" s="1" t="s">
        <v>30</v>
      </c>
      <c r="G10" s="1">
        <v>153532906.70759499</v>
      </c>
      <c r="H10" s="7">
        <v>0.50991209660000003</v>
      </c>
      <c r="I10" s="1">
        <v>3192.92</v>
      </c>
      <c r="J10" s="8">
        <f>Tabelle2[[#This Row],[Quantity '[ETH']]]*Tabelle2[[#This Row],[Daily ETH Price '[USD']]]</f>
        <v>1628.1085314760721</v>
      </c>
      <c r="K10" s="1" t="s">
        <v>26</v>
      </c>
      <c r="L10" s="7">
        <f t="shared" si="0"/>
        <v>21.789912096599998</v>
      </c>
    </row>
    <row r="11" spans="1:12" x14ac:dyDescent="0.2">
      <c r="A11" s="3">
        <v>44659.328067129631</v>
      </c>
      <c r="B11" s="1" t="s">
        <v>31</v>
      </c>
      <c r="C11" s="1">
        <v>14543903</v>
      </c>
      <c r="D11" s="1">
        <v>1649404345</v>
      </c>
      <c r="E11" s="1" t="s">
        <v>22</v>
      </c>
      <c r="F11" s="1" t="s">
        <v>32</v>
      </c>
      <c r="G11" s="1">
        <v>563374353.09032702</v>
      </c>
      <c r="H11" s="7">
        <v>2.1</v>
      </c>
      <c r="I11" s="1">
        <v>3192.92</v>
      </c>
      <c r="J11" s="8">
        <f>Tabelle2[[#This Row],[Quantity '[ETH']]]*Tabelle2[[#This Row],[Daily ETH Price '[USD']]]</f>
        <v>6705.1320000000005</v>
      </c>
      <c r="K11" s="1" t="s">
        <v>26</v>
      </c>
      <c r="L11" s="7">
        <f t="shared" si="0"/>
        <v>23.8899120966</v>
      </c>
    </row>
    <row r="12" spans="1:12" x14ac:dyDescent="0.2">
      <c r="A12" s="3">
        <v>44659.347395833334</v>
      </c>
      <c r="B12" s="1" t="s">
        <v>33</v>
      </c>
      <c r="C12" s="1">
        <v>14544012</v>
      </c>
      <c r="D12" s="1">
        <v>1649406015</v>
      </c>
      <c r="E12" s="1" t="s">
        <v>22</v>
      </c>
      <c r="F12" s="1" t="s">
        <v>34</v>
      </c>
      <c r="G12" s="1">
        <v>119844949.141629</v>
      </c>
      <c r="H12" s="7">
        <v>0.5</v>
      </c>
      <c r="I12" s="1">
        <v>3192.92</v>
      </c>
      <c r="J12" s="8">
        <f>Tabelle2[[#This Row],[Quantity '[ETH']]]*Tabelle2[[#This Row],[Daily ETH Price '[USD']]]</f>
        <v>1596.46</v>
      </c>
      <c r="K12" s="1" t="s">
        <v>26</v>
      </c>
      <c r="L12" s="7">
        <f t="shared" si="0"/>
        <v>24.3899120966</v>
      </c>
    </row>
    <row r="13" spans="1:12" x14ac:dyDescent="0.2">
      <c r="A13" s="3">
        <v>44659.474560185183</v>
      </c>
      <c r="B13" s="1" t="s">
        <v>35</v>
      </c>
      <c r="C13" s="1">
        <v>14544827</v>
      </c>
      <c r="D13" s="1">
        <v>1649417002</v>
      </c>
      <c r="E13" s="1" t="s">
        <v>22</v>
      </c>
      <c r="F13" s="1" t="s">
        <v>36</v>
      </c>
      <c r="G13" s="1">
        <v>307156205.63378298</v>
      </c>
      <c r="H13" s="7">
        <v>1.3822143</v>
      </c>
      <c r="I13" s="1">
        <v>3192.92</v>
      </c>
      <c r="J13" s="8">
        <f>Tabelle2[[#This Row],[Quantity '[ETH']]]*Tabelle2[[#This Row],[Daily ETH Price '[USD']]]</f>
        <v>4413.299682756</v>
      </c>
      <c r="K13" s="1" t="s">
        <v>26</v>
      </c>
      <c r="L13" s="7">
        <f t="shared" si="0"/>
        <v>25.772126396600001</v>
      </c>
    </row>
    <row r="14" spans="1:12" x14ac:dyDescent="0.2">
      <c r="A14" s="3">
        <v>44660.370162037034</v>
      </c>
      <c r="B14" s="1" t="s">
        <v>37</v>
      </c>
      <c r="C14" s="1">
        <v>14550558</v>
      </c>
      <c r="D14" s="1">
        <v>1649494382</v>
      </c>
      <c r="E14" s="1" t="s">
        <v>22</v>
      </c>
      <c r="F14" s="1" t="s">
        <v>38</v>
      </c>
      <c r="G14" s="1">
        <v>5436244595.6180801</v>
      </c>
      <c r="H14" s="7">
        <v>25.772126389999901</v>
      </c>
      <c r="I14" s="1">
        <v>3259.62</v>
      </c>
      <c r="J14" s="8">
        <f>Tabelle2[[#This Row],[Quantity '[ETH']]]*Tabelle2[[#This Row],[Daily ETH Price '[USD']]]</f>
        <v>84007.33862337147</v>
      </c>
      <c r="K14" s="1" t="s">
        <v>39</v>
      </c>
      <c r="L14" s="7">
        <v>0</v>
      </c>
    </row>
    <row r="15" spans="1:12" x14ac:dyDescent="0.2">
      <c r="A15" s="3">
        <v>44660.370162037034</v>
      </c>
      <c r="B15" s="1" t="s">
        <v>37</v>
      </c>
      <c r="C15" s="1">
        <v>14550558</v>
      </c>
      <c r="D15" s="1">
        <v>1649494382</v>
      </c>
      <c r="E15" s="1" t="s">
        <v>38</v>
      </c>
      <c r="F15" s="1" t="s">
        <v>19</v>
      </c>
      <c r="G15" s="1">
        <v>5436244595.6180801</v>
      </c>
      <c r="H15" s="7"/>
      <c r="I15" s="1">
        <v>3259.62</v>
      </c>
      <c r="J15" s="8">
        <f>Tabelle2[[#This Row],[Quantity '[ETH']]]*Tabelle2[[#This Row],[Daily ETH Price '[USD']]]</f>
        <v>0</v>
      </c>
      <c r="K15" s="1" t="s">
        <v>39</v>
      </c>
      <c r="L15" s="7">
        <v>0</v>
      </c>
    </row>
    <row r="17" spans="1:5" x14ac:dyDescent="0.2">
      <c r="C17" s="1" t="s">
        <v>71</v>
      </c>
    </row>
    <row r="18" spans="1:5" x14ac:dyDescent="0.2">
      <c r="A18" s="1" t="s">
        <v>70</v>
      </c>
      <c r="C18" s="1" t="s">
        <v>73</v>
      </c>
      <c r="D18" s="8">
        <f>L13-L7</f>
        <v>5.7721263966000009</v>
      </c>
    </row>
    <row r="19" spans="1:5" x14ac:dyDescent="0.2">
      <c r="C19" s="1" t="s">
        <v>72</v>
      </c>
      <c r="D19" s="8">
        <f>SUM(G8:G13)</f>
        <v>1563755404.3819141</v>
      </c>
      <c r="E19" s="10">
        <f>D19</f>
        <v>1563755404.3819141</v>
      </c>
    </row>
  </sheetData>
  <mergeCells count="1">
    <mergeCell ref="A1:B1"/>
  </mergeCells>
  <phoneticPr fontId="8" type="noConversion"/>
  <hyperlinks>
    <hyperlink ref="B3" r:id="rId1" xr:uid="{964E6169-A1A4-934E-AB2C-28C455690122}"/>
  </hyperlinks>
  <pageMargins left="0.7" right="0.7" top="0.78740157499999996" bottom="0.78740157499999996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B4833-8BF8-0040-A363-6093633FBBE4}">
  <dimension ref="A1:H15"/>
  <sheetViews>
    <sheetView zoomScale="150" zoomScaleNormal="150" workbookViewId="0">
      <selection sqref="A1:G1"/>
    </sheetView>
  </sheetViews>
  <sheetFormatPr baseColWidth="10" defaultRowHeight="16" x14ac:dyDescent="0.2"/>
  <cols>
    <col min="1" max="1" width="11" style="1" bestFit="1" customWidth="1"/>
    <col min="2" max="4" width="7.1640625" style="1" bestFit="1" customWidth="1"/>
    <col min="5" max="6" width="7.33203125" style="1" customWidth="1"/>
    <col min="7" max="7" width="20.6640625" style="1" bestFit="1" customWidth="1"/>
    <col min="8" max="8" width="8" style="1" customWidth="1"/>
    <col min="9" max="16384" width="10.83203125" style="1"/>
  </cols>
  <sheetData>
    <row r="1" spans="1:8" ht="36" x14ac:dyDescent="0.4">
      <c r="A1" s="37" t="s">
        <v>40</v>
      </c>
      <c r="B1" s="37"/>
      <c r="C1" s="37"/>
      <c r="D1" s="37"/>
      <c r="E1" s="37"/>
      <c r="F1" s="37"/>
      <c r="G1" s="37"/>
    </row>
    <row r="2" spans="1:8" x14ac:dyDescent="0.2">
      <c r="A2" s="5"/>
      <c r="B2" s="5"/>
      <c r="C2" s="5"/>
      <c r="D2" s="5"/>
      <c r="E2" s="5"/>
      <c r="F2" s="5"/>
      <c r="G2" s="5"/>
    </row>
    <row r="3" spans="1:8" x14ac:dyDescent="0.2">
      <c r="B3" s="9"/>
      <c r="C3" s="9"/>
      <c r="D3" s="5"/>
      <c r="E3" s="5"/>
      <c r="F3" s="5"/>
      <c r="G3" s="5"/>
    </row>
    <row r="4" spans="1:8" x14ac:dyDescent="0.2">
      <c r="A4" s="5"/>
      <c r="B4" s="5"/>
      <c r="C4" s="5"/>
      <c r="D4" s="5"/>
      <c r="E4" s="5"/>
      <c r="F4" s="5"/>
      <c r="G4" s="5"/>
    </row>
    <row r="5" spans="1:8" x14ac:dyDescent="0.2">
      <c r="A5" s="5" t="s">
        <v>69</v>
      </c>
      <c r="B5" s="5" t="s">
        <v>10</v>
      </c>
      <c r="C5" s="5" t="s">
        <v>14</v>
      </c>
      <c r="D5" s="5" t="s">
        <v>15</v>
      </c>
      <c r="E5" s="5" t="s">
        <v>41</v>
      </c>
      <c r="F5" s="5" t="s">
        <v>42</v>
      </c>
      <c r="G5" s="5" t="s">
        <v>16</v>
      </c>
      <c r="H5" s="5" t="s">
        <v>67</v>
      </c>
    </row>
    <row r="6" spans="1:8" x14ac:dyDescent="0.2">
      <c r="A6" s="4">
        <v>44653.448495370372</v>
      </c>
      <c r="B6" s="5" t="s">
        <v>48</v>
      </c>
      <c r="C6" s="5" t="s">
        <v>57</v>
      </c>
      <c r="D6" s="5" t="s">
        <v>58</v>
      </c>
      <c r="E6" s="11">
        <v>10000000000</v>
      </c>
      <c r="F6" s="12"/>
      <c r="G6" s="5" t="s">
        <v>20</v>
      </c>
      <c r="H6" s="5">
        <v>0</v>
      </c>
    </row>
    <row r="7" spans="1:8" x14ac:dyDescent="0.2">
      <c r="A7" s="4">
        <v>44659.310752314814</v>
      </c>
      <c r="B7" s="5" t="s">
        <v>49</v>
      </c>
      <c r="C7" s="5" t="s">
        <v>58</v>
      </c>
      <c r="D7" s="5" t="s">
        <v>59</v>
      </c>
      <c r="E7" s="11">
        <v>7000000000</v>
      </c>
      <c r="F7" s="12">
        <v>20</v>
      </c>
      <c r="G7" s="5" t="s">
        <v>23</v>
      </c>
      <c r="H7" s="12">
        <f>F7</f>
        <v>20</v>
      </c>
    </row>
    <row r="8" spans="1:8" x14ac:dyDescent="0.2">
      <c r="A8" s="4">
        <v>44659.313171296293</v>
      </c>
      <c r="B8" s="5" t="s">
        <v>50</v>
      </c>
      <c r="C8" s="5" t="s">
        <v>59</v>
      </c>
      <c r="D8" s="5" t="s">
        <v>61</v>
      </c>
      <c r="E8" s="11">
        <v>196703705.75549099</v>
      </c>
      <c r="F8" s="12">
        <v>0.57999999999999996</v>
      </c>
      <c r="G8" s="5" t="s">
        <v>26</v>
      </c>
      <c r="H8" s="12">
        <f t="shared" ref="H8:H13" si="0">H7+F8</f>
        <v>20.58</v>
      </c>
    </row>
    <row r="9" spans="1:8" x14ac:dyDescent="0.2">
      <c r="A9" s="4">
        <v>44659.315671296295</v>
      </c>
      <c r="B9" s="5" t="s">
        <v>51</v>
      </c>
      <c r="C9" s="5" t="s">
        <v>59</v>
      </c>
      <c r="D9" s="5" t="s">
        <v>62</v>
      </c>
      <c r="E9" s="11">
        <v>223143284.05308899</v>
      </c>
      <c r="F9" s="12">
        <v>0.7</v>
      </c>
      <c r="G9" s="5" t="s">
        <v>26</v>
      </c>
      <c r="H9" s="12">
        <f t="shared" si="0"/>
        <v>21.279999999999998</v>
      </c>
    </row>
    <row r="10" spans="1:8" x14ac:dyDescent="0.2">
      <c r="A10" s="4">
        <v>44659.317025462966</v>
      </c>
      <c r="B10" s="5" t="s">
        <v>52</v>
      </c>
      <c r="C10" s="5" t="s">
        <v>59</v>
      </c>
      <c r="D10" s="5" t="s">
        <v>63</v>
      </c>
      <c r="E10" s="11">
        <v>153532906.70759499</v>
      </c>
      <c r="F10" s="12">
        <v>0.50991209000000004</v>
      </c>
      <c r="G10" s="5" t="s">
        <v>26</v>
      </c>
      <c r="H10" s="12">
        <f t="shared" si="0"/>
        <v>21.789912089999998</v>
      </c>
    </row>
    <row r="11" spans="1:8" x14ac:dyDescent="0.2">
      <c r="A11" s="4">
        <v>44659.328067129631</v>
      </c>
      <c r="B11" s="5" t="s">
        <v>53</v>
      </c>
      <c r="C11" s="5" t="s">
        <v>59</v>
      </c>
      <c r="D11" s="5" t="s">
        <v>64</v>
      </c>
      <c r="E11" s="11">
        <v>563374353.09032702</v>
      </c>
      <c r="F11" s="12">
        <v>2.1</v>
      </c>
      <c r="G11" s="5" t="s">
        <v>26</v>
      </c>
      <c r="H11" s="12">
        <f t="shared" si="0"/>
        <v>23.889912089999999</v>
      </c>
    </row>
    <row r="12" spans="1:8" x14ac:dyDescent="0.2">
      <c r="A12" s="4">
        <v>44659.347395833334</v>
      </c>
      <c r="B12" s="5" t="s">
        <v>54</v>
      </c>
      <c r="C12" s="5" t="s">
        <v>59</v>
      </c>
      <c r="D12" s="5" t="s">
        <v>65</v>
      </c>
      <c r="E12" s="11">
        <v>119844949.141629</v>
      </c>
      <c r="F12" s="12">
        <v>0.5</v>
      </c>
      <c r="G12" s="5" t="s">
        <v>26</v>
      </c>
      <c r="H12" s="12">
        <f t="shared" si="0"/>
        <v>24.389912089999999</v>
      </c>
    </row>
    <row r="13" spans="1:8" x14ac:dyDescent="0.2">
      <c r="A13" s="4">
        <v>44659.474560185183</v>
      </c>
      <c r="B13" s="5" t="s">
        <v>55</v>
      </c>
      <c r="C13" s="5" t="s">
        <v>59</v>
      </c>
      <c r="D13" s="5" t="s">
        <v>66</v>
      </c>
      <c r="E13" s="11">
        <v>307156205.63378298</v>
      </c>
      <c r="F13" s="12">
        <v>1.3822143</v>
      </c>
      <c r="G13" s="5" t="s">
        <v>26</v>
      </c>
      <c r="H13" s="12">
        <f t="shared" si="0"/>
        <v>25.77212639</v>
      </c>
    </row>
    <row r="14" spans="1:8" x14ac:dyDescent="0.2">
      <c r="A14" s="4">
        <v>44660.370162037034</v>
      </c>
      <c r="B14" s="5" t="s">
        <v>56</v>
      </c>
      <c r="C14" s="5" t="s">
        <v>59</v>
      </c>
      <c r="D14" s="5" t="s">
        <v>60</v>
      </c>
      <c r="E14" s="11">
        <v>5436244595.6180801</v>
      </c>
      <c r="F14" s="12">
        <v>25.772126389999901</v>
      </c>
      <c r="G14" s="5" t="s">
        <v>68</v>
      </c>
      <c r="H14" s="12">
        <v>0</v>
      </c>
    </row>
    <row r="15" spans="1:8" x14ac:dyDescent="0.2">
      <c r="A15" s="4">
        <v>44660.370162037034</v>
      </c>
      <c r="B15" s="5" t="s">
        <v>56</v>
      </c>
      <c r="C15" s="5" t="s">
        <v>60</v>
      </c>
      <c r="D15" s="5" t="s">
        <v>58</v>
      </c>
      <c r="E15" s="11">
        <v>5436244595.6180801</v>
      </c>
      <c r="F15" s="12"/>
      <c r="G15" s="5" t="s">
        <v>68</v>
      </c>
      <c r="H15" s="5">
        <v>0</v>
      </c>
    </row>
  </sheetData>
  <mergeCells count="1">
    <mergeCell ref="A1:G1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Sandwich</vt:lpstr>
      <vt:lpstr>Sandwich MEV</vt:lpstr>
      <vt:lpstr>Rug Pull</vt:lpstr>
      <vt:lpstr>Rug Pull shorten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Tassone</dc:creator>
  <cp:lastModifiedBy>Stefano Tassone</cp:lastModifiedBy>
  <dcterms:created xsi:type="dcterms:W3CDTF">2022-03-14T10:46:27Z</dcterms:created>
  <dcterms:modified xsi:type="dcterms:W3CDTF">2022-06-09T21:16:37Z</dcterms:modified>
</cp:coreProperties>
</file>