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tassoste_students_zhaw_ch/Documents/99 Monitoring BA/"/>
    </mc:Choice>
  </mc:AlternateContent>
  <xr:revisionPtr revIDLastSave="608" documentId="8_{BCF7E08F-1F0B-6D48-8D3E-85A410F0A28A}" xr6:coauthVersionLast="47" xr6:coauthVersionMax="47" xr10:uidLastSave="{4DAD4C84-9430-B243-869F-8EF3BA5654DC}"/>
  <bookViews>
    <workbookView xWindow="1100" yWindow="500" windowWidth="25240" windowHeight="21100" activeTab="3" xr2:uid="{FE8FC8C2-86E2-CE44-9BB5-43A6E9976563}"/>
  </bookViews>
  <sheets>
    <sheet name="Old Dataset" sheetId="9" r:id="rId1"/>
    <sheet name="Detailed Dataset" sheetId="1" r:id="rId2"/>
    <sheet name="Current Dataset" sheetId="7" r:id="rId3"/>
    <sheet name="Training Dataset" sheetId="10" r:id="rId4"/>
    <sheet name="Testset Dataset" sheetId="4" r:id="rId5"/>
    <sheet name="Detail Dataset Analytics" sheetId="3" r:id="rId6"/>
    <sheet name="Full Analytics" sheetId="5" r:id="rId7"/>
    <sheet name="Prin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3" l="1"/>
  <c r="C32" i="3"/>
  <c r="B32" i="3"/>
  <c r="C28" i="14"/>
  <c r="C29" i="14"/>
  <c r="C25" i="14"/>
  <c r="C26" i="14"/>
  <c r="C22" i="14"/>
  <c r="C23" i="14"/>
  <c r="C27" i="14"/>
  <c r="C24" i="14"/>
  <c r="C21" i="14"/>
  <c r="D29" i="14"/>
  <c r="D28" i="14"/>
  <c r="D26" i="14"/>
  <c r="D23" i="14"/>
  <c r="D22" i="14"/>
  <c r="D25" i="14"/>
  <c r="B29" i="5"/>
  <c r="C29" i="5" s="1"/>
  <c r="B28" i="5"/>
  <c r="C28" i="5" s="1"/>
  <c r="B27" i="5"/>
  <c r="C27" i="5" s="1"/>
  <c r="B22" i="5"/>
  <c r="C22" i="5" s="1"/>
  <c r="B21" i="5"/>
  <c r="B20" i="5"/>
  <c r="C20" i="5" s="1"/>
  <c r="B8" i="5"/>
  <c r="B7" i="5"/>
  <c r="C7" i="5" s="1"/>
  <c r="B6" i="5"/>
  <c r="C6" i="5" s="1"/>
  <c r="B15" i="5"/>
  <c r="C15" i="5" s="1"/>
  <c r="B14" i="5"/>
  <c r="B13" i="5"/>
  <c r="C13" i="5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4" i="7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4" i="4"/>
  <c r="B30" i="3"/>
  <c r="C30" i="3" s="1"/>
  <c r="B18" i="3"/>
  <c r="C18" i="3" s="1"/>
  <c r="B17" i="3"/>
  <c r="C17" i="3" s="1"/>
  <c r="B21" i="3"/>
  <c r="C21" i="3" s="1"/>
  <c r="B20" i="3"/>
  <c r="B19" i="3"/>
  <c r="C19" i="3" s="1"/>
  <c r="B16" i="3"/>
  <c r="C16" i="3" s="1"/>
  <c r="B15" i="3"/>
  <c r="C15" i="3" s="1"/>
  <c r="B12" i="3"/>
  <c r="C12" i="3" s="1"/>
  <c r="B10" i="3"/>
  <c r="C10" i="3" s="1"/>
  <c r="B8" i="3"/>
  <c r="C8" i="3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B36" i="5"/>
  <c r="B5" i="3"/>
  <c r="C5" i="3" s="1"/>
  <c r="B4" i="3"/>
  <c r="C4" i="3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C8" i="5" l="1"/>
  <c r="C21" i="5"/>
  <c r="C14" i="5"/>
  <c r="B31" i="3"/>
  <c r="C31" i="3" s="1"/>
  <c r="B35" i="5"/>
  <c r="B34" i="5"/>
  <c r="C34" i="5" s="1"/>
  <c r="B14" i="3"/>
  <c r="C14" i="3" s="1"/>
  <c r="B24" i="3"/>
  <c r="C20" i="3"/>
  <c r="B25" i="3"/>
  <c r="C35" i="5" l="1"/>
  <c r="C36" i="5"/>
</calcChain>
</file>

<file path=xl/sharedStrings.xml><?xml version="1.0" encoding="utf-8"?>
<sst xmlns="http://schemas.openxmlformats.org/spreadsheetml/2006/main" count="5542" uniqueCount="2503">
  <si>
    <t>Contract Address</t>
  </si>
  <si>
    <t>0xD06f85E8dEAE699125096db83Ba962917b00D615</t>
  </si>
  <si>
    <t>0x052073dFaD6154A9f9507B3cC319C3e5A31D7C7d</t>
  </si>
  <si>
    <t>0x38cCfB2DDBC6368D652dBEa568CF9b8a1e2eE929</t>
  </si>
  <si>
    <t>0x75d8aeC6ebCAA061A553633d56DEB4F6fE8E62dc</t>
  </si>
  <si>
    <t>0xDA1935A3e9Ab282EF79AAA7D03AE4b8359D6e8cd</t>
  </si>
  <si>
    <t>0x4dd0a9Ef34d1461943e36e6BbEaD3621EF454A4F</t>
  </si>
  <si>
    <t>0x65b8bE5d8Acef2Fc5823287B8bc3c86887EBE137</t>
  </si>
  <si>
    <t>0xF261b4faB6e1A7Ba93A7E2B6Bf6a6f28f1699f04</t>
  </si>
  <si>
    <t>0x9258cE7Eeb238de67343688bB918FdA0B8A03cF2</t>
  </si>
  <si>
    <t>0x559FEb31b546472AF94115Ae25Af46900C7373BB</t>
  </si>
  <si>
    <t>0xf92A1F2AD0b9A660021f11b09F973F2d066fA697</t>
  </si>
  <si>
    <t>0x3079cEF8a0dbF88b80eF670006df271dF016B747</t>
  </si>
  <si>
    <t>0x9a9bFC3488F213E2C8D2B63AaCe896FbC19E885D</t>
  </si>
  <si>
    <t>0xa098C585D46c0b6C89b749158FBa95dC606b830f</t>
  </si>
  <si>
    <t>0x678878f96742Ed6500641c2cF2c13D903C2fe512</t>
  </si>
  <si>
    <t>0x02895bE3B74984cdB24fBdA4cc275E49E8f26750</t>
  </si>
  <si>
    <t>0x74d856097acF814EA3FC4D5f5EAF42Ab03b6a38a</t>
  </si>
  <si>
    <t>0x7dd16c53F723F474f1538c405F99427856D74Cac</t>
  </si>
  <si>
    <t>0xFff05D839b399EF1Cf5E485B9695c39dA11698bb</t>
  </si>
  <si>
    <t>0xCD582677F3d7392CAdb0762486a9b41a3D414504</t>
  </si>
  <si>
    <t>0x4d16D0C7C022ea54c8a86CA93CB1442861755fF8</t>
  </si>
  <si>
    <t>0x3A11cbF3050364448D59fA5315e74A83562bA410</t>
  </si>
  <si>
    <t>0x833Dc0467FC01527f253dd75e7eDaf5211f7E6fC</t>
  </si>
  <si>
    <t>0xEef0a252a2646F158361A540608F8eA82CaeFaFD</t>
  </si>
  <si>
    <t>0xeDE93946cE62a6ED77cF46a4Db2bD1937d7a916b</t>
  </si>
  <si>
    <t>0xce021DCC066fC767dEff980609B56012F80989ab</t>
  </si>
  <si>
    <t>0x866889fDBA07D4F044419e6a99710938F2268690</t>
  </si>
  <si>
    <t>0xA23F58BA2a42C1B004B46599957c7D0a332427ab</t>
  </si>
  <si>
    <t>0x7273447871010c6eb8f908F4fBb4bC62b43bCf37</t>
  </si>
  <si>
    <t>0xbd8fDd12E8E8CFeb377B720b88E8D4D5c6129299</t>
  </si>
  <si>
    <t>0x3F4C82C765D27761459ED92E81349fcAab9C406e</t>
  </si>
  <si>
    <t>0x4DE3B4C83ED659e80962519F805363C07FDdCE25</t>
  </si>
  <si>
    <t>0x491965ec0837092039550E96Ca6A46Fdaf9d3Ca3</t>
  </si>
  <si>
    <t>0xf6400233e0C2997E5d916AF32AAD0B155479eC93</t>
  </si>
  <si>
    <t>0xBCde3b2D6f85311a4b718dDB5c9F0B99989D094d</t>
  </si>
  <si>
    <t>0x715f68c645989a1F00e5ac9E1Bb3Af27c16A7A6a</t>
  </si>
  <si>
    <t>0xD660F2Ad09328A3A4acF6506905c8482B5165Cce</t>
  </si>
  <si>
    <t>0x2e7F0E8E28097930dDCa94F273502C2dC56d28ba</t>
  </si>
  <si>
    <t>0xbb3e56CF6a7A5eB26E9F2B89167B8896127f0567</t>
  </si>
  <si>
    <t>0xbC36CEc796cE6373B1B85d48Ef0ab6201bB635ED</t>
  </si>
  <si>
    <t>0x37D66fF3bB84bd9f63684eb8999fFbEDb1213172</t>
  </si>
  <si>
    <t>0x03ae79862b5657c19Cfc750fcE6B0bB5A0FD9A29</t>
  </si>
  <si>
    <t>0xB20B053A42eB0aB3B7902d0492E1d9107a618360</t>
  </si>
  <si>
    <t>0x8a9892243fF8E816e824147A47B01863B237d414</t>
  </si>
  <si>
    <t>0x47D55097a18e17D46d0ACD242709f825E7991c2F</t>
  </si>
  <si>
    <t>0xc233EeA0ED2c211E3E36d9D8673653466959a5c5</t>
  </si>
  <si>
    <t>0xE9D0e00487EAf8D4068256755BdefD78D8Cf695E</t>
  </si>
  <si>
    <t>0x2aF18645733BC5Fa2e25365d7fc1d3a766D49a4D</t>
  </si>
  <si>
    <t>0x6E9f34ce62b906DdF6AFe0DCA5BFe2Da12cF4164</t>
  </si>
  <si>
    <t>Comment</t>
  </si>
  <si>
    <t>Name</t>
  </si>
  <si>
    <t>Symbol</t>
  </si>
  <si>
    <t>Starcatchers Deck</t>
  </si>
  <si>
    <t>D-STAR</t>
  </si>
  <si>
    <t>yes</t>
  </si>
  <si>
    <t>no</t>
  </si>
  <si>
    <t>Shibana</t>
  </si>
  <si>
    <t>SHIBANA</t>
  </si>
  <si>
    <t>Pool Lock</t>
  </si>
  <si>
    <t>https://www.coingecko.com/en/coins/shibana</t>
  </si>
  <si>
    <t>Rug Pulled</t>
  </si>
  <si>
    <t>EDGE</t>
  </si>
  <si>
    <t>ENCRYPT</t>
  </si>
  <si>
    <t>$ENCRYPT</t>
  </si>
  <si>
    <t>HOUR</t>
  </si>
  <si>
    <t>Hourglass</t>
  </si>
  <si>
    <t>Scam: Contract / Team sold 99% in one Transaction</t>
  </si>
  <si>
    <t>jack sparroge</t>
  </si>
  <si>
    <t>JACK</t>
  </si>
  <si>
    <t>Scam: Marked by Etherscan as Scam</t>
  </si>
  <si>
    <t>Nintendo</t>
  </si>
  <si>
    <t>Nintendo Metaverse</t>
  </si>
  <si>
    <t>x</t>
  </si>
  <si>
    <t>MANGO</t>
  </si>
  <si>
    <t>ManGo</t>
  </si>
  <si>
    <t>Shibana on Solana</t>
  </si>
  <si>
    <t>EDGE on Ethereum</t>
  </si>
  <si>
    <t>Mango on Solana</t>
  </si>
  <si>
    <t>Chizuru Kagura Inu</t>
  </si>
  <si>
    <t>CHIZURU</t>
  </si>
  <si>
    <t>BELL</t>
  </si>
  <si>
    <t>Metal Clock</t>
  </si>
  <si>
    <t>Has Sells</t>
  </si>
  <si>
    <t>Honeypot.is</t>
  </si>
  <si>
    <t>Chart Indicates Honeypot</t>
  </si>
  <si>
    <t>Reported as Honeypot by</t>
  </si>
  <si>
    <t>Honeypot.is DexTools</t>
  </si>
  <si>
    <t>Scam: Rug Pull</t>
  </si>
  <si>
    <t>Scam Proof</t>
  </si>
  <si>
    <t>Bank Of Kakuan</t>
  </si>
  <si>
    <t>BoK</t>
  </si>
  <si>
    <t>DLUNA</t>
  </si>
  <si>
    <t>DAO Luna</t>
  </si>
  <si>
    <t>Scam: Honeypot with Rug Pull and phishing</t>
  </si>
  <si>
    <t>Scam Dead: Turned unsellable</t>
  </si>
  <si>
    <t>Scam</t>
  </si>
  <si>
    <t>No Scam</t>
  </si>
  <si>
    <t>KATATSUMURIINU</t>
  </si>
  <si>
    <t>KATA</t>
  </si>
  <si>
    <t>OKAY</t>
  </si>
  <si>
    <t>Cathing the Bull</t>
  </si>
  <si>
    <t>NIU</t>
  </si>
  <si>
    <t>BABUAN</t>
  </si>
  <si>
    <t>Bears</t>
  </si>
  <si>
    <t>ShibWelly</t>
  </si>
  <si>
    <t>SHIBWELLY</t>
  </si>
  <si>
    <t>CHIKUWA</t>
  </si>
  <si>
    <t>Chikuwa Inu </t>
  </si>
  <si>
    <t>MIN</t>
  </si>
  <si>
    <t>MINFT</t>
  </si>
  <si>
    <t>SNTS</t>
  </si>
  <si>
    <t>Shiniutusong</t>
  </si>
  <si>
    <t>Last Evaluation Date</t>
  </si>
  <si>
    <t>SMB</t>
  </si>
  <si>
    <t>SaveMyBags</t>
  </si>
  <si>
    <t>EPIC</t>
  </si>
  <si>
    <t>Epic Animations</t>
  </si>
  <si>
    <t>HARUHI</t>
  </si>
  <si>
    <t>Mommy Haruhi</t>
  </si>
  <si>
    <t>$ELIZABETH</t>
  </si>
  <si>
    <t>ELIZABETH INU</t>
  </si>
  <si>
    <t>XIONG</t>
  </si>
  <si>
    <t>Bashing the Bear</t>
  </si>
  <si>
    <t>Strange Trip</t>
  </si>
  <si>
    <t>TRIP</t>
  </si>
  <si>
    <t>TOUR</t>
  </si>
  <si>
    <t>The Weirdest Tour</t>
  </si>
  <si>
    <t>SHIKO</t>
  </si>
  <si>
    <t>Shikoku Inu</t>
  </si>
  <si>
    <t>Scam: Sold 100%</t>
  </si>
  <si>
    <t>INU</t>
  </si>
  <si>
    <t>Riding the Bull</t>
  </si>
  <si>
    <t>DOGEAZON</t>
  </si>
  <si>
    <t>Dogeazon</t>
  </si>
  <si>
    <t>Jiren Inu</t>
  </si>
  <si>
    <t>JIREN</t>
  </si>
  <si>
    <t>TOMMY</t>
  </si>
  <si>
    <t>TOMMYscanbot</t>
  </si>
  <si>
    <t xml:space="preserve">Aardman Animations Metaverse </t>
  </si>
  <si>
    <t>AARDMAN</t>
  </si>
  <si>
    <t>HOTGIRL INU</t>
  </si>
  <si>
    <t>HOTGIRLINU</t>
  </si>
  <si>
    <t>Reentrancy</t>
  </si>
  <si>
    <t>Probably Scam: Token Lock duration too short, Reentrancy</t>
  </si>
  <si>
    <t>DaoLUNA</t>
  </si>
  <si>
    <t>https://etherscan.io/tx/0xe80c487e72f3cd3cf90ebb378df0d96565537877f48fe9362484439127a35c37</t>
  </si>
  <si>
    <t>Scam: Rug Pull, despite still valid liquidity Lock!</t>
  </si>
  <si>
    <t>Luna own Blockchain</t>
  </si>
  <si>
    <t>Nintendo as Company</t>
  </si>
  <si>
    <t>Aarmand Animations as a Company</t>
  </si>
  <si>
    <t>minor</t>
  </si>
  <si>
    <t>PUNJABI</t>
  </si>
  <si>
    <t>Punjabi Jeet Bot</t>
  </si>
  <si>
    <t>Probably Scam: Token Lock duration too short and Reentrancy</t>
  </si>
  <si>
    <t>LUFFYINU</t>
  </si>
  <si>
    <t>Luffy Inu</t>
  </si>
  <si>
    <t>Luffy is a Manga character</t>
  </si>
  <si>
    <t>CVCW</t>
  </si>
  <si>
    <t>BITCH</t>
  </si>
  <si>
    <t>Bitch Inu</t>
  </si>
  <si>
    <t>TREE</t>
  </si>
  <si>
    <t>TreeCoin</t>
  </si>
  <si>
    <t>https://etherscan.io/token/0x03ae79862b5657c19cfc750fce6b0bb5a0fd9a29</t>
  </si>
  <si>
    <t>SPIDERSHIBA</t>
  </si>
  <si>
    <t>SpiderShiba</t>
  </si>
  <si>
    <t>World Cup Inu</t>
  </si>
  <si>
    <t>GENOSama</t>
  </si>
  <si>
    <t>Tonaki Inu</t>
  </si>
  <si>
    <t>Tony The Tiger</t>
  </si>
  <si>
    <t>Sosa Inu</t>
  </si>
  <si>
    <t>ModallionE</t>
  </si>
  <si>
    <t xml:space="preserve">Mommy Akeno </t>
  </si>
  <si>
    <t>WCI</t>
  </si>
  <si>
    <t>GENOS</t>
  </si>
  <si>
    <t>TONAKI</t>
  </si>
  <si>
    <t>$TONYTIGER</t>
  </si>
  <si>
    <t>SOSA</t>
  </si>
  <si>
    <t>MODE</t>
  </si>
  <si>
    <t xml:space="preserve">AKENO </t>
  </si>
  <si>
    <t>0xa543497dbD6c9112aAe470F85c5cd288188cE365</t>
  </si>
  <si>
    <t>Scam: Honeypot</t>
  </si>
  <si>
    <t>Scam: Honeypot with Rug Pull</t>
  </si>
  <si>
    <t>Scam: Marked by Etherscan as Scam with no liquidity</t>
  </si>
  <si>
    <t>https://etherscan.io/tx/0x10de6c8a5071543ad2aeb75290c2d89d1bc92738a4b9cb607f5f0eb3be4a28f2</t>
  </si>
  <si>
    <t>BBBI</t>
  </si>
  <si>
    <t>BobbyBuyBotInu</t>
  </si>
  <si>
    <t>Scam: Probably Honeypot</t>
  </si>
  <si>
    <t>https://etherscan.io/tx/0x66517a431cfd481d88fdc0b0d0313203e91623870e2a1b2f7a2c248041c333ff</t>
  </si>
  <si>
    <t>https://etherscan.io/tx/0xdce6e54491e8dc93c8ed0257b57b93559c3876fc67cd1529e963c8bf432b1486</t>
  </si>
  <si>
    <t>https://etherscan.io/tx/0x5d450441291ba29d40716c788d7133672d3753fdd06642c3c24b08788b9227fe</t>
  </si>
  <si>
    <t>https://etherscan.io/tx/0x65eb7ca26b5048a526c87ba76c9bd41900cddcad835eda33d8b0f79840b8a941</t>
  </si>
  <si>
    <t>Scam: Honeypot with High sells at the end</t>
  </si>
  <si>
    <t>Scam: Rug Pull and Reentrancy</t>
  </si>
  <si>
    <t>https://etherscan.io/tx/0xda55dc363bbdf76535122e7f93269ca0c8a5301a54a82750cb6f3091d08749a0</t>
  </si>
  <si>
    <t>https://etherscan.io/tx/0x8a9947ada73c7b81354b59548fed97ddc9444adf8e45277a087e00c3c7fcb2c3</t>
  </si>
  <si>
    <t>https://etherscan.io/tx/0x19a796a62c8662a12ea021179b4f3facaeb316ae8e1f08b574c0d6fe9abcfeb8</t>
  </si>
  <si>
    <t>https://etherscan.io/tx/0xc3c46a5d2dfa4e5f23e6799ea13106e4b0251efcba8263067867511e1b948f18</t>
  </si>
  <si>
    <t>Scam: Smart Contract is selling with a over 90% drop</t>
  </si>
  <si>
    <t>https://etherscan.io/tx/0xcfb3df761cc29ac609278dc9910483777b7f177b28679fbb09e23076997083ec</t>
  </si>
  <si>
    <t>Tony the Tiger is the mascotte of Kellogs</t>
  </si>
  <si>
    <t>https://etherscan.io/tx/0x26ad60c88fbf099fd107cdeb5928e7feaeb3893b8fe3ec2b8269ce41373a0e89</t>
  </si>
  <si>
    <t>Scam: Rug Pull Phishing Token from Ethereum Blockchain</t>
  </si>
  <si>
    <t>Probably Scam: Reentrancy and Phishing Tokens from Solnana Blockchain</t>
  </si>
  <si>
    <t>not available</t>
  </si>
  <si>
    <t>Probably NIU Technologies</t>
  </si>
  <si>
    <t>Slither Vulnerability</t>
  </si>
  <si>
    <t>Verified Contract</t>
  </si>
  <si>
    <t>Tradable</t>
  </si>
  <si>
    <t>Untradable Since (Epoch)</t>
  </si>
  <si>
    <t>Renounced Ownership</t>
  </si>
  <si>
    <t>https://etherscan.io/tx/0xbe2d480cc629ba41e5a90c9a767487a12686cc5664e5ff5a1f32b8253ed364b8</t>
  </si>
  <si>
    <t>Scam: Was annotated as pending scam which it was</t>
  </si>
  <si>
    <t>yes, did Rug Pull after unlock</t>
  </si>
  <si>
    <t>https://etherscan.io/tx/0xb1c7e0ed184d92ff980d2798e94cbb82823dd15495050ce275b5b98225c2b77c</t>
  </si>
  <si>
    <t>Scam: was annotated as pending scam which it was, removed most of the liquditiy 0.1 of the 3,25 ETH still left</t>
  </si>
  <si>
    <t>yes, did Rug Pull while locked</t>
  </si>
  <si>
    <t>Scam: Probably Honeypot with Reentrancy, no proof found</t>
  </si>
  <si>
    <t>https://etherscan.io/address/0x521fcb5014ef5da3ced72b6ac87e20b6bd114142</t>
  </si>
  <si>
    <t>yes, 7 Days</t>
  </si>
  <si>
    <t>Scam: Rug Pull after Lock expired</t>
  </si>
  <si>
    <t>https://etherscan.io/tx/0xbfcbae38ca94288873c1b3fb1bc1a5fffb26078f456b5927b98c436ff4db61aa</t>
  </si>
  <si>
    <t>https://etherscan.io/tx/0xdbea8a9f7bdf81036bc01761f57d77f5f0a8d1d2f4e6e07b7279b8151028d076</t>
  </si>
  <si>
    <t>Scam: Sold over 95.46 % of the token</t>
  </si>
  <si>
    <t>https://etherscan.io/tx/0xcf55822205a700132cf652bb55665aaf00df1c4f0d36fb1eb41d63f244cc7975</t>
  </si>
  <si>
    <t>Scam: Honeypot with 100% Sell Fee and rug pull</t>
  </si>
  <si>
    <t>https://etherscan.io/address/0xb326a5e00a8ea2fcd88d6334b2c68499efb127bc</t>
  </si>
  <si>
    <t>Scam: Token sell</t>
  </si>
  <si>
    <t>Scam: Minted over max circulating supply</t>
  </si>
  <si>
    <t>https://etherscan.io/tx/0x0295e9bfdf0834979a4def211ffb20d28d01223613c7b25e75186b357e94e130</t>
  </si>
  <si>
    <t>Probably Scam: Almost no liquidity 0.02 ETH, no buy nor sells</t>
  </si>
  <si>
    <t>https://etherscan.io/address/0x1718780603575fec30a56c419441890daa223e2a</t>
  </si>
  <si>
    <t>https://etherscan.io/tx/0x25a56708e4115ec3e3caf64f56d255d64b6657d52c3555548c18740c91e690f3</t>
  </si>
  <si>
    <t>Scam: Airdrop to higher max supply then sold</t>
  </si>
  <si>
    <t>https://etherscan.io/tx/0xba6b43ae80eefa00f00f66f464cb4b5153cc5cd78599099bc461af59ec5c6d60</t>
  </si>
  <si>
    <t>yes, 76 Days</t>
  </si>
  <si>
    <t>https://etherscan.io/tx/0x33684a714ac2020376f7432466e7a20f18a4e8fa9519cd092b14880a5ef088c3</t>
  </si>
  <si>
    <t>https://etherscan.io/tx-decoder?tx=0x529e172586b94ad291ff86f702c0468334352a7080c939a0ba07c16a4130ba9e</t>
  </si>
  <si>
    <t>https://etherscan.io/tx/0x5d96314d0697d5cccfa4e6e7b746864055a09e6f4fae7cfac22524c654cccfa5</t>
  </si>
  <si>
    <t>yes, 6 Months</t>
  </si>
  <si>
    <t>yes, 5 Days</t>
  </si>
  <si>
    <t>https://etherscan.io/tx/0x48426e4dfe5b30b6950fb4353955b63009b48142941ff4f7b7e5eddfe919bb3c</t>
  </si>
  <si>
    <t>yes, sold while Locked</t>
  </si>
  <si>
    <t>https://etherscan.io/tx/0x898e706ccc0475301298de9731a5c192484c214dca89b9f22f88fa20176a0aa6</t>
  </si>
  <si>
    <t>yes, few sells</t>
  </si>
  <si>
    <t>yes, sizeable amout of sells in different wallets</t>
  </si>
  <si>
    <t>yes, problably Teams and white listed wallets</t>
  </si>
  <si>
    <t>yes, very suspicous all in one block</t>
  </si>
  <si>
    <t>yes, first only buys then only sells</t>
  </si>
  <si>
    <t>yes, 13 Days</t>
  </si>
  <si>
    <t>yes, 83 Days</t>
  </si>
  <si>
    <t>yes, about a year</t>
  </si>
  <si>
    <t xml:space="preserve">yes, about a year </t>
  </si>
  <si>
    <t>https://etherscan.io/tx/0x47430c27f7df81fd9b765eb05a9d676b47f442bdcde0f997fad70546885ffce3</t>
  </si>
  <si>
    <t>yes, but one Wallet, probably Honeypot</t>
  </si>
  <si>
    <t>yes, only 1 Wallet probably Honeypot</t>
  </si>
  <si>
    <t>yes, 68 Days</t>
  </si>
  <si>
    <t>https://etherscan.io/tx/0xd0542e3e11c588bc204dde1d866dfb2b38c09e34a2c333c596ed43541b8e0416</t>
  </si>
  <si>
    <t>Scam: Used Enable Rewards for Selling</t>
  </si>
  <si>
    <t>unverified</t>
  </si>
  <si>
    <t>https://etherscan.io/tx/0x010c15065ed6d522bb66ff98a1c412b85d5a4c0bdce5de8cd23cf80aa9a573b0</t>
  </si>
  <si>
    <t>https://etherscan.io/tx/0x37c2971929a932a98226e14349b4567c7d3d4cc34d4ac326b2ed175b4a70ad6e</t>
  </si>
  <si>
    <t>yes, only 1 that didn't buy probably Honeypot</t>
  </si>
  <si>
    <t>No Scam, but suspicous</t>
  </si>
  <si>
    <t>https://etherscan.io/tx/0xe353a1b1d8866f8ce44ed7f2bdb72ddef4930c0e930d9eefddbf7cd0ea05bcff</t>
  </si>
  <si>
    <t>https://etherscan.io/tx/0x7f8a4e335189f9da7624c5910d385c697a253220b96212a6dd9cb1829983fc17</t>
  </si>
  <si>
    <t>https://etherscan.io/tx/0x636789153bf8d09788e880741920c2fba24db4b88a436c2c236e4058adf60a2c</t>
  </si>
  <si>
    <t>reentrancy</t>
  </si>
  <si>
    <t>unused return</t>
  </si>
  <si>
    <t>locked ether</t>
  </si>
  <si>
    <t>arbitrary send, reentrancy, unchecked transfer, 44 vulnerabilites in total</t>
  </si>
  <si>
    <t>arbitrary send, reentrancy, unused return</t>
  </si>
  <si>
    <t>reentrancy, arbitrary send</t>
  </si>
  <si>
    <t>reentrancy, uninitialized state</t>
  </si>
  <si>
    <t>none</t>
  </si>
  <si>
    <t>reentrancy, unchecked transfer, tx.origin</t>
  </si>
  <si>
    <t>reentrancy, locked ether</t>
  </si>
  <si>
    <t>reentrancy, unchecked transfer</t>
  </si>
  <si>
    <t>uninitialized state</t>
  </si>
  <si>
    <t>Creation to untradable Time [h]</t>
  </si>
  <si>
    <t>Time</t>
  </si>
  <si>
    <t>Scams</t>
  </si>
  <si>
    <t>Amount</t>
  </si>
  <si>
    <t>No Scams</t>
  </si>
  <si>
    <t>Creation Time (Epoch)</t>
  </si>
  <si>
    <t>Detailed Dataset</t>
  </si>
  <si>
    <t>transfers_count</t>
  </si>
  <si>
    <t>verified_contract.CompilerVersion</t>
  </si>
  <si>
    <t>Liq</t>
  </si>
  <si>
    <t>0x19E93214D969135A1FC6e4AC7D8A42641F14339b</t>
  </si>
  <si>
    <t>DOTSWAP</t>
  </si>
  <si>
    <t>0xCE098B7969c844772aF3E61E9EFbe340503F2eb5</t>
  </si>
  <si>
    <t>0xb1d02bd7df4ddb62481983abbdddda4151c23784</t>
  </si>
  <si>
    <t>MEMELUNA</t>
  </si>
  <si>
    <t>0x2c63DDA0A9e3EFf8D8af259f13ce67CdCb5B463F</t>
  </si>
  <si>
    <t>Terra</t>
  </si>
  <si>
    <t>v0.5.17+commit.d19bba13</t>
  </si>
  <si>
    <t>0xeAe93eF45CF66c322130c8AC04B967e34224BA11</t>
  </si>
  <si>
    <t>0x0000000000000000000000000000000000000000</t>
  </si>
  <si>
    <t>LSHIB</t>
  </si>
  <si>
    <t>v0.8.13+commit.abaa5c0e</t>
  </si>
  <si>
    <t>0x0411e76ad93B81b37b8bf1f9a072C4dE3C7575dD</t>
  </si>
  <si>
    <t>NATO</t>
  </si>
  <si>
    <t>0xAe09c00f4399d62A02970fB18D0C90e1F4776fc1</t>
  </si>
  <si>
    <t>LunaShip</t>
  </si>
  <si>
    <t>v0.8.7+commit.e28d00a7</t>
  </si>
  <si>
    <t>0xf5466240e8735e4008340225cc329E5FD4046e26</t>
  </si>
  <si>
    <t>WARSAWPACT</t>
  </si>
  <si>
    <t>0xE0605e17D23E69Fa36AD4571A9a7d3Cdb262E679</t>
  </si>
  <si>
    <t>EL</t>
  </si>
  <si>
    <t>0xBE889a9Abf2F018421A83B9caC57639a2E185Cd8</t>
  </si>
  <si>
    <t>0x2b8e51165ecae0daa9cbc381f26904616f64961b</t>
  </si>
  <si>
    <t xml:space="preserve">FFI      </t>
  </si>
  <si>
    <t>v0.6.12+commit.27d51765</t>
  </si>
  <si>
    <t>0x9121Ab77F76842B60104daeA927590ED814cBfCA</t>
  </si>
  <si>
    <t>0xb8f43d094531fd0176bfac738240eed7969c12af</t>
  </si>
  <si>
    <t>MIB</t>
  </si>
  <si>
    <t>v0.8.9+commit.e5eed63a</t>
  </si>
  <si>
    <t>0xC146B7CdBaff065090077151d391f4c96Aa09e0C</t>
  </si>
  <si>
    <t>0xed528fc31f2575312ec3336e0f6ec9812b534937</t>
  </si>
  <si>
    <t>MCC</t>
  </si>
  <si>
    <t>v0.8.4+commit.c7e474f2</t>
  </si>
  <si>
    <t>0x035F6bBa43b9cf687BfEbe7800514Caa4aeB3dAf</t>
  </si>
  <si>
    <t>LUNATAMA</t>
  </si>
  <si>
    <t>0x59c3A6483E8d630d9a2FBe9c1247De47e35a273b</t>
  </si>
  <si>
    <t>0x42e3a259402757e186baa401a625bb5472062762</t>
  </si>
  <si>
    <t>null</t>
  </si>
  <si>
    <t>TSA</t>
  </si>
  <si>
    <t>v0.8.0+commit.c7dfd78e</t>
  </si>
  <si>
    <t>Dead</t>
  </si>
  <si>
    <t>0xaF543e8445Fdf20BDAb121c3DD97240c68541ae7</t>
  </si>
  <si>
    <t>0x9c84b285131e614d539d43cdd8f3f6efa2c8224c</t>
  </si>
  <si>
    <t>a16z</t>
  </si>
  <si>
    <t>0xAB43D7757CA41aa83B4a9c2a79EAFFa2AFbdbBEC</t>
  </si>
  <si>
    <t>GIB</t>
  </si>
  <si>
    <t>0xec820d920e6cF1ddFA42b0df08524e79e530be71</t>
  </si>
  <si>
    <t>0xdc476ceec6904eb4b4c71511b5ee472234997499</t>
  </si>
  <si>
    <t>0x809c34b6e208d09cee25949D58E0dAc79f0A519F</t>
  </si>
  <si>
    <t>0xa84422D36a96A2B950700d04fd2eb6746375ae93</t>
  </si>
  <si>
    <t>0xcc4de34c278be4563ea4f566e0e2bedfc4de1f60</t>
  </si>
  <si>
    <t>MISHA</t>
  </si>
  <si>
    <t>0xB125A7F53D67B37e05781F6237d5d77423633C22</t>
  </si>
  <si>
    <t>0x000000000000000000000000000000000000dead</t>
  </si>
  <si>
    <t>HOLI</t>
  </si>
  <si>
    <t>0xb685889e4B28a4Cf0040cD902C6BfD46FfeAF691</t>
  </si>
  <si>
    <t>DogeLuna</t>
  </si>
  <si>
    <t>0x210bBE3679E3ef728A5bAdebbE03F694EA481913</t>
  </si>
  <si>
    <t>0x169bf07859e6c03f1ca7878ab8d511d339f81513</t>
  </si>
  <si>
    <t>SPT</t>
  </si>
  <si>
    <t>v0.6.10+commit.00c0fcaf</t>
  </si>
  <si>
    <t>0x1B3196e3A1C5E0C957AD549Ebc4f194cf600836c</t>
  </si>
  <si>
    <t>BLOOD LUNA</t>
  </si>
  <si>
    <t>0x2f99b26f4027Ca73F8720D43af6746F17E671f6d</t>
  </si>
  <si>
    <t>0x7f43ce360747c21513823d22b5f01900ada80457</t>
  </si>
  <si>
    <t>LUNAX</t>
  </si>
  <si>
    <t>0x2dCC2a962B393b780122Ab42d304ad6a3B80c8A3</t>
  </si>
  <si>
    <t>LUNACULT</t>
  </si>
  <si>
    <t>0x0Ec72CD6690db40B16be166858299F19D4f8E5B0</t>
  </si>
  <si>
    <t>Gold 1</t>
  </si>
  <si>
    <t>0xf5B8097C7506a5136b60192238467DADECfA1860</t>
  </si>
  <si>
    <t>TIB</t>
  </si>
  <si>
    <t>0x1e9D67BA7689FD90C7133E876e33a182d006e71B</t>
  </si>
  <si>
    <t>LUNA CHEESE</t>
  </si>
  <si>
    <t>0xCc76BE31e156F95B1261664B6699dA29C947560e</t>
  </si>
  <si>
    <t>0x58f7f4916ef47cea5ee4490fe19770bbe187889b</t>
  </si>
  <si>
    <t>HPTY</t>
  </si>
  <si>
    <t>0x37B28eA1EC12a50B1857925EA9129c777ED4dc53</t>
  </si>
  <si>
    <t>0x450a225f6f2fFFfD2Ff3791e1e234Ab8fFDDC9bC</t>
  </si>
  <si>
    <t>0x2d7dbae87a9748dc7274e41bcc6ab52bbde9005e</t>
  </si>
  <si>
    <t>DiamondInu</t>
  </si>
  <si>
    <t>0xdCa096dc8e0E4B31Bd0184F9ef1dfD76BA86c808</t>
  </si>
  <si>
    <t>MIBINU</t>
  </si>
  <si>
    <t>0xeefF2bCdBa15f08d8b64Fc1491707C994F03477d</t>
  </si>
  <si>
    <t>0x57e51da6817415ea79dedd2331eda7b7a5351849</t>
  </si>
  <si>
    <t>LUMN</t>
  </si>
  <si>
    <t>0xc1FbFa2F3Dc334E33330B2cfCC860A64858F7431</t>
  </si>
  <si>
    <t>0xc5fbf70069e9c44b289edacc654c6c851a32dbef</t>
  </si>
  <si>
    <t>LSS</t>
  </si>
  <si>
    <t>0xe1e494b113Ad9E1FCFCc3980F83338c2d9603311</t>
  </si>
  <si>
    <t xml:space="preserve">LIBELON      </t>
  </si>
  <si>
    <t>0x4CfD99c2D20311311b6D902B0f1bcDA283d0b815</t>
  </si>
  <si>
    <t>0xf9f8955e05363e9ccb9632d12a878c6048347ee1</t>
  </si>
  <si>
    <t>OMEGA</t>
  </si>
  <si>
    <t>0x33B1E3118EE4b37D3b06f22d8FD4A3Df6AC319e1</t>
  </si>
  <si>
    <t>0x0917f17ecc8bca9b720e7b46fb5472035a1849f4</t>
  </si>
  <si>
    <t>Corny</t>
  </si>
  <si>
    <t>0xa6E539Acfc06222cb370935E765F2f4B8928AD02</t>
  </si>
  <si>
    <t>Spy</t>
  </si>
  <si>
    <t>0x5d554E71744AaDA1738261f64e3A2C6dD8A7DeF1</t>
  </si>
  <si>
    <t>SHIFT</t>
  </si>
  <si>
    <t>0xcBC6Dc3b2dc701ce8509C2CDae323cB25000ae9c</t>
  </si>
  <si>
    <t>LUNAQOM</t>
  </si>
  <si>
    <t>0x6Df2Eef5a7538D30a58152743A1A5f5ABE8B590a</t>
  </si>
  <si>
    <t>$LUNC</t>
  </si>
  <si>
    <t>0x70e659A2547389bcbB711dB625e4c4920743eB5C</t>
  </si>
  <si>
    <t>0xa0a9a80ab771707ea07b01f9fba47c5c6915702f</t>
  </si>
  <si>
    <t>USTINU</t>
  </si>
  <si>
    <t>v0.8.10+commit.fc410830</t>
  </si>
  <si>
    <t>0xeCc39706A6cDf2b3Fe3D283453d9c825689E4cE1</t>
  </si>
  <si>
    <t>SURVIVE</t>
  </si>
  <si>
    <t>0x49b7318eA6147B8A8ff90830ae458e4b8CCbb460</t>
  </si>
  <si>
    <t>STK</t>
  </si>
  <si>
    <t>0x2B98D5989691886a2D57275010050c20FB1BA362</t>
  </si>
  <si>
    <t>0xbC477181A0B325C3E2d8E3ba4F57E879b6Df8735</t>
  </si>
  <si>
    <t>0x2a5e4267b79c919d2715c2d921593eae02757af3</t>
  </si>
  <si>
    <t>PRINU</t>
  </si>
  <si>
    <t>0x2D77aE30bc1a3E00643428F44b28a42607Fe62DC</t>
  </si>
  <si>
    <t>LunaMusk</t>
  </si>
  <si>
    <t>0xc6810910F6219CC8bFF2D4f4442bE6C82b000046</t>
  </si>
  <si>
    <t>GOLD</t>
  </si>
  <si>
    <t>0x01B8502c907F7e984f0aBe61fc6f60F1bB154c98</t>
  </si>
  <si>
    <t>Luna Kiba Inu</t>
  </si>
  <si>
    <t>0x640924425f881451c803fb1A5D7Cf7C99530c3c0</t>
  </si>
  <si>
    <t>HERA</t>
  </si>
  <si>
    <t>0xD290e3d4C614fd37447239b9C8FA407059771fD2</t>
  </si>
  <si>
    <t>0x74d2ff3c512ffa7ca80e4a67c7c70e1482889822</t>
  </si>
  <si>
    <t>TRIBUTE</t>
  </si>
  <si>
    <t>0x408Ec2327dC6ec960404313aA3b3662823B01A3F</t>
  </si>
  <si>
    <t>ARINU</t>
  </si>
  <si>
    <t>0x7874758a3E6f52b0Bd5ac41CedEAe50774c10Cf8</t>
  </si>
  <si>
    <t>Lunatama</t>
  </si>
  <si>
    <t>v0.8.6+commit.11564f7e</t>
  </si>
  <si>
    <t>0xfC4313123e55E26Ce51F5D3cC0435EdF0D5Efc10</t>
  </si>
  <si>
    <t>LUNC</t>
  </si>
  <si>
    <t>0xAb8B27d5E382880e4b3f002B786EFB2f974C92fa</t>
  </si>
  <si>
    <t>LIVE</t>
  </si>
  <si>
    <t>0x1dCa38dCdAEe00C6D789AB15529d1fbCbbA78C2C</t>
  </si>
  <si>
    <t>PWI</t>
  </si>
  <si>
    <t>0x03824714FEc3785ba66FF2A3A9e2Df6BEc5C44fA</t>
  </si>
  <si>
    <t>BBS</t>
  </si>
  <si>
    <t>0xe48EB7d3BDc48a3e6F0E08bb3c898cF01Ef49c7a</t>
  </si>
  <si>
    <t>TB</t>
  </si>
  <si>
    <t>0xc68e57Bc244eaafc646B70692bCf632137bD8BdC</t>
  </si>
  <si>
    <t>BAE</t>
  </si>
  <si>
    <t>0x1Ee0360546e952154DC7D4e1ae261023c312F8d4</t>
  </si>
  <si>
    <t>LER</t>
  </si>
  <si>
    <t>0xBB6020b11bCDE9d2FE556597e757fb130bd944aD</t>
  </si>
  <si>
    <t>0x0cc72cff0f9118bfbe7dd441ae813daaff433548</t>
  </si>
  <si>
    <t>RektPlebs</t>
  </si>
  <si>
    <t>0xd680c962be4A39fA2538a68A8A24DF330d460956</t>
  </si>
  <si>
    <t>0xb75a08e82a1bf0fcceb89bbdaf9aae00be8ca29a</t>
  </si>
  <si>
    <t>WANGBO</t>
  </si>
  <si>
    <t>v0.8.2+commit.661d1103</t>
  </si>
  <si>
    <t>0x84297665521cAA6F962fca9dc8C48c6F0AfD956A</t>
  </si>
  <si>
    <t>MLUNA</t>
  </si>
  <si>
    <t>v0.5.0+commit.1d4f565a</t>
  </si>
  <si>
    <t>0xe62ffE067D93342e2B179A7fbC0619FB1E52d79b</t>
  </si>
  <si>
    <t>0x71001b6f45c39ce9d0707886eb68cea5036050c6</t>
  </si>
  <si>
    <t>LunaC</t>
  </si>
  <si>
    <t>0x24F9C8D7ea23F72F955f5feB41AeCb9d45Bc589e</t>
  </si>
  <si>
    <t>ShibLuna</t>
  </si>
  <si>
    <t>0xC2240b77427c34579D8d9D0447393Eb531711cA4</t>
  </si>
  <si>
    <t>LUNASWAP</t>
  </si>
  <si>
    <t>0xEc8072ED277d8E7DFb70De568398444C80329Cb5</t>
  </si>
  <si>
    <t>GCS</t>
  </si>
  <si>
    <t>0xA69b7E8e2680d95C211335F3D85bCb26B120Ef5e</t>
  </si>
  <si>
    <t>0x7bdfc797115affaae13f64a04bc1486ed314b533</t>
  </si>
  <si>
    <t>0xFF10612219BfD21253b70C37D26E5595C32e074a</t>
  </si>
  <si>
    <t>SCIENTIST</t>
  </si>
  <si>
    <t>0x74365aC5dD8708B9291190B7026E949C6Baf5408</t>
  </si>
  <si>
    <t>JCS</t>
  </si>
  <si>
    <t>0xE9c9145a6eb90A1c9a8377c6AbeFF47674AD856F</t>
  </si>
  <si>
    <t>0x2cc696bfcb071d7e174a45ab252a860224108bf9</t>
  </si>
  <si>
    <t>REV13</t>
  </si>
  <si>
    <t>0x2eF8D7B33D075ec73C2D2C2366448aD5765eff81</t>
  </si>
  <si>
    <t>HIVE</t>
  </si>
  <si>
    <t>0x12a773C504aD4616E295858ecbfA6cFe2CC66d2f</t>
  </si>
  <si>
    <t>SLuna</t>
  </si>
  <si>
    <t>0x3aE37B0375300392BDb0eB5fc372552377B4F1d1</t>
  </si>
  <si>
    <t>GIDO</t>
  </si>
  <si>
    <t>0x3241cD51531197923aE35A87f454622ec61e8cEa</t>
  </si>
  <si>
    <t>CDOGE</t>
  </si>
  <si>
    <t>0xE9EA625fd881E5A1e972E1466C546111df7d471A</t>
  </si>
  <si>
    <t xml:space="preserve">BLUE      </t>
  </si>
  <si>
    <t>0xC1594EdC196A78933FaDbC5eC5F2FB5B282E1dFb</t>
  </si>
  <si>
    <t>0x36b1f08a6637c309275e8876c5243195733dcb01</t>
  </si>
  <si>
    <t>LUNAINU</t>
  </si>
  <si>
    <t>0x7EF53b781e5C1BC948dB71630AB29dFfdC2f2B5f</t>
  </si>
  <si>
    <t>0x4ca0f335029187dd432395a53c2f4cfed45f34d4</t>
  </si>
  <si>
    <t>eKwon</t>
  </si>
  <si>
    <t>0x7733562A718Eb864CA3D4B1BBb92Bd6aaf15083e</t>
  </si>
  <si>
    <t>0xe1a6e869a175e3aaf6554545031c59a3162f3931</t>
  </si>
  <si>
    <t>LEXO</t>
  </si>
  <si>
    <t>0x8fa83b10765483231DEB99748144FD26C67E77D4</t>
  </si>
  <si>
    <t>0xa4e8bd7b29a38bd2e8580cb04b452ec22b67f23e</t>
  </si>
  <si>
    <t>$UST</t>
  </si>
  <si>
    <t>0x1737fD81Dd19bf55079DcbF110eef07220637A6A</t>
  </si>
  <si>
    <t>NizoNeko</t>
  </si>
  <si>
    <t>0x5591d15e4517cb98B21f1f137aAD9E0142Af20ce</t>
  </si>
  <si>
    <t>CSHIBA</t>
  </si>
  <si>
    <t>0xa99c6bf95bF4af82573EB6eDA7d46DbE325B92c2</t>
  </si>
  <si>
    <t>HOWL</t>
  </si>
  <si>
    <t>0xaB787f026bDdd90D3dCD58eBF934a7625ccC91E9</t>
  </si>
  <si>
    <t>0xabd6e346507ecefa54c0c0e44beb3ac80375ea95</t>
  </si>
  <si>
    <t>GREED</t>
  </si>
  <si>
    <t>0x82CA693b8d743a85D8ecBba9DE80B6F571D0dc8e</t>
  </si>
  <si>
    <t>CommunityFloki</t>
  </si>
  <si>
    <t>0x17CE98171610b770317C8A1B99887FF4b5066296</t>
  </si>
  <si>
    <t>MTERRA</t>
  </si>
  <si>
    <t>0x1944D101d39BfF3058b8bFF1262130BCf6987e9C</t>
  </si>
  <si>
    <t>Zi0greInu</t>
  </si>
  <si>
    <t>0x0C416A07caEd84cBF265B9F11f5d1f2AD0a90661</t>
  </si>
  <si>
    <t>IDO</t>
  </si>
  <si>
    <t>0x7f0D8a8a241837e75E9585D8259e8A25A69a3106</t>
  </si>
  <si>
    <t>DOKA</t>
  </si>
  <si>
    <t>0x7c727D6Ece478223a79842ab142B3e4A6268b63c</t>
  </si>
  <si>
    <t>Elon Luna</t>
  </si>
  <si>
    <t>0xDa8301Bb23735423CC792Da6d0eC41c665cF318f</t>
  </si>
  <si>
    <t>CUST</t>
  </si>
  <si>
    <t>0x5dC11c59308F21651E1F98449ED1B46c64FAA217</t>
  </si>
  <si>
    <t>0xc0b85e7bc24112f87712e7685bb1a3392387a276</t>
  </si>
  <si>
    <t>sKAKUAN</t>
  </si>
  <si>
    <t>0xD27152b719597B826a785C6a6b24ef1735108409</t>
  </si>
  <si>
    <t>zksync</t>
  </si>
  <si>
    <t>0xF61C144c3Ce53Cc858DBCCf59445363E0Aa4b57C</t>
  </si>
  <si>
    <t>0x860325c1f397be2df4ffbe36703ececdd0a85a69</t>
  </si>
  <si>
    <t>HOLA</t>
  </si>
  <si>
    <t>0x0bBb78609fDf1f8e0D70aa59eEDF52d6A127E517</t>
  </si>
  <si>
    <t>cONE</t>
  </si>
  <si>
    <t>Scam Bool</t>
  </si>
  <si>
    <t>Last Evaluated</t>
  </si>
  <si>
    <t>Block Number</t>
  </si>
  <si>
    <t>Scam Boolean</t>
  </si>
  <si>
    <t>Rug Pulls</t>
  </si>
  <si>
    <t>Verified Contracts</t>
  </si>
  <si>
    <t>Honeypot</t>
  </si>
  <si>
    <t>Vulnerabilities</t>
  </si>
  <si>
    <t>reentrancy, arbitrary-send</t>
  </si>
  <si>
    <t>error</t>
  </si>
  <si>
    <t>Locked ETH</t>
  </si>
  <si>
    <t>Minor</t>
  </si>
  <si>
    <t>None</t>
  </si>
  <si>
    <t>Unverfied</t>
  </si>
  <si>
    <t>tx-origin</t>
  </si>
  <si>
    <t>arbitrary send</t>
  </si>
  <si>
    <t>reentrancy, tx.origin</t>
  </si>
  <si>
    <t>Statisitcs Detailed Analytics</t>
  </si>
  <si>
    <t>Timespan From</t>
  </si>
  <si>
    <t>Timespan To</t>
  </si>
  <si>
    <t>Full Analytics</t>
  </si>
  <si>
    <t>All</t>
  </si>
  <si>
    <t>Detailed</t>
  </si>
  <si>
    <t>Average Scam Time [h]</t>
  </si>
  <si>
    <t>Median [h]</t>
  </si>
  <si>
    <t>Test</t>
  </si>
  <si>
    <t>0x34F3C739FDa443997B5b2CAC9cb42e448B28d45D</t>
  </si>
  <si>
    <t>0xa7937dbd364233d9fd39f41aca65b5c8f56374f96fb26b2ece5a493cdf6e1c63</t>
  </si>
  <si>
    <t>0xc77a6be80e5a337f72235c24510d2c36079940a2</t>
  </si>
  <si>
    <t>McLaren</t>
  </si>
  <si>
    <t>0x2E732AF1631c5711297E9519b4Dd7f2d8F303B45</t>
  </si>
  <si>
    <t>0x37df66890c30b7e64457d3a3aecdf70556ea9a2239e7ee601b9b1a0e559e6249</t>
  </si>
  <si>
    <t>0xda0386bd69e01f963fc61bf07cd66dfd18ddbab4</t>
  </si>
  <si>
    <t>FLOJA</t>
  </si>
  <si>
    <t>0x6B54a07184e366b05bDf103208182C1701f3e142</t>
  </si>
  <si>
    <t>0xd1646e6f71cec83ee40feff98f021468514be368bc268259fc4ac3fe6008ba00</t>
  </si>
  <si>
    <t>0x9dd42f4127755fa9a0ce0cf9651d983d7a532aae</t>
  </si>
  <si>
    <t>DawnInu</t>
  </si>
  <si>
    <t>0x15617d1499873c139079df7d473516D9edAc8cC1</t>
  </si>
  <si>
    <t>0xa986fcb15ebaa1ea04c5926ebf66744bceafbedbd2e6645c279f953b9e68b2ea</t>
  </si>
  <si>
    <t>0xfda9facf59301ba4f7ff30f6361bcdc450fd262e</t>
  </si>
  <si>
    <t>GRINU</t>
  </si>
  <si>
    <t>0x938e87081ECE1719761BB5783c412FD375A187D3</t>
  </si>
  <si>
    <t>0x2d60ed4b93fc0f33245d47ca1e07158545c01b5ddddc2df13e05c6b43cac0a1f</t>
  </si>
  <si>
    <t>0x6eb6e1873d964d4a711859b6fc262fd47721acef</t>
  </si>
  <si>
    <t>REBOOT</t>
  </si>
  <si>
    <t>0xDb4d815108041Cb952f2F1956811A9246733EbAf</t>
  </si>
  <si>
    <t>0x1fa9f016dcd46ea3eb543036e8feaba35b26029874ee61e3bbb352b0879cdd3d</t>
  </si>
  <si>
    <t>0x5c8d513c6eafedd7cc2ed474318b40737e49d734</t>
  </si>
  <si>
    <t>THUNDERPRO</t>
  </si>
  <si>
    <t>0xB0aFb188EBC062D2C859f002F3560950ff5745da</t>
  </si>
  <si>
    <t>0x10da74948160f7e6446ed287b63eea52a6554af9f2a91f6b04a106acee15114d</t>
  </si>
  <si>
    <t>0xf4d7b597e052b27986659a23881729e3a311f054</t>
  </si>
  <si>
    <t>ANYA</t>
  </si>
  <si>
    <t>0xa77E85C50c3cae650602A3bCEcB14A9ddD9D6C5A</t>
  </si>
  <si>
    <t>0x25c6a0fca1e9b41d7804f99f69928502e48d0fb8cae864df71fae397aa341ec4</t>
  </si>
  <si>
    <t>0x504e9b63a356c7491ae8b6ad527d017f8db5f02c</t>
  </si>
  <si>
    <t>BDT</t>
  </si>
  <si>
    <t>0x11C1A7E455B083A44BCCF8Ee262662E30Cd15f42</t>
  </si>
  <si>
    <t>0x59a30ab10f97b6ce34d6ea2678601d5210f8a066c395706197234ec3080fd63d</t>
  </si>
  <si>
    <t>0x7c84d508318089b8480899212279e498cecfc96b</t>
  </si>
  <si>
    <t>ROBO</t>
  </si>
  <si>
    <t>0xd075e95423C5c4BA1E122CaE0f4CdFA19b82881b</t>
  </si>
  <si>
    <t>0xbdb220670fa470048981d3ec849af68b10f7ee4135445f77172a2108e48b4093</t>
  </si>
  <si>
    <t>0x74d291a5047272942bc25a432ce8cc7da34b2990</t>
  </si>
  <si>
    <t>wPE</t>
  </si>
  <si>
    <t>0x0887e08eE8EFD57ae493491EaE8C4dFb3912DB25</t>
  </si>
  <si>
    <t>0xa57a83f3c40fc0d249bd42a3869e5476fac136c0a001e3621dc26d024b0a215e</t>
  </si>
  <si>
    <t>0x6f3dce3d74d9c9b68462cd4393ff842237f47880</t>
  </si>
  <si>
    <t>JOKER</t>
  </si>
  <si>
    <t>0x2A06b59D35db5668e8914886943A4643e88C76F3</t>
  </si>
  <si>
    <t>0x8b3f1a15fe3ef176ea37073d7d2c2ebaeec22d89f0326ea0496d4165fc02d220</t>
  </si>
  <si>
    <t>0x9ed3ab8ee2d7bb08444235ba2f4c1cc74c3e3958</t>
  </si>
  <si>
    <t>ZENDOR</t>
  </si>
  <si>
    <t>0x7B26dfFbAB442A13e34545bb83491555424d60b8</t>
  </si>
  <si>
    <t>0xfbdd5c57607ef1f781ebc6c16613dc34311c172201af98b7c2e4a7a90bd5b785</t>
  </si>
  <si>
    <t>0xbc694ddccb6d4bb7c842c101bdf611a460e77066</t>
  </si>
  <si>
    <t>UDC</t>
  </si>
  <si>
    <t>0xc5Be869f075989434144e62416c2EDbBe5898AA5</t>
  </si>
  <si>
    <t>0x6505770a3f6a777a0755cda93f92c963ffb1abfe7100f0ab331e567165a2fa98</t>
  </si>
  <si>
    <t>0xaed43618a22cb3a0bff12386cf7bdde432e20309</t>
  </si>
  <si>
    <t>Rebel</t>
  </si>
  <si>
    <t>0x26D0Fb38653394df8ff3D26751a11A86B178193e</t>
  </si>
  <si>
    <t>0x286c346fa4c3768ea752265223d459d8a60041ecf65f5b390357bf8cafc51ff7</t>
  </si>
  <si>
    <t>0x55db8c89d7bfb93941963c5ad578efc3e1c66827</t>
  </si>
  <si>
    <t>WEED</t>
  </si>
  <si>
    <t>0x94e38584ddC8D62766137BFb36E760791F5007B4</t>
  </si>
  <si>
    <t>0xb669f9a1d9b1599a61ab11dabb3d5f0ba48a72fba24b9721fb2bc1f02885710b</t>
  </si>
  <si>
    <t>0x1c420601d6b55a52881cbc964eec7ca843887a18</t>
  </si>
  <si>
    <t>CLOWNA</t>
  </si>
  <si>
    <t>0x83B8E6dF9956d2e862264b4D550e2f3B7Bf72E88</t>
  </si>
  <si>
    <t>0x60a3500e2bade11335c4e08ff42e862bb17581d8a2d48d93743c035e62040a13</t>
  </si>
  <si>
    <t>0x4086cd753178d61978dd9399ce3add6d8ff549da</t>
  </si>
  <si>
    <t>MUPPY</t>
  </si>
  <si>
    <t>0xdE94dD0Bb86Ad596e149cB0D39d3DE7f550E8279</t>
  </si>
  <si>
    <t>0xc7238813f2cb43ffbbd3c760ddee9edafedf591bfc0b3f0865113c7e555d65e0</t>
  </si>
  <si>
    <t>0xcd4b4352342d17efb9b0bb304e3a198e56e48f2a</t>
  </si>
  <si>
    <t>VVV</t>
  </si>
  <si>
    <t>0x557F276867382ac894507e58a10F63884EA059fA</t>
  </si>
  <si>
    <t>0x3f23ff2f56875db492c904f86fa95406822d4b5b0b32039c3cf5f28e5af4a0c2</t>
  </si>
  <si>
    <t>0x9804da9d12aab3bde0533ac1a2023ca3fcbd781e</t>
  </si>
  <si>
    <t>BULLS</t>
  </si>
  <si>
    <t>0x62F43F218594e01397Df63BC458C1d35eb4a26CE</t>
  </si>
  <si>
    <t>0x9a6dc7f267adb70a8b9bf3a871251ff4ffd7613c57c28d408ee30e9eccd61773</t>
  </si>
  <si>
    <t>0x08e317c45f67a2650792b9a0ce5d4b1c81bd36e7</t>
  </si>
  <si>
    <t>Luna Dao</t>
  </si>
  <si>
    <t>0x5B65E83A9e9B151ABe42f5cDa53efD1Ca52FBAF3</t>
  </si>
  <si>
    <t>0x135b7ba9e68ecf9ffb92940b6b0a13a6f94d7323d198130e0d97906891b29670</t>
  </si>
  <si>
    <t>0x2cd7fa368535280359c1702960bcb569fde1e2cc</t>
  </si>
  <si>
    <t>JiraiyaInu</t>
  </si>
  <si>
    <t>0xeCB5C82C02fEf6dc93C51A3A1e8462BC0De246d2</t>
  </si>
  <si>
    <t>0x7407232818fd2d3a893459ffd8b1c22440cfafee7ed585101aceee5b3264f640</t>
  </si>
  <si>
    <t>0xec7eb24f65828f21ec00cc352ff3a2ea0b10a092</t>
  </si>
  <si>
    <t>SLUNA</t>
  </si>
  <si>
    <t>0x44D2d740a5e346a66Dd7c7E6919814a44441A64C</t>
  </si>
  <si>
    <t>0xc0eb19f6a1f8c35d1c0ec3f55ff9baec4fdeb2d18b46b2f6a638d4a98ab57af5</t>
  </si>
  <si>
    <t>0x6acb60de33b04fe707e2751138c357fbf277c8af</t>
  </si>
  <si>
    <t>MetKit</t>
  </si>
  <si>
    <t>0x8632604d93031d39f6DFE5ec1dAB07150121B980</t>
  </si>
  <si>
    <t>0xc378bb50e10adc8f043ed2348fb1fa280a64517ac8180b7613e7bf5a93b3f679</t>
  </si>
  <si>
    <t>0xd56acbbd2141cd272477ccc645fc98b71bb3b300</t>
  </si>
  <si>
    <t>Flash</t>
  </si>
  <si>
    <t>0xF2a76bE6BF3C1A9E6BaFCDd9d07BfCeb7A5C1b17</t>
  </si>
  <si>
    <t>0x44b42b11e9d69ce1007654512163824328e0ab5158f4dfa54662df4cdfe7bef4</t>
  </si>
  <si>
    <t>0xf967aa69ea4c385d52c56de8e63761feeaa58cd9</t>
  </si>
  <si>
    <t>SafeApeInu</t>
  </si>
  <si>
    <t>0xf180fc17b90edcD295EcF4e02d0BC61aaBCf311c</t>
  </si>
  <si>
    <t>0x5a91c068f7c6ade35e9bdd25ee9d0fa8dca95f68ca866a7c7156ac39b97e7b83</t>
  </si>
  <si>
    <t>0x1cd044625a8fb24c5bd861dcba80b6cb26f8b41f</t>
  </si>
  <si>
    <t>NERC</t>
  </si>
  <si>
    <t>0xE0B6bAC6BbBE79FdFDb6A3610153625f6a9c7E72</t>
  </si>
  <si>
    <t>0x001af4e9234583c5f39d751d6223ce4d17a752ee2655684ac7d766998ac59e10</t>
  </si>
  <si>
    <t>0xf0a4338716567e4160360d7b93a882348fcf9e6a</t>
  </si>
  <si>
    <t>AIElon</t>
  </si>
  <si>
    <t>0xb226e0eDA3C55Aca2cfF18939a60Da16cDD59E91</t>
  </si>
  <si>
    <t>0x266aab43b7fdb6fd0ecf70d59c58752af23f196fb636877ca3e09319fb6c851b</t>
  </si>
  <si>
    <t>0x864278a215ee41f29549c47357cd03e361f6c697</t>
  </si>
  <si>
    <t>cLUNA</t>
  </si>
  <si>
    <t>0xe84A52cfe37dd2e11CC5576b41bBC1C9B8447fd2</t>
  </si>
  <si>
    <t>0x85cb442934cae78605f0866c3870ffe0c7d6fbf6a28644d2d48612c7965e7e8b</t>
  </si>
  <si>
    <t>0x6be4d555507d0b923981704d853f0fa630fc5f49</t>
  </si>
  <si>
    <t>DRYP</t>
  </si>
  <si>
    <t>0x3F6E8bF2202BACc80ff5c7B239319eB7bB2e881b</t>
  </si>
  <si>
    <t>0xd25412945482318c5721c2475ddc37af7446c72d29c2d60c1462f7bbeb8f5ff5</t>
  </si>
  <si>
    <t>0xc72b7376aff3f317a5a081c2adec9953d9b497c1</t>
  </si>
  <si>
    <t>BIT</t>
  </si>
  <si>
    <t>0x91d408D19a31AAb036f5F6D08b741022fa51aa46</t>
  </si>
  <si>
    <t>0x75b5866f5279e8760b44fbd22f75c12621ef54dc078499d339a7048c44626d3a</t>
  </si>
  <si>
    <t>0x0edd505674298f627bcb4af4a49e5316d4a3413f</t>
  </si>
  <si>
    <t>STEPDOGE</t>
  </si>
  <si>
    <t>0xfCf42c8e37a1B455d483B6a42C8Cb79d4bBb4Ee1</t>
  </si>
  <si>
    <t>0x0893fe9c1e265961d650fbc7199e962f17f68646b0a28bcc588d2008d718bf99</t>
  </si>
  <si>
    <t>0x1f16e9be65c29963af32836e01a25f53f7b8c82d</t>
  </si>
  <si>
    <t>0x2041eCCfcEa0C75791694eC01760EC756a455633</t>
  </si>
  <si>
    <t>0xa36d4e84cc0f1bdd029ee4caf918abcc1dc80f23a57faee4d4afe2f8bb7bb161</t>
  </si>
  <si>
    <t>0xd0de7c9c3de9305ff013c65461c451bff4f796e6</t>
  </si>
  <si>
    <t>TFS</t>
  </si>
  <si>
    <t>0xF25d6441008265fFF2E037fe9FB7E2632f0e76Dd</t>
  </si>
  <si>
    <t>0x3953b05600c0214887d96ac50e5f0f9eda44f05863dba052e85ea95b220284f5</t>
  </si>
  <si>
    <t>0x87d3adb91be2270c06b8f6b81ab2531c3d136667</t>
  </si>
  <si>
    <t>LINU</t>
  </si>
  <si>
    <t>0xf33bD23Cde5882DCeFF5dCA0D2F4f8c09E896f26</t>
  </si>
  <si>
    <t>0xca5ad294e33c5399d4047e985fe9d6e5a2c8586c1997bda98a0c316fbc6c0822</t>
  </si>
  <si>
    <t>0x89a96585756c35f64f97e92ece70fc55483d75c1</t>
  </si>
  <si>
    <t>HINU</t>
  </si>
  <si>
    <t>0xcf4131aE74EDf5185C10039Cd2b215B20c5a6E68</t>
  </si>
  <si>
    <t>0xd489390347b277e10e427b219bcb9a59dda6f92efa04006ec901a7bc21c09cb2</t>
  </si>
  <si>
    <t>0xdb15933c84b587ed4987a5f5f052e41677fb7805</t>
  </si>
  <si>
    <t>SHINLUNA</t>
  </si>
  <si>
    <t>0x95C26cADeC5c61F337340AD89aEDf2Aca382126E</t>
  </si>
  <si>
    <t>0x2f2d28cde67d26a9e4c558b78b8fc1dddc4d5ae1584360adf6b880e0724524dc</t>
  </si>
  <si>
    <t>0x1d1fd840d5b588dfded2e45518a32ed8ce8008cf</t>
  </si>
  <si>
    <t>MOONLUNA</t>
  </si>
  <si>
    <t>0xC26EDaACC026a22157C292cA67F505af4a428DE7</t>
  </si>
  <si>
    <t>0x6eca40d3f503655e9cecc2dff247149baa05e6fbbf5d1812b4cd3a2d9587c578</t>
  </si>
  <si>
    <t>0xb0d47ef49dcdf1d449d6335000447d7e39e05091</t>
  </si>
  <si>
    <t>LunB</t>
  </si>
  <si>
    <t>0x289b96C85f13bB7535C804C4026107Cd43a395e4</t>
  </si>
  <si>
    <t>0xae1c8284ab149462de870251cdfabcbe764d2b26d74117f1bbad1fcd433e010c</t>
  </si>
  <si>
    <t>0xa506e32444f469fc3481fef8889da07d6983b894</t>
  </si>
  <si>
    <t>🌜</t>
  </si>
  <si>
    <t>0xa583D8A7dEB5bB6316b5fabC140fc43d60440f6f</t>
  </si>
  <si>
    <t>0x33e62d197ba2e712fb2c35c0e072fec5a2d069a72fd68c5e6a070fb93b589e28</t>
  </si>
  <si>
    <t>0x3bcfffd05da4bdc9edbffa862b0cc0359cca5a57</t>
  </si>
  <si>
    <t>META</t>
  </si>
  <si>
    <t>0x53F6d83BD10146D59CAD1f68932AE9A368408465</t>
  </si>
  <si>
    <t>0xb0476951a9c6e2f3b1129248a22bf8082df5285a008beed4ac52579fe61a1cf4</t>
  </si>
  <si>
    <t>0xb1bd03f2ac06865b2d3ebffe2b973df769a3919d</t>
  </si>
  <si>
    <t>0x3e17d7CD58C9a325B0AdeDF6b4eDD99D5aAb46E3</t>
  </si>
  <si>
    <t>0x4edcf67a371213c0285e18221929174b0fa9c04b065477ba20251cc4733d513a</t>
  </si>
  <si>
    <t>0x19487b13034b801b45804bb38f0dbafbae6df0b0</t>
  </si>
  <si>
    <t>KWRLD</t>
  </si>
  <si>
    <t>0xe0a235afDF08b641fD2701d13A8F6989Cd1c05DE</t>
  </si>
  <si>
    <t>0xb7df3c5a64ac3c859fab9b523c41f443278749600296af04091da41ed61f080f</t>
  </si>
  <si>
    <t>0xA8CD804047B72bfa9ef1A24BEfbCCD7a15121Dc9</t>
  </si>
  <si>
    <t>0x1e2e2340039b42ee6326544781624916b1d9741f0effe05fe761324c3faab9a8</t>
  </si>
  <si>
    <t>0xbaa83814e5405dccd05ddf800ec74258981b7af7</t>
  </si>
  <si>
    <t>Illuminaughty</t>
  </si>
  <si>
    <t>0xc87cee866ebdfc4F0E07E80157f0f4cBb7Ad329e</t>
  </si>
  <si>
    <t>0xf93564afc02108e1fb64077c2e0319ccbb3d35964cc61548d87f918dc999a134</t>
  </si>
  <si>
    <t>0x6c96997d0fe3ea4e67af1f48f23d1f9c265ee401</t>
  </si>
  <si>
    <t>MPRINT</t>
  </si>
  <si>
    <t>0x6fd3463a974AD719d27096d12a1CF98706b40813</t>
  </si>
  <si>
    <t>0x2497120653acfb6ea1d23f616c288ebe9f17e778b51a52d1e50da3c534ea9ba5</t>
  </si>
  <si>
    <t>0x2d8de55e8e290a97752677375e5ef22a76c485ee</t>
  </si>
  <si>
    <t>DoKwonBucks</t>
  </si>
  <si>
    <t>0xc5a7EbEdce820F06a610289370c2430596E81fa8</t>
  </si>
  <si>
    <t>0x2d4b014987dc458bd8561244fa2f50b1e24263985fdc43cb08abfa7163a6d466</t>
  </si>
  <si>
    <t>0xd3490e6a3c70fda0f8209f07c5574bbf52fd42fb</t>
  </si>
  <si>
    <t>¥€$</t>
  </si>
  <si>
    <t>0x8325E09C1675F46fd4eBf00E2004541914CCC461</t>
  </si>
  <si>
    <t>0x88f3fef88be70a6733235ed43490fbdd4742293397476ae931c5481c382f24fc</t>
  </si>
  <si>
    <t>0x50a4d8e2a3d063c3c56ac88f7d9ab0dda6ce5de7</t>
  </si>
  <si>
    <t>BRX</t>
  </si>
  <si>
    <t>0x0445cFFeb53c05993a5Caee9a7D55e4c794F0745</t>
  </si>
  <si>
    <t>0xdeed6746714c5ae7f1953d6ea8a93012567dbbd17c30709840e179f6b7cd062e</t>
  </si>
  <si>
    <t>0x0cfbad182c64fd4111f7df92f61f9077a56c6e71</t>
  </si>
  <si>
    <t>贈り物</t>
  </si>
  <si>
    <t>0x0A2EaEe2C6456B9Dcae37C455631A03a30F5f012</t>
  </si>
  <si>
    <t>0x480edbe9c3584cae85c966a4f7a7874a697b1ce75e94126f7cda693e6f368c6f</t>
  </si>
  <si>
    <t>0xf2f2643345c916c5a55d6f882b953cd0d7fdcd89</t>
  </si>
  <si>
    <t>PLATONIC</t>
  </si>
  <si>
    <t>0x1BF0c586176Fd47b2e6285E4293F8B65bcc8Ebff</t>
  </si>
  <si>
    <t>0xb7f5649cc3068cfd118bd208da4939f46e379b0f310d523bb1fa4a2315689868</t>
  </si>
  <si>
    <t>0xefda0c2315437c3253c0eca59230070ed681d817</t>
  </si>
  <si>
    <t>LUNAM 🌝</t>
  </si>
  <si>
    <t>0x71702bF2793A8D0F4632FA24125B2687e752557e</t>
  </si>
  <si>
    <t>0xdb1a48532a460745fbc3d85d39006bc6d5fdf980a40b6e56c827452a41aa356d</t>
  </si>
  <si>
    <t>MAMAK</t>
  </si>
  <si>
    <t>0xA4aD7faC443EdA0CCA9119ef499D88a0546a1b92</t>
  </si>
  <si>
    <t>0xfa4ddfeaae0ead3acbbd4a6ecca22fa762d5981ef2ec9bec8ca7a9ecb9c884ca</t>
  </si>
  <si>
    <t>0x96b4fb3159142046dc0e5e8e0728c4be24e01a36</t>
  </si>
  <si>
    <t>LUNAIR</t>
  </si>
  <si>
    <t>0x0E4a274911e0E0e38Ab1044Fd7AEaD45101f1C19</t>
  </si>
  <si>
    <t>0xf07c9475c39be1936d745e06e68b74892b94b16dee0c554a7a16eaf90046438d</t>
  </si>
  <si>
    <t>0x3fe694250e1e72ef6fc639c93c00a90cb84009d1</t>
  </si>
  <si>
    <t>PYTHAGORAS</t>
  </si>
  <si>
    <t>0x3cfFB402545b7FBDDC66f751c76c4aEde2e43002</t>
  </si>
  <si>
    <t>0xd30cd5e4bada87a72cae4e94fa13198ec3a4509f347fbef74b28a74dbc54b4fe</t>
  </si>
  <si>
    <t>0xec8b01baba99387049fde0e4947926ea13a8ca5c</t>
  </si>
  <si>
    <t>LUNABANK</t>
  </si>
  <si>
    <t>0x1Ae3043157B5FcAD673c0319bD43069fD6DC18Aa</t>
  </si>
  <si>
    <t>0xce3a6cb290aac2ea6d818c80f4da80209cb805307dacc7c70c52c9e427897e67</t>
  </si>
  <si>
    <t>0x18da740fd1551c0481d4bb209bf48537df9add30</t>
  </si>
  <si>
    <t>DIP</t>
  </si>
  <si>
    <t>0xFC9e963A37cBAfdbC037fffF3385CE236Ea0b5BF</t>
  </si>
  <si>
    <t>0x661c9b3665ed612375e9055ec6276e8015758b8d7d4d43c668eb19a5408100b1</t>
  </si>
  <si>
    <t>0x88e1d40f3eb58f513f8199b17237d36e4c6c5825</t>
  </si>
  <si>
    <t>HELLSING</t>
  </si>
  <si>
    <t>0xE2C502C2C803Df5c7B4D8a9De67C8CC2EFA6Cf3d</t>
  </si>
  <si>
    <t>0x706b49d58b67c303c6ae31eed89a66283d03e4dca56032722a63215bd119ab43</t>
  </si>
  <si>
    <t>0x849202093cd1926e9093f81a24b55ebc5821cb89</t>
  </si>
  <si>
    <t>MewTwo</t>
  </si>
  <si>
    <t>0x78132543D8E20D2417d8a07D9ae199D458A0D581</t>
  </si>
  <si>
    <t>0xb6dde5f6c7179e894a449cb85bcccb0eabbd297f2d47f7f2c5896bc24cf6ba99</t>
  </si>
  <si>
    <t>0x488cabd3cff0888ab0d26f1bf3ea78293b48e8e1</t>
  </si>
  <si>
    <t>0x0bEC3cA336b9b4616734f83EAad3DCB8Df442e3c</t>
  </si>
  <si>
    <t>0x54dbc22cd742e6c7a3606ffdb4db7d49f142baa791ac7f6a8fa418acac24d14d</t>
  </si>
  <si>
    <t>0x5f98ea050c860af7028a0e8f66880ef93c34d1fb</t>
  </si>
  <si>
    <t>MuskBot</t>
  </si>
  <si>
    <t>0x767De2C9Ad6174F457fFf9fFbE7B8e13fFdB97eb</t>
  </si>
  <si>
    <t>0xe555010a9e341fb3dcb1e7057b21b77a70b36ff8a6b48d0088e611ba1a43a64a</t>
  </si>
  <si>
    <t>ROTTS</t>
  </si>
  <si>
    <t>0xAbe07448358369867c2c3ACF891B7124c85AC5Cc</t>
  </si>
  <si>
    <t>0xf87fb425b19f21e9039c4447314f005739096f4bec4c61bfed17c440d7f9a52c</t>
  </si>
  <si>
    <t>zkSync</t>
  </si>
  <si>
    <t>0xE846b2D21533F05BcCd4679CC535dD8B45c6Ae6b</t>
  </si>
  <si>
    <t>0xfe9553559ed2ad97068c826ceab88d4868e6612bb9e663120f717117f88ed83b</t>
  </si>
  <si>
    <t>0xe488e8d023f994156c6721f0708351740c0f0eb8</t>
  </si>
  <si>
    <t>KKMA</t>
  </si>
  <si>
    <t>0x01D76Bb4fC20b547D7C88E216605E35Dd8F568E2</t>
  </si>
  <si>
    <t>0xd2f907377a242eb475c57bda3fc45127da78dc4e0e86ccc8f845aebb31c0ee34</t>
  </si>
  <si>
    <t>0x8b4c93f444357e8cdb3a16c731c2ffc793884d96</t>
  </si>
  <si>
    <t>LUNA</t>
  </si>
  <si>
    <t>0x1726b8d5dc3A93CC08Fa079477d4EBe782b25Bf7</t>
  </si>
  <si>
    <t>0x93c3aab5f6ffbc0870e58c3fcee93346cabad6a5f95cef693f66690ff899cc7d</t>
  </si>
  <si>
    <t>0x29f5ed0618b74de87a3980be87d15b308198e7d9</t>
  </si>
  <si>
    <t>SHOX</t>
  </si>
  <si>
    <t>0xE77AE42e334845aE8d8dd620ac7E572D7c021b8A</t>
  </si>
  <si>
    <t>0xdbcaff063fa9265cc153b499a9a84dcaf3727c4c243083d2c6701d5610b7316e</t>
  </si>
  <si>
    <t>0xec42d414124b76645de9e5d58144f4d5634294fa</t>
  </si>
  <si>
    <t>Nah</t>
  </si>
  <si>
    <t>0x21FAc85D7eA0b3793385Cca4478819Dfafe0Fa3D</t>
  </si>
  <si>
    <t>0xbbb99ef1540a7b235d31a015ff90390bf93247ad53b3a1f9a55858104b657f1c</t>
  </si>
  <si>
    <t>0xad1720bdf25d777f0a5de2e3e80512f4bdcc6744</t>
  </si>
  <si>
    <t>AKAMARU</t>
  </si>
  <si>
    <t>0x56AFea9E65E1d696134feBE52b91ED01149e8e79</t>
  </si>
  <si>
    <t>0x2e4777162474f195159c90b2d45df4ec315df863e6235c042ce93f34054706a3</t>
  </si>
  <si>
    <t>0x70b7520b2e5789641d96c64d8a6690f3d19e2ccc</t>
  </si>
  <si>
    <t>Luna Floki</t>
  </si>
  <si>
    <t>0x547afA3977103928Ca13B371a61bbc9DA51676e3</t>
  </si>
  <si>
    <t>0xb6cfede6737f0b8b9d350dbeb9bb356dc34d16dc5841f57fb558723ca5c669f6</t>
  </si>
  <si>
    <t>0x45cef607155f32148f235148c865b91690992d3c</t>
  </si>
  <si>
    <t>ALARM</t>
  </si>
  <si>
    <t>0x286dB31F7e85a4822d72132470c7D53E1A598af2</t>
  </si>
  <si>
    <t>0x6f6b0c380dec10426c3b5390eab6629874a322eaa759eb42c4c131dd1ba929ca</t>
  </si>
  <si>
    <t>0xab5c7548cce386a6750d65aec4db93dc6cfc3aee</t>
  </si>
  <si>
    <t>ECLIPSEINU</t>
  </si>
  <si>
    <t>0xd37b1258d62B787AEc16c0c329d8f5167700A842</t>
  </si>
  <si>
    <t>0x9e33dddc12be63983d29b5b627d80e4d09e0216836c3f522ddff6d3e2af1b1e5</t>
  </si>
  <si>
    <t>0x96de7ba5cb0e8139a13c5b0bbfd354b04687522e</t>
  </si>
  <si>
    <t>0x0406e3C367B3Aab530B7171A704A7DC98dB328A1</t>
  </si>
  <si>
    <t>0x676565ef90b9037652382a41e82d327a3e7b96e156f0a21bbabc7babd01c1153</t>
  </si>
  <si>
    <t>0xfe4e22bacb6fec8b3b3aec1b6952fbf95538784b</t>
  </si>
  <si>
    <t>KWINU</t>
  </si>
  <si>
    <t>0x87F127A6598EdbdE9C26F9c0f9b973A3272953A8</t>
  </si>
  <si>
    <t>0x213c12a015d3ac378b5824f983713bbbf380b647ffaf04ad7547ae365c1d40c9</t>
  </si>
  <si>
    <t>0xf3a552e7f7b7bd0f50ea5e484888f3fc502d5534</t>
  </si>
  <si>
    <t>TBOX</t>
  </si>
  <si>
    <t>0x5d6e0e1741117Bf9535b7aeAE0fD9Ac921CE0B1f</t>
  </si>
  <si>
    <t>0x8d2a07681138e96b293672f315cf63276117edfd03f16608965f601450b5cc3b</t>
  </si>
  <si>
    <t>0x48f055f9a24090f8c1ced892a05e297c4e64ef5c</t>
  </si>
  <si>
    <t>SINU</t>
  </si>
  <si>
    <t>0x9F3d5fb4fE5Df9Ef26b22040feb922194dB7E480</t>
  </si>
  <si>
    <t>0x7f49136ed4e3b938abd183e06cd1702a9dbe7a3e516d4328e27f92e52521ed20</t>
  </si>
  <si>
    <t>0xf020b2ba78adabab27e3760931ceab8d1b76b096</t>
  </si>
  <si>
    <t>FkLuna</t>
  </si>
  <si>
    <t>0x6169C5cAde426321B115b46d6E7219F4C99ca5a1</t>
  </si>
  <si>
    <t>0xd94c897dc7d597965995cec75e98b9052f69d5561ab9fabc6859a5bbdae27e00</t>
  </si>
  <si>
    <t>COCO 🥥</t>
  </si>
  <si>
    <t>0x02C989E77432aFD6d093FB6201C10984701B1B67</t>
  </si>
  <si>
    <t>0x48089194fcf1deaa5bf28ef337a712f216afe8233bb2b9fb4acb9516d68d5b1b</t>
  </si>
  <si>
    <t>0x0916e9dc7b30b7c93a021fc4dc3279a06b1357e1</t>
  </si>
  <si>
    <t>FOSSA</t>
  </si>
  <si>
    <t>0x550ac883624B358Efe03FCEeFC63F430e3df3d95</t>
  </si>
  <si>
    <t>0xf95839771dbaa9f54e7d3e8d5ec6d82affe9d66efb027b29c3accf536df97f8d</t>
  </si>
  <si>
    <t>0xd96103999b105b26b456e5e6277370fab2172a0b</t>
  </si>
  <si>
    <t>BoBo</t>
  </si>
  <si>
    <t>0x976baE5559bc525edCA786D268f1680389ec41a6</t>
  </si>
  <si>
    <t>0xaebc35036ef82c65d4cd05d093ee209e183cf86f15bf7c71a9b106f52c404c8b</t>
  </si>
  <si>
    <t>0x8612587d20dc978587b9e359595290abf4874992</t>
  </si>
  <si>
    <t>$COL</t>
  </si>
  <si>
    <t>0xAe8Aa261C91cf6930E9Fbc88979eD2F6086f8077</t>
  </si>
  <si>
    <t>0x615079db324ca159d7152ec960525545f7f02d38fe203f7b66a017501814142a</t>
  </si>
  <si>
    <t>0xa305cc91ed58decfa81b58b57a51c3a8c58a27d4</t>
  </si>
  <si>
    <t>ASCENT</t>
  </si>
  <si>
    <t>0x3589450473D7257A79BE7AE84Ad67c0fBe65282C</t>
  </si>
  <si>
    <t>0xd713b3d65f8c59dae98c379ed4e640f36e62cd2fb5f0c179bf2e2671034a16c6</t>
  </si>
  <si>
    <t>0x4c51d3486c84fefe5d05411d34d06282503952ff</t>
  </si>
  <si>
    <t>LUNA APE</t>
  </si>
  <si>
    <t>0x17c277D8FC4F70D8fC39ca4D814E13a1eA8250Ba</t>
  </si>
  <si>
    <t>0xb84ca52194355910ca4ea9265eac148f5deb0e2f70aba53dacf217047d8fb669</t>
  </si>
  <si>
    <t>0x2b7cd3eb379d070538f4fbf09f38b17df8215b89</t>
  </si>
  <si>
    <t>0x0937277ce8F2BA175BBd2FcF351155fB6dDefB8C</t>
  </si>
  <si>
    <t>0x18e9113acc26993c29b6b8e4282bfec8e19e1910cb54210213ffc8c473cef91f</t>
  </si>
  <si>
    <t>0x54b74f247a334e1aaf09d85a4aea2cb90873c8de</t>
  </si>
  <si>
    <t>DANGER</t>
  </si>
  <si>
    <t>0x4AaB2a418352C8665804daF4cccD4C2b928659c7</t>
  </si>
  <si>
    <t>0x66455648f0d393478a92df913cec820e4e86af4ef01b715eea6be057b7a0c93d</t>
  </si>
  <si>
    <t>0x88a99208ea84599c0523def15b3cb05ba2160a89</t>
  </si>
  <si>
    <t>0x119426A1cfdf54425D64363f6A6ED83cE7ac90CC</t>
  </si>
  <si>
    <t>0xab2fab903d2277b6374dc5f826ed66588bdef02d8efaa244e818e26cb7a0c22d</t>
  </si>
  <si>
    <t>0x245dc0f1983a416684a7f396496cabcb7a1e67ab</t>
  </si>
  <si>
    <t>MOONA</t>
  </si>
  <si>
    <t>0xfa0c8e4fEe3e3a068f198b0594E7F64076cB18c2</t>
  </si>
  <si>
    <t>0xaf0048d14f7cb8649a4a6cc391c7db776af6fd6d1e7c4010de9e0e5e039b50a2</t>
  </si>
  <si>
    <t>0x15996d52dc024e74eaf418a215905eb03e9bed3b</t>
  </si>
  <si>
    <t>LUNANOBI</t>
  </si>
  <si>
    <t>0xe1C0B22f3DF27c42139A6DBcB7f7228039d69582</t>
  </si>
  <si>
    <t>0x043604b112469c5c6622953ad4c6d806bd7c6dfaaa6f0522c38d52658e5917c9</t>
  </si>
  <si>
    <t>0x104c21c4adc7877761685e898fbde5bdcc8316a6</t>
  </si>
  <si>
    <t>RMD</t>
  </si>
  <si>
    <t>0x11F9Db4b9712bBbdb6bBD0248d35DF6ED53b7E92</t>
  </si>
  <si>
    <t>0xae59ca34b08db12718d6593eb24ceceff487a04a49756d929a334315190ff794</t>
  </si>
  <si>
    <t>0x3e4d40b88029833c1e919e355b136c7f9ab1ab1a</t>
  </si>
  <si>
    <t>LUKI</t>
  </si>
  <si>
    <t>0x82eCe99D07289bd649b5adCAA8C9977Ff178438f</t>
  </si>
  <si>
    <t>0x65decf4efb4ca2e188c7e66ed198f5917549db90bb6b153372934838bb03f493</t>
  </si>
  <si>
    <t>0x2d307d753920a0025d9c71832bd85bb39bb349b6</t>
  </si>
  <si>
    <t>カイツブリ</t>
  </si>
  <si>
    <t>0x280dc8474A4968F79A811798a70b592Bf59663c0</t>
  </si>
  <si>
    <t>0xa43cb4293998dfcef33efe07803a3194b3797a526b5a90ef308c9f78fdf69fef</t>
  </si>
  <si>
    <t>0x8b1eaa0d6b0601fa34a681ba1f892de513eeb0b8</t>
  </si>
  <si>
    <t>LUNATUNES</t>
  </si>
  <si>
    <t>0xb7C2fcD6d7922eddd2A7A9B0524074A60D5b472C</t>
  </si>
  <si>
    <t>0xf4535acdb37357f5e8cfe928257b0eef707e16b7c72a019a503f5de6d7c21777</t>
  </si>
  <si>
    <t>0x7fbf79ebd2e57edc8673edbcb41662676ba9ed5a</t>
  </si>
  <si>
    <t>VST</t>
  </si>
  <si>
    <t>0x9717aA3a3D79eFD0E75517EAFdFA7d6d2b139a8A</t>
  </si>
  <si>
    <t>0xa9f19c34cdf8c1c397524e1577b7910b101e3019ca2cea770c694fceca8417d8</t>
  </si>
  <si>
    <t>0x93a1c14a9ef289c9afec40878a05a48ecde9f4b2</t>
  </si>
  <si>
    <t>SaitDAO</t>
  </si>
  <si>
    <t>0xE232E9160019a5c55741669557f1681039d93101</t>
  </si>
  <si>
    <t>0x0cb8d73bab0278a5b59c336b1adbe44facfa813a4cc689f3649fb0b75ace94ba</t>
  </si>
  <si>
    <t>0xc385bb4b7379c51f99a064409fb1c59d691261d0</t>
  </si>
  <si>
    <t>LUPR</t>
  </si>
  <si>
    <t>0x9A8187A33A3CD0A1c917B9027B6de5f10F0C2544</t>
  </si>
  <si>
    <t>0xc7c91e10642f54de078eaf8dd0fe8101c41df5bda9078a91761b810de9859df0</t>
  </si>
  <si>
    <t>0x02743f76bdcdaf74ee4601de1ccfb2f451b9dc8d</t>
  </si>
  <si>
    <t>〤</t>
  </si>
  <si>
    <t>0x2bB84d1C53266435924b67cC051f362f45001313</t>
  </si>
  <si>
    <t>0x096edb62088e9ae871877a776d788354aefffb4dcd784821c64a8817505310ac</t>
  </si>
  <si>
    <t>0xacf5d12882b98917b35c72a9f58131e3f849ddd3</t>
  </si>
  <si>
    <t>BLUNA</t>
  </si>
  <si>
    <t>0x0dD3Ac98ca96e222aF65F41Ae2C86796d56a0e4e</t>
  </si>
  <si>
    <t>0x7c5fcec0bd7615b8ebec21f9088561c1b51ce8951839f28520d15b6a80d28472</t>
  </si>
  <si>
    <t>0x8ef4dce479baf81e8ceeb7127ba8eb787ae60585</t>
  </si>
  <si>
    <t>LuBu</t>
  </si>
  <si>
    <t>0x0A0c0C86d24469Ab8Dc4CD11227E81c5858771B7</t>
  </si>
  <si>
    <t>0x0b7d60db6f5a92b5a07150871399bdbddb8338dcd687df39b715815bff374384</t>
  </si>
  <si>
    <t>0x1f46b49582e7d7207942d7abcc1401fdf582ddc8</t>
  </si>
  <si>
    <t>GMLuna</t>
  </si>
  <si>
    <t>0xb46Bc655E44E8aBa28C83b82A37ABC10F34e53f7</t>
  </si>
  <si>
    <t>0xf09e7f8ddf0c4d2341bf4bacfe720bab2c76588af17cc3235b44f9a08941180e</t>
  </si>
  <si>
    <t>0x0b441cc5e12370d5911897019fc25444235e4e78</t>
  </si>
  <si>
    <t>0x49EF70737Df95c30b76bc497ADBeD91b58848FD2</t>
  </si>
  <si>
    <t>0xdf0d5c007494a27136ace7f0558d8eb1ffa68434faa27b2d5126b580b93d64b1</t>
  </si>
  <si>
    <t>0x5256f08676db0ed0b3ca129cc9db56a32e67d5d4</t>
  </si>
  <si>
    <t>LunaDAO</t>
  </si>
  <si>
    <t>0x05918d674732bD5e4656BBf7F317AD2c324c88c9</t>
  </si>
  <si>
    <t>0x40012e9981f19314c4011276814f676bc5feaece98b02b36e946b01d1d0f2ad1</t>
  </si>
  <si>
    <t>0x8cfa898a6bb2d260783cd0f73677ec1d68781da4</t>
  </si>
  <si>
    <t>TUNA</t>
  </si>
  <si>
    <t>0x32914A64c1D9539F7c0341d258A5241EfB3d4541</t>
  </si>
  <si>
    <t>0xe59bab709613474b2d373e8836248970ef55309075111a30a4e2f0978739e610</t>
  </si>
  <si>
    <t>0x91b8437b2d62120f2ef655bb7ef0818bfafcd3fc</t>
  </si>
  <si>
    <t>KAKASHI</t>
  </si>
  <si>
    <t>0xDC49fA05CCD2375b1F2c807bf649cbdbf8A87052</t>
  </si>
  <si>
    <t>0x37b2000c7333c79569bc83051fb9c7d8b5e7e35e2614a30892f31a0c71841434</t>
  </si>
  <si>
    <t>0xe8a16e2e4641862f0d0ff4082bb23e8879c374eb</t>
  </si>
  <si>
    <t>LFG</t>
  </si>
  <si>
    <t>0xdB5c9B5a9b8fA9EE9643FE96F88b7F813f895eb0</t>
  </si>
  <si>
    <t>0xc99aa409ebb9bf8e01efad02fdd67707428a105f55a812dc37b7ebd2e08e3e8e</t>
  </si>
  <si>
    <t>0xeb7a7847cafdd203caadd47c9f4e23bdd0f6e471</t>
  </si>
  <si>
    <t>DAOSWAP</t>
  </si>
  <si>
    <t>0x76334651bC2D704BED709682A14Cf77EB06379c9</t>
  </si>
  <si>
    <t>0xc6160c317a35259b22b62e09739e126766fb45f30f666a388706d497bcd3df74</t>
  </si>
  <si>
    <t>0x32f86aad4a67c160e29c74513c29bd231a31040e</t>
  </si>
  <si>
    <t>LUNAB</t>
  </si>
  <si>
    <t>0x8cBb11B1Eb53D421442a48631770e97C51Cdc8Ed</t>
  </si>
  <si>
    <t>0x370b33cfa2a553a25cf389ddb9c50075b68b85dca7a851cf321a5da030407bea</t>
  </si>
  <si>
    <t>0xd2a0dca46f6b3dcadfc9d2b5e49b83a0e1469c45</t>
  </si>
  <si>
    <t>LUNAMOON</t>
  </si>
  <si>
    <t>0xB01277aE088905B8BDFC2bB6A94555750F661C1D</t>
  </si>
  <si>
    <t>0x613578cada4199b2c9a7d02d025c49b3a58b266877ca6b237fbf0bf81d2331db</t>
  </si>
  <si>
    <t>0x6634Ed9334BE2e4A896e1A9C106F90ec4d7e3F1B</t>
  </si>
  <si>
    <t>0xac3ab7bd8576e04cbd4ce0bdef21ecf372c210dce337420efd76c640b5e18ac3</t>
  </si>
  <si>
    <t>0x73aab940e3bc34118982716f17c15ba656cf631d</t>
  </si>
  <si>
    <t>BMI</t>
  </si>
  <si>
    <t>0x636a1a1867261853601BcA13f6F628f466aD800c</t>
  </si>
  <si>
    <t>0xfbd52aa55e2d2063d1b362ee5593e995c238277ea9f9597b7f924d6e11e4b116</t>
  </si>
  <si>
    <t>0x51ed2c5773e1d46894ec32f7338b66b7232e5d4c</t>
  </si>
  <si>
    <t>RVLT</t>
  </si>
  <si>
    <t>0xB6C8f96b13CE97d1F800254A7318aCf2fF194989</t>
  </si>
  <si>
    <t>0x7d144644bd576b85a90d0dc55efa93395c7b6357d904a3d7346ed9f874272256</t>
  </si>
  <si>
    <t>0xd7713e9d8abf806a49ef8255f446fcc0103125b7</t>
  </si>
  <si>
    <t>LUNAS</t>
  </si>
  <si>
    <t>0xD549A1E8604913D14eFea347Fd55028887E25d32</t>
  </si>
  <si>
    <t>0x621bf41ce02ae7021fbe3ef15cc72793321e0e90eaa26ecd01e883308dfb0e13</t>
  </si>
  <si>
    <t>0x642cee60fc71010e3630d096e140f07442fbb4c1</t>
  </si>
  <si>
    <t>DWI</t>
  </si>
  <si>
    <t>0xa38E3Bc1498c8d443dd8bB8c52e5EebC5E8D1FbC</t>
  </si>
  <si>
    <t>0x9a4a773243aa40cbeb92f801f6011e3b8fb8e56ee61576e2487d07068d4892d5</t>
  </si>
  <si>
    <t>0xf7e6a4d23272b2194dda912c39c926202786639d</t>
  </si>
  <si>
    <t>CRAB</t>
  </si>
  <si>
    <t>0x0e538D05A5fD37665a2bc702535ebFf294852Afb</t>
  </si>
  <si>
    <t>0x0b0d78387590d9a70f385da938097432297c4b4d59c34f0e3f3886dfd3eb82f0</t>
  </si>
  <si>
    <t>0x2196641fc81da105c9a4151efef505f0f5ddb3fb</t>
  </si>
  <si>
    <t>$LUNAM</t>
  </si>
  <si>
    <t>0x9082b549dE74a48b9072eB2f4283bEA77EA27eb4</t>
  </si>
  <si>
    <t>0x54f17a2dbf2d68d8fecc18965590ba7b5416b75b9b8140559e3706b8714ed3db</t>
  </si>
  <si>
    <t>0x43d86bbb11ad77925b8c6412f0339069441b5932</t>
  </si>
  <si>
    <t>LUKA</t>
  </si>
  <si>
    <t>0x535D8A3E87C0cf6e6fa40AfB490E67b767D6D619</t>
  </si>
  <si>
    <t>0x47e285e6ceed56e5982f7046ba9d0287e0f7208b00320fa89fdb2336a1d20f31</t>
  </si>
  <si>
    <t>LIBELON</t>
  </si>
  <si>
    <t>0xa71d0588EAf47f12B13cF8eC750430d21DF04974</t>
  </si>
  <si>
    <t>0xa939ad21658c4ad9155e13f134b679c8b40667e7df220b7ce58e2187a308cfc2</t>
  </si>
  <si>
    <t>0xffa22cdaa7098e6655300c54dad3dac15f4eeb55</t>
  </si>
  <si>
    <t>QOM</t>
  </si>
  <si>
    <t>0xfF1515798880DFA79088c56bFC2619007c47ad28</t>
  </si>
  <si>
    <t>0xbdcc86217df5985b9a7b063befa17e320dff9f8e0ed47bd5595db80874273015</t>
  </si>
  <si>
    <t>0x1ebcba1d2dc39889aa577913a32f7c0831e62d9e</t>
  </si>
  <si>
    <t>QOM2</t>
  </si>
  <si>
    <t>0x6FE6660fF62693182489433Ee54f90b55a07b11C</t>
  </si>
  <si>
    <t>0x67967ca126c5e0a1a637d3bd4f28c63071c7d127f5e4195623579cee24bf0e78</t>
  </si>
  <si>
    <t>0x897248e3c860e1cf2e21b83c1eed44ca89459958</t>
  </si>
  <si>
    <t>RED</t>
  </si>
  <si>
    <t>0x6a0d1531fB4e806758dB36fd124a32FeCa0F02EE</t>
  </si>
  <si>
    <t>0x83a67106ed753b7a634369f096a8ca4f08cc9623ca168ee117ed1ad9c25d6956</t>
  </si>
  <si>
    <t>0xd3330d27ba6ce67cf2219b227fff118484968a03</t>
  </si>
  <si>
    <t>LIFT</t>
  </si>
  <si>
    <t>0x19B423E5131D8E4996A18E69d0cB99674BA34C21</t>
  </si>
  <si>
    <t>0xd49f8a1f616dbdef1a01b4f6dc0c47e88e4cf0036a26e2f5ba8a918975d9f316</t>
  </si>
  <si>
    <t>APE2</t>
  </si>
  <si>
    <t>0x4d224452801ACEd8B2F0aebE155379bb5D594381</t>
  </si>
  <si>
    <t>0x2761f74e2f45d981a9d7553cbbcfbcc862cae416eb37a820300d4c19516d6fca</t>
  </si>
  <si>
    <t>0x295d587aa3ca6e57e227a4430ab7c4c00989a195</t>
  </si>
  <si>
    <t>APE</t>
  </si>
  <si>
    <t>0x63c95d51220F9d4B2C1D997A949776c16abAf2D0</t>
  </si>
  <si>
    <t>0xaf18c44c6af8d2e81906d4aedd62d67716eb4867c06814f4b83be7b8060c4ef2</t>
  </si>
  <si>
    <t>0x86624c7d2b721c4d155913e6d4980361ca39ebd0</t>
  </si>
  <si>
    <t>SBT</t>
  </si>
  <si>
    <t>0x7065b05fACA9046E774fDf8D08B1D2A89e4281Ea</t>
  </si>
  <si>
    <t>0x3d262ed9418d49c0b5c125ebb453456c756bdbacdd2e168e93e8215d19b7fa4b</t>
  </si>
  <si>
    <t>0x3e9cd8f52b6357fdf05117f94181e531fbb2e7e6</t>
  </si>
  <si>
    <t>LUNAMARS</t>
  </si>
  <si>
    <t>0x29be0185708c1E2dD0B9636F22CFADc203a3B5d6</t>
  </si>
  <si>
    <t>0xd11b6fb4836dd86f305fc0bac2d939acc3f4a75247c001552a412ea5879736cd</t>
  </si>
  <si>
    <t>0xb9ac4ccc7c9f073962a4b0ff1b15dd0a40e1e812</t>
  </si>
  <si>
    <t>Spread</t>
  </si>
  <si>
    <t>0x39AA39c021dfbaE8faC545936693aC917d5E7563</t>
  </si>
  <si>
    <t>0x13e2fe64ecf2c03243b4238477b268f4c0245d51bce7f7d9f1689ba60680b32c</t>
  </si>
  <si>
    <t>0xa7ff0d561cd15ed525e31bbe0af3fe34ac2059f6</t>
  </si>
  <si>
    <t>cUSDC</t>
  </si>
  <si>
    <t>0x5d3a536E4D6DbD6114cc1Ead35777bAB948E3643</t>
  </si>
  <si>
    <t>0x090ce7d33359e5d288ce169f41bb3d2cb55ac17b026a10cf80b3fc4f0c85c827</t>
  </si>
  <si>
    <t>cDAI</t>
  </si>
  <si>
    <t>0x2260FAC5E5542a773Aa44fBCfeDf7C193bc2C599</t>
  </si>
  <si>
    <t>0xdaaa0b08e0fa932ebf1ebc9ed2de9a6eb4db3f03c77e9ed937d9c9a3a49e2b81</t>
  </si>
  <si>
    <t>0x8b41783ad99fcbeb8d575fa7a7b5a04fa0b8d80b</t>
  </si>
  <si>
    <t>WBTC</t>
  </si>
  <si>
    <t>0x5e74C9036fb86BD7eCdcb084a0673EFc32eA31cb</t>
  </si>
  <si>
    <t>0x37b82a008065984f11fca45156557e156f74b6811103db5d70738bb443247ee7</t>
  </si>
  <si>
    <t>0x6b6524640fd44b66f7e5c7bc3097407add802206</t>
  </si>
  <si>
    <t>sETH</t>
  </si>
  <si>
    <t>0x4D13d624a87baa278733c068A174412AfA9ca6C8</t>
  </si>
  <si>
    <t>0x380804c4cf2c6f008c2633d6eaa58676944e8071ac1eb00584a6cd74609562b9</t>
  </si>
  <si>
    <t>0xff1bd4360dfc4bef79f317b36a6e3c4a8759bb95</t>
  </si>
  <si>
    <t>XBASE</t>
  </si>
  <si>
    <t>0x86FADb80d8D2cff3C3680819E4da99C10232Ba0F</t>
  </si>
  <si>
    <t>0x8adc1a9c157a0afb9cfc7c22d7d16d0a061bf2a55e2ed6cfe3d83db6099f98aa</t>
  </si>
  <si>
    <t>0x736c3d674121eb0f6ae182cba6fc30368a2fd933</t>
  </si>
  <si>
    <t>EBASE</t>
  </si>
  <si>
    <t>0x4470BB87d77b963A013DB939BE332f927f2b992e</t>
  </si>
  <si>
    <t>0x9b4b73640dcf4ab15c0ab08c88ed22866ebe995a094436474e0f6713ef0e5712</t>
  </si>
  <si>
    <t>0x8f493c12c4f5ff5fd510549e1e28ea3dd101e850</t>
  </si>
  <si>
    <t>ADX</t>
  </si>
  <si>
    <t>0xC011a73ee8576Fb46F5E1c5751cA3B9Fe0af2a6F</t>
  </si>
  <si>
    <t>0x034c7f55fa92b432f3bf8d3bace5785b0f2c845a7adcbcf2c179228ef043f58d</t>
  </si>
  <si>
    <t>0xb75503907b1a1432c59f397cab0c9b4410bb98f5</t>
  </si>
  <si>
    <t>SNX</t>
  </si>
  <si>
    <t>0x3A9FfF453d50D4Ac52A6890647b823379ba36B9E</t>
  </si>
  <si>
    <t>0x9de683eb9622b73233dc72f8073490d02501b2136c445fbac996e1f2b6f3f667</t>
  </si>
  <si>
    <t>0xd4d221ad5b753a6fcbb58a6c7b6b92605ca5325f</t>
  </si>
  <si>
    <t>SHUF</t>
  </si>
  <si>
    <t>0xaeC2E87E0A235266D9C5ADc9DEb4b2E29b54D009</t>
  </si>
  <si>
    <t>0x5ea43c4b1f41c6960955e6050408c3d3d51874ceed88bfe7b5ea4631ccbcfed1</t>
  </si>
  <si>
    <t>0x0860df0aeb7fdd29c6da4dbc7aaed0da59325ddd</t>
  </si>
  <si>
    <t>SNGLS</t>
  </si>
  <si>
    <t>0x1776e1F26f98b1A5dF9cD347953a26dd3Cb46671</t>
  </si>
  <si>
    <t>0x23d2a3776fe185a3af46b66dc3262a3ec720562275078e2c87def557b5802b44</t>
  </si>
  <si>
    <t>0x9608010323ed882a38ede9211d7691102b4f0ba0</t>
  </si>
  <si>
    <t>NMR</t>
  </si>
  <si>
    <t>0x514910771AF9Ca656af840dff83E8264EcF986CA</t>
  </si>
  <si>
    <t>0x5488510df045770efbff57f25d0c6d2c1404d58c1199b21eb8dc5072b22d91d7</t>
  </si>
  <si>
    <t>0xf55037738604fddfc4043d12f25124e94d7d1780</t>
  </si>
  <si>
    <t>LINK</t>
  </si>
  <si>
    <t>0xC0F9bD5Fa5698B6505F643900FFA515Ea5dF54A9</t>
  </si>
  <si>
    <t>0x266d18916a66e1d8be2380167f127fc470a4642db0ffc68a4f97dc398449c8bf</t>
  </si>
  <si>
    <t>0x95d9bed31423eb7d5b68511e0352eae39a3cdd20</t>
  </si>
  <si>
    <t>DONUT</t>
  </si>
  <si>
    <t>0x2b591e99afE9f32eAA6214f7B7629768c40Eeb39</t>
  </si>
  <si>
    <t>0xcbe7bc037f24b04d8428e45416f0bc906105bad3ac63ce2df72702497c081668</t>
  </si>
  <si>
    <t>0x896f23373667274e8647b99033c2a8461ddd98cc</t>
  </si>
  <si>
    <t>HEX</t>
  </si>
  <si>
    <t>0xaaAEBE6Fe48E54f431b0C390CfaF0b017d09D42d</t>
  </si>
  <si>
    <t>0x2aabe218fbed0a9ea61343e728f96f3f65cb953ff75f2c35b7ea1845a5980168</t>
  </si>
  <si>
    <t>0xad8b03bb5576f31ff3fd29ebda4d5d920a5eafc9</t>
  </si>
  <si>
    <t>CEL</t>
  </si>
  <si>
    <t>0x960b236A07cf122663c4303350609A66A7B288C0</t>
  </si>
  <si>
    <t>0x99b299fc023a10779fb67bbbd13630acb7b07d0efd37a51e8f52d6ce2d9d0679</t>
  </si>
  <si>
    <t>0x7f478213dd4a4df6016922aa47b860f0bdf50075</t>
  </si>
  <si>
    <t>ANT</t>
  </si>
  <si>
    <t>0x78a685E0762096ed0F98107212e98F8C35A9D1D8</t>
  </si>
  <si>
    <t>0x04c000186050656ce5325e21b157252e76c085722788b90c490ed7da77493dcc</t>
  </si>
  <si>
    <t>0xbef9bb8c3d0f7a05a034d5bf96c48eeafc941a12</t>
  </si>
  <si>
    <t>Dap</t>
  </si>
  <si>
    <t>0x07597255910a51509CA469568B048F2597E72504</t>
  </si>
  <si>
    <t>0x85cd5ad560ba170f012d1c04155c81552cc66b888e625d0bfba52b591d92f0e8</t>
  </si>
  <si>
    <t>0x824626536576409ff471e09de9862b161082c9d9</t>
  </si>
  <si>
    <t>1UP</t>
  </si>
  <si>
    <t>0xD46bA6D942050d489DBd938a2C909A5d5039A161</t>
  </si>
  <si>
    <t>0x9d2548165665f812dbbfac756e6d81791d7f5072a74e364afda87a010500dc37</t>
  </si>
  <si>
    <t>0xd8461bd73f19e3d789ac0e5dbf1ad62fbbd15c22</t>
  </si>
  <si>
    <t>AMPL</t>
  </si>
  <si>
    <t>0x57Ab1ec28D129707052df4dF418D58a2D46d5f51</t>
  </si>
  <si>
    <t>0x3419de0ff7aa7c3a09e54b07394df847f4eb0e0449403b1d8cba10e5aa8e625a</t>
  </si>
  <si>
    <t>0xccf1242cb1d7d56b428dac2bd68a5cace1b067e7</t>
  </si>
  <si>
    <t>sUSD</t>
  </si>
  <si>
    <t>0x9Cb2f26A23b8d89973F08c957C4d7cdf75CD341c</t>
  </si>
  <si>
    <t>0xd79c5b243dadfef068263515ee4dcd3c43ff09d06abf61b2f723bbff02e0113f</t>
  </si>
  <si>
    <t>0xb67cff0ed07a50f690638731dce80bc4fe312c83</t>
  </si>
  <si>
    <t>DZAR</t>
  </si>
  <si>
    <t>0x5A844590c5b8f40ae56190771d06c60b9ab1Da1C</t>
  </si>
  <si>
    <t>0x419a135d1b47207c6d5e79185cd21574f996c72831e045e7a4b1ebf961aa1bc9</t>
  </si>
  <si>
    <t>0x1c0aa8ccd568d90d61659f060d1bfb1e6f855a20</t>
  </si>
  <si>
    <t>RCLE</t>
  </si>
  <si>
    <t>0xcD62b1C403fa761BAadFC74C525ce2B51780b184</t>
  </si>
  <si>
    <t>0x814eaa6e8cfd0194dfc5a3691574291d5d3babadadcfd63fb067f451c645dc47</t>
  </si>
  <si>
    <t>0x0090aed150056316e37fe6dfa10dc63e79d173b6</t>
  </si>
  <si>
    <t>ANJ</t>
  </si>
  <si>
    <t>0xB4EFd85c19999D84251304bDA99E90B92300Bd93</t>
  </si>
  <si>
    <t>0x37a6ab1569ce439e8b8ebc2d551ce5db982de30bd432b944dcb4cc58906e2f46</t>
  </si>
  <si>
    <t>0xffbffe2a8926cc1dd4ff307961e99e9a2586a698</t>
  </si>
  <si>
    <t>RPL</t>
  </si>
  <si>
    <t>0x737F98AC8cA59f2C68aD658E3C3d8C8963E40a4c</t>
  </si>
  <si>
    <t>0xddaea6617d0371e59f213529fd9473cf3b10999c1636501a17f9926fbb0c1c81</t>
  </si>
  <si>
    <t>0x555fcee5760152fae11b70a49975b4e58091d893</t>
  </si>
  <si>
    <t>AMN</t>
  </si>
  <si>
    <t>0x0Cf0Ee63788A0849fE5297F3407f701E122cC023</t>
  </si>
  <si>
    <t>0x7be54e162cd42e31dbb4de242d7f3f10f7d295c342b9994987089948075e46bc</t>
  </si>
  <si>
    <t>0x999a8ee4d83bd5ad5554e5a4ed8e0422620c9b6f</t>
  </si>
  <si>
    <t>XDATA</t>
  </si>
  <si>
    <t>0x1BeEF31946fbbb40B877a72E4ae04a8D1A5Cee06</t>
  </si>
  <si>
    <t>0xc35b10a33c4fcd727ee074aa50b55bef0ac12e49be9eb41aab91f156e4b6c9be</t>
  </si>
  <si>
    <t>0x496e0fb39d646a4be80e85844d355d38f7570417</t>
  </si>
  <si>
    <t>PAR</t>
  </si>
  <si>
    <t>0x0000000000b3F879cb30FE243b4Dfee438691c04</t>
  </si>
  <si>
    <t>0x5de8a3c310eb8e1bd90fcbf1bde073efc2ed3750e60f207d75a993ac40a0dda6</t>
  </si>
  <si>
    <t>0x470f1c3217a2f408769bca5ab8a5c67a9040664a</t>
  </si>
  <si>
    <t>GST2</t>
  </si>
  <si>
    <t>0x80fB784B7eD66730e8b1DBd9820aFD29931aab03</t>
  </si>
  <si>
    <t>0xca4a7821624b27f1cfddf865c401fa01018f9494ec94fad21e6ef17d6baf11d9</t>
  </si>
  <si>
    <t>0xfe1a6056ee03235f30f7a48407a5673bbf25ed48</t>
  </si>
  <si>
    <t>LEND</t>
  </si>
  <si>
    <t>0x667088b212ce3d06a1b553a7221E1fD19000d9aF</t>
  </si>
  <si>
    <t>0x99c5753cd08048a5ba46d8172b189ca4db7cc311861cac92896f47cc16c07cbd</t>
  </si>
  <si>
    <t>0x00d5b76a4dc21e4e99e90856509da53bd0f3ec95</t>
  </si>
  <si>
    <t>WINGS</t>
  </si>
  <si>
    <t>0x0f7F961648aE6Db43C75663aC7E5414Eb79b5704</t>
  </si>
  <si>
    <t>0x43a1224909583b2c46a8e79fc6cfd9605813a45fe321e8c70395d017f2c0048e</t>
  </si>
  <si>
    <t>0x6a41035f7ee0cc1dba53ec2d31d276a993892970</t>
  </si>
  <si>
    <t>XIO</t>
  </si>
  <si>
    <t>0x7CaD0Ed5A0B71C726353a6BaD37bA7cFa4cE0E60</t>
  </si>
  <si>
    <t>0xa8da4a2f01530d2eaac46e5884a6503aa43bb45fae3c07732572efd8322e0775</t>
  </si>
  <si>
    <t>0x0213a26df4abc3b06126a719c8fb80f0af4494f4</t>
  </si>
  <si>
    <t>MANU</t>
  </si>
  <si>
    <t>0xE41d2489571d322189246DaFA5ebDe1F4699F498</t>
  </si>
  <si>
    <t>0xbdab447ba2fd0a493d93635da202ebcfaa309bcc6a22a95d808c93ce8f1c6c2d</t>
  </si>
  <si>
    <t>0xa3b2d1087bcebe59d188a23f75620612d967df72</t>
  </si>
  <si>
    <t>ZRX</t>
  </si>
  <si>
    <t>0x740623d2c797b7D8D1EcB98e9b4Afcf99Ec31E14</t>
  </si>
  <si>
    <t>0x64a906eb90ed91fba4740b1d15c31bc5623fd52e1299d774932903c74b3fa604</t>
  </si>
  <si>
    <t>0xa014dfc338a541f943b7e7163419ab81d0e36def</t>
  </si>
  <si>
    <t>DYT</t>
  </si>
  <si>
    <t>0xea5f88E54d982Cbb0c441cde4E79bC305e5b43Bc</t>
  </si>
  <si>
    <t>0x7c26c29e855f31795497fae3879e20a09dc2652699d8277f1ee6654f07de94d9</t>
  </si>
  <si>
    <t>0xc45e9c64eee1f987f9a5b7a8e0ad1f760defa7d8</t>
  </si>
  <si>
    <t>PARETO</t>
  </si>
  <si>
    <t>0x625aE63000f46200499120B906716420bd059240</t>
  </si>
  <si>
    <t>0x19688d60211aad5c65bcde984046e3a441cc3fa6c736171a46eb346c180a007c</t>
  </si>
  <si>
    <t>0x6c51d544c1ac203148484b35e8d0e741cfb67dce</t>
  </si>
  <si>
    <t>aSUSD</t>
  </si>
  <si>
    <t>0xDF2C7238198Ad8B389666574f2d8bc411A4b7428</t>
  </si>
  <si>
    <t>0xb3f118eccd74c1030dbc5c11f528a6202192fe34d781f567d8c2a369a8a79f2f</t>
  </si>
  <si>
    <t>0xfbb3b549780a485b45c519e80da88bde75e2c2ee</t>
  </si>
  <si>
    <t>MFT</t>
  </si>
  <si>
    <t>0xB6eD7644C69416d67B522e20bC294A9a9B405B31</t>
  </si>
  <si>
    <t>0x5cdcd05f9d6e53e4be3c48095d95caa9d71f0c28f2bd5fe0ab4deeb20b75c026</t>
  </si>
  <si>
    <t>0x5294b9f7a71a97b703fa04ba3a415c8a136bdeb1</t>
  </si>
  <si>
    <t>0xBTC</t>
  </si>
  <si>
    <t>0x25B63bcA43914b7d7CcD59892b762c06493a04E6</t>
  </si>
  <si>
    <t>0x2de5a6a8a2ff0ac2e62e6fe2f4eb6441385af5553148fd9ed274cdef96c57795</t>
  </si>
  <si>
    <t>0xd13762a6f65184051ecbd469f06b02c62aed2e21</t>
  </si>
  <si>
    <t>ITALIA</t>
  </si>
  <si>
    <t>0x40FD72257597aA14C7231A7B1aaa29Fce868F677</t>
  </si>
  <si>
    <t>0x868dbf68280f368e6e09987177553f1f792688e88f2e17670735f09a19de8f4a</t>
  </si>
  <si>
    <t>0xdc2875911156e71f5e2390c6904b17e4ce082362</t>
  </si>
  <si>
    <t>XOR</t>
  </si>
  <si>
    <t>0x4575f41308EC1483f3d399aa9a2826d74Da13Deb</t>
  </si>
  <si>
    <t>0x76cd7494c90071a4278d6d70313d35363a296f3228a014e01665e99c4894c97b</t>
  </si>
  <si>
    <t>0xbb1a65333ea8947b5e0b2a7e349412840571f333</t>
  </si>
  <si>
    <t>OXT</t>
  </si>
  <si>
    <t>0xd9D4A7CA154fe137c808F7EEDBe24b639B7AF5a6</t>
  </si>
  <si>
    <t>0x86b7c8dce1bba8af74f21e7fccf0128e00cff3cea405f4ec370a9ddcabb8f97b</t>
  </si>
  <si>
    <t>0xb26165df612b1c9dc705b9872178b3f48151b24d</t>
  </si>
  <si>
    <t>CER</t>
  </si>
  <si>
    <t>0x515bA0a2E286AF10115284F151cF398688A69170</t>
  </si>
  <si>
    <t>0xf15e11c4dec56376443b04e2a99211bfb04f7698842b570a6283fc84ee8102c9</t>
  </si>
  <si>
    <t>0x1f4cea8ffea206b76fe696a70ed38a06487c7df2</t>
  </si>
  <si>
    <t>TENX</t>
  </si>
  <si>
    <t>0x93ED3FBe21207Ec2E8f2d3c3de6e058Cb73Bc04d</t>
  </si>
  <si>
    <t>0x51bdb0805446ec3222edf993df824006a2ea243d08cd4fd7dfccb34d287e0b42</t>
  </si>
  <si>
    <t>0x00b5ade4ac1fe9ccc08addc2c10070642335117f</t>
  </si>
  <si>
    <t>PNK</t>
  </si>
  <si>
    <t>0x08130635368AA28b217a4dfb68E1bF8dC525621C</t>
  </si>
  <si>
    <t>0xfc5dfb7d789f5fafc6c7a02ea7e7916222b20c9ad075f4b20a2990dce35f083c</t>
  </si>
  <si>
    <t>0x617c69250f678215f39ab00328ea9d06d77ab778</t>
  </si>
  <si>
    <t>AfroX</t>
  </si>
  <si>
    <t>0x697eF32B4a3F5a4C39dE1cB7563f24CA7BfC5947</t>
  </si>
  <si>
    <t>0xf7acfc6b727d26fd3abe5afc0e1f595b18910c37c0b8128633e50f2ed4d88078</t>
  </si>
  <si>
    <t>0xa3c671c95bb031e41dc9b17f2e64b6276240939e</t>
  </si>
  <si>
    <t>ISLA</t>
  </si>
  <si>
    <t>0x8400D94A5cb0fa0D041a3788e395285d61c9ee5e</t>
  </si>
  <si>
    <t>0xc587b355e4c17c1119f593102de71da55efc588f718438557ff4000b993b7e95</t>
  </si>
  <si>
    <t>0x1ff21eca1c3ba96ed53783ab9c92ffbf77862584</t>
  </si>
  <si>
    <t>UBT</t>
  </si>
  <si>
    <t>0x0F5D2fB29fb7d3CFeE444a200298f468908cC942</t>
  </si>
  <si>
    <t>0x22dbb19fe4b983c21ee50a5b944ae56a4abd168eed8cb339c1cd6592adbb8496</t>
  </si>
  <si>
    <t>0xb81fe3f6aadb93e3aa973ce86ba06fca3f9de198</t>
  </si>
  <si>
    <t>MANA</t>
  </si>
  <si>
    <t>0xbF4a2DdaA16148a9D0fA2093FfAC450ADb7cd4aa</t>
  </si>
  <si>
    <t>0xdab8220ac94111a2a64da6efc66b17272eb60a697f2a4ba081c5a1c37a26b295</t>
  </si>
  <si>
    <t>0xe8cc951a6f1b20993640c240a333f9880220e714</t>
  </si>
  <si>
    <t>ETHMNY</t>
  </si>
  <si>
    <t>0xa1d65E8fB6e87b60FECCBc582F7f97804B725521</t>
  </si>
  <si>
    <t>0x5ba97e7ceb6b409267e8a07d33dbc0a814ef5ea3eae9e2077ecea2b9ccc60a6d</t>
  </si>
  <si>
    <t>0x5245f1bdfa7833cbd8b78b53b80f187fd34a902a</t>
  </si>
  <si>
    <t>DXD</t>
  </si>
  <si>
    <t>0xdd974D5C2e2928deA5F71b9825b8b646686BD200</t>
  </si>
  <si>
    <t>0x7852ffa6570836d7eb50e708e8f1a858022fba627541c006003b397e152cfea5</t>
  </si>
  <si>
    <t>0xa4ae8a1c14946536d1b26d9b46229a173ac4f82f</t>
  </si>
  <si>
    <t>KNC</t>
  </si>
  <si>
    <t>0x5228a22e72ccC52d415EcFd199F99D0665E7733b</t>
  </si>
  <si>
    <t>0x5cf81bb3dfced936c16fe55816973bdd10d71fa738ee5671f9acb2667a18efca</t>
  </si>
  <si>
    <t>0x3423fb35149875e965f06c926da8ba82d63f7ddb</t>
  </si>
  <si>
    <t>pBTC</t>
  </si>
  <si>
    <t>0x2F141Ce366a2462f02cEA3D12CF93E4DCa49e4Fd</t>
  </si>
  <si>
    <t>0x27d1f0c64cd485aafca7fa892683306ac94bdddf9efb52688b41b1087600b002</t>
  </si>
  <si>
    <t>0xdad3f160f858ac82df8af5deab03eb2b1a7e44d5</t>
  </si>
  <si>
    <t>FREE</t>
  </si>
  <si>
    <t>0x4156D3342D5c385a87D264F90653733592000581</t>
  </si>
  <si>
    <t>0xa7ead12fc3b20bc4555b26bcc8de55d651e90ba0da445bddad61eeaed2d28e17</t>
  </si>
  <si>
    <t>0x5d239fb4d8767745be329d38703cdf4094858766</t>
  </si>
  <si>
    <t>SALT</t>
  </si>
  <si>
    <t>0x8A9C67fee641579dEbA04928c4BC45F66e26343A</t>
  </si>
  <si>
    <t>0x01829ff07c13bc1ac118293b7a848e97bafef88bdb85da0671ee97872ae3cb04</t>
  </si>
  <si>
    <t>0x0d54aadd7ce2dc10eb9527c6105a3c3f1b463d1b</t>
  </si>
  <si>
    <t>JRT</t>
  </si>
  <si>
    <t>0xaD5Fe5B0B8eC8fF4565204990E4405B2Da117d8e</t>
  </si>
  <si>
    <t>0xce9203689a9fea3076c4b554ca27bd680c1393148a71116c455e639e59533f10</t>
  </si>
  <si>
    <t>0xc8d9af16b77d45cfaa0def4f530522a371a3a66f</t>
  </si>
  <si>
    <t>TRXC</t>
  </si>
  <si>
    <t>0x4a57E687b9126435a9B19E4A802113e266AdeBde</t>
  </si>
  <si>
    <t>0xf018844c827fc0b505e9bef5ba8416b35306ecc06c350cdc1232ee6136e42298</t>
  </si>
  <si>
    <t>0x784fd6a77f5ebbba29199f4985848348d228b005</t>
  </si>
  <si>
    <t>FXC</t>
  </si>
  <si>
    <t>0xCc394f10545AeEf24483d2347B32A34a44F20E6F</t>
  </si>
  <si>
    <t>0x4b2f933d935ccde14dd78aa5980b1158fbd69a45f11505d36705f6bf695e49d8</t>
  </si>
  <si>
    <t>0x372427ce1d7cda259597896d3433243c73774724</t>
  </si>
  <si>
    <t>VGT</t>
  </si>
  <si>
    <t>0x1985365e9f78359a9B6AD760e32412f4a445E862</t>
  </si>
  <si>
    <t>0xf5ec0781b7bd0282d033c02d9ab5dd351d1f7b937b1c47178f86fa2ff96c1e31</t>
  </si>
  <si>
    <t>0x79db04c77c848e278ec37e468dd0b460ccf425d2</t>
  </si>
  <si>
    <t>REP</t>
  </si>
  <si>
    <t>0x607F4C5BB672230e8672085532f7e901544a7375</t>
  </si>
  <si>
    <t>0x800e8dca929fd7b6ced10b5f84487c49f7be79b2eed662827eccba258ef883c6</t>
  </si>
  <si>
    <t>0x9ed07b5db7dad3c9a0baa3e320e68ce779063249</t>
  </si>
  <si>
    <t>RLC</t>
  </si>
  <si>
    <t>0xe25b0BBA01Dc5630312B6A21927E578061A13f55</t>
  </si>
  <si>
    <t>0xa561b8a9fcc7ca3bca4ccf5b52ab9038b4b6acc706608a76fef1bef44974e517</t>
  </si>
  <si>
    <t>0xa5aad56f8ee852ee7054a8c047714dc224155ac2</t>
  </si>
  <si>
    <t>SHIP</t>
  </si>
  <si>
    <t>0x7a5b6651008108a49e07f4D601215c4374005C90</t>
  </si>
  <si>
    <t>0xd9f231db33399ff1b000a7799bf794c3f86179dd77f6990d584b206bf03462c5</t>
  </si>
  <si>
    <t>0x31283dce1becd4e20ad259ceb78cdd2cb7bd4d23</t>
  </si>
  <si>
    <t>POL</t>
  </si>
  <si>
    <t>0x0000000000085d4780B73119b644AE5ecd22b376</t>
  </si>
  <si>
    <t>0x109dd106b68123f40b6112ee660d619d152db7e2468623ee57829c3be686c6b8</t>
  </si>
  <si>
    <t>0x7ba7ef06a2621267f063ef2db2d482d5b507d8b3</t>
  </si>
  <si>
    <t>TUSD</t>
  </si>
  <si>
    <t>0xF970b8E36e23F7fC3FD752EeA86f8Be8D83375A6</t>
  </si>
  <si>
    <t>0x7247e4fcfeb1e1ace60c1283e388e94e501a1c301dfb26cd7636472a121df828</t>
  </si>
  <si>
    <t>0x0fa9d7ba1dfcd8f4c1a9722ac9cc80b152867f9f</t>
  </si>
  <si>
    <t>RCN</t>
  </si>
  <si>
    <t>0x1dFEc1Cf1336c572c2D2E34fe8F6Aa2F409C8251</t>
  </si>
  <si>
    <t>0x9658b3c0cc6ce5cb1304615f12441d57baadf6e6f25c353a849f7b7ea1573d0c</t>
  </si>
  <si>
    <t>0xd09be56d5ad82ab6aca88be5f491dce9214875c9</t>
  </si>
  <si>
    <t>MTBK</t>
  </si>
  <si>
    <t>0x047686fB287e7263A23873dEa66b4501015a2226</t>
  </si>
  <si>
    <t>0x095f9a83971d872a3e8ad6ef9bf9a74daf3f28091f620ae4ee47ba60f1d541fd</t>
  </si>
  <si>
    <t>0x45f254fd3fef54f3a5a8d601d291f2a5bf9d8d67</t>
  </si>
  <si>
    <t>CUTE</t>
  </si>
  <si>
    <t>0x255Aa6DF07540Cb5d3d297f0D0D4D84cb52bc8e6</t>
  </si>
  <si>
    <t>0xa1d92948229a76e4c386d070355e0adec2736e68ff939ce2c77c65d2e702e3d1</t>
  </si>
  <si>
    <t>0x000f4e7bcc75469aa5c86673eb915db30d267200</t>
  </si>
  <si>
    <t>RDN</t>
  </si>
  <si>
    <t>0xCeD4E93198734dDaFf8492d525Bd258D49eb388E</t>
  </si>
  <si>
    <t>0x8f3819a485e9a6710d7e20aa91a941d45d29a2c9f3a1f756814ac5263b0aba10</t>
  </si>
  <si>
    <t>0x639631fc10ea37df5540e3a6faf1bd12ab02a02c</t>
  </si>
  <si>
    <t>EDO</t>
  </si>
  <si>
    <t>0x679131F591B4f369acB8cd8c51E68596806c3916</t>
  </si>
  <si>
    <t>0x79f2048286ab7488e5d08b21c8b409ed069fe0b2b71a87e0581db20d820e9fce</t>
  </si>
  <si>
    <t>0x9d054cb8cef265fe0d8c1272d48951c6cd7cfc09</t>
  </si>
  <si>
    <t>TLN</t>
  </si>
  <si>
    <t>0x744d70FDBE2Ba4CF95131626614a1763DF805B9E</t>
  </si>
  <si>
    <t>0x8fc9ffbdce5b13c500c9df6bfc145d66d3d4ef73d8c5bb14e87029864b4b4892</t>
  </si>
  <si>
    <t>0x6b9ef02657339310e28a7a9d4b5f25f7c1f68d61</t>
  </si>
  <si>
    <t>SNT</t>
  </si>
  <si>
    <t>0xF629cBd94d3791C9250152BD8dfBDF380E2a3B9c</t>
  </si>
  <si>
    <t>0xaf533790e1a16154bfa15fffca3f498c9255207554f0d6102355dd848c45355d</t>
  </si>
  <si>
    <t>0x4d70757e592c3ad3d276d59d2ee48548168f700f</t>
  </si>
  <si>
    <t>ENJ</t>
  </si>
  <si>
    <t>0xDcfE18bc46f5A0Cd0d3Af0c2155d2bCB5AdE2fc5</t>
  </si>
  <si>
    <t>0xe252e66c9c7558c90b0881ceaad3ce3a7984693c3a299184387c6efc25918217</t>
  </si>
  <si>
    <t>0x588088fcf5bccbe96757ac1bfa1f168376d78071</t>
  </si>
  <si>
    <t>HUE</t>
  </si>
  <si>
    <t>0x8f8221aFbB33998d8584A2B05749bA73c37a938a</t>
  </si>
  <si>
    <t>0xec199bf42394e098788ab47ae6d0f509eb88e12e732b7191e25b54126b49fa0f</t>
  </si>
  <si>
    <t>0x9709ea50776aec1f5573c4c453e52fc5800c6f4c</t>
  </si>
  <si>
    <t>REQ</t>
  </si>
  <si>
    <t>0x7D1AfA7B718fb893dB30A3aBc0Cfc608AaCfeBB0</t>
  </si>
  <si>
    <t>0x730627aaf76922ef8a46fcf511f088c4f613872a5e4821d382f28511b15e58d1</t>
  </si>
  <si>
    <t>0x78655080b65f42e2cee5fa5673689cc44d4e1cfc</t>
  </si>
  <si>
    <t>MATIC</t>
  </si>
  <si>
    <t>0xB62132e35a6c13ee1EE0f84dC5d40bad8d815206</t>
  </si>
  <si>
    <t>0xe7e018e82385d4497063e6d02c620833cbad8d53e5dcef70a36ab64e11782891</t>
  </si>
  <si>
    <t>0xa218a8346454c982912cf6d14c714663c2d510d8</t>
  </si>
  <si>
    <t>NEXO</t>
  </si>
  <si>
    <t>0xB63B606Ac810a52cCa15e44bB630fd42D8d1d83d</t>
  </si>
  <si>
    <t>0xd01842db7d26241bb71c0743a9f4dfd8a2a998659c9af92d373c77a33da09891</t>
  </si>
  <si>
    <t>0x51b9311eb6ec8beb049dafeafe389ee2818b1b20</t>
  </si>
  <si>
    <t>MCO</t>
  </si>
  <si>
    <t>0xD8a8843b0a5aba6B030E92B3F4d669FaD8A5BE50</t>
  </si>
  <si>
    <t>0x54b0dede9a49ae8ea1a8ef71b85b0eefffd0dc8dbd75566183aac5340cc5798c</t>
  </si>
  <si>
    <t>0xe094e62ce8c7b13706bf4710cad0a023d401c6c1</t>
  </si>
  <si>
    <t>AFDLT</t>
  </si>
  <si>
    <t>0x55296f69f40Ea6d20E478533C15A6B08B654E758</t>
  </si>
  <si>
    <t>0xfbe05b15c3ec66738a0a5aeaf750e338d61e342fb3fc4f94e3af1b0a67146b40</t>
  </si>
  <si>
    <t>0x8547d336f6979a504db5c49e69236f31aeeef95c</t>
  </si>
  <si>
    <t>XYO</t>
  </si>
  <si>
    <t>0x37236CD05b34Cc79d3715AF2383E96dd7443dCF1</t>
  </si>
  <si>
    <t>0x86e5d559668c3fbc6882ccec29855bb582e7c274a925ecf4fbca475bc1156e08</t>
  </si>
  <si>
    <t>0x01bf1d7c5e192313c26414e134584275f46271cf</t>
  </si>
  <si>
    <t>SLP</t>
  </si>
  <si>
    <t>0xF8F237D074F637D777bcD2A4712bde793f94272B</t>
  </si>
  <si>
    <t>0x645384f8e40e2a046aaac2edfdf3924c588169425cfd037f90f581344ff034fb</t>
  </si>
  <si>
    <t>0x8496dadba8df94c44bcedae813ddd3df11c45f37</t>
  </si>
  <si>
    <t>ERC223</t>
  </si>
  <si>
    <t>0x04Fa0d235C4abf4BcF4787aF4CF447DE572eF828</t>
  </si>
  <si>
    <t>0x071e4641c466453e04cd864097971534d81a9a8a9e61f21219e984df3cc48480</t>
  </si>
  <si>
    <t>0x2baaa41d155ad8a4126184950b31f50a1513ce25</t>
  </si>
  <si>
    <t>UMA</t>
  </si>
  <si>
    <t>0xD6a55C63865AffD67E2FB9f284F87b7a9E5FF3bD</t>
  </si>
  <si>
    <t>0x4f747e9ca8ca356f5937f7bb5a2ac8b7dc679c58ffa70f978e6d3cd407af2339</t>
  </si>
  <si>
    <t>0x6bca1115cdd3e37a9dfc8dd701296b58bd6f16e3</t>
  </si>
  <si>
    <t>ESH</t>
  </si>
  <si>
    <t>0x42d6622deCe394b54999Fbd73D108123806f6a18</t>
  </si>
  <si>
    <t>0x249effe35529e648be34903167e9cfaac757d9f12cc21c8a91da207519ab693e</t>
  </si>
  <si>
    <t>0xa7f00de671ebeb1b04c19a00842ff1d980847f0b</t>
  </si>
  <si>
    <t>SPANK</t>
  </si>
  <si>
    <t>0xB64ef51C888972c908CFacf59B47C1AfBC0Ab8aC</t>
  </si>
  <si>
    <t>0x6113ba715798aaaf5c9a0ce859ce6293282eff67d6a063074500b58be207e855</t>
  </si>
  <si>
    <t>0x00f6bf3c5033e944feddb3dc8ffb4d47af17ef0b</t>
  </si>
  <si>
    <t>STORJ</t>
  </si>
  <si>
    <t>0x4C6F4d435A939FB85Dd946baE4eeC9D52587F451</t>
  </si>
  <si>
    <t>0x12963375717e935818be00a4642010c9387f452190247b8c478afa631587cb35</t>
  </si>
  <si>
    <t>0x4fe992e566f8a28248acc4cb401b7ffd7df959b0</t>
  </si>
  <si>
    <t>With ☕️</t>
  </si>
  <si>
    <t>0xD2d01dd6Aa7a2F5228c7c17298905A7C7E1dfE81</t>
  </si>
  <si>
    <t>0x622a3034f10b138df3d1691d584fc5654b7c96a3b512da69e8ac00a9bc545306</t>
  </si>
  <si>
    <t>0x1e5a2861c3b4568168867a02d758f1832b277969</t>
  </si>
  <si>
    <t>OUSD</t>
  </si>
  <si>
    <t>0x4f3AfEC4E5a3F2A6a1A411DEF7D7dFe50eE057bF</t>
  </si>
  <si>
    <t>0xe970d339f238fa5be50e5d34c92e1525bd13fdf9870cd96d11b1102b068bddf2</t>
  </si>
  <si>
    <t>0xef37cbdc059c7a5f4b48c312594887a5e20cb095</t>
  </si>
  <si>
    <t>DGX</t>
  </si>
  <si>
    <t>0xa16001DD47f505B7B7c5639c710A52209E4e8904</t>
  </si>
  <si>
    <t>0x444b6901c9e3b362b32a802e875a118a2bca05fee24a37cf9013182431e258d3</t>
  </si>
  <si>
    <t>0xd6c898fdf7a38ba13dfd79d900595cb0c0483ebf</t>
  </si>
  <si>
    <t>AVA</t>
  </si>
  <si>
    <t>0x44F00918A540774b422a1A340B75e055fF816d83</t>
  </si>
  <si>
    <t>0x063528d2934f0696d7eae7f82c745c4b2d8639324d95aabcea12a0d71f1db245</t>
  </si>
  <si>
    <t>0x7251ffb72c77221d16e6e04c9cd309effd0f940d</t>
  </si>
  <si>
    <t>HXY</t>
  </si>
  <si>
    <t>0x81AADA684F4Bd51252c8184148A78e7E4B44dc2c</t>
  </si>
  <si>
    <t>0x52963505367fa58d395518e2a86806994cbede7a810e27e0e9013afc953b321c</t>
  </si>
  <si>
    <t>0xcac4cefc0d8e470c0934454b62b0c891222cc8c8</t>
  </si>
  <si>
    <t>ARUK</t>
  </si>
  <si>
    <t>0x7D5Edcd23dAa3fB94317D32aE253eE1Af08Ba14d</t>
  </si>
  <si>
    <t>0xc9e4993a04044f0ca7dc4abd802fab194262bf6746dc21fedaf3d066dc19c8b0</t>
  </si>
  <si>
    <t>0x00c8357eebba2021ee4d8cbd2946145bcc7aa2fb</t>
  </si>
  <si>
    <t>EBET</t>
  </si>
  <si>
    <t>0x8207c1FfC5B6804F6024322CcF34F29c3541Ae26</t>
  </si>
  <si>
    <t>0x9b8a3a8db40b02078f89cec2eed569682a23e37b36c3e462190ef391ebdd1d11</t>
  </si>
  <si>
    <t>0xaed9fdc9681d61edb5f8b8e421f5cee8d7f4b04f</t>
  </si>
  <si>
    <t>OGN</t>
  </si>
  <si>
    <t>0xCecFB3843bc8645bBB86ca4aaEac0E794561fd88</t>
  </si>
  <si>
    <t>0x1ac0deac4bf814a32209b35cd9eb65e3e567582be79b1df0c1c9b6c619555315</t>
  </si>
  <si>
    <t>0x1164236009849feec5f941f6f652ee6928bdc7bb</t>
  </si>
  <si>
    <t>MESO</t>
  </si>
  <si>
    <t>0x58b6A8A3302369DAEc383334672404Ee733aB239</t>
  </si>
  <si>
    <t>0x68d2000f5c5bc57d6871179b94e94b1616e14a5b17d5c0f655e3b479e447581c</t>
  </si>
  <si>
    <t>0xb5af4138f0f33be0d6414eb25271b9c2dc245fb5</t>
  </si>
  <si>
    <t>LPT</t>
  </si>
  <si>
    <t>0xEA610B1153477720748DC13ED378003941d84fAB</t>
  </si>
  <si>
    <t>0x372eb7f382f696d778277919b1ac444d217016ef71363ca7c1596088ae489835</t>
  </si>
  <si>
    <t>0x8811dc45c333b508796747a9d58a5d0837aebda9</t>
  </si>
  <si>
    <t>ALIS</t>
  </si>
  <si>
    <t>0x7CC62d8E80Be9bEa3947F3443aD136f50f75b505</t>
  </si>
  <si>
    <t>0x08c39f1a5028a7691764397f9441c0c5890026515b7e51a9e29ac752b68670eb</t>
  </si>
  <si>
    <t>0xf16b6502f917b786c2720bd0d003c87bf4a4c522</t>
  </si>
  <si>
    <t>KNT</t>
  </si>
  <si>
    <t>0x02FdD6866333D8Cd8B1ca022d382080698060BC2</t>
  </si>
  <si>
    <t>0x7fffb6f1aa8873aaa9100e249c1c0913a79e2da17df7eade9dd1ab4732062656</t>
  </si>
  <si>
    <t>0xf8fa8a250bca63b517671608a1567cf60479ab74</t>
  </si>
  <si>
    <t>69C</t>
  </si>
  <si>
    <t>0x4FbB350052Bca5417566f188eB2EBCE5b19BC964</t>
  </si>
  <si>
    <t>0xc66e13f8db1d78895941547702e1293abefd0bb510d9bbc57b972a5536016dc5</t>
  </si>
  <si>
    <t>0x000f05552f24850e75793d38c2bd0cbd249a9ff4</t>
  </si>
  <si>
    <t>GRG</t>
  </si>
  <si>
    <t>0xB4742e2013f96850a5CeF850A3bB74cF63B9a5D5</t>
  </si>
  <si>
    <t>0xe1e6845aa93d9025e58bd154e62ae0dcdf06b1330200a8a943c68281f47ad59c</t>
  </si>
  <si>
    <t>0x3690a2cbd8c85899b41c33eeff2102c71e3d91d5</t>
  </si>
  <si>
    <t>EAN</t>
  </si>
  <si>
    <t>0x168079C89f0Fd13E021d69c9Ea4859B4353535FC</t>
  </si>
  <si>
    <t>0xdc0ef7c8e4343c5e04ee630006bcad4ff1ada97948f4039e9919b2a1101f0519</t>
  </si>
  <si>
    <t>0x59843c38bd857711273e594bcc4f14d7ced0c7a9</t>
  </si>
  <si>
    <t>BIZ</t>
  </si>
  <si>
    <t>0xD6F0Bb2A45110f819e908a915237D652Ac7c5AA8</t>
  </si>
  <si>
    <t>0xa1596837244aeb3028c385d06b33c5028fd2928cd7e458baa9f44db90a803c7e</t>
  </si>
  <si>
    <t>0x74ef70357ef21bad2b45795679f2727c48d501ed</t>
  </si>
  <si>
    <t>BUIDL</t>
  </si>
  <si>
    <t>0xe343245DE92181bc06ba5Cd1152C705A2C5F3E2F</t>
  </si>
  <si>
    <t>0x65a2d8d6517bff39e806cae809194988d649ead6537f56b7a0b00ebaa4541a8f</t>
  </si>
  <si>
    <t>0xa2612ffd29c3fa161712ef8069ef5dda344624cf</t>
  </si>
  <si>
    <t>STA</t>
  </si>
  <si>
    <t>0x3296294a172d541c548819875e027B5fcB3e4a85</t>
  </si>
  <si>
    <t>0xc58930e400fcb72e8f183a4ef0dda8e0751d84b061b07462af1aedd5e354d12d</t>
  </si>
  <si>
    <t>0xb01734195bd2846eeb45c9432852859dcad3d8f6</t>
  </si>
  <si>
    <t>TPC</t>
  </si>
  <si>
    <t>0x40428FDD5588197C15DD00B22fe9b9A48afeEb23</t>
  </si>
  <si>
    <t>0x292975408e63d4382a6a38217d102756b5dc1614b49d8c928ce10f19a6ec733b</t>
  </si>
  <si>
    <t>0x1a50c4ec4992a9283ea15cde1be7d535e98adff4</t>
  </si>
  <si>
    <t>COTR</t>
  </si>
  <si>
    <t>0x970B9bB2C0444F5E81e9d0eFb84C8ccdcdcAf84d</t>
  </si>
  <si>
    <t>0xca7ceeb8c0c8d211d942bcfc2b087424b575a22ee3e257369879413e266cdc82</t>
  </si>
  <si>
    <t>0xd9176e84898a0054680aec3f7c056b200c3d96c3</t>
  </si>
  <si>
    <t>FUSE</t>
  </si>
  <si>
    <t>0xD8912C10681D8B21Fd3742244f44658dBA12264E</t>
  </si>
  <si>
    <t>0xa78a8b13195147a7852f53cef1f514d8272d58799e3d272e80684d63e6212f7a</t>
  </si>
  <si>
    <t>0x04cac93a2894ae801163040df4c5380afabcf9b5</t>
  </si>
  <si>
    <t>PLU</t>
  </si>
  <si>
    <t>0xBA11D00c5f74255f56a5E366F4F77f5A186d7f55</t>
  </si>
  <si>
    <t>0xa74c506c727d2da4bcf8a191a2fc434af408ddbd36b24c2d032dcead8228fd25</t>
  </si>
  <si>
    <t>0x34f9e4c71e875b4944ffd146813ac807e2a9dd4f</t>
  </si>
  <si>
    <t>BAND</t>
  </si>
  <si>
    <t>0x7dE91B204C1C737bcEe6F000AAA6569Cf7061cb7</t>
  </si>
  <si>
    <t>0x6320386f4d6df032efb2c964c2a570b1ae0bb45a6a8a97a6f071033a8e2d3ce6</t>
  </si>
  <si>
    <t>0x6efba8fb2ac5b6730729a972ec224426a287c3ad</t>
  </si>
  <si>
    <t>XRT</t>
  </si>
  <si>
    <t>0xaA7a9CA87d3694B5755f213B5D04094b8d0F0A6F</t>
  </si>
  <si>
    <t>0xfc3ca47c82e84519592a955fe0c89ea319ad3611bf62dee516f155719978985a</t>
  </si>
  <si>
    <t>0xe80d171dbe7898ef93d0b2be621d2978921c471a</t>
  </si>
  <si>
    <t>TRAC</t>
  </si>
  <si>
    <t>0x8888889213DD4dA823EbDD1e235b09590633C150</t>
  </si>
  <si>
    <t>0x701c1e96e5b25ae9d92ba7a8cac95f41d4c48f06ed9077785a308a6335ab4b2a</t>
  </si>
  <si>
    <t>0x236d679f4980807b86ebce8b5f3a72e80e9e2da2</t>
  </si>
  <si>
    <t>MBC</t>
  </si>
  <si>
    <t>0x818Fc6C2Ec5986bc6E2CBf00939d90556aB12ce5</t>
  </si>
  <si>
    <t>0xb19ec99d84deb0a43db9f2fe76d8f69a7191ff4e9271c7c84157f86bbbee549d</t>
  </si>
  <si>
    <t>0x153685a03c2025b6825ae164e2ff5681ee487667</t>
  </si>
  <si>
    <t>KIN</t>
  </si>
  <si>
    <t>0x5c248Af2FaFDFFA820A3F54Bfc35beF9b5879b5C</t>
  </si>
  <si>
    <t>0xb85639803d30e74238448727cdcf084384a5b1c0be8959028b6d188f21e802dd</t>
  </si>
  <si>
    <t>0x944586cf150c0b10913734ccca59a872490e0377</t>
  </si>
  <si>
    <t>GHST</t>
  </si>
  <si>
    <t>0x1C5db575E2Ff833E46a2E9864C22F4B22E0B37C2</t>
  </si>
  <si>
    <t>0x02ccde1879f4aa5d04de595d9574b0aacaa4b1e8c107952ca5077e75a77afdc3</t>
  </si>
  <si>
    <t>0xfe45ab17919759cfa2ce35215ead5ca4d1fc73c7</t>
  </si>
  <si>
    <t>renZEC</t>
  </si>
  <si>
    <t>0x8BA6DcC667d3FF64C1A2123cE72FF5F0199E5315</t>
  </si>
  <si>
    <t>0x77c8e157e12a84927db99907c71527ae5da9b5cda8f2a747ef030e1b38d282e7</t>
  </si>
  <si>
    <t>0xf945bdd259ed396b2e0ad4258d5bdb7b3f19ba47</t>
  </si>
  <si>
    <t>ALEX</t>
  </si>
  <si>
    <t>0x7C5A0CE9267ED19B22F8cae653F198e3E8daf098</t>
  </si>
  <si>
    <t>0x83705b4dcaa603d17c2fc642df91b3f7e2f7c2d6fa4844f878602c4f233fe79b</t>
  </si>
  <si>
    <t>0x008cdc9b89ad677cef7f2c055efc97d3606a50bd</t>
  </si>
  <si>
    <t>SAN</t>
  </si>
  <si>
    <t>0xd07D9Fe2d2cc067015E2b4917D24933804f42cFA</t>
  </si>
  <si>
    <t>0x308bb72ae1782c306b66ee619c9eb24acdd10e51e7e3f8b0eacd9ca641297254</t>
  </si>
  <si>
    <t>0x1f2d70b965e56fa30e32a797bef5200884112f34</t>
  </si>
  <si>
    <t>TOL</t>
  </si>
  <si>
    <t>0xa9fBB83a2689F4fF86339a4b96874d718673b627</t>
  </si>
  <si>
    <t>0x920cc688c2e919520b1828e4a7a06536f7f50ec404172619eb54617fea4dd945</t>
  </si>
  <si>
    <t>0x34362f0d86b0e180e84d2fa6dd91e188bf65b3de</t>
  </si>
  <si>
    <t>ANTS</t>
  </si>
  <si>
    <t>0xFCCe9526E030F1691966d5A651F5EbE1A5B4C8E4</t>
  </si>
  <si>
    <t>0x36b91ed5ed7956c2268d2eab8caa85c948835a2cdf24e8f7d20d91497e54ef28</t>
  </si>
  <si>
    <t>OSPV</t>
  </si>
  <si>
    <t>0xf7D1f35518950E78c18E5A442097cA07962f4D8A</t>
  </si>
  <si>
    <t>0x75dbc6de3fa66ff3b038939629f8a481ed146763d9b649581055949c322a2101</t>
  </si>
  <si>
    <t>OSPVS</t>
  </si>
  <si>
    <t>0x0cB8D0B37C7487b11d57F1f33dEfA2B1d3cFccfE</t>
  </si>
  <si>
    <t>0x96bfb0209b18fe65a9a1259bea61c628040ab7a1e6b1b138e9423ffe0238c6f1</t>
  </si>
  <si>
    <t>0x1c6748e331af29c2c760cb2ac79fe73c71739022</t>
  </si>
  <si>
    <t>DANK</t>
  </si>
  <si>
    <t>0x49d716DFe60b37379010A75329ae09428f17118d</t>
  </si>
  <si>
    <t>0xa3e327954d63d8c845c774cf1e69f45fca5df1e4e1ee694ebf0339f235a3d683</t>
  </si>
  <si>
    <t>0x567fb0238d73fcf4db40c3bd83433b9a39284cae</t>
  </si>
  <si>
    <t>plDai</t>
  </si>
  <si>
    <t>0xdB25f211AB05b1c97D595516F45794528a807ad8</t>
  </si>
  <si>
    <t>0xb6270a6707da34b048d245fef08bac198dfae729b0f14112a407e1d669ea005e</t>
  </si>
  <si>
    <t>0x5873421bcc7086fb0072e7fca29ae9fa9ba75de6</t>
  </si>
  <si>
    <t>EURS</t>
  </si>
  <si>
    <t>0xf67041758D3B6e56D6fDafA5B32038302C3634DA</t>
  </si>
  <si>
    <t>0xf5f657e88e38d0c7364e190a8f4aaed56d23ecbd62975804ceb5864ea4726b4c</t>
  </si>
  <si>
    <t>0xdbde0b5d766e16f981c4372717403627f2a9b27d</t>
  </si>
  <si>
    <t>TST</t>
  </si>
  <si>
    <t>0xA7d768EbD9915793393F117f8aB10F4A206875d8</t>
  </si>
  <si>
    <t>0x410656f1683c62588ac1884136e2d56c9f38d3ba69632d90c17ef8de06d36d17</t>
  </si>
  <si>
    <t>0xc99c422018c4272a077dd719ed974a1b3e29bfcd</t>
  </si>
  <si>
    <t>EH2</t>
  </si>
  <si>
    <t>0x09fE5f0236F0Ea5D930197DCE254d77B04128075</t>
  </si>
  <si>
    <t>0x29b1fcab1a22f0647afef855ff0e4b694d4ec4e001e932d14c79d65454f712db</t>
  </si>
  <si>
    <t>0x1d864e67ba37878c78be3984114dffe7446083a2</t>
  </si>
  <si>
    <t>WCK</t>
  </si>
  <si>
    <t>0xDD436a0Dce9244B36599AE7b22f0373b4e33992d</t>
  </si>
  <si>
    <t>0xddc03c7991f28c19dfe722efb25edc1c9444eb7f4b830a292863313d6d572d08</t>
  </si>
  <si>
    <t>0x64dce6743a375e7a4e42cc1299b61242aee5d3f4</t>
  </si>
  <si>
    <t>TRUSD</t>
  </si>
  <si>
    <t>0x6FBF4e57EC93cDd33c74762f7d99694228a68Cd2</t>
  </si>
  <si>
    <t>0x9c3b6d605feeb1098124eb573212d7e1e90928aac7fc69768443174db0bb6c30</t>
  </si>
  <si>
    <t>BLK</t>
  </si>
  <si>
    <t>0x26946adA5eCb57f3A1F91605050Ce45c482C9Eb1</t>
  </si>
  <si>
    <t>0x13a07161ee33d78139d8bffc9dce9a54241e3eaec1b9bfa9da4fa98b1e63462d</t>
  </si>
  <si>
    <t>0x6bff432b1d4982b8199bc01145b7e99c725b9196</t>
  </si>
  <si>
    <t>BSOV</t>
  </si>
  <si>
    <t>0x0Ae055097C6d159879521C384F1D2123D1f195e6</t>
  </si>
  <si>
    <t>0xfc7f97dc6f37771d7d1613e5e70759247e307fbabbad95146728d12a71395ef3</t>
  </si>
  <si>
    <t>0xc7de769d23c2b64cf0144da98484feedadfae531</t>
  </si>
  <si>
    <t>STAKE</t>
  </si>
  <si>
    <t>0xAF350211414C5DC176421Ea05423F0cC494261fB</t>
  </si>
  <si>
    <t>0x7c3501fa28beac399adb66e290dd1dd8c786929e305823615e4a1791ec58789f</t>
  </si>
  <si>
    <t>0x23cc32a2f2cf1477e7aa43774663f7f96e3b8f99</t>
  </si>
  <si>
    <t>SATURN</t>
  </si>
  <si>
    <t>0x85E46768B300e675E2EA39bbab6C428b8aB8Fb02</t>
  </si>
  <si>
    <t>0xdfb824660f7902232fdaed3f6bceaf7b7ce4a9729abef9c85e793ef49304ec43</t>
  </si>
  <si>
    <t>0x3bab8c7e111467fd39f877a688eabe1d460eba8f</t>
  </si>
  <si>
    <t>MG</t>
  </si>
  <si>
    <t>0xc3761EB917CD790B30dAD99f6Cc5b4Ff93C4F9eA</t>
  </si>
  <si>
    <t>0xe097a014332842385f6fdb446fd8eccf54ba1a82061f4001fb8783113c29315e</t>
  </si>
  <si>
    <t>0x9aabc792478ca988c45d2c762c5e4265cb5be39c</t>
  </si>
  <si>
    <t>ERC20</t>
  </si>
  <si>
    <t>0x3e370A6c8255b065bD42bc0AC9255b269CFcC172</t>
  </si>
  <si>
    <t>0xab40926556e265db110d9fa931317c431b841cab4be3a81739a340ddb253affc</t>
  </si>
  <si>
    <t>0x7f7862e2522f24664590cea06b6dfbe7fd4c861c</t>
  </si>
  <si>
    <t>UNI</t>
  </si>
  <si>
    <t>0x8AA225299cE56d53F06722c173d99a98ffc4780F</t>
  </si>
  <si>
    <t>0xb87c4337c809b354bdc38ce83c118d04197c0f51f6534f1ba01313271d7c497f</t>
  </si>
  <si>
    <t>0xa3564677fc4907a15c9a7eae1dbc1ae9ac57b8e1</t>
  </si>
  <si>
    <t>AJK1</t>
  </si>
  <si>
    <t>0x7D29A64504629172a429e64183D6673b9dAcbFCe</t>
  </si>
  <si>
    <t>0x72ff1aadd21d4c199174a846ad799b2dea6c73a9c224338848e77631c9b680e4</t>
  </si>
  <si>
    <t>0xdd88dbdde30b684798881d4f3d9a3752d6c1dd71</t>
  </si>
  <si>
    <t>VXV</t>
  </si>
  <si>
    <t>0x95dAaaB98046846bF4B2853e23cba236fa394A31</t>
  </si>
  <si>
    <t>0xaa0d18ad0a38ea3f6023604eb8a3ec35da172bacef85b550ec5b09669583b75a</t>
  </si>
  <si>
    <t>0xe0a66218c40230967d4240d25f6220a28e52c7ff</t>
  </si>
  <si>
    <t>EMONT</t>
  </si>
  <si>
    <t>0x2C537E5624e4af88A7ae4060C022609376C8D0EB</t>
  </si>
  <si>
    <t>0xb592e5c9613f1b780ff2af23ae1f3828ae07b4653628f9e816a2cba67a01268a</t>
  </si>
  <si>
    <t>0xee34dcaf2f48f3158ef0be8d0a2d37078cc9729b</t>
  </si>
  <si>
    <t>TRYB</t>
  </si>
  <si>
    <t>0x6c6EE5e31d828De241282B9606C8e98Ea48526E2</t>
  </si>
  <si>
    <t>0x3ad9a29a1f0b3ab9e3226de7b7d81d3879074541f71ca98e304f7683ea1013a0</t>
  </si>
  <si>
    <t>0x09cec1dbe8746a9cb8e939b239ce50d44acf71dc</t>
  </si>
  <si>
    <t>HOT</t>
  </si>
  <si>
    <t>0xE85d69D5e7B91b1A0D2E93a3678315E6915197B2</t>
  </si>
  <si>
    <t>0xf2217fdc6d510ddccb271e2410b95b5cd27850f697390b8500575638a90a0c8a</t>
  </si>
  <si>
    <t>0x2755865624377194e5e10934bfd3c6d9265c7e2b</t>
  </si>
  <si>
    <t>JBG</t>
  </si>
  <si>
    <t>0xBBbbCA6A901c926F240b89EacB641d8Aec7AEafD</t>
  </si>
  <si>
    <t>0xd5992b734d7045fdc97f1172a74ca41c1f5d713b152bf97c2351513d7f2ad4e8</t>
  </si>
  <si>
    <t>0x5593b2b8dc63d0ed68aa8f885707b2dc5787e391</t>
  </si>
  <si>
    <t>LRC</t>
  </si>
  <si>
    <t>0xA4e8C3Ec456107eA67d3075bF9e3DF3A75823DB0</t>
  </si>
  <si>
    <t>0x7fee276302b309129446c516e4cf9094733a409819acb3b98252075917eed7dd</t>
  </si>
  <si>
    <t>0xf3f3645f20dc2332aa80b6e81e7343a77ca24deb</t>
  </si>
  <si>
    <t>LOOM</t>
  </si>
  <si>
    <t>0x6810e776880C02933D47DB1b9fc05908e5386b96</t>
  </si>
  <si>
    <t>0xa7838a091c7daa3033ec59a3f13bd8dc5b4c69d3b3ab33f486d06faae72a1606</t>
  </si>
  <si>
    <t>0xbe4e25443df23382228e6347b06565edd838f901</t>
  </si>
  <si>
    <t>GNO</t>
  </si>
  <si>
    <t>0x419D0d8BdD9aF5e606Ae2232ed285Aff190E711b</t>
  </si>
  <si>
    <t>0x711afa25391d27cb51e1929126f16b76226c395f3a504c8f96528fec5afafa46</t>
  </si>
  <si>
    <t>0x50b26685bc788e164d940f0a73770f4b9196b052</t>
  </si>
  <si>
    <t>FUN</t>
  </si>
  <si>
    <t>0x8762db106B2c2A0bccB3A80d1Ed41273552616E8</t>
  </si>
  <si>
    <t>0xc08ecc12f9a5c9e5b854ed7c5761dfa8c0497171a0193c1a39c1ec5593c8f462</t>
  </si>
  <si>
    <t>0xbb20467ecccb3f60f8dbeca09a61879893e44069</t>
  </si>
  <si>
    <t>RSR</t>
  </si>
  <si>
    <t>0x1C5857e110CD8411054660F60B5De6a6958CfAE2</t>
  </si>
  <si>
    <t>0xfda3bd04b8c3b80f346e665cc893c337770dfbe1d4dd1aa56919d1dd10948968</t>
  </si>
  <si>
    <t>0xa4e581a0954952bec17201cf082380c95d8d644f</t>
  </si>
  <si>
    <t>RSV</t>
  </si>
  <si>
    <t>0x85Eee30c52B0b379b046Fb0F85F4f3Dc3009aFEC</t>
  </si>
  <si>
    <t>0xea22d72bc7de4c82798df7194734024a1f2fd57b173d0e065864ff4e9d3dc014</t>
  </si>
  <si>
    <t>0xffe4ea384e13295bf74a515a36f552313fb25a89</t>
  </si>
  <si>
    <t>KEEP</t>
  </si>
  <si>
    <t>0x41e5560054824eA6B0732E656E3Ad64E20e94E45</t>
  </si>
  <si>
    <t>0x180a949fc7d1d25b5729e25e09d63bb8530a2e90319dddff8ead47fb4986ed58</t>
  </si>
  <si>
    <t>0x1ea119b57ea945a73ee55a3274f8dc36035774bc</t>
  </si>
  <si>
    <t>CVC</t>
  </si>
  <si>
    <t>0x4a527d8fc13C5203AB24BA0944F4Cb14658D1Db6</t>
  </si>
  <si>
    <t>0x9f2bf0fd9f3f84249d9df13074f94e145b36903d20fc23c3f0d717e3a1ecefec</t>
  </si>
  <si>
    <t>0x7691469b81ae4402424f4253b68dfa4ebf60cf3b</t>
  </si>
  <si>
    <t>MITx</t>
  </si>
  <si>
    <t>0xa3d58c4E56fedCae3a7c43A725aeE9A71F0ece4e</t>
  </si>
  <si>
    <t>0xbc6b5afdcdd05255964c654932d3c1807f78dd7d1b0e80d13afa53cbf348368a</t>
  </si>
  <si>
    <t>0x92da8f5c7f4dc96a080b5d4e8183c1bf6510ae18</t>
  </si>
  <si>
    <t>MET</t>
  </si>
  <si>
    <t>0x6531f133e6DeeBe7F2dcE5A0441aA7ef330B4e53</t>
  </si>
  <si>
    <t>0x5dd58b1b6e4ce36604c65ad7bdd98c78a55e4af547ed2934042b7c2bf1dad3e4</t>
  </si>
  <si>
    <t>0x28a44f49b940b3875f882d08487d16295fb8bc09</t>
  </si>
  <si>
    <t>TIME</t>
  </si>
  <si>
    <t>0x985dd3D42De1e256d09e1c10F112bCCB8015AD41</t>
  </si>
  <si>
    <t>0xaff2ecec180e5b52cec56af8c9c43f60c41681bbc0c3bad05c50e31e3ca5315b</t>
  </si>
  <si>
    <t>0xf84c693c7dfd11dff84ea3c285bc91c9a7eba557</t>
  </si>
  <si>
    <t>OCEAN</t>
  </si>
  <si>
    <t>0x444997b7e7fC830E20089afea3078cd518fCF2A2</t>
  </si>
  <si>
    <t>0x47b14362614a49b4603d3c5c4a4bbe7d4e1240752fbcf63c26bb2555ace3ca27</t>
  </si>
  <si>
    <t>0x110a182b07c8ff1b4421ffcc05eccf5fd1648844</t>
  </si>
  <si>
    <t>EWO</t>
  </si>
  <si>
    <t>0x543Ff227F64Aa17eA132Bf9886cAb5DB55DCAddf</t>
  </si>
  <si>
    <t>0x2f65140489ababd21f8cda4a585b7fa9e1a0bd9606a5d1a40c31a9cfdaca19f2</t>
  </si>
  <si>
    <t>0xbd227aee8b32cbf43f27473c1f46c610f658e76b</t>
  </si>
  <si>
    <t>GEN</t>
  </si>
  <si>
    <t>0x905D3237dC71F7D8f604778e8b78f0c3ccFF9377</t>
  </si>
  <si>
    <t>0x9c7c52534f9094bf9c179209de6e24f5f9db8ff17332b82b8fd00824dc8dcade</t>
  </si>
  <si>
    <t>0xddb4cc696bc5ce80ee2ddcb79e578cccc76e616e</t>
  </si>
  <si>
    <t>BRAP</t>
  </si>
  <si>
    <t>0xEdfFe4A90e6837117BC42598FCC3Ac8F69901025</t>
  </si>
  <si>
    <t>0xedf0a3c3c08b06969436b846708918246d2ab25d887a62ca6c4cc86053c61d56</t>
  </si>
  <si>
    <t>0x416535372f3037606f0c001a3a3289ee5ef32a3e</t>
  </si>
  <si>
    <t>DWT</t>
  </si>
  <si>
    <t>0xF89bA2862dfAE69Bc2546568D56b087d7454c9C9</t>
  </si>
  <si>
    <t>0x232d29c235d86683357bc9bbdc47512e15d37e3981582a3eb41e0c6256ecf507</t>
  </si>
  <si>
    <t>0x12a0e25e62c1dbd32e505446062b26aecb65f028</t>
  </si>
  <si>
    <t>BBSC</t>
  </si>
  <si>
    <t>0xc770EEfAd204B5180dF6a14Ee197D99d808ee52d</t>
  </si>
  <si>
    <t>0x590c4ad4f2ea141cffa2dcf10230afc48778c85ce785bcfb96a12fb509dd26ce</t>
  </si>
  <si>
    <t>0x70217e7de3a68187905269462506f81cf344bbad</t>
  </si>
  <si>
    <t>FOX</t>
  </si>
  <si>
    <t>0xfa91f4177476633f100C59D336C0f2FfAd414CBA</t>
  </si>
  <si>
    <t>0x076aa4160841133d0219104c94054a3fc6824b609ea749a07aaa691cc3b9e1cf</t>
  </si>
  <si>
    <t>0x9b42adbe00dac2c07e3973927c1102fb4e628169</t>
  </si>
  <si>
    <t>XYS</t>
  </si>
  <si>
    <t>0xD7EFB00d12C2c13131FD319336Fdf952525dA2af</t>
  </si>
  <si>
    <t>0xec85cb0d5038460a08003f7fa0e373dcf23a2b5d00c1dc7a950f276d5906e5a7</t>
  </si>
  <si>
    <t>0x43f867cbe49d3f53851c9e70eb5c03c5acaa6e00</t>
  </si>
  <si>
    <t>XPR</t>
  </si>
  <si>
    <t>0xF433089366899D83a9f26A773D59ec7eCF30355e</t>
  </si>
  <si>
    <t>0xe12c471bc627a553ad71a04fccc382348a58c7059201a76b3f10ef50a2368360</t>
  </si>
  <si>
    <t>0xe7184ea8880d850874d3072b80a273dce10b910f</t>
  </si>
  <si>
    <t>MTL</t>
  </si>
  <si>
    <t>0xE48972fCd82a274411c01834e2f031D4377Fa2c0</t>
  </si>
  <si>
    <t>0xcb6c9c2e72538562b8d5685a238977f1c1652ebf9789bc5b4e9d2ce49bb6f5e9</t>
  </si>
  <si>
    <t>0x6504aad8bdd40a73a54d65afeac146488db2e31e</t>
  </si>
  <si>
    <t>2KEY</t>
  </si>
  <si>
    <t>0x6B466B0232640382950c45440Ea5b630744eCa99</t>
  </si>
  <si>
    <t>0x8865ac904b751c8d24068b7594fbdb977ba3f562c4a3aa46b4f3521f17281489</t>
  </si>
  <si>
    <t>0xb9e1728e64baea3216c7bd212a47045ddcf7440f</t>
  </si>
  <si>
    <t>CVD</t>
  </si>
  <si>
    <t>0xEB4C2781e4ebA804CE9a9803C67d0893436bB27D</t>
  </si>
  <si>
    <t>0x1fdbd94443f8a07daaa4c3e0e17788995456266ea0a03d1cda09c03a975bafe9</t>
  </si>
  <si>
    <t>renBTC</t>
  </si>
  <si>
    <t>0x73718B72d0292d4F1Fa6b2e838C2b4013d16787c</t>
  </si>
  <si>
    <t>0x9785ac18fc1030c1ce94cdc64cb01bcc75d58d44459abcefde9873a37609adae</t>
  </si>
  <si>
    <t>0x4050551ea762e2739e4736e665f9fd35bb9eabca</t>
  </si>
  <si>
    <t>SCOM</t>
  </si>
  <si>
    <t>0xf293d23BF2CDc05411Ca0edDD588eb1977e8dcd4</t>
  </si>
  <si>
    <t>0x209550aebca6cb9944855824a9e9624ec06adeaced346dba2129fbda68ac3ef1</t>
  </si>
  <si>
    <t>0x7c454be3fc675b8666f3609684e075a94b2af487</t>
  </si>
  <si>
    <t>SYLO</t>
  </si>
  <si>
    <t>0x579b5201f1fd40a2084f162A51339126FB0E88c1</t>
  </si>
  <si>
    <t>0x8089e4880ff11e411d231e794c50e281733132fac1ec284848be968ceaeb6c9c</t>
  </si>
  <si>
    <t>0xd277a99c0d08ded3bdb253024bff81e41496465c</t>
  </si>
  <si>
    <t>X5T</t>
  </si>
  <si>
    <t>0x45804880De22913dAFE09f4980848ECE6EcbAf78</t>
  </si>
  <si>
    <t>0xc3eaedb718a57c595550488ab1320e6d1b8eb0627abd5b8efe25cdff3a37b15f</t>
  </si>
  <si>
    <t>0x36c2e652a6c774f4c48f6d3ae747c17916aeb537</t>
  </si>
  <si>
    <t>PAXG</t>
  </si>
  <si>
    <t>0xaa7FB1c8cE6F18d4fD4Aabb61A2193d4D441c54F</t>
  </si>
  <si>
    <t>0x10667c2d5769280fa315bac27f17fda46bf1c6bd67365e34e004fdcce9c341d4</t>
  </si>
  <si>
    <t>0x57874469355598002c59ea87ed6ae3ae5bbf4ee1</t>
  </si>
  <si>
    <t>SHIT</t>
  </si>
  <si>
    <t>0x7B22938ca841aA392C93dBB7f4c42178E3d65E88</t>
  </si>
  <si>
    <t>0x7d787675e158eef0f6df4ff0469bd14e60ecfc34651b656304ac5b6d903ddd54</t>
  </si>
  <si>
    <t>0x9c130d47271261d3ffc86eb9204c43959e2de5df</t>
  </si>
  <si>
    <t>ASTRO</t>
  </si>
  <si>
    <t>0x904da022AbCF44EbA68d4255914141298a7F7307</t>
  </si>
  <si>
    <t>0x9ec02bbc044d7df3b5a01720ceee266a731bce412e4d2c3d3f6043b72a5510da</t>
  </si>
  <si>
    <t>0x647e9e26da82c29aafbbfb1c3f45d916aa9b300d</t>
  </si>
  <si>
    <t>VLDY</t>
  </si>
  <si>
    <t>0x291FA2725d153bcc6C7E1C304bcaD47fdEf1EF84</t>
  </si>
  <si>
    <t>0x65586917b8d45ba5cb153fa4997460547468215a7ff07e14023f6d3033e13f19</t>
  </si>
  <si>
    <t>0x2108e4f2850c003d7b9e9a765a0a57176b8103af</t>
  </si>
  <si>
    <t>MX3</t>
  </si>
  <si>
    <t>Locked Liquidity</t>
  </si>
  <si>
    <t>Not Locked Liquidity</t>
  </si>
  <si>
    <t>Current Dataset</t>
  </si>
  <si>
    <t>Number</t>
  </si>
  <si>
    <t>Old Smart Contracts Dataset</t>
  </si>
  <si>
    <t>Address</t>
  </si>
  <si>
    <t>ID</t>
  </si>
  <si>
    <t>OLD-001</t>
  </si>
  <si>
    <t>OLD-002</t>
  </si>
  <si>
    <t>OLD-003</t>
  </si>
  <si>
    <t>OLD-004</t>
  </si>
  <si>
    <t>OLD-005</t>
  </si>
  <si>
    <t>OLD-006</t>
  </si>
  <si>
    <t>OLD-007</t>
  </si>
  <si>
    <t>OLD-008</t>
  </si>
  <si>
    <t>OLD-009</t>
  </si>
  <si>
    <t>OLD-010</t>
  </si>
  <si>
    <t>OLD-011</t>
  </si>
  <si>
    <t>OLD-012</t>
  </si>
  <si>
    <t>OLD-013</t>
  </si>
  <si>
    <t>OLD-014</t>
  </si>
  <si>
    <t>OLD-015</t>
  </si>
  <si>
    <t>OLD-016</t>
  </si>
  <si>
    <t>OLD-017</t>
  </si>
  <si>
    <t>OLD-018</t>
  </si>
  <si>
    <t>OLD-019</t>
  </si>
  <si>
    <t>OLD-020</t>
  </si>
  <si>
    <t>OLD-021</t>
  </si>
  <si>
    <t>OLD-022</t>
  </si>
  <si>
    <t>OLD-023</t>
  </si>
  <si>
    <t>OLD-024</t>
  </si>
  <si>
    <t>OLD-025</t>
  </si>
  <si>
    <t>OLD-026</t>
  </si>
  <si>
    <t>OLD-027</t>
  </si>
  <si>
    <t>OLD-028</t>
  </si>
  <si>
    <t>OLD-029</t>
  </si>
  <si>
    <t>OLD-030</t>
  </si>
  <si>
    <t>OLD-031</t>
  </si>
  <si>
    <t>OLD-032</t>
  </si>
  <si>
    <t>OLD-033</t>
  </si>
  <si>
    <t>OLD-034</t>
  </si>
  <si>
    <t>OLD-035</t>
  </si>
  <si>
    <t>OLD-036</t>
  </si>
  <si>
    <t>OLD-037</t>
  </si>
  <si>
    <t>OLD-038</t>
  </si>
  <si>
    <t>OLD-039</t>
  </si>
  <si>
    <t>OLD-040</t>
  </si>
  <si>
    <t>OLD-041</t>
  </si>
  <si>
    <t>OLD-042</t>
  </si>
  <si>
    <t>OLD-043</t>
  </si>
  <si>
    <t>OLD-044</t>
  </si>
  <si>
    <t>OLD-045</t>
  </si>
  <si>
    <t>OLD-046</t>
  </si>
  <si>
    <t>OLD-047</t>
  </si>
  <si>
    <t>OLD-048</t>
  </si>
  <si>
    <t>OLD-049</t>
  </si>
  <si>
    <t>OLD-050</t>
  </si>
  <si>
    <t>OLD-051</t>
  </si>
  <si>
    <t>OLD-052</t>
  </si>
  <si>
    <t>OLD-053</t>
  </si>
  <si>
    <t>OLD-054</t>
  </si>
  <si>
    <t>OLD-055</t>
  </si>
  <si>
    <t>OLD-056</t>
  </si>
  <si>
    <t>OLD-057</t>
  </si>
  <si>
    <t>OLD-058</t>
  </si>
  <si>
    <t>OLD-059</t>
  </si>
  <si>
    <t>OLD-060</t>
  </si>
  <si>
    <t>OLD-061</t>
  </si>
  <si>
    <t>OLD-062</t>
  </si>
  <si>
    <t>OLD-063</t>
  </si>
  <si>
    <t>OLD-064</t>
  </si>
  <si>
    <t>OLD-065</t>
  </si>
  <si>
    <t>OLD-066</t>
  </si>
  <si>
    <t>OLD-067</t>
  </si>
  <si>
    <t>OLD-068</t>
  </si>
  <si>
    <t>OLD-069</t>
  </si>
  <si>
    <t>OLD-070</t>
  </si>
  <si>
    <t>OLD-071</t>
  </si>
  <si>
    <t>OLD-072</t>
  </si>
  <si>
    <t>OLD-073</t>
  </si>
  <si>
    <t>OLD-074</t>
  </si>
  <si>
    <t>OLD-075</t>
  </si>
  <si>
    <t>OLD-076</t>
  </si>
  <si>
    <t>OLD-077</t>
  </si>
  <si>
    <t>OLD-078</t>
  </si>
  <si>
    <t>OLD-079</t>
  </si>
  <si>
    <t>OLD-080</t>
  </si>
  <si>
    <t>OLD-081</t>
  </si>
  <si>
    <t>OLD-082</t>
  </si>
  <si>
    <t>OLD-083</t>
  </si>
  <si>
    <t>OLD-084</t>
  </si>
  <si>
    <t>OLD-085</t>
  </si>
  <si>
    <t>OLD-086</t>
  </si>
  <si>
    <t>OLD-087</t>
  </si>
  <si>
    <t>OLD-088</t>
  </si>
  <si>
    <t>OLD-089</t>
  </si>
  <si>
    <t>OLD-090</t>
  </si>
  <si>
    <t>OLD-091</t>
  </si>
  <si>
    <t>OLD-092</t>
  </si>
  <si>
    <t>OLD-093</t>
  </si>
  <si>
    <t>OLD-094</t>
  </si>
  <si>
    <t>OLD-095</t>
  </si>
  <si>
    <t>OLD-096</t>
  </si>
  <si>
    <t>OLD-097</t>
  </si>
  <si>
    <t>OLD-098</t>
  </si>
  <si>
    <t>OLD-099</t>
  </si>
  <si>
    <t>OLD-100</t>
  </si>
  <si>
    <t>OLD-101</t>
  </si>
  <si>
    <t>OLD-102</t>
  </si>
  <si>
    <t>OLD-103</t>
  </si>
  <si>
    <t>OLD-104</t>
  </si>
  <si>
    <t>OLD-105</t>
  </si>
  <si>
    <t>OLD-106</t>
  </si>
  <si>
    <t>OLD-107</t>
  </si>
  <si>
    <t>OLD-108</t>
  </si>
  <si>
    <t>OLD-109</t>
  </si>
  <si>
    <t>OLD-110</t>
  </si>
  <si>
    <t>OLD-111</t>
  </si>
  <si>
    <t>OLD-112</t>
  </si>
  <si>
    <t>OLD-113</t>
  </si>
  <si>
    <t>OLD-114</t>
  </si>
  <si>
    <t>OLD-115</t>
  </si>
  <si>
    <t>OLD-116</t>
  </si>
  <si>
    <t>OLD-117</t>
  </si>
  <si>
    <t>OLD-118</t>
  </si>
  <si>
    <t>OLD-119</t>
  </si>
  <si>
    <t>OLD-120</t>
  </si>
  <si>
    <t>OLD-121</t>
  </si>
  <si>
    <t>OLD-122</t>
  </si>
  <si>
    <t>OLD-123</t>
  </si>
  <si>
    <t>OLD-124</t>
  </si>
  <si>
    <t>OLD-125</t>
  </si>
  <si>
    <t>OLD-126</t>
  </si>
  <si>
    <t>OLD-127</t>
  </si>
  <si>
    <t>OLD-128</t>
  </si>
  <si>
    <t>OLD-129</t>
  </si>
  <si>
    <t>OLD-130</t>
  </si>
  <si>
    <t>OLD-131</t>
  </si>
  <si>
    <t>OLD-132</t>
  </si>
  <si>
    <t>OLD-133</t>
  </si>
  <si>
    <t>OLD-134</t>
  </si>
  <si>
    <t>OLD-135</t>
  </si>
  <si>
    <t>OLD-136</t>
  </si>
  <si>
    <t>OLD-137</t>
  </si>
  <si>
    <t>OLD-138</t>
  </si>
  <si>
    <t>OLD-139</t>
  </si>
  <si>
    <t>OLD-140</t>
  </si>
  <si>
    <t>OLD-141</t>
  </si>
  <si>
    <t>OLD-142</t>
  </si>
  <si>
    <t>OLD-143</t>
  </si>
  <si>
    <t>OLD-144</t>
  </si>
  <si>
    <t>OLD-145</t>
  </si>
  <si>
    <t>OLD-146</t>
  </si>
  <si>
    <t>OLD-147</t>
  </si>
  <si>
    <t>OLD-148</t>
  </si>
  <si>
    <t>OLD-149</t>
  </si>
  <si>
    <t>OLD-150</t>
  </si>
  <si>
    <t>OLD-151</t>
  </si>
  <si>
    <t>OLD-152</t>
  </si>
  <si>
    <t>OLD-153</t>
  </si>
  <si>
    <t>OLD-154</t>
  </si>
  <si>
    <t>OLD-155</t>
  </si>
  <si>
    <t>OLD-156</t>
  </si>
  <si>
    <t>OLD-157</t>
  </si>
  <si>
    <t>OLD-158</t>
  </si>
  <si>
    <t>OLD-159</t>
  </si>
  <si>
    <t>OLD-160</t>
  </si>
  <si>
    <t>OLD-161</t>
  </si>
  <si>
    <t>OLD-162</t>
  </si>
  <si>
    <t>OLD-163</t>
  </si>
  <si>
    <t>OLD-164</t>
  </si>
  <si>
    <t>OLD-165</t>
  </si>
  <si>
    <t>OLD-166</t>
  </si>
  <si>
    <t>OLD-167</t>
  </si>
  <si>
    <t>OLD-168</t>
  </si>
  <si>
    <t>OLD-169</t>
  </si>
  <si>
    <t>OLD-170</t>
  </si>
  <si>
    <t>OLD-171</t>
  </si>
  <si>
    <t>CUR-001</t>
  </si>
  <si>
    <t>CUR-002</t>
  </si>
  <si>
    <t>CUR-003</t>
  </si>
  <si>
    <t>CUR-004</t>
  </si>
  <si>
    <t>CUR-005</t>
  </si>
  <si>
    <t>CUR-006</t>
  </si>
  <si>
    <t>CUR-007</t>
  </si>
  <si>
    <t>CUR-008</t>
  </si>
  <si>
    <t>CUR-009</t>
  </si>
  <si>
    <t>CUR-010</t>
  </si>
  <si>
    <t>CUR-011</t>
  </si>
  <si>
    <t>CUR-012</t>
  </si>
  <si>
    <t>CUR-013</t>
  </si>
  <si>
    <t>CUR-014</t>
  </si>
  <si>
    <t>CUR-015</t>
  </si>
  <si>
    <t>CUR-016</t>
  </si>
  <si>
    <t>CUR-017</t>
  </si>
  <si>
    <t>CUR-018</t>
  </si>
  <si>
    <t>CUR-019</t>
  </si>
  <si>
    <t>CUR-020</t>
  </si>
  <si>
    <t>CUR-021</t>
  </si>
  <si>
    <t>CUR-022</t>
  </si>
  <si>
    <t>CUR-023</t>
  </si>
  <si>
    <t>CUR-024</t>
  </si>
  <si>
    <t>CUR-025</t>
  </si>
  <si>
    <t>CUR-026</t>
  </si>
  <si>
    <t>CUR-027</t>
  </si>
  <si>
    <t>CUR-028</t>
  </si>
  <si>
    <t>CUR-029</t>
  </si>
  <si>
    <t>CUR-030</t>
  </si>
  <si>
    <t>CUR-031</t>
  </si>
  <si>
    <t>CUR-032</t>
  </si>
  <si>
    <t>CUR-033</t>
  </si>
  <si>
    <t>CUR-034</t>
  </si>
  <si>
    <t>CUR-035</t>
  </si>
  <si>
    <t>CUR-036</t>
  </si>
  <si>
    <t>CUR-037</t>
  </si>
  <si>
    <t>CUR-038</t>
  </si>
  <si>
    <t>CUR-039</t>
  </si>
  <si>
    <t>CUR-040</t>
  </si>
  <si>
    <t>CUR-041</t>
  </si>
  <si>
    <t>CUR-042</t>
  </si>
  <si>
    <t>CUR-043</t>
  </si>
  <si>
    <t>CUR-044</t>
  </si>
  <si>
    <t>CUR-045</t>
  </si>
  <si>
    <t>CUR-046</t>
  </si>
  <si>
    <t>CUR-047</t>
  </si>
  <si>
    <t>CUR-048</t>
  </si>
  <si>
    <t>CUR-049</t>
  </si>
  <si>
    <t>CUR-050</t>
  </si>
  <si>
    <t>CUR-051</t>
  </si>
  <si>
    <t>CUR-052</t>
  </si>
  <si>
    <t>CUR-053</t>
  </si>
  <si>
    <t>CUR-054</t>
  </si>
  <si>
    <t>CUR-055</t>
  </si>
  <si>
    <t>CUR-056</t>
  </si>
  <si>
    <t>CUR-057</t>
  </si>
  <si>
    <t>CUR-058</t>
  </si>
  <si>
    <t>CUR-059</t>
  </si>
  <si>
    <t>CUR-060</t>
  </si>
  <si>
    <t>CUR-061</t>
  </si>
  <si>
    <t>CUR-062</t>
  </si>
  <si>
    <t>CUR-063</t>
  </si>
  <si>
    <t>CUR-064</t>
  </si>
  <si>
    <t>CUR-065</t>
  </si>
  <si>
    <t>CUR-066</t>
  </si>
  <si>
    <t>CUR-067</t>
  </si>
  <si>
    <t>CUR-068</t>
  </si>
  <si>
    <t>CUR-069</t>
  </si>
  <si>
    <t>CUR-070</t>
  </si>
  <si>
    <t>CUR-071</t>
  </si>
  <si>
    <t>CUR-072</t>
  </si>
  <si>
    <t>CUR-073</t>
  </si>
  <si>
    <t>CUR-074</t>
  </si>
  <si>
    <t>CUR-075</t>
  </si>
  <si>
    <t>CUR-076</t>
  </si>
  <si>
    <t>CUR-077</t>
  </si>
  <si>
    <t>CUR-078</t>
  </si>
  <si>
    <t>CUR-079</t>
  </si>
  <si>
    <t>CUR-080</t>
  </si>
  <si>
    <t>CUR-081</t>
  </si>
  <si>
    <t>CUR-082</t>
  </si>
  <si>
    <t>CUR-083</t>
  </si>
  <si>
    <t>CUR-084</t>
  </si>
  <si>
    <t>CUR-085</t>
  </si>
  <si>
    <t>CUR-086</t>
  </si>
  <si>
    <t>CUR-087</t>
  </si>
  <si>
    <t>CUR-088</t>
  </si>
  <si>
    <t>CUR-089</t>
  </si>
  <si>
    <t>CUR-090</t>
  </si>
  <si>
    <t>CUR-091</t>
  </si>
  <si>
    <t>CUR-092</t>
  </si>
  <si>
    <t>CUR-093</t>
  </si>
  <si>
    <t>CUR-094</t>
  </si>
  <si>
    <t>DET-001</t>
  </si>
  <si>
    <t>DET-002</t>
  </si>
  <si>
    <t>DET-003</t>
  </si>
  <si>
    <t>DET-004</t>
  </si>
  <si>
    <t>DET-005</t>
  </si>
  <si>
    <t>DET-006</t>
  </si>
  <si>
    <t>DET-007</t>
  </si>
  <si>
    <t>DET-008</t>
  </si>
  <si>
    <t>DET-009</t>
  </si>
  <si>
    <t>DET-010</t>
  </si>
  <si>
    <t>DET-011</t>
  </si>
  <si>
    <t>DET-012</t>
  </si>
  <si>
    <t>DET-013</t>
  </si>
  <si>
    <t>DET-014</t>
  </si>
  <si>
    <t>DET-015</t>
  </si>
  <si>
    <t>DET-016</t>
  </si>
  <si>
    <t>DET-017</t>
  </si>
  <si>
    <t>DET-018</t>
  </si>
  <si>
    <t>DET-019</t>
  </si>
  <si>
    <t>DET-020</t>
  </si>
  <si>
    <t>DET-021</t>
  </si>
  <si>
    <t>DET-022</t>
  </si>
  <si>
    <t>DET-023</t>
  </si>
  <si>
    <t>DET-024</t>
  </si>
  <si>
    <t>DET-025</t>
  </si>
  <si>
    <t>DET-026</t>
  </si>
  <si>
    <t>DET-027</t>
  </si>
  <si>
    <t>DET-028</t>
  </si>
  <si>
    <t>DET-029</t>
  </si>
  <si>
    <t>DET-030</t>
  </si>
  <si>
    <t>DET-031</t>
  </si>
  <si>
    <t>DET-032</t>
  </si>
  <si>
    <t>DET-033</t>
  </si>
  <si>
    <t>DET-034</t>
  </si>
  <si>
    <t>DET-035</t>
  </si>
  <si>
    <t>DET-036</t>
  </si>
  <si>
    <t>DET-037</t>
  </si>
  <si>
    <t>DET-038</t>
  </si>
  <si>
    <t>DET-039</t>
  </si>
  <si>
    <t>DET-040</t>
  </si>
  <si>
    <t>DET-041</t>
  </si>
  <si>
    <t>DET-042</t>
  </si>
  <si>
    <t>DET-043</t>
  </si>
  <si>
    <t>DET-044</t>
  </si>
  <si>
    <t>DET-045</t>
  </si>
  <si>
    <t>DET-046</t>
  </si>
  <si>
    <t>DET-047</t>
  </si>
  <si>
    <t>DET-048</t>
  </si>
  <si>
    <t>DET-049</t>
  </si>
  <si>
    <t>DET-050</t>
  </si>
  <si>
    <t>Current Smart Contract Testset Dataset</t>
  </si>
  <si>
    <t>TES-001</t>
  </si>
  <si>
    <t>TES-002</t>
  </si>
  <si>
    <t>TES-003</t>
  </si>
  <si>
    <t>TES-004</t>
  </si>
  <si>
    <t>TES-005</t>
  </si>
  <si>
    <t>TES-006</t>
  </si>
  <si>
    <t>TES-007</t>
  </si>
  <si>
    <t>TES-008</t>
  </si>
  <si>
    <t>TES-009</t>
  </si>
  <si>
    <t>TES-010</t>
  </si>
  <si>
    <t>TES-011</t>
  </si>
  <si>
    <t>TES-012</t>
  </si>
  <si>
    <t>TES-013</t>
  </si>
  <si>
    <t>TES-014</t>
  </si>
  <si>
    <t>TES-015</t>
  </si>
  <si>
    <t>TES-016</t>
  </si>
  <si>
    <t>TES-017</t>
  </si>
  <si>
    <t>TES-018</t>
  </si>
  <si>
    <t>TES-019</t>
  </si>
  <si>
    <t>TES-020</t>
  </si>
  <si>
    <t>TES-021</t>
  </si>
  <si>
    <t>TES-022</t>
  </si>
  <si>
    <t>TES-023</t>
  </si>
  <si>
    <t>TES-024</t>
  </si>
  <si>
    <t>TES-025</t>
  </si>
  <si>
    <t>TES-026</t>
  </si>
  <si>
    <t>TES-027</t>
  </si>
  <si>
    <t>TES-028</t>
  </si>
  <si>
    <t>TES-029</t>
  </si>
  <si>
    <t>TES-030</t>
  </si>
  <si>
    <t>TES-031</t>
  </si>
  <si>
    <t>TES-032</t>
  </si>
  <si>
    <t>TES-033</t>
  </si>
  <si>
    <t>TES-034</t>
  </si>
  <si>
    <t>TES-035</t>
  </si>
  <si>
    <t>TES-036</t>
  </si>
  <si>
    <t>TES-037</t>
  </si>
  <si>
    <t>TES-038</t>
  </si>
  <si>
    <t>TES-039</t>
  </si>
  <si>
    <t>TES-040</t>
  </si>
  <si>
    <t>TES-041</t>
  </si>
  <si>
    <t>TES-042</t>
  </si>
  <si>
    <t>TES-043</t>
  </si>
  <si>
    <t>TES-044</t>
  </si>
  <si>
    <t>TES-045</t>
  </si>
  <si>
    <t>TES-046</t>
  </si>
  <si>
    <t>TES-047</t>
  </si>
  <si>
    <t>TES-048</t>
  </si>
  <si>
    <t>TES-049</t>
  </si>
  <si>
    <t>TES-050</t>
  </si>
  <si>
    <t>TES-051</t>
  </si>
  <si>
    <t>TES-052</t>
  </si>
  <si>
    <t>TES-053</t>
  </si>
  <si>
    <t>TES-054</t>
  </si>
  <si>
    <t>TES-055</t>
  </si>
  <si>
    <t>TES-056</t>
  </si>
  <si>
    <t>TES-057</t>
  </si>
  <si>
    <t>TES-058</t>
  </si>
  <si>
    <t>TES-059</t>
  </si>
  <si>
    <t>TES-060</t>
  </si>
  <si>
    <t>TES-061</t>
  </si>
  <si>
    <t>TES-062</t>
  </si>
  <si>
    <t>TES-063</t>
  </si>
  <si>
    <t>TES-064</t>
  </si>
  <si>
    <t>TES-065</t>
  </si>
  <si>
    <t>TES-066</t>
  </si>
  <si>
    <t>TES-067</t>
  </si>
  <si>
    <t>TES-068</t>
  </si>
  <si>
    <t>TES-069</t>
  </si>
  <si>
    <t>TES-070</t>
  </si>
  <si>
    <t>TES-071</t>
  </si>
  <si>
    <t>TES-072</t>
  </si>
  <si>
    <t>TES-073</t>
  </si>
  <si>
    <t>TES-074</t>
  </si>
  <si>
    <t>TES-075</t>
  </si>
  <si>
    <t>TES-076</t>
  </si>
  <si>
    <t>TES-077</t>
  </si>
  <si>
    <t>TES-078</t>
  </si>
  <si>
    <t>TES-079</t>
  </si>
  <si>
    <t>TES-080</t>
  </si>
  <si>
    <t>TES-081</t>
  </si>
  <si>
    <t>TES-082</t>
  </si>
  <si>
    <t>TES-083</t>
  </si>
  <si>
    <t>TES-084</t>
  </si>
  <si>
    <t>TES-085</t>
  </si>
  <si>
    <t>TES-086</t>
  </si>
  <si>
    <t>TES-087</t>
  </si>
  <si>
    <t>TES-088</t>
  </si>
  <si>
    <t>TES-089</t>
  </si>
  <si>
    <t>TES-090</t>
  </si>
  <si>
    <t>TES-091</t>
  </si>
  <si>
    <t>TES-092</t>
  </si>
  <si>
    <t>TES-093</t>
  </si>
  <si>
    <t>TES-094</t>
  </si>
  <si>
    <t>CUR-095</t>
  </si>
  <si>
    <t>CUR-096</t>
  </si>
  <si>
    <t>CUR-097</t>
  </si>
  <si>
    <t>CUR-098</t>
  </si>
  <si>
    <t>CUR-099</t>
  </si>
  <si>
    <t>CUR-100</t>
  </si>
  <si>
    <t>CUR-101</t>
  </si>
  <si>
    <t>CUR-102</t>
  </si>
  <si>
    <t>CUR-103</t>
  </si>
  <si>
    <t>CUR-104</t>
  </si>
  <si>
    <t>CUR-105</t>
  </si>
  <si>
    <t>CUR-106</t>
  </si>
  <si>
    <t>CUR-107</t>
  </si>
  <si>
    <t>CUR-108</t>
  </si>
  <si>
    <t>CUR-109</t>
  </si>
  <si>
    <t>CUR-110</t>
  </si>
  <si>
    <t>CUR-111</t>
  </si>
  <si>
    <t>CUR-112</t>
  </si>
  <si>
    <t>CUR-113</t>
  </si>
  <si>
    <t>CUR-114</t>
  </si>
  <si>
    <t>CUR-115</t>
  </si>
  <si>
    <t>CUR-116</t>
  </si>
  <si>
    <t>CUR-117</t>
  </si>
  <si>
    <t>CUR-118</t>
  </si>
  <si>
    <t>CUR-119</t>
  </si>
  <si>
    <t>CUR-120</t>
  </si>
  <si>
    <t>CUR-121</t>
  </si>
  <si>
    <t>CUR-122</t>
  </si>
  <si>
    <t>CUR-123</t>
  </si>
  <si>
    <t>Holders Count</t>
  </si>
  <si>
    <t>WETH Amount</t>
  </si>
  <si>
    <t>Creation Block</t>
  </si>
  <si>
    <t>Creation Time</t>
  </si>
  <si>
    <t>Creation Transaction</t>
  </si>
  <si>
    <t>Creator</t>
  </si>
  <si>
    <t>Supply</t>
  </si>
  <si>
    <t>Scan Time (Epoch)</t>
  </si>
  <si>
    <t>Training Dataset</t>
  </si>
  <si>
    <t>With â˜•ï¸</t>
  </si>
  <si>
    <t>McLaren Metaverse</t>
  </si>
  <si>
    <t>FlokiNinja</t>
  </si>
  <si>
    <t>Dawn Inu</t>
  </si>
  <si>
    <t>Green Inu</t>
  </si>
  <si>
    <t>Reboot</t>
  </si>
  <si>
    <t>ThunderProtocol</t>
  </si>
  <si>
    <t>Bored Dogs Token</t>
  </si>
  <si>
    <t>Robo Inu</t>
  </si>
  <si>
    <t>OPES Finance</t>
  </si>
  <si>
    <t>Joker Inu</t>
  </si>
  <si>
    <t>God Of Pump</t>
  </si>
  <si>
    <t>Unstable Dollar Coin</t>
  </si>
  <si>
    <t>Weed Coin</t>
  </si>
  <si>
    <t>Unstable Kwon</t>
  </si>
  <si>
    <t>Muppy Inu</t>
  </si>
  <si>
    <t>Veni Vidi Vici</t>
  </si>
  <si>
    <t>ETHBULL</t>
  </si>
  <si>
    <t>SHIBLUNA</t>
  </si>
  <si>
    <t>MetaKitties</t>
  </si>
  <si>
    <t>IgnoshaERC</t>
  </si>
  <si>
    <t>New Community Luna</t>
  </si>
  <si>
    <t>Dripto</t>
  </si>
  <si>
    <t>Bonds Investment Token</t>
  </si>
  <si>
    <t>Step Doge</t>
  </si>
  <si>
    <t>The Fund Settlement</t>
  </si>
  <si>
    <t>LIB INU</t>
  </si>
  <si>
    <t>Hivemind  Inu</t>
  </si>
  <si>
    <t>ShinLuna Inu</t>
  </si>
  <si>
    <t>MoonLUNA Inu</t>
  </si>
  <si>
    <t>LunaBurn</t>
  </si>
  <si>
    <t>Lunaris Maximus</t>
  </si>
  <si>
    <t>Meta Pepe Inu</t>
  </si>
  <si>
    <t>LunaTamaInu</t>
  </si>
  <si>
    <t>KONG</t>
  </si>
  <si>
    <t>MultiPrint</t>
  </si>
  <si>
    <t>LUNAPrinter</t>
  </si>
  <si>
    <t>MANDAMUS</t>
  </si>
  <si>
    <t>BearX</t>
  </si>
  <si>
    <t>Okurimono</t>
  </si>
  <si>
    <t>Iconic Platonic</t>
  </si>
  <si>
    <t>LUNA MOON</t>
  </si>
  <si>
    <t xml:space="preserve">MamaKong      </t>
  </si>
  <si>
    <t>Luna Airdrop</t>
  </si>
  <si>
    <t>Pythagoras Token</t>
  </si>
  <si>
    <t>LunaBank</t>
  </si>
  <si>
    <t>The Dip</t>
  </si>
  <si>
    <t>Hellsing Inu</t>
  </si>
  <si>
    <t>Luna Inu</t>
  </si>
  <si>
    <t xml:space="preserve">Rotts       </t>
  </si>
  <si>
    <t>Koakuma</t>
  </si>
  <si>
    <t>V3 Luna Token</t>
  </si>
  <si>
    <t>SHINJIRO</t>
  </si>
  <si>
    <t>Akamaru</t>
  </si>
  <si>
    <t>Wake Me Up</t>
  </si>
  <si>
    <t>EclipseInu</t>
  </si>
  <si>
    <t>Kwon Inu</t>
  </si>
  <si>
    <t>The BOX Project</t>
  </si>
  <si>
    <t>SunaInu</t>
  </si>
  <si>
    <t>Fuck Luna</t>
  </si>
  <si>
    <t>Coconut</t>
  </si>
  <si>
    <t>Fossa Inu</t>
  </si>
  <si>
    <t>BoBoBread</t>
  </si>
  <si>
    <t>CULT OF LUNA</t>
  </si>
  <si>
    <t>LunarAscent</t>
  </si>
  <si>
    <t>Luna Ape</t>
  </si>
  <si>
    <t>Dangerous Times</t>
  </si>
  <si>
    <t>LunaMania</t>
  </si>
  <si>
    <t>TERRAMOONA</t>
  </si>
  <si>
    <t>TERRANOBI</t>
  </si>
  <si>
    <t>RMDEngine</t>
  </si>
  <si>
    <t>LunaKiller</t>
  </si>
  <si>
    <t>KAITSUBURIDAO</t>
  </si>
  <si>
    <t>Luna Tunes Inu</t>
  </si>
  <si>
    <t>VentiSwap Token</t>
  </si>
  <si>
    <t>SaitamaDAO</t>
  </si>
  <si>
    <t>Luna Predator</t>
  </si>
  <si>
    <t>Ryft</t>
  </si>
  <si>
    <t>BABYLUNA</t>
  </si>
  <si>
    <t>ElonKwon</t>
  </si>
  <si>
    <t>Luna Tuna</t>
  </si>
  <si>
    <t>Kakashi Portal</t>
  </si>
  <si>
    <t>LUNA FUCKING GO</t>
  </si>
  <si>
    <t>Lune Bear</t>
  </si>
  <si>
    <t>Blood Moon Inu</t>
  </si>
  <si>
    <t>Revolt 2 Earn</t>
  </si>
  <si>
    <t>Dana White Inu</t>
  </si>
  <si>
    <t>Crab Coin</t>
  </si>
  <si>
    <t>LUNATICS MANKIND</t>
  </si>
  <si>
    <t>LUKA INU</t>
  </si>
  <si>
    <t xml:space="preserve">LibeElon       </t>
  </si>
  <si>
    <t>Shiba Predator</t>
  </si>
  <si>
    <t>Shiba Predator Reflections</t>
  </si>
  <si>
    <t>Blood Moon</t>
  </si>
  <si>
    <t>Uplift</t>
  </si>
  <si>
    <t>APE Reflections</t>
  </si>
  <si>
    <t>ApeCoin</t>
  </si>
  <si>
    <t>Soulbound Token</t>
  </si>
  <si>
    <t>LunaMars</t>
  </si>
  <si>
    <t>Spread DAO</t>
  </si>
  <si>
    <t>Compound USD Coin</t>
  </si>
  <si>
    <t>Compound Dai</t>
  </si>
  <si>
    <t>Wrapped BTC</t>
  </si>
  <si>
    <t>Synth sETH</t>
  </si>
  <si>
    <t>Eterbase Coin</t>
  </si>
  <si>
    <t>EURBASE Stablecoin</t>
  </si>
  <si>
    <t>AdEx</t>
  </si>
  <si>
    <t>Synthetix Network Token</t>
  </si>
  <si>
    <t>Shuffle.Monster V3</t>
  </si>
  <si>
    <t>SingularDTV</t>
  </si>
  <si>
    <t>Numeraire</t>
  </si>
  <si>
    <t>ChainLink Token</t>
  </si>
  <si>
    <t>Donut</t>
  </si>
  <si>
    <t>Celsius</t>
  </si>
  <si>
    <t>Aragon Network Token</t>
  </si>
  <si>
    <t>Bloc</t>
  </si>
  <si>
    <t>Uptrennd</t>
  </si>
  <si>
    <t>Ampleforth</t>
  </si>
  <si>
    <t>Synth sUSD</t>
  </si>
  <si>
    <t>Digital Rand</t>
  </si>
  <si>
    <t>Ross Campbell Legal Engineering</t>
  </si>
  <si>
    <t>Aragon Network Juror</t>
  </si>
  <si>
    <t>Rocket Pool</t>
  </si>
  <si>
    <t>Amon</t>
  </si>
  <si>
    <t>Streamr (old)</t>
  </si>
  <si>
    <t>Parachute</t>
  </si>
  <si>
    <t>Gastoken.io</t>
  </si>
  <si>
    <t>EthLend Token</t>
  </si>
  <si>
    <t>XIO Network</t>
  </si>
  <si>
    <t>ManuCoin</t>
  </si>
  <si>
    <t>0x Protocol Token</t>
  </si>
  <si>
    <t>DoYourTip</t>
  </si>
  <si>
    <t>Pareto Network Token</t>
  </si>
  <si>
    <t>Aave Interest bearing SUSD</t>
  </si>
  <si>
    <t>Mainframe Token</t>
  </si>
  <si>
    <t>0xBitcoin Token</t>
  </si>
  <si>
    <t>Sora Token</t>
  </si>
  <si>
    <t>Orchid</t>
  </si>
  <si>
    <t>Cereneum</t>
  </si>
  <si>
    <t>TenX Token</t>
  </si>
  <si>
    <t>Pinakion</t>
  </si>
  <si>
    <t>AfroDex</t>
  </si>
  <si>
    <t>Insula</t>
  </si>
  <si>
    <t>UniBright</t>
  </si>
  <si>
    <t>Decentraland MANA</t>
  </si>
  <si>
    <t>Ethereum Money</t>
  </si>
  <si>
    <t>DXdao</t>
  </si>
  <si>
    <t>Kyber Network Crystal</t>
  </si>
  <si>
    <t>pTokens BTC</t>
  </si>
  <si>
    <t>Free Coin</t>
  </si>
  <si>
    <t>Salt</t>
  </si>
  <si>
    <t>Jarvis Reward Token</t>
  </si>
  <si>
    <t>TRONCLASSIC</t>
  </si>
  <si>
    <t>Flexacoin</t>
  </si>
  <si>
    <t>Vault Guardian Token</t>
  </si>
  <si>
    <t>Reputation</t>
  </si>
  <si>
    <t>iEx.ec Network Token</t>
  </si>
  <si>
    <t>ShipChain SHIP</t>
  </si>
  <si>
    <t>Polesino</t>
  </si>
  <si>
    <t>TrueUSD</t>
  </si>
  <si>
    <t>Ripio Credit Network Token</t>
  </si>
  <si>
    <t>metalblock</t>
  </si>
  <si>
    <t>Cute Coin</t>
  </si>
  <si>
    <t>Raiden Token</t>
  </si>
  <si>
    <t>Eidoo Token</t>
  </si>
  <si>
    <t>Trustlines Network Token</t>
  </si>
  <si>
    <t>Status Network Token</t>
  </si>
  <si>
    <t>Enjin Coin</t>
  </si>
  <si>
    <t>Hue</t>
  </si>
  <si>
    <t>Request Token</t>
  </si>
  <si>
    <t>Matic Token</t>
  </si>
  <si>
    <t>Nexo</t>
  </si>
  <si>
    <t>Monaco</t>
  </si>
  <si>
    <t>AfroDex Labs Token</t>
  </si>
  <si>
    <t>XY Oracle</t>
  </si>
  <si>
    <t>Small Love Potion</t>
  </si>
  <si>
    <t>UMA Voting Token v1</t>
  </si>
  <si>
    <t>Switch</t>
  </si>
  <si>
    <t>StorjToken</t>
  </si>
  <si>
    <t>Onyx USD</t>
  </si>
  <si>
    <t>Digix Gold Token</t>
  </si>
  <si>
    <t>Alpha Fund</t>
  </si>
  <si>
    <t>HEX Money</t>
  </si>
  <si>
    <t>ARUKU COIN</t>
  </si>
  <si>
    <t>Ethbet</t>
  </si>
  <si>
    <t>OriginToken</t>
  </si>
  <si>
    <t>Meso</t>
  </si>
  <si>
    <t>Livepeer Token</t>
  </si>
  <si>
    <t>AlisToken</t>
  </si>
  <si>
    <t>Knekted</t>
  </si>
  <si>
    <t>6ix9ine Chain</t>
  </si>
  <si>
    <t>Rigo Token</t>
  </si>
  <si>
    <t>EANTO Token</t>
  </si>
  <si>
    <t>BIZCOIN</t>
  </si>
  <si>
    <t>DFOHub</t>
  </si>
  <si>
    <t>Statera</t>
  </si>
  <si>
    <t>TopCoin</t>
  </si>
  <si>
    <t>Cotrace</t>
  </si>
  <si>
    <t>Fuse Token</t>
  </si>
  <si>
    <t>Pluton</t>
  </si>
  <si>
    <t>BandToken</t>
  </si>
  <si>
    <t>Robonomics</t>
  </si>
  <si>
    <t>Trace Token</t>
  </si>
  <si>
    <t>Marblecoin</t>
  </si>
  <si>
    <t>Kin</t>
  </si>
  <si>
    <t>GHOST by McAfee</t>
  </si>
  <si>
    <t>AlexMasmej</t>
  </si>
  <si>
    <t>SANtiment network token</t>
  </si>
  <si>
    <t>Tolar Token</t>
  </si>
  <si>
    <t>FireAnts</t>
  </si>
  <si>
    <t>Onyx S&amp;P 500</t>
  </si>
  <si>
    <t>Onyx S&amp;P 500 Short</t>
  </si>
  <si>
    <t>Dank Token</t>
  </si>
  <si>
    <t>Pool Dai</t>
  </si>
  <si>
    <t>STASIS EURS Token</t>
  </si>
  <si>
    <t>TBC Shopping Token</t>
  </si>
  <si>
    <t>EnergonX Hydrogen Hâ‚‚</t>
  </si>
  <si>
    <t>Wrapped CryptoKitties</t>
  </si>
  <si>
    <t>TrustUSD</t>
  </si>
  <si>
    <t>BLANK</t>
  </si>
  <si>
    <t>BitcoinSoV</t>
  </si>
  <si>
    <t>Saturn DAO token (ERC20)</t>
  </si>
  <si>
    <t>Montenegro Gaming</t>
  </si>
  <si>
    <t>Unipot</t>
  </si>
  <si>
    <t>Adam Kerpelman</t>
  </si>
  <si>
    <t>VectorspaceAI</t>
  </si>
  <si>
    <t>EtheremonToken</t>
  </si>
  <si>
    <t>BiLira</t>
  </si>
  <si>
    <t>HoloToken</t>
  </si>
  <si>
    <t>LoopringCoin V2</t>
  </si>
  <si>
    <t>LoomToken</t>
  </si>
  <si>
    <t>Gnosis Token</t>
  </si>
  <si>
    <t>FunFair</t>
  </si>
  <si>
    <t>Reserve Rights</t>
  </si>
  <si>
    <t>Reserve</t>
  </si>
  <si>
    <t>KEEP Token</t>
  </si>
  <si>
    <t>Civic</t>
  </si>
  <si>
    <t>Morpheus Infrastructure Token</t>
  </si>
  <si>
    <t>Metronome</t>
  </si>
  <si>
    <t>Chronobank TIME</t>
  </si>
  <si>
    <t>OceanToken</t>
  </si>
  <si>
    <t>EWO Token</t>
  </si>
  <si>
    <t>DAOstack</t>
  </si>
  <si>
    <t>BRAPPER</t>
  </si>
  <si>
    <t>DUMP WARS</t>
  </si>
  <si>
    <t>BaoBoShiCoin</t>
  </si>
  <si>
    <t>ANALYSX</t>
  </si>
  <si>
    <t>Proton</t>
  </si>
  <si>
    <t>Metal</t>
  </si>
  <si>
    <t>TwoKeyEconomy</t>
  </si>
  <si>
    <t>COVID19</t>
  </si>
  <si>
    <t>Supercompute</t>
  </si>
  <si>
    <t>Sylo</t>
  </si>
  <si>
    <t>X5Token</t>
  </si>
  <si>
    <t>Paxos Gold</t>
  </si>
  <si>
    <t>ShitCoin</t>
  </si>
  <si>
    <t>AstroTokens</t>
  </si>
  <si>
    <t>Validity</t>
  </si>
  <si>
    <t>Mega Token</t>
  </si>
  <si>
    <t>Old Dataset</t>
  </si>
  <si>
    <t>Training Dataset (Old, Detailed, Current)</t>
  </si>
  <si>
    <t>Test Dataset</t>
  </si>
  <si>
    <t>Smart Contracts</t>
  </si>
  <si>
    <t>Percentage</t>
  </si>
  <si>
    <t>Description</t>
  </si>
  <si>
    <t>Old</t>
  </si>
  <si>
    <t>Dataset</t>
  </si>
  <si>
    <t>Current</t>
  </si>
  <si>
    <t>Training (Old, Detailed &amp; Current)</t>
  </si>
  <si>
    <t>All Current (Detailed, Current &amp; Test)</t>
  </si>
  <si>
    <t>Complete (All)</t>
  </si>
  <si>
    <t>Combined Datasets</t>
  </si>
  <si>
    <t>Rug Pull after Lock expires</t>
  </si>
  <si>
    <t>Rug Pull while Lock expires</t>
  </si>
  <si>
    <t>MemeLuna</t>
  </si>
  <si>
    <t>Terra DAO</t>
  </si>
  <si>
    <t>Luna Shiba</t>
  </si>
  <si>
    <t>WarsawPact</t>
  </si>
  <si>
    <t>El Salvador</t>
  </si>
  <si>
    <t>Football Foundation Inu</t>
  </si>
  <si>
    <t>MAKE IT BACK</t>
  </si>
  <si>
    <t>MultiChainCapital</t>
  </si>
  <si>
    <t>Transaction Security Authentication</t>
  </si>
  <si>
    <t>GET IT BACK</t>
  </si>
  <si>
    <t>Men in Block</t>
  </si>
  <si>
    <t>Holo Inu</t>
  </si>
  <si>
    <t>Misha</t>
  </si>
  <si>
    <t>SpaceTwitt</t>
  </si>
  <si>
    <t>Blood Luna</t>
  </si>
  <si>
    <t>Luna Eclipse</t>
  </si>
  <si>
    <t>Luna Cult</t>
  </si>
  <si>
    <t>Teh Golden One</t>
  </si>
  <si>
    <t>Take It Back</t>
  </si>
  <si>
    <t>Luna Cheese</t>
  </si>
  <si>
    <t>Hoppity</t>
  </si>
  <si>
    <t>BurntasticDAO</t>
  </si>
  <si>
    <t>Diamond Inu</t>
  </si>
  <si>
    <t>🔥</t>
  </si>
  <si>
    <t>Make It Back INU</t>
  </si>
  <si>
    <t>LUNARCH MISSION</t>
  </si>
  <si>
    <t>LUNA SECRET SOCIETY</t>
  </si>
  <si>
    <t>LibeElon</t>
  </si>
  <si>
    <t>CALYPSO</t>
  </si>
  <si>
    <t>CornyValley</t>
  </si>
  <si>
    <t>SpyXFamily</t>
  </si>
  <si>
    <t>Luna Hunter</t>
  </si>
  <si>
    <t>Luna Classic</t>
  </si>
  <si>
    <t>Ustinu</t>
  </si>
  <si>
    <t>Survive</t>
  </si>
  <si>
    <t>STARK</t>
  </si>
  <si>
    <t>UNKNOWN</t>
  </si>
  <si>
    <t>Predator-Inu</t>
  </si>
  <si>
    <t>Goddess Of Pump</t>
  </si>
  <si>
    <t>Tribute</t>
  </si>
  <si>
    <t>Artemis Inu</t>
  </si>
  <si>
    <t>Survival</t>
  </si>
  <si>
    <t>Pepe World Inu</t>
  </si>
  <si>
    <t>TerraBank</t>
  </si>
  <si>
    <t>Burn And Earn</t>
  </si>
  <si>
    <t>LUNASNIPER</t>
  </si>
  <si>
    <t>MetaLUNA</t>
  </si>
  <si>
    <t>ShibLuna Inu</t>
  </si>
  <si>
    <t>Green Candle Shiba</t>
  </si>
  <si>
    <t>The Scientists</t>
  </si>
  <si>
    <t>JCStyle</t>
  </si>
  <si>
    <t>Ten Crowns</t>
  </si>
  <si>
    <t>The Hive Mind</t>
  </si>
  <si>
    <t>SHIBALUNA</t>
  </si>
  <si>
    <t>Gido Inu</t>
  </si>
  <si>
    <t>COMMUNITY DOGE</t>
  </si>
  <si>
    <t>Blue Collar Crypto</t>
  </si>
  <si>
    <t>Levixo</t>
  </si>
  <si>
    <t>UnSafeToken</t>
  </si>
  <si>
    <t>COMMUNITY SHIBA</t>
  </si>
  <si>
    <t>Luna Inu Predator</t>
  </si>
  <si>
    <t>A Greedy Persons Dream</t>
  </si>
  <si>
    <t>MTerra Inu</t>
  </si>
  <si>
    <t>ZinogreInu</t>
  </si>
  <si>
    <t>ido</t>
  </si>
  <si>
    <t>Doka Inu</t>
  </si>
  <si>
    <t>New Community UST</t>
  </si>
  <si>
    <t>The 10 Bulls Staking</t>
  </si>
  <si>
    <t>Hola Inu</t>
  </si>
  <si>
    <t>CommunityONE</t>
  </si>
  <si>
    <t>Phishing</t>
  </si>
  <si>
    <t>Holder Count</t>
  </si>
  <si>
    <t>WETH Liquidity</t>
  </si>
  <si>
    <t>Owner</t>
  </si>
  <si>
    <t>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</si>
</sst>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Linux Biolinum"/>
      <family val="2"/>
    </font>
    <font>
      <sz val="28"/>
      <color theme="1"/>
      <name val="Linux Biolinum"/>
      <family val="2"/>
    </font>
    <font>
      <u/>
      <sz val="12"/>
      <color theme="10"/>
      <name val="Linux Biolinum"/>
      <family val="2"/>
    </font>
    <font>
      <sz val="12"/>
      <color rgb="FF000000"/>
      <name val="Linux Biolinum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Linux Biolinum"/>
      <family val="2"/>
    </font>
    <font>
      <b/>
      <sz val="12"/>
      <color theme="0"/>
      <name val="Linux Biolinum"/>
      <family val="2"/>
    </font>
    <font>
      <b/>
      <sz val="12"/>
      <color theme="1"/>
      <name val="Linux Biolinum"/>
      <family val="2"/>
    </font>
    <font>
      <b/>
      <u/>
      <sz val="16"/>
      <color rgb="FF000000"/>
      <name val="Linux Biolinum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1" fillId="0" borderId="0" xfId="0" applyNumberFormat="1" applyFont="1"/>
    <xf numFmtId="0" fontId="3" fillId="0" borderId="0" xfId="1" applyFill="1"/>
    <xf numFmtId="0" fontId="2" fillId="0" borderId="0" xfId="0" applyFont="1" applyAlignment="1">
      <alignment horizontal="left"/>
    </xf>
    <xf numFmtId="0" fontId="1" fillId="0" borderId="0" xfId="0" applyFont="1" applyFill="1"/>
    <xf numFmtId="0" fontId="3" fillId="0" borderId="0" xfId="1" applyFill="1" applyAlignment="1">
      <alignment horizontal="left"/>
    </xf>
    <xf numFmtId="2" fontId="1" fillId="0" borderId="0" xfId="0" applyNumberFormat="1" applyFont="1"/>
    <xf numFmtId="9" fontId="1" fillId="0" borderId="0" xfId="2" applyFont="1"/>
    <xf numFmtId="0" fontId="4" fillId="0" borderId="0" xfId="0" applyFont="1"/>
    <xf numFmtId="22" fontId="1" fillId="0" borderId="0" xfId="0" applyNumberFormat="1" applyFont="1"/>
    <xf numFmtId="9" fontId="4" fillId="0" borderId="0" xfId="0" applyNumberFormat="1" applyFont="1"/>
    <xf numFmtId="0" fontId="2" fillId="0" borderId="0" xfId="0" applyFont="1" applyAlignment="1">
      <alignment horizontal="left"/>
    </xf>
    <xf numFmtId="11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9" fillId="0" borderId="0" xfId="0" applyFont="1"/>
    <xf numFmtId="0" fontId="8" fillId="3" borderId="2" xfId="0" applyFont="1" applyFill="1" applyBorder="1"/>
    <xf numFmtId="0" fontId="1" fillId="2" borderId="3" xfId="0" applyFont="1" applyFill="1" applyBorder="1"/>
    <xf numFmtId="0" fontId="1" fillId="0" borderId="3" xfId="0" applyFont="1" applyBorder="1"/>
    <xf numFmtId="9" fontId="1" fillId="2" borderId="3" xfId="2" applyNumberFormat="1" applyFont="1" applyFill="1" applyBorder="1"/>
    <xf numFmtId="9" fontId="1" fillId="0" borderId="3" xfId="2" applyNumberFormat="1" applyFont="1" applyBorder="1"/>
    <xf numFmtId="0" fontId="8" fillId="3" borderId="4" xfId="0" applyFont="1" applyFill="1" applyBorder="1"/>
    <xf numFmtId="0" fontId="1" fillId="2" borderId="5" xfId="0" applyFont="1" applyFill="1" applyBorder="1"/>
    <xf numFmtId="9" fontId="1" fillId="2" borderId="5" xfId="2" applyNumberFormat="1" applyFont="1" applyFill="1" applyBorder="1"/>
    <xf numFmtId="0" fontId="8" fillId="3" borderId="6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1" fillId="0" borderId="8" xfId="0" applyFont="1" applyBorder="1"/>
    <xf numFmtId="9" fontId="1" fillId="0" borderId="9" xfId="0" applyNumberFormat="1" applyFont="1" applyBorder="1"/>
    <xf numFmtId="9" fontId="1" fillId="0" borderId="11" xfId="0" applyNumberFormat="1" applyFont="1" applyBorder="1"/>
    <xf numFmtId="0" fontId="1" fillId="0" borderId="13" xfId="0" applyFont="1" applyBorder="1"/>
    <xf numFmtId="9" fontId="1" fillId="0" borderId="14" xfId="0" applyNumberFormat="1" applyFont="1" applyBorder="1"/>
    <xf numFmtId="0" fontId="1" fillId="0" borderId="8" xfId="0" applyFont="1" applyFill="1" applyBorder="1"/>
    <xf numFmtId="0" fontId="1" fillId="0" borderId="13" xfId="0" applyFont="1" applyFill="1" applyBorder="1"/>
    <xf numFmtId="0" fontId="9" fillId="0" borderId="10" xfId="0" applyFont="1" applyBorder="1" applyAlignment="1">
      <alignment horizontal="center" vertical="center"/>
    </xf>
    <xf numFmtId="9" fontId="1" fillId="0" borderId="9" xfId="2" applyNumberFormat="1" applyFont="1" applyFill="1" applyBorder="1"/>
    <xf numFmtId="9" fontId="1" fillId="0" borderId="11" xfId="2" applyNumberFormat="1" applyFont="1" applyFill="1" applyBorder="1"/>
    <xf numFmtId="9" fontId="1" fillId="0" borderId="14" xfId="2" applyNumberFormat="1" applyFont="1" applyFill="1" applyBorder="1"/>
    <xf numFmtId="9" fontId="1" fillId="0" borderId="0" xfId="0" applyNumberFormat="1" applyFont="1" applyBorder="1"/>
    <xf numFmtId="14" fontId="1" fillId="0" borderId="0" xfId="0" applyNumberFormat="1" applyFont="1" applyFill="1" applyBorder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14" fontId="4" fillId="0" borderId="1" xfId="0" applyNumberFormat="1" applyFont="1" applyFill="1" applyBorder="1"/>
    <xf numFmtId="0" fontId="1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</cellXfs>
  <cellStyles count="3">
    <cellStyle name="Link" xfId="1" builtinId="8" customBuiltin="1"/>
    <cellStyle name="Prozent" xfId="2" builtinId="5"/>
    <cellStyle name="Standard" xfId="0" builtinId="0"/>
  </cellStyles>
  <dxfs count="108"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13" formatCode="0%"/>
      <border diagonalUp="0" diagonalDown="0">
        <left/>
        <right style="medium">
          <color theme="4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nux Biolinum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9D1D9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nux Biolinum"/>
        <family val="2"/>
        <scheme val="none"/>
      </font>
      <numFmt numFmtId="19" formatCode="dd/mm/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nux Biolinum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CC92BB-5A03-1648-AF47-CE5E4667D396}" name="Tabelle445" displayName="Tabelle445" ref="A3:O174" totalsRowShown="0" headerRowDxfId="107" dataDxfId="106">
  <autoFilter ref="A3:O174" xr:uid="{17D21C33-2B4E-0341-9AE4-260B680D14B4}"/>
  <tableColumns count="15">
    <tableColumn id="14" xr3:uid="{7728586A-F208-7F4B-AAE4-5215407840F6}" name="ID" dataDxfId="105"/>
    <tableColumn id="16" xr3:uid="{6511D224-5789-D746-82E3-412208B556A4}" name="Contract Address" dataDxfId="104"/>
    <tableColumn id="1" xr3:uid="{2CFA39AD-3C18-9944-B5B6-553B843FACDF}" name="Last Evaluated" dataDxfId="4"/>
    <tableColumn id="15" xr3:uid="{0B73D02B-33CB-F941-BBA8-C099BFD74B3C}" name="Symbol" dataDxfId="103"/>
    <tableColumn id="13" xr3:uid="{8724FBE7-71EF-D24B-AEB2-93D001F4A193}" name="Name" dataDxfId="102"/>
    <tableColumn id="2" xr3:uid="{D211A93D-4EA9-1E45-B5C7-75732260EE7E}" name="Holders Count" dataDxfId="101"/>
    <tableColumn id="3" xr3:uid="{F4EDA4FE-BABA-6D42-B6BA-5569113BFD78}" name="WETH Liquidity" dataDxfId="100"/>
    <tableColumn id="4" xr3:uid="{CDD8AB8D-C997-AC4D-8F47-3E3D95DF259C}" name="Creation Block" dataDxfId="99"/>
    <tableColumn id="5" xr3:uid="{2E691D2D-C82F-C34F-AB48-B65483FC0C39}" name="Creation Time" dataDxfId="98"/>
    <tableColumn id="6" xr3:uid="{E6EDEAC0-2D42-0C40-ACDB-EFB2E06E7FEF}" name="Creation Transaction" dataDxfId="97"/>
    <tableColumn id="7" xr3:uid="{9C4C7435-4C42-2A49-80E9-C7AFD89C0BDE}" name="Creator" dataDxfId="96"/>
    <tableColumn id="8" xr3:uid="{5821DD46-115E-574C-9C77-DDE8A5095796}" name="Supply" dataDxfId="95"/>
    <tableColumn id="9" xr3:uid="{1B4FB487-DA0E-DA4A-941E-8B38E12D7BEB}" name="Scan Time (Epoch)" dataDxfId="94"/>
    <tableColumn id="11" xr3:uid="{BDD95B2E-0139-FE4B-A8C0-8280D9D3BEA4}" name="Scam" dataDxfId="93"/>
    <tableColumn id="12" xr3:uid="{6AC02401-A772-D446-BBF3-725ECAEE4D0E}" name="Scam Boolean" dataDxfId="92">
      <calculatedColumnFormula>IF(Tabelle445[[#This Row],[Scam]]="yes",1,0)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C6C92C-9CD9-9F41-825C-8324F69C4CE6}" name="Tabelle10" displayName="Tabelle10" ref="A33:C36" totalsRowShown="0">
  <autoFilter ref="A33:C36" xr:uid="{65C6C92C-9CD9-9F41-825C-8324F69C4CE6}"/>
  <tableColumns count="3">
    <tableColumn id="1" xr3:uid="{DBA2AAF4-8952-094C-961F-FD2FECB54176}" name="Description" dataDxfId="13"/>
    <tableColumn id="2" xr3:uid="{99673527-42D4-4243-878F-65F4E4B423FA}" name="Smart Contracts" dataDxfId="12"/>
    <tableColumn id="3" xr3:uid="{EF4601CC-BFC1-E54D-975A-0C58E1D3987E}" name="Percentage" dataDxfId="11" dataCellStyle="Prozent">
      <calculatedColumnFormula>B34/$B$34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E9F387-E81A-4543-8D6C-3AD17F51FC9C}" name="Tabelle1612" displayName="Tabelle1612" ref="B5:D17" totalsRowShown="0">
  <autoFilter ref="B5:D17" xr:uid="{A34050FB-B6DA-434D-91E3-D9CC00F72762}"/>
  <tableColumns count="3">
    <tableColumn id="1" xr3:uid="{9F5AA5A4-1A51-5C4F-8D41-FB3CC460202F}" name="Description" dataDxfId="10"/>
    <tableColumn id="2" xr3:uid="{1991D3D8-3E13-2844-A2EA-CD3288E51BDD}" name="Smart Contracts" dataDxfId="9"/>
    <tableColumn id="3" xr3:uid="{9AFA8D73-792E-D441-ACC6-2FAFE199EF49}" name="Percentage" dataDxfId="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EA17F5-2765-A14F-A106-FDA7D9D89344}" name="Tabelle12" displayName="Tabelle12" ref="B20:D29" totalsRowShown="0">
  <autoFilter ref="B20:D29" xr:uid="{4DEA17F5-2765-A14F-A106-FDA7D9D89344}"/>
  <tableColumns count="3">
    <tableColumn id="1" xr3:uid="{E36E6588-B73D-C64E-9776-75F4AA2B75EB}" name="Description" dataDxfId="7"/>
    <tableColumn id="2" xr3:uid="{FB51C4F8-B9F8-C545-8018-7C169465A657}" name="Smart Contracts" dataDxfId="6"/>
    <tableColumn id="3" xr3:uid="{76BB2D9F-FAE0-BE4C-9566-9FD0F17E3077}" name="Percentag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4B71E-F2A1-CF41-B46A-86A998AABD9F}" name="Tabelle1" displayName="Tabelle1" ref="A3:V53" totalsRowShown="0" headerRowDxfId="91" dataDxfId="90">
  <autoFilter ref="A3:V53" xr:uid="{8004B71E-F2A1-CF41-B46A-86A998AABD9F}"/>
  <tableColumns count="22">
    <tableColumn id="2" xr3:uid="{34F8768F-7734-2441-9A1E-917F09822512}" name="ID" dataDxfId="89"/>
    <tableColumn id="1" xr3:uid="{BEEB292B-F3CE-6344-8A79-10FAA0F3277C}" name="Contract Address" dataDxfId="88"/>
    <tableColumn id="25" xr3:uid="{CF2243FE-3CC7-004A-AA17-FBF4CB155FF3}" name="Last Evaluation Date" dataDxfId="87"/>
    <tableColumn id="5" xr3:uid="{647C960C-1CD9-3649-A4F3-3D31689047BA}" name="Symbol" dataDxfId="86"/>
    <tableColumn id="6" xr3:uid="{B1601D5C-CEB1-1E48-8A89-1DB70450DE5E}" name="Name" dataDxfId="85"/>
    <tableColumn id="20" xr3:uid="{0B439C2C-8E47-1C43-BE79-ABA29C398FE5}" name="Creation Time (Epoch)" dataDxfId="84"/>
    <tableColumn id="11" xr3:uid="{0DCAC86D-D032-8D45-8D40-0A1BC48D4603}" name="Rug Pulled" dataDxfId="83"/>
    <tableColumn id="19" xr3:uid="{C013AB7A-0CF6-0C4C-B8C2-90871E017ABA}" name="Verified Contract" dataDxfId="82"/>
    <tableColumn id="18" xr3:uid="{4BAF4FEF-BB48-A748-8206-8C7C07AAC9E9}" name="Renounced Ownership" dataDxfId="81"/>
    <tableColumn id="7" xr3:uid="{463560D6-559C-364C-8BAC-837865BD6C84}" name="Has Sells" dataDxfId="80"/>
    <tableColumn id="13" xr3:uid="{E9F1AF93-3897-AB4F-9149-36209D7F5275}" name="Reported as Honeypot by" dataDxfId="79"/>
    <tableColumn id="14" xr3:uid="{BC092E6D-393D-8445-BF55-6B13EDF3F866}" name="Chart Indicates Honeypot" dataDxfId="78"/>
    <tableColumn id="8" xr3:uid="{B293E38F-6310-FF4A-9F4E-61F24356E48D}" name="Pool Lock" dataDxfId="77"/>
    <tableColumn id="9" xr3:uid="{170F2452-47BF-554E-81D2-CC1111CC4E0F}" name="Phishing" dataDxfId="76"/>
    <tableColumn id="3" xr3:uid="{776BF495-B548-4941-ABF1-5FD03990A688}" name="Comment" dataDxfId="75"/>
    <tableColumn id="12" xr3:uid="{6EACC298-E1EF-6C4F-91AB-C7FF56594C72}" name="Slither Vulnerability" dataDxfId="74"/>
    <tableColumn id="17" xr3:uid="{9E075544-32EB-2541-A4D1-498D134ADAFA}" name="Scam" dataDxfId="73"/>
    <tableColumn id="16" xr3:uid="{D998A042-F4D3-3046-A585-5515EE02523D}" name="Tradable" dataDxfId="72"/>
    <tableColumn id="21" xr3:uid="{C8970DA6-0E33-B245-981F-E5E0194D1121}" name="Untradable Since (Epoch)" dataDxfId="71"/>
    <tableColumn id="22" xr3:uid="{C2CAA8DF-2A57-9547-B279-4EE307329159}" name="Creation to untradable Time [h]" dataDxfId="70">
      <calculatedColumnFormula>IF(NOT(Tabelle1[[#This Row],[Untradable Since (Epoch)]]="x"),(Tabelle1[[#This Row],[Untradable Since (Epoch)]]-Tabelle1[[#This Row],[Creation Time (Epoch)]])/3600,"Still tradable")</calculatedColumnFormula>
    </tableColumn>
    <tableColumn id="4" xr3:uid="{1197837C-2904-9B43-BF25-9D55F19A3395}" name="Scam Proof" dataDxfId="69"/>
    <tableColumn id="15" xr3:uid="{AE0A1936-FE7F-1149-A549-A6979A742626}" name="Scam Boolean" dataDxfId="68">
      <calculatedColumnFormula>IF(Tabelle1[[#This Row],[Scam]]="yes",1,0)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7A5927-C982-5C4F-B272-9908EB923644}" name="Tabelle44" displayName="Tabelle44" ref="A3:O126" totalsRowShown="0" headerRowDxfId="67" dataDxfId="66">
  <autoFilter ref="A3:O126" xr:uid="{17D21C33-2B4E-0341-9AE4-260B680D14B4}"/>
  <tableColumns count="15">
    <tableColumn id="1" xr3:uid="{E0B69B99-BADE-1B40-926F-66A6A566F4D2}" name="ID" dataDxfId="65"/>
    <tableColumn id="14" xr3:uid="{3E9E4816-1FEA-5440-8FB1-ECDB0A2265FE}" name="Contract Address" dataDxfId="64"/>
    <tableColumn id="10" xr3:uid="{DF69FE72-5868-DD48-A334-09A715064ECF}" name="Last Evaluated" dataDxfId="3"/>
    <tableColumn id="16" xr3:uid="{2690122C-4247-C048-AD24-BE96AF627E31}" name="Symbol" dataDxfId="63"/>
    <tableColumn id="15" xr3:uid="{836EFD3E-79FF-F346-A524-7BBF7466EDEF}" name="Name" dataDxfId="62"/>
    <tableColumn id="2" xr3:uid="{ED55F7A9-A984-7241-ADDC-4A0C5B42DEC5}" name="Holders Count" dataDxfId="61"/>
    <tableColumn id="3" xr3:uid="{5E58C93A-01CD-1B4F-94CB-B61CC3087A90}" name="WETH Amount" dataDxfId="60"/>
    <tableColumn id="4" xr3:uid="{7F8A6532-7D8C-654C-8089-15BCA6CB3500}" name="Creation Block" dataDxfId="59"/>
    <tableColumn id="5" xr3:uid="{BD5BF1E3-31BA-F043-A6C3-71D532F25E33}" name="Creation Time (Epoch)" dataDxfId="58"/>
    <tableColumn id="6" xr3:uid="{CE537E4E-AB12-774D-8894-0480AAC73281}" name="Creation Transaction" dataDxfId="57"/>
    <tableColumn id="7" xr3:uid="{A1DA2A40-BE39-9E48-8E6D-23A49583BFFE}" name="Creator" dataDxfId="56"/>
    <tableColumn id="8" xr3:uid="{B3AA27E4-98E5-6A44-9FE0-5CA63741D709}" name="Supply" dataDxfId="55"/>
    <tableColumn id="9" xr3:uid="{98242825-2677-4448-A7A7-28BDFB4251F2}" name="Scan Time (Epoch)" dataDxfId="54"/>
    <tableColumn id="11" xr3:uid="{AB7F27DC-B072-0A48-A26D-62F3D2973951}" name="Scam" dataDxfId="53"/>
    <tableColumn id="12" xr3:uid="{AE8D7098-37E0-B542-B0F9-305EF496D309}" name="Scam Boolean" dataDxfId="52">
      <calculatedColumnFormula>IF(Tabelle44[[#This Row],[Scam]]="yes",1,0)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D2912D-C08B-8048-82EC-7ABA50EDEE2F}" name="Tabelle446" displayName="Tabelle446" ref="A3:G347" totalsRowShown="0" headerRowDxfId="51" dataDxfId="50">
  <autoFilter ref="A3:G347" xr:uid="{17D21C33-2B4E-0341-9AE4-260B680D14B4}"/>
  <tableColumns count="7">
    <tableColumn id="1" xr3:uid="{47F7FD45-5F65-D64B-BD7E-9164CC5226D0}" name="Number" dataDxfId="49"/>
    <tableColumn id="14" xr3:uid="{F92FF36B-CF6C-C14D-891A-F345130DD499}" name="ID" dataDxfId="48"/>
    <tableColumn id="2" xr3:uid="{9E09A89A-6BCA-1845-A9AA-7A487B256165}" name="Contract Address" dataDxfId="47"/>
    <tableColumn id="3" xr3:uid="{50FA599E-09F6-8F43-8334-D287124AB405}" name="Symbol" dataDxfId="46"/>
    <tableColumn id="4" xr3:uid="{FB9184EA-5534-4148-AEC1-ABDDE350B608}" name="Name" dataDxfId="45"/>
    <tableColumn id="5" xr3:uid="{53DBF00C-D096-B24F-A616-0EC36D06CF56}" name="Scam" dataDxfId="44"/>
    <tableColumn id="6" xr3:uid="{7233EC7E-E6CC-B141-A0D2-DEE01DAF750B}" name="Scam Boolean" dataDxfId="43">
      <calculatedColumnFormula>IF(Tabelle446[[#This Row],[Scam]]="yes",1,0)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6F1998-9339-CC42-8ABF-B04315F3966C}" name="Tabelle13" displayName="Tabelle13" ref="A3:Q97" totalsRowShown="0" headerRowDxfId="42" dataDxfId="41">
  <autoFilter ref="A3:Q97" xr:uid="{646F1998-9339-CC42-8ABF-B04315F3966C}"/>
  <tableColumns count="17">
    <tableColumn id="1" xr3:uid="{192FB630-8DC3-7D45-894E-6E3F0C356BB5}" name="ID" dataDxfId="40"/>
    <tableColumn id="4" xr3:uid="{C71FA663-3B47-1A42-8AD7-600CE65AA8DC}" name="Address" dataDxfId="39"/>
    <tableColumn id="20" xr3:uid="{4D9F3483-55B8-1347-B4EE-154EA12CF3EC}" name="Last Evaluated" dataDxfId="38"/>
    <tableColumn id="16" xr3:uid="{2E4EFD32-8A7F-F74B-B6B0-2C21684A8119}" name="Symbol" dataDxfId="2"/>
    <tableColumn id="8" xr3:uid="{5652A057-4B74-0B4C-80C6-4DE1338F1BDC}" name="Name" dataDxfId="1"/>
    <tableColumn id="2" xr3:uid="{D69993B2-9F6A-914A-8E68-0CBC84A49E63}" name="Block Number" dataDxfId="37"/>
    <tableColumn id="3" xr3:uid="{C9B0AC7B-6D2D-CA48-9B2E-F8018F3DFE67}" name="Creation Time (Epoch)" dataDxfId="36"/>
    <tableColumn id="6" xr3:uid="{3690484A-2A7A-7644-BBDC-B108C67A05B8}" name="Holder Count" dataDxfId="35"/>
    <tableColumn id="7" xr3:uid="{92C84719-2CCF-D24A-AF98-C434D4140BF2}" name="Supply" dataDxfId="34"/>
    <tableColumn id="9" xr3:uid="{CE84722E-391E-2F47-AC7E-A6EFE803874B}" name="WETH Liquidity" dataDxfId="33"/>
    <tableColumn id="10" xr3:uid="{E396448F-6596-714E-BD24-186527A93DD6}" name="Owner" dataDxfId="32"/>
    <tableColumn id="11" xr3:uid="{C1B17724-EB55-834A-A4FD-33DF61064D02}" name="Scan Time (Epoch)" dataDxfId="31"/>
    <tableColumn id="14" xr3:uid="{820718DF-F3C4-DB4C-8DB1-5455F3D83026}" name="transfers_count" dataDxfId="30"/>
    <tableColumn id="15" xr3:uid="{B945E832-DB30-6A4C-9D7F-0E96578C819B}" name="verified_contract.CompilerVersion" dataDxfId="29"/>
    <tableColumn id="17" xr3:uid="{15A6D5B2-4DD3-4045-AF44-6381E8D4B8EB}" name="Scam" dataDxfId="28"/>
    <tableColumn id="18" xr3:uid="{2F58F781-3291-3846-827E-06723290EBDB}" name="Liq" dataDxfId="0"/>
    <tableColumn id="19" xr3:uid="{AAC4A45E-8E54-014E-A5E6-DDEDA4C4BF15}" name="Scam Bool" dataDxfId="27">
      <calculatedColumnFormula>IF(Tabelle13[[#This Row],[Scam]]="yes",1,0)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693D72-E676-9740-8C08-80C56C764FB0}" name="Tabelle6" displayName="Tabelle6" ref="A5:C8" totalsRowShown="0">
  <autoFilter ref="A5:C8" xr:uid="{FD693D72-E676-9740-8C08-80C56C764FB0}"/>
  <tableColumns count="3">
    <tableColumn id="1" xr3:uid="{14C03F82-3D15-4A4D-8F9B-E9B05057FA0A}" name="Description" dataDxfId="26"/>
    <tableColumn id="2" xr3:uid="{07009F73-1AD8-7C45-8302-BF518D6ADA3F}" name="Smart Contracts" dataDxfId="25"/>
    <tableColumn id="3" xr3:uid="{F7808384-5BB7-784B-9363-9865F864D271}" name="Percentage" dataDxfId="24" dataCellStyle="Prozent">
      <calculatedColumnFormula>B6/$B$6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DE8F8E-7618-F947-9B3D-2A006FB1B589}" name="Tabelle7" displayName="Tabelle7" ref="A12:C15" totalsRowShown="0" headerRowDxfId="23" headerRowBorderDxfId="22" tableBorderDxfId="21" totalsRowBorderDxfId="20">
  <autoFilter ref="A12:C15" xr:uid="{6FDE8F8E-7618-F947-9B3D-2A006FB1B589}"/>
  <tableColumns count="3">
    <tableColumn id="1" xr3:uid="{355A3CDE-F7FD-C846-AAE8-AD31F863F8EE}" name="Description"/>
    <tableColumn id="2" xr3:uid="{645D2628-9D2D-7A42-8506-8784BC82E436}" name="Smart Contracts"/>
    <tableColumn id="3" xr3:uid="{D2A09962-4597-504E-A808-FD009D3C281E}" name="Percentage">
      <calculatedColumnFormula>B13/$B$13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3E77B-8F48-A549-94E0-7562C4BA3DB4}" name="Tabelle8" displayName="Tabelle8" ref="A19:C22" totalsRowShown="0">
  <autoFilter ref="A19:C22" xr:uid="{6D83E77B-8F48-A549-94E0-7562C4BA3DB4}"/>
  <tableColumns count="3">
    <tableColumn id="1" xr3:uid="{59F4E51E-0E7D-7245-8938-D3526815A3DA}" name="Description" dataDxfId="19"/>
    <tableColumn id="2" xr3:uid="{A8E72AC0-B69A-CD43-A655-395FBEFE4573}" name="Smart Contracts" dataDxfId="18"/>
    <tableColumn id="3" xr3:uid="{2017AD03-1793-8F41-8371-92F4A3DB93ED}" name="Percentage" dataDxfId="17">
      <calculatedColumnFormula>B20/$B$20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285700-2342-C642-A4E1-DAC7EF9FBF5A}" name="Tabelle9" displayName="Tabelle9" ref="A26:C29" totalsRowShown="0">
  <autoFilter ref="A26:C29" xr:uid="{F5285700-2342-C642-A4E1-DAC7EF9FBF5A}"/>
  <tableColumns count="3">
    <tableColumn id="1" xr3:uid="{2437237F-0C69-3646-B7C1-F826D0E97B0F}" name="Description" dataDxfId="16"/>
    <tableColumn id="2" xr3:uid="{1633D93A-B30D-C149-A0A2-29C670F613BF}" name="Smart Contracts" dataDxfId="15"/>
    <tableColumn id="3" xr3:uid="{938FE492-DD13-9044-A29C-3BC1836875BF}" name="Percentage" dataDxfId="14" dataCellStyle="Prozent">
      <calculatedColumnFormula>B27/$B$27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therscan.io/token/0xeef0a252a2646f158361a540608f8ea82caefafd" TargetMode="External"/><Relationship Id="rId21" Type="http://schemas.openxmlformats.org/officeDocument/2006/relationships/hyperlink" Target="https://etherscan.io/token/0xfff05d839b399ef1cf5e485b9695c39da11698bb" TargetMode="External"/><Relationship Id="rId42" Type="http://schemas.openxmlformats.org/officeDocument/2006/relationships/hyperlink" Target="https://etherscan.io/token/0xbb3e56cf6a7a5eb26e9f2b89167b8896127f0567" TargetMode="External"/><Relationship Id="rId47" Type="http://schemas.openxmlformats.org/officeDocument/2006/relationships/hyperlink" Target="https://etherscan.io/token/0xb20b053a42eb0ab3b7902d0492e1d9107a618360" TargetMode="External"/><Relationship Id="rId63" Type="http://schemas.openxmlformats.org/officeDocument/2006/relationships/hyperlink" Target="https://etherscan.io/token/0xD06f85E8dEAE699125096db83Ba962917b00D615" TargetMode="External"/><Relationship Id="rId68" Type="http://schemas.openxmlformats.org/officeDocument/2006/relationships/hyperlink" Target="https://etherscan.io/tx/0xdbea8a9f7bdf81036bc01761f57d77f5f0a8d1d2f4e6e07b7279b8151028d076" TargetMode="External"/><Relationship Id="rId84" Type="http://schemas.openxmlformats.org/officeDocument/2006/relationships/table" Target="../tables/table2.xml"/><Relationship Id="rId16" Type="http://schemas.openxmlformats.org/officeDocument/2006/relationships/hyperlink" Target="https://etherscan.io/token/0x678878f96742ed6500641c2cf2c13d903c2fe512" TargetMode="External"/><Relationship Id="rId11" Type="http://schemas.openxmlformats.org/officeDocument/2006/relationships/hyperlink" Target="https://etherscan.io/token/0x559FEb31b546472AF94115Ae25Af46900C7373BB" TargetMode="External"/><Relationship Id="rId32" Type="http://schemas.openxmlformats.org/officeDocument/2006/relationships/hyperlink" Target="https://etherscan.io/token/0xbd8fdd12e8e8cfeb377b720b88e8d4d5c6129299" TargetMode="External"/><Relationship Id="rId37" Type="http://schemas.openxmlformats.org/officeDocument/2006/relationships/hyperlink" Target="https://etherscan.io/token/0xbcde3b2d6f85311a4b718ddb5c9f0b99989d094d" TargetMode="External"/><Relationship Id="rId53" Type="http://schemas.openxmlformats.org/officeDocument/2006/relationships/hyperlink" Target="https://etherscan.io/token/0x6E9f34ce62b906DdF6AFe0DCA5BFe2Da12cF4164" TargetMode="External"/><Relationship Id="rId58" Type="http://schemas.openxmlformats.org/officeDocument/2006/relationships/hyperlink" Target="https://etherscan.io/tx/0x8a9947ada73c7b81354b59548fed97ddc9444adf8e45277a087e00c3c7fcb2c3" TargetMode="External"/><Relationship Id="rId74" Type="http://schemas.openxmlformats.org/officeDocument/2006/relationships/hyperlink" Target="https://etherscan.io/tx/0x898e706ccc0475301298de9731a5c192484c214dca89b9f22f88fa20176a0aa6" TargetMode="External"/><Relationship Id="rId79" Type="http://schemas.openxmlformats.org/officeDocument/2006/relationships/hyperlink" Target="https://etherscan.io/tx/0x7f8a4e335189f9da7624c5910d385c697a253220b96212a6dd9cb1829983fc17" TargetMode="External"/><Relationship Id="rId5" Type="http://schemas.openxmlformats.org/officeDocument/2006/relationships/hyperlink" Target="https://etherscan.io/token/0x4dd0a9Ef34d1461943e36e6BbEaD3621EF454A4F" TargetMode="External"/><Relationship Id="rId61" Type="http://schemas.openxmlformats.org/officeDocument/2006/relationships/hyperlink" Target="https://etherscan.io/tx/0xcfb3df761cc29ac609278dc9910483777b7f177b28679fbb09e23076997083ec" TargetMode="External"/><Relationship Id="rId82" Type="http://schemas.openxmlformats.org/officeDocument/2006/relationships/hyperlink" Target="https://etherscan.io/tx/0x7f8a4e335189f9da7624c5910d385c697a253220b96212a6dd9cb1829983fc17" TargetMode="External"/><Relationship Id="rId19" Type="http://schemas.openxmlformats.org/officeDocument/2006/relationships/hyperlink" Target="https://etherscan.io/token/0x74d856097acf814ea3fc4d5f5eaf42ab03b6a38a" TargetMode="External"/><Relationship Id="rId14" Type="http://schemas.openxmlformats.org/officeDocument/2006/relationships/hyperlink" Target="https://etherscan.io/token/0x9a9bfc3488f213e2c8d2b63aace896fbc19e885d" TargetMode="External"/><Relationship Id="rId22" Type="http://schemas.openxmlformats.org/officeDocument/2006/relationships/hyperlink" Target="https://etherscan.io/token/0xcd582677f3d7392cadb0762486a9b41a3d414504" TargetMode="External"/><Relationship Id="rId27" Type="http://schemas.openxmlformats.org/officeDocument/2006/relationships/hyperlink" Target="https://etherscan.io/token/0xede93946ce62a6ed77cf46a4db2bd1937d7a916b" TargetMode="External"/><Relationship Id="rId30" Type="http://schemas.openxmlformats.org/officeDocument/2006/relationships/hyperlink" Target="https://etherscan.io/token/0xa23f58ba2a42c1b004b46599957c7d0a332427ab" TargetMode="External"/><Relationship Id="rId35" Type="http://schemas.openxmlformats.org/officeDocument/2006/relationships/hyperlink" Target="https://etherscan.io/token/0x491965ec0837092039550e96ca6a46fdaf9d3ca3" TargetMode="External"/><Relationship Id="rId43" Type="http://schemas.openxmlformats.org/officeDocument/2006/relationships/hyperlink" Target="https://etherscan.io/token/0xbc36cec796ce6373b1b85d48ef0ab6201bb635ed" TargetMode="External"/><Relationship Id="rId48" Type="http://schemas.openxmlformats.org/officeDocument/2006/relationships/hyperlink" Target="https://etherscan.io/token/0x8a9892243ff8e816e824147a47b01863b237d414" TargetMode="External"/><Relationship Id="rId56" Type="http://schemas.openxmlformats.org/officeDocument/2006/relationships/hyperlink" Target="https://etherscan.io/token/0xf6400233e0c2997e5d916af32aad0b155479ec93" TargetMode="External"/><Relationship Id="rId64" Type="http://schemas.openxmlformats.org/officeDocument/2006/relationships/hyperlink" Target="https://etherscan.io/tx/0xbe2d480cc629ba41e5a90c9a767487a12686cc5664e5ff5a1f32b8253ed364b8" TargetMode="External"/><Relationship Id="rId69" Type="http://schemas.openxmlformats.org/officeDocument/2006/relationships/hyperlink" Target="https://etherscan.io/tx/0xcf55822205a700132cf652bb55665aaf00df1c4f0d36fb1eb41d63f244cc7975" TargetMode="External"/><Relationship Id="rId77" Type="http://schemas.openxmlformats.org/officeDocument/2006/relationships/hyperlink" Target="https://etherscan.io/tx/0xe80c487e72f3cd3cf90ebb378df0d96565537877f48fe9362484439127a35c37" TargetMode="External"/><Relationship Id="rId8" Type="http://schemas.openxmlformats.org/officeDocument/2006/relationships/hyperlink" Target="https://etherscan.io/tx/0xdce6e54491e8dc93c8ed0257b57b93559c3876fc67cd1529e963c8bf432b1486" TargetMode="External"/><Relationship Id="rId51" Type="http://schemas.openxmlformats.org/officeDocument/2006/relationships/hyperlink" Target="https://etherscan.io/token/0xE9D0e00487EAf8D4068256755BdefD78D8Cf695E" TargetMode="External"/><Relationship Id="rId72" Type="http://schemas.openxmlformats.org/officeDocument/2006/relationships/hyperlink" Target="https://etherscan.io/tx/0x33684a714ac2020376f7432466e7a20f18a4e8fa9519cd092b14880a5ef088c3" TargetMode="External"/><Relationship Id="rId80" Type="http://schemas.openxmlformats.org/officeDocument/2006/relationships/hyperlink" Target="https://etherscan.io/tx/0x636789153bf8d09788e880741920c2fba24db4b88a436c2c236e4058adf60a2c" TargetMode="External"/><Relationship Id="rId3" Type="http://schemas.openxmlformats.org/officeDocument/2006/relationships/hyperlink" Target="https://etherscan.io/token/0x75d8aeC6ebCAA061A553633d56DEB4F6fE8E62dc" TargetMode="External"/><Relationship Id="rId12" Type="http://schemas.openxmlformats.org/officeDocument/2006/relationships/hyperlink" Target="https://etherscan.io/token/0xf92A1F2AD0b9A660021f11b09F973F2d066fA697" TargetMode="External"/><Relationship Id="rId17" Type="http://schemas.openxmlformats.org/officeDocument/2006/relationships/hyperlink" Target="https://etherscan.io/tx/0x65eb7ca26b5048a526c87ba76c9bd41900cddcad835eda33d8b0f79840b8a941" TargetMode="External"/><Relationship Id="rId25" Type="http://schemas.openxmlformats.org/officeDocument/2006/relationships/hyperlink" Target="https://etherscan.io/token/0x833Dc0467FC01527f253dd75e7eDaf5211f7E6fC" TargetMode="External"/><Relationship Id="rId33" Type="http://schemas.openxmlformats.org/officeDocument/2006/relationships/hyperlink" Target="https://etherscan.io/token/0x3f4c82c765d27761459ed92e81349fcaab9c406e" TargetMode="External"/><Relationship Id="rId38" Type="http://schemas.openxmlformats.org/officeDocument/2006/relationships/hyperlink" Target="https://etherscan.io/token/0x715f68c645989a1f00e5ac9e1bb3af27c16a7a6a" TargetMode="External"/><Relationship Id="rId46" Type="http://schemas.openxmlformats.org/officeDocument/2006/relationships/hyperlink" Target="https://etherscan.io/token/0x03ae79862b5657c19cfc750fce6b0bb5a0fd9a29" TargetMode="External"/><Relationship Id="rId59" Type="http://schemas.openxmlformats.org/officeDocument/2006/relationships/hyperlink" Target="https://etherscan.io/tx/0x19a796a62c8662a12ea021179b4f3facaeb316ae8e1f08b574c0d6fe9abcfeb8" TargetMode="External"/><Relationship Id="rId67" Type="http://schemas.openxmlformats.org/officeDocument/2006/relationships/hyperlink" Target="https://etherscan.io/tx/0xbfcbae38ca94288873c1b3fb1bc1a5fffb26078f456b5927b98c436ff4db61aa" TargetMode="External"/><Relationship Id="rId20" Type="http://schemas.openxmlformats.org/officeDocument/2006/relationships/hyperlink" Target="https://etherscan.io/token/0x7dd16c53f723f474f1538c405f99427856d74cac" TargetMode="External"/><Relationship Id="rId41" Type="http://schemas.openxmlformats.org/officeDocument/2006/relationships/hyperlink" Target="https://etherscan.io/token/0x2e7f0e8e28097930ddca94f273502c2dc56d28ba" TargetMode="External"/><Relationship Id="rId54" Type="http://schemas.openxmlformats.org/officeDocument/2006/relationships/hyperlink" Target="https://etherscan.io/token/0xa543497dbD6c9112aAe470F85c5cd288188cE365" TargetMode="External"/><Relationship Id="rId62" Type="http://schemas.openxmlformats.org/officeDocument/2006/relationships/hyperlink" Target="https://etherscan.io/tx/0x26ad60c88fbf099fd107cdeb5928e7feaeb3893b8fe3ec2b8269ce41373a0e89" TargetMode="External"/><Relationship Id="rId70" Type="http://schemas.openxmlformats.org/officeDocument/2006/relationships/hyperlink" Target="https://etherscan.io/address/0x1718780603575fec30a56c419441890daa223e2a" TargetMode="External"/><Relationship Id="rId75" Type="http://schemas.openxmlformats.org/officeDocument/2006/relationships/hyperlink" Target="https://etherscan.io/tx/0x47430c27f7df81fd9b765eb05a9d676b47f442bdcde0f997fad70546885ffce3" TargetMode="External"/><Relationship Id="rId83" Type="http://schemas.openxmlformats.org/officeDocument/2006/relationships/hyperlink" Target="https://etherscan.io/address/0x521fcb5014ef5da3ced72b6ac87e20b6bd114142" TargetMode="External"/><Relationship Id="rId1" Type="http://schemas.openxmlformats.org/officeDocument/2006/relationships/hyperlink" Target="https://etherscan.io/token/0x052073dFaD6154A9f9507B3cC319C3e5A31D7C7d" TargetMode="External"/><Relationship Id="rId6" Type="http://schemas.openxmlformats.org/officeDocument/2006/relationships/hyperlink" Target="https://etherscan.io/tx/0x10de6c8a5071543ad2aeb75290c2d89d1bc92738a4b9cb607f5f0eb3be4a28f2" TargetMode="External"/><Relationship Id="rId15" Type="http://schemas.openxmlformats.org/officeDocument/2006/relationships/hyperlink" Target="https://etherscan.io/token/0xa098c585d46c0b6c89b749158fba95dc606b830f" TargetMode="External"/><Relationship Id="rId23" Type="http://schemas.openxmlformats.org/officeDocument/2006/relationships/hyperlink" Target="https://etherscan.io/token/0x4d16d0c7c022ea54c8a86ca93cb1442861755ff8" TargetMode="External"/><Relationship Id="rId28" Type="http://schemas.openxmlformats.org/officeDocument/2006/relationships/hyperlink" Target="https://etherscan.io/token/0xce021dcc066fc767deff980609b56012f80989ab" TargetMode="External"/><Relationship Id="rId36" Type="http://schemas.openxmlformats.org/officeDocument/2006/relationships/hyperlink" Target="https://etherscan.io/tx/0x0295e9bfdf0834979a4def211ffb20d28d01223613c7b25e75186b357e94e130" TargetMode="External"/><Relationship Id="rId49" Type="http://schemas.openxmlformats.org/officeDocument/2006/relationships/hyperlink" Target="https://etherscan.io/token/0x47d55097a18e17d46d0acd242709f825e7991c2f" TargetMode="External"/><Relationship Id="rId57" Type="http://schemas.openxmlformats.org/officeDocument/2006/relationships/hyperlink" Target="https://etherscan.io/tx/0xda55dc363bbdf76535122e7f93269ca0c8a5301a54a82750cb6f3091d08749a0" TargetMode="External"/><Relationship Id="rId10" Type="http://schemas.openxmlformats.org/officeDocument/2006/relationships/hyperlink" Target="https://etherscan.io/token/0x9258cE7Eeb238de67343688bB918FdA0B8A03cF2" TargetMode="External"/><Relationship Id="rId31" Type="http://schemas.openxmlformats.org/officeDocument/2006/relationships/hyperlink" Target="https://etherscan.io/token/0x7273447871010c6eb8f908f4fbb4bc62b43bcf37" TargetMode="External"/><Relationship Id="rId44" Type="http://schemas.openxmlformats.org/officeDocument/2006/relationships/hyperlink" Target="https://etherscan.io/token/0x37D66fF3bB84bd9f63684eb8999fFbEDb1213172" TargetMode="External"/><Relationship Id="rId52" Type="http://schemas.openxmlformats.org/officeDocument/2006/relationships/hyperlink" Target="https://etherscan.io/token/0x2aF18645733BC5Fa2e25365d7fc1d3a766D49a4D" TargetMode="External"/><Relationship Id="rId60" Type="http://schemas.openxmlformats.org/officeDocument/2006/relationships/hyperlink" Target="https://etherscan.io/tx/0xc3c46a5d2dfa4e5f23e6799ea13106e4b0251efcba8263067867511e1b948f18" TargetMode="External"/><Relationship Id="rId65" Type="http://schemas.openxmlformats.org/officeDocument/2006/relationships/hyperlink" Target="https://etherscan.io/tx/0xb1c7e0ed184d92ff980d2798e94cbb82823dd15495050ce275b5b98225c2b77c" TargetMode="External"/><Relationship Id="rId73" Type="http://schemas.openxmlformats.org/officeDocument/2006/relationships/hyperlink" Target="https://etherscan.io/tx/0x5d96314d0697d5cccfa4e6e7b746864055a09e6f4fae7cfac22524c654cccfa5" TargetMode="External"/><Relationship Id="rId78" Type="http://schemas.openxmlformats.org/officeDocument/2006/relationships/hyperlink" Target="https://etherscan.io/tx/0x37c2971929a932a98226e14349b4567c7d3d4cc34d4ac326b2ed175b4a70ad6e" TargetMode="External"/><Relationship Id="rId81" Type="http://schemas.openxmlformats.org/officeDocument/2006/relationships/hyperlink" Target="https://etherscan.io/tx/0xd0542e3e11c588bc204dde1d866dfb2b38c09e34a2c333c596ed43541b8e0416" TargetMode="External"/><Relationship Id="rId4" Type="http://schemas.openxmlformats.org/officeDocument/2006/relationships/hyperlink" Target="https://etherscan.io/token/0xDA1935A3e9Ab282EF79AAA7D03AE4b8359D6e8cd" TargetMode="External"/><Relationship Id="rId9" Type="http://schemas.openxmlformats.org/officeDocument/2006/relationships/hyperlink" Target="https://etherscan.io/token/0xF261b4faB6e1A7Ba93A7E2B6Bf6a6f28f1699f04" TargetMode="External"/><Relationship Id="rId13" Type="http://schemas.openxmlformats.org/officeDocument/2006/relationships/hyperlink" Target="https://etherscan.io/token/0x3079cef8a0dbf88b80ef670006df271df016b747" TargetMode="External"/><Relationship Id="rId18" Type="http://schemas.openxmlformats.org/officeDocument/2006/relationships/hyperlink" Target="https://etherscan.io/token/0x02895be3b74984cdb24fbda4cc275e49e8f26750" TargetMode="External"/><Relationship Id="rId39" Type="http://schemas.openxmlformats.org/officeDocument/2006/relationships/hyperlink" Target="https://etherscan.io/tx/0xe80c487e72f3cd3cf90ebb378df0d96565537877f48fe9362484439127a35c37" TargetMode="External"/><Relationship Id="rId34" Type="http://schemas.openxmlformats.org/officeDocument/2006/relationships/hyperlink" Target="https://etherscan.io/token/0x4de3b4c83ed659e80962519f805363c07fddce25" TargetMode="External"/><Relationship Id="rId50" Type="http://schemas.openxmlformats.org/officeDocument/2006/relationships/hyperlink" Target="https://etherscan.io/token/0xc233EeA0ED2c211E3E36d9D8673653466959a5c5" TargetMode="External"/><Relationship Id="rId55" Type="http://schemas.openxmlformats.org/officeDocument/2006/relationships/hyperlink" Target="https://etherscan.io/tx/0x66517a431cfd481d88fdc0b0d0313203e91623870e2a1b2f7a2c248041c333ff" TargetMode="External"/><Relationship Id="rId76" Type="http://schemas.openxmlformats.org/officeDocument/2006/relationships/hyperlink" Target="https://etherscan.io/tx-decoder?tx=0x529e172586b94ad291ff86f702c0468334352a7080c939a0ba07c16a4130ba9e" TargetMode="External"/><Relationship Id="rId7" Type="http://schemas.openxmlformats.org/officeDocument/2006/relationships/hyperlink" Target="https://etherscan.io/token/0x65b8bE5d8Acef2Fc5823287B8bc3c86887EBE137" TargetMode="External"/><Relationship Id="rId71" Type="http://schemas.openxmlformats.org/officeDocument/2006/relationships/hyperlink" Target="https://etherscan.io/tx/0xba6b43ae80eefa00f00f66f464cb4b5153cc5cd78599099bc461af59ec5c6d60" TargetMode="External"/><Relationship Id="rId2" Type="http://schemas.openxmlformats.org/officeDocument/2006/relationships/hyperlink" Target="https://etherscan.io/token/0x38cCfB2DDBC6368D652dBEa568CF9b8a1e2eE929" TargetMode="External"/><Relationship Id="rId29" Type="http://schemas.openxmlformats.org/officeDocument/2006/relationships/hyperlink" Target="https://etherscan.io/token/0x866889fDBA07D4F044419e6a99710938F2268690" TargetMode="External"/><Relationship Id="rId24" Type="http://schemas.openxmlformats.org/officeDocument/2006/relationships/hyperlink" Target="https://etherscan.io/token/0x3a11cbf3050364448d59fa5315e74a83562ba410" TargetMode="External"/><Relationship Id="rId40" Type="http://schemas.openxmlformats.org/officeDocument/2006/relationships/hyperlink" Target="https://etherscan.io/token/0xd660f2ad09328a3a4acf6506905c8482b5165cce" TargetMode="External"/><Relationship Id="rId45" Type="http://schemas.openxmlformats.org/officeDocument/2006/relationships/hyperlink" Target="https://etherscan.io/token/0x03ae79862b5657c19cfc750fce6b0bb5a0fd9a29" TargetMode="External"/><Relationship Id="rId66" Type="http://schemas.openxmlformats.org/officeDocument/2006/relationships/hyperlink" Target="https://etherscan.io/tx/0x5d450441291ba29d40716c788d7133672d3753fdd06642c3c24b08788b9227f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therscan.io/token/0xa098c585d46c0b6c89b749158fba95dc606b830f" TargetMode="External"/><Relationship Id="rId18" Type="http://schemas.openxmlformats.org/officeDocument/2006/relationships/hyperlink" Target="https://etherscan.io/token/0xfff05d839b399ef1cf5e485b9695c39da11698bb" TargetMode="External"/><Relationship Id="rId26" Type="http://schemas.openxmlformats.org/officeDocument/2006/relationships/hyperlink" Target="https://etherscan.io/token/0x866889fDBA07D4F044419e6a99710938F2268690" TargetMode="External"/><Relationship Id="rId39" Type="http://schemas.openxmlformats.org/officeDocument/2006/relationships/hyperlink" Target="https://etherscan.io/token/0x37D66fF3bB84bd9f63684eb8999fFbEDb1213172" TargetMode="External"/><Relationship Id="rId21" Type="http://schemas.openxmlformats.org/officeDocument/2006/relationships/hyperlink" Target="https://etherscan.io/token/0x3a11cbf3050364448d59fa5315e74a83562ba410" TargetMode="External"/><Relationship Id="rId34" Type="http://schemas.openxmlformats.org/officeDocument/2006/relationships/hyperlink" Target="https://etherscan.io/token/0x715f68c645989a1f00e5ac9e1bb3af27c16a7a6a" TargetMode="External"/><Relationship Id="rId42" Type="http://schemas.openxmlformats.org/officeDocument/2006/relationships/hyperlink" Target="https://etherscan.io/token/0x8a9892243ff8e816e824147a47b01863b237d414" TargetMode="External"/><Relationship Id="rId47" Type="http://schemas.openxmlformats.org/officeDocument/2006/relationships/hyperlink" Target="https://etherscan.io/token/0x6E9f34ce62b906DdF6AFe0DCA5BFe2Da12cF4164" TargetMode="External"/><Relationship Id="rId50" Type="http://schemas.openxmlformats.org/officeDocument/2006/relationships/hyperlink" Target="https://etherscan.io/token/0xD06f85E8dEAE699125096db83Ba962917b00D615" TargetMode="External"/><Relationship Id="rId7" Type="http://schemas.openxmlformats.org/officeDocument/2006/relationships/hyperlink" Target="https://etherscan.io/token/0xF261b4faB6e1A7Ba93A7E2B6Bf6a6f28f1699f04" TargetMode="External"/><Relationship Id="rId2" Type="http://schemas.openxmlformats.org/officeDocument/2006/relationships/hyperlink" Target="https://etherscan.io/token/0x38cCfB2DDBC6368D652dBEa568CF9b8a1e2eE929" TargetMode="External"/><Relationship Id="rId16" Type="http://schemas.openxmlformats.org/officeDocument/2006/relationships/hyperlink" Target="https://etherscan.io/token/0x74d856097acf814ea3fc4d5f5eaf42ab03b6a38a" TargetMode="External"/><Relationship Id="rId29" Type="http://schemas.openxmlformats.org/officeDocument/2006/relationships/hyperlink" Target="https://etherscan.io/token/0xbd8fdd12e8e8cfeb377b720b88e8d4d5c6129299" TargetMode="External"/><Relationship Id="rId11" Type="http://schemas.openxmlformats.org/officeDocument/2006/relationships/hyperlink" Target="https://etherscan.io/token/0x3079cef8a0dbf88b80ef670006df271df016b747" TargetMode="External"/><Relationship Id="rId24" Type="http://schemas.openxmlformats.org/officeDocument/2006/relationships/hyperlink" Target="https://etherscan.io/token/0xede93946ce62a6ed77cf46a4db2bd1937d7a916b" TargetMode="External"/><Relationship Id="rId32" Type="http://schemas.openxmlformats.org/officeDocument/2006/relationships/hyperlink" Target="https://etherscan.io/token/0x491965ec0837092039550e96ca6a46fdaf9d3ca3" TargetMode="External"/><Relationship Id="rId37" Type="http://schemas.openxmlformats.org/officeDocument/2006/relationships/hyperlink" Target="https://etherscan.io/token/0xbb3e56cf6a7a5eb26e9f2b89167b8896127f0567" TargetMode="External"/><Relationship Id="rId40" Type="http://schemas.openxmlformats.org/officeDocument/2006/relationships/hyperlink" Target="https://etherscan.io/token/0x03ae79862b5657c19cfc750fce6b0bb5a0fd9a29" TargetMode="External"/><Relationship Id="rId45" Type="http://schemas.openxmlformats.org/officeDocument/2006/relationships/hyperlink" Target="https://etherscan.io/token/0xE9D0e00487EAf8D4068256755BdefD78D8Cf695E" TargetMode="External"/><Relationship Id="rId5" Type="http://schemas.openxmlformats.org/officeDocument/2006/relationships/hyperlink" Target="https://etherscan.io/token/0x4dd0a9Ef34d1461943e36e6BbEaD3621EF454A4F" TargetMode="External"/><Relationship Id="rId15" Type="http://schemas.openxmlformats.org/officeDocument/2006/relationships/hyperlink" Target="https://etherscan.io/token/0x02895be3b74984cdb24fbda4cc275e49e8f26750" TargetMode="External"/><Relationship Id="rId23" Type="http://schemas.openxmlformats.org/officeDocument/2006/relationships/hyperlink" Target="https://etherscan.io/token/0xeef0a252a2646f158361a540608f8ea82caefafd" TargetMode="External"/><Relationship Id="rId28" Type="http://schemas.openxmlformats.org/officeDocument/2006/relationships/hyperlink" Target="https://etherscan.io/token/0x7273447871010c6eb8f908f4fbb4bc62b43bcf37" TargetMode="External"/><Relationship Id="rId36" Type="http://schemas.openxmlformats.org/officeDocument/2006/relationships/hyperlink" Target="https://etherscan.io/token/0x2e7f0e8e28097930ddca94f273502c2dc56d28ba" TargetMode="External"/><Relationship Id="rId49" Type="http://schemas.openxmlformats.org/officeDocument/2006/relationships/hyperlink" Target="https://etherscan.io/token/0xf6400233e0c2997e5d916af32aad0b155479ec93" TargetMode="External"/><Relationship Id="rId10" Type="http://schemas.openxmlformats.org/officeDocument/2006/relationships/hyperlink" Target="https://etherscan.io/token/0xf92A1F2AD0b9A660021f11b09F973F2d066fA697" TargetMode="External"/><Relationship Id="rId19" Type="http://schemas.openxmlformats.org/officeDocument/2006/relationships/hyperlink" Target="https://etherscan.io/token/0xcd582677f3d7392cadb0762486a9b41a3d414504" TargetMode="External"/><Relationship Id="rId31" Type="http://schemas.openxmlformats.org/officeDocument/2006/relationships/hyperlink" Target="https://etherscan.io/token/0x4de3b4c83ed659e80962519f805363c07fddce25" TargetMode="External"/><Relationship Id="rId44" Type="http://schemas.openxmlformats.org/officeDocument/2006/relationships/hyperlink" Target="https://etherscan.io/token/0xc233EeA0ED2c211E3E36d9D8673653466959a5c5" TargetMode="External"/><Relationship Id="rId4" Type="http://schemas.openxmlformats.org/officeDocument/2006/relationships/hyperlink" Target="https://etherscan.io/token/0xDA1935A3e9Ab282EF79AAA7D03AE4b8359D6e8cd" TargetMode="External"/><Relationship Id="rId9" Type="http://schemas.openxmlformats.org/officeDocument/2006/relationships/hyperlink" Target="https://etherscan.io/token/0x559FEb31b546472AF94115Ae25Af46900C7373BB" TargetMode="External"/><Relationship Id="rId14" Type="http://schemas.openxmlformats.org/officeDocument/2006/relationships/hyperlink" Target="https://etherscan.io/token/0x678878f96742ed6500641c2cf2c13d903c2fe512" TargetMode="External"/><Relationship Id="rId22" Type="http://schemas.openxmlformats.org/officeDocument/2006/relationships/hyperlink" Target="https://etherscan.io/token/0x833Dc0467FC01527f253dd75e7eDaf5211f7E6fC" TargetMode="External"/><Relationship Id="rId27" Type="http://schemas.openxmlformats.org/officeDocument/2006/relationships/hyperlink" Target="https://etherscan.io/token/0xa23f58ba2a42c1b004b46599957c7d0a332427ab" TargetMode="External"/><Relationship Id="rId30" Type="http://schemas.openxmlformats.org/officeDocument/2006/relationships/hyperlink" Target="https://etherscan.io/token/0x3f4c82c765d27761459ed92e81349fcaab9c406e" TargetMode="External"/><Relationship Id="rId35" Type="http://schemas.openxmlformats.org/officeDocument/2006/relationships/hyperlink" Target="https://etherscan.io/token/0xd660f2ad09328a3a4acf6506905c8482b5165cce" TargetMode="External"/><Relationship Id="rId43" Type="http://schemas.openxmlformats.org/officeDocument/2006/relationships/hyperlink" Target="https://etherscan.io/token/0x47d55097a18e17d46d0acd242709f825e7991c2f" TargetMode="External"/><Relationship Id="rId48" Type="http://schemas.openxmlformats.org/officeDocument/2006/relationships/hyperlink" Target="https://etherscan.io/token/0xa543497dbD6c9112aAe470F85c5cd288188cE365" TargetMode="External"/><Relationship Id="rId8" Type="http://schemas.openxmlformats.org/officeDocument/2006/relationships/hyperlink" Target="https://etherscan.io/token/0x9258cE7Eeb238de67343688bB918FdA0B8A03cF2" TargetMode="External"/><Relationship Id="rId51" Type="http://schemas.openxmlformats.org/officeDocument/2006/relationships/table" Target="../tables/table4.xml"/><Relationship Id="rId3" Type="http://schemas.openxmlformats.org/officeDocument/2006/relationships/hyperlink" Target="https://etherscan.io/token/0x75d8aeC6ebCAA061A553633d56DEB4F6fE8E62dc" TargetMode="External"/><Relationship Id="rId12" Type="http://schemas.openxmlformats.org/officeDocument/2006/relationships/hyperlink" Target="https://etherscan.io/token/0x9a9bfc3488f213e2c8d2b63aace896fbc19e885d" TargetMode="External"/><Relationship Id="rId17" Type="http://schemas.openxmlformats.org/officeDocument/2006/relationships/hyperlink" Target="https://etherscan.io/token/0x7dd16c53f723f474f1538c405f99427856d74cac" TargetMode="External"/><Relationship Id="rId25" Type="http://schemas.openxmlformats.org/officeDocument/2006/relationships/hyperlink" Target="https://etherscan.io/token/0xce021dcc066fc767deff980609b56012f80989ab" TargetMode="External"/><Relationship Id="rId33" Type="http://schemas.openxmlformats.org/officeDocument/2006/relationships/hyperlink" Target="https://etherscan.io/token/0xbcde3b2d6f85311a4b718ddb5c9f0b99989d094d" TargetMode="External"/><Relationship Id="rId38" Type="http://schemas.openxmlformats.org/officeDocument/2006/relationships/hyperlink" Target="https://etherscan.io/token/0xbc36cec796ce6373b1b85d48ef0ab6201bb635ed" TargetMode="External"/><Relationship Id="rId46" Type="http://schemas.openxmlformats.org/officeDocument/2006/relationships/hyperlink" Target="https://etherscan.io/token/0x2aF18645733BC5Fa2e25365d7fc1d3a766D49a4D" TargetMode="External"/><Relationship Id="rId20" Type="http://schemas.openxmlformats.org/officeDocument/2006/relationships/hyperlink" Target="https://etherscan.io/token/0x4d16d0c7c022ea54c8a86ca93cb1442861755ff8" TargetMode="External"/><Relationship Id="rId41" Type="http://schemas.openxmlformats.org/officeDocument/2006/relationships/hyperlink" Target="https://etherscan.io/token/0xb20b053a42eb0ab3b7902d0492e1d9107a618360" TargetMode="External"/><Relationship Id="rId1" Type="http://schemas.openxmlformats.org/officeDocument/2006/relationships/hyperlink" Target="https://etherscan.io/token/0x052073dFaD6154A9f9507B3cC319C3e5A31D7C7d" TargetMode="External"/><Relationship Id="rId6" Type="http://schemas.openxmlformats.org/officeDocument/2006/relationships/hyperlink" Target="https://etherscan.io/token/0x65b8bE5d8Acef2Fc5823287B8bc3c86887EBE13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40B9-25D6-1245-94C8-79AC2D49D744}">
  <dimension ref="A1:Q174"/>
  <sheetViews>
    <sheetView topLeftCell="G1" zoomScale="140" zoomScaleNormal="140" workbookViewId="0">
      <selection activeCell="O4" sqref="O4:O174"/>
    </sheetView>
  </sheetViews>
  <sheetFormatPr baseColWidth="10" defaultRowHeight="16" x14ac:dyDescent="0.2"/>
  <cols>
    <col min="1" max="1" width="8.83203125" bestFit="1" customWidth="1"/>
    <col min="2" max="2" width="47" bestFit="1" customWidth="1"/>
    <col min="3" max="3" width="16.83203125" bestFit="1" customWidth="1"/>
    <col min="4" max="4" width="10.6640625" bestFit="1" customWidth="1"/>
    <col min="5" max="5" width="28.83203125" style="1" bestFit="1" customWidth="1"/>
    <col min="6" max="6" width="16.83203125" bestFit="1" customWidth="1"/>
    <col min="7" max="7" width="17.5" bestFit="1" customWidth="1"/>
    <col min="8" max="8" width="17.33203125" bestFit="1" customWidth="1"/>
    <col min="9" max="9" width="16.6640625" bestFit="1" customWidth="1"/>
    <col min="10" max="10" width="67.33203125" bestFit="1" customWidth="1"/>
    <col min="11" max="11" width="43.5" bestFit="1" customWidth="1"/>
    <col min="12" max="12" width="12.1640625" bestFit="1" customWidth="1"/>
    <col min="13" max="13" width="20.83203125" bestFit="1" customWidth="1"/>
    <col min="14" max="14" width="8.6640625" bestFit="1" customWidth="1"/>
    <col min="15" max="15" width="16.6640625" bestFit="1" customWidth="1"/>
  </cols>
  <sheetData>
    <row r="1" spans="1:17" ht="36" x14ac:dyDescent="0.4">
      <c r="A1" s="48" t="s">
        <v>1703</v>
      </c>
      <c r="B1" s="48"/>
      <c r="C1" s="48"/>
      <c r="D1" s="48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7" x14ac:dyDescent="0.2">
      <c r="A3" t="s">
        <v>1705</v>
      </c>
      <c r="B3" s="1" t="s">
        <v>0</v>
      </c>
      <c r="C3" s="1" t="s">
        <v>520</v>
      </c>
      <c r="D3" s="1" t="s">
        <v>52</v>
      </c>
      <c r="E3" s="1" t="s">
        <v>51</v>
      </c>
      <c r="F3" s="1" t="s">
        <v>2145</v>
      </c>
      <c r="G3" s="1" t="s">
        <v>2500</v>
      </c>
      <c r="H3" s="1" t="s">
        <v>2147</v>
      </c>
      <c r="I3" s="1" t="s">
        <v>2148</v>
      </c>
      <c r="J3" s="1" t="s">
        <v>2149</v>
      </c>
      <c r="K3" s="1" t="s">
        <v>2150</v>
      </c>
      <c r="L3" s="1" t="s">
        <v>2151</v>
      </c>
      <c r="M3" s="1" t="s">
        <v>2152</v>
      </c>
      <c r="N3" s="1" t="s">
        <v>96</v>
      </c>
      <c r="O3" s="1" t="s">
        <v>522</v>
      </c>
    </row>
    <row r="4" spans="1:17" x14ac:dyDescent="0.2">
      <c r="A4" s="1" t="s">
        <v>1706</v>
      </c>
      <c r="B4" s="1" t="s">
        <v>1020</v>
      </c>
      <c r="C4" s="3">
        <v>44672</v>
      </c>
      <c r="D4" s="1" t="s">
        <v>1023</v>
      </c>
      <c r="E4" s="1" t="s">
        <v>2254</v>
      </c>
      <c r="F4" s="1">
        <v>217722</v>
      </c>
      <c r="G4" s="1">
        <v>0.29325031800000001</v>
      </c>
      <c r="H4" s="1">
        <v>7710760</v>
      </c>
      <c r="I4" s="1">
        <v>1557192331</v>
      </c>
      <c r="J4" s="1" t="s">
        <v>1021</v>
      </c>
      <c r="K4" s="1" t="s">
        <v>1022</v>
      </c>
      <c r="L4" s="1">
        <v>47461008601</v>
      </c>
      <c r="M4" s="1">
        <v>1652913964</v>
      </c>
      <c r="N4" s="1" t="s">
        <v>56</v>
      </c>
      <c r="O4" s="1">
        <f>IF(Tabelle445[[#This Row],[Scam]]="yes",1,0)</f>
        <v>0</v>
      </c>
    </row>
    <row r="5" spans="1:17" x14ac:dyDescent="0.2">
      <c r="A5" s="1" t="s">
        <v>1707</v>
      </c>
      <c r="B5" s="1" t="s">
        <v>1024</v>
      </c>
      <c r="C5" s="3">
        <v>44672</v>
      </c>
      <c r="D5" s="1" t="s">
        <v>1026</v>
      </c>
      <c r="E5" s="1" t="s">
        <v>2255</v>
      </c>
      <c r="F5" s="1">
        <v>19413</v>
      </c>
      <c r="G5" s="1">
        <v>1.7400624920000001</v>
      </c>
      <c r="H5" s="1">
        <v>8983575</v>
      </c>
      <c r="I5" s="1">
        <v>1574471013</v>
      </c>
      <c r="J5" s="1" t="s">
        <v>1025</v>
      </c>
      <c r="K5" s="1" t="s">
        <v>1022</v>
      </c>
      <c r="L5" s="1">
        <v>37825362456</v>
      </c>
      <c r="M5" s="1">
        <v>1652626901</v>
      </c>
      <c r="N5" s="1" t="s">
        <v>56</v>
      </c>
      <c r="O5" s="1">
        <f>IF(Tabelle445[[#This Row],[Scam]]="yes",1,0)</f>
        <v>0</v>
      </c>
    </row>
    <row r="6" spans="1:17" x14ac:dyDescent="0.2">
      <c r="A6" s="1" t="s">
        <v>1708</v>
      </c>
      <c r="B6" s="1" t="s">
        <v>1027</v>
      </c>
      <c r="C6" s="3">
        <v>44672</v>
      </c>
      <c r="D6" s="1" t="s">
        <v>1030</v>
      </c>
      <c r="E6" s="1" t="s">
        <v>2256</v>
      </c>
      <c r="F6" s="1">
        <v>46647</v>
      </c>
      <c r="G6" s="1">
        <v>5083.6640900000002</v>
      </c>
      <c r="H6" s="1">
        <v>6766284</v>
      </c>
      <c r="I6" s="1">
        <v>1543095952</v>
      </c>
      <c r="J6" s="1" t="s">
        <v>1028</v>
      </c>
      <c r="K6" s="1" t="s">
        <v>1029</v>
      </c>
      <c r="L6" s="1">
        <v>284504.03999999998</v>
      </c>
      <c r="M6" s="1">
        <v>1652626917</v>
      </c>
      <c r="N6" s="1" t="s">
        <v>56</v>
      </c>
      <c r="O6" s="1">
        <f>IF(Tabelle445[[#This Row],[Scam]]="yes",1,0)</f>
        <v>0</v>
      </c>
    </row>
    <row r="7" spans="1:17" x14ac:dyDescent="0.2">
      <c r="A7" s="1" t="s">
        <v>1709</v>
      </c>
      <c r="B7" s="1" t="s">
        <v>1031</v>
      </c>
      <c r="C7" s="3">
        <v>44672</v>
      </c>
      <c r="D7" s="1" t="s">
        <v>1034</v>
      </c>
      <c r="E7" s="1" t="s">
        <v>2257</v>
      </c>
      <c r="F7" s="1">
        <v>2169</v>
      </c>
      <c r="G7" s="1">
        <v>21.764981909999999</v>
      </c>
      <c r="H7" s="1">
        <v>8533639</v>
      </c>
      <c r="I7" s="1">
        <v>1568274302</v>
      </c>
      <c r="J7" s="1" t="s">
        <v>1032</v>
      </c>
      <c r="K7" s="1" t="s">
        <v>1033</v>
      </c>
      <c r="L7" s="1">
        <v>24875.794000000002</v>
      </c>
      <c r="M7" s="1">
        <v>1652626930</v>
      </c>
      <c r="N7" s="1" t="s">
        <v>56</v>
      </c>
      <c r="O7" s="1">
        <f>IF(Tabelle445[[#This Row],[Scam]]="yes",1,0)</f>
        <v>0</v>
      </c>
    </row>
    <row r="8" spans="1:17" x14ac:dyDescent="0.2">
      <c r="A8" s="1" t="s">
        <v>1710</v>
      </c>
      <c r="B8" s="1" t="s">
        <v>1035</v>
      </c>
      <c r="C8" s="3">
        <v>44672</v>
      </c>
      <c r="D8" s="1" t="s">
        <v>1038</v>
      </c>
      <c r="E8" s="1" t="s">
        <v>2258</v>
      </c>
      <c r="F8" s="1">
        <v>6142</v>
      </c>
      <c r="G8" s="1">
        <v>3.4139802270000001</v>
      </c>
      <c r="H8" s="1">
        <v>7597786</v>
      </c>
      <c r="I8" s="1">
        <v>1555671830</v>
      </c>
      <c r="J8" s="1" t="s">
        <v>1036</v>
      </c>
      <c r="K8" s="1" t="s">
        <v>1037</v>
      </c>
      <c r="L8" s="1">
        <v>1000000000</v>
      </c>
      <c r="M8" s="1">
        <v>1652626963</v>
      </c>
      <c r="N8" s="1" t="s">
        <v>56</v>
      </c>
      <c r="O8" s="1">
        <f>IF(Tabelle445[[#This Row],[Scam]]="yes",1,0)</f>
        <v>0</v>
      </c>
    </row>
    <row r="9" spans="1:17" x14ac:dyDescent="0.2">
      <c r="A9" s="1" t="s">
        <v>1711</v>
      </c>
      <c r="B9" s="1" t="s">
        <v>1039</v>
      </c>
      <c r="C9" s="3">
        <v>44672</v>
      </c>
      <c r="D9" s="1" t="s">
        <v>1042</v>
      </c>
      <c r="E9" s="1" t="s">
        <v>2259</v>
      </c>
      <c r="F9" s="1">
        <v>6378</v>
      </c>
      <c r="G9" s="1">
        <v>0.90344942800000005</v>
      </c>
      <c r="H9" s="1">
        <v>8387747</v>
      </c>
      <c r="I9" s="1">
        <v>1566311203</v>
      </c>
      <c r="J9" s="1" t="s">
        <v>1040</v>
      </c>
      <c r="K9" s="1" t="s">
        <v>1041</v>
      </c>
      <c r="L9" s="1">
        <v>111100000</v>
      </c>
      <c r="M9" s="1">
        <v>1652626978</v>
      </c>
      <c r="N9" s="1" t="s">
        <v>56</v>
      </c>
      <c r="O9" s="1">
        <f>IF(Tabelle445[[#This Row],[Scam]]="yes",1,0)</f>
        <v>0</v>
      </c>
    </row>
    <row r="10" spans="1:17" x14ac:dyDescent="0.2">
      <c r="A10" s="1" t="s">
        <v>1712</v>
      </c>
      <c r="B10" s="1" t="s">
        <v>1043</v>
      </c>
      <c r="C10" s="3">
        <v>44672</v>
      </c>
      <c r="D10" s="1" t="s">
        <v>1046</v>
      </c>
      <c r="E10" s="1" t="s">
        <v>2260</v>
      </c>
      <c r="F10" s="1">
        <v>9187</v>
      </c>
      <c r="G10" s="1">
        <v>1.2360062E-2</v>
      </c>
      <c r="H10" s="1">
        <v>3949137</v>
      </c>
      <c r="I10" s="1">
        <v>1498763904</v>
      </c>
      <c r="J10" s="1" t="s">
        <v>1044</v>
      </c>
      <c r="K10" s="1" t="s">
        <v>1045</v>
      </c>
      <c r="L10" s="1">
        <v>0</v>
      </c>
      <c r="M10" s="1">
        <v>1652627317</v>
      </c>
      <c r="N10" s="1" t="s">
        <v>56</v>
      </c>
      <c r="O10" s="1">
        <f>IF(Tabelle445[[#This Row],[Scam]]="yes",1,0)</f>
        <v>0</v>
      </c>
    </row>
    <row r="11" spans="1:17" x14ac:dyDescent="0.2">
      <c r="A11" s="1" t="s">
        <v>1713</v>
      </c>
      <c r="B11" s="1" t="s">
        <v>1047</v>
      </c>
      <c r="C11" s="3">
        <v>44672</v>
      </c>
      <c r="D11" s="1" t="s">
        <v>1050</v>
      </c>
      <c r="E11" s="1" t="s">
        <v>2261</v>
      </c>
      <c r="F11" s="1">
        <v>86527</v>
      </c>
      <c r="G11" s="1">
        <v>346.17123420000001</v>
      </c>
      <c r="H11" s="1">
        <v>8314597</v>
      </c>
      <c r="I11" s="1">
        <v>1565329008</v>
      </c>
      <c r="J11" s="1" t="s">
        <v>1048</v>
      </c>
      <c r="K11" s="1" t="s">
        <v>1049</v>
      </c>
      <c r="L11" s="1">
        <v>261908995.5</v>
      </c>
      <c r="M11" s="1">
        <v>1652626944</v>
      </c>
      <c r="N11" s="1" t="s">
        <v>56</v>
      </c>
      <c r="O11" s="1">
        <f>IF(Tabelle445[[#This Row],[Scam]]="yes",1,0)</f>
        <v>0</v>
      </c>
    </row>
    <row r="12" spans="1:17" x14ac:dyDescent="0.2">
      <c r="A12" s="1" t="s">
        <v>1714</v>
      </c>
      <c r="B12" s="1" t="s">
        <v>1051</v>
      </c>
      <c r="C12" s="3">
        <v>44672</v>
      </c>
      <c r="D12" s="1" t="s">
        <v>1054</v>
      </c>
      <c r="E12" s="1" t="s">
        <v>2262</v>
      </c>
      <c r="F12" s="1">
        <v>3991</v>
      </c>
      <c r="G12" s="1">
        <v>7.7950417849999996</v>
      </c>
      <c r="H12" s="1">
        <v>8328152</v>
      </c>
      <c r="I12" s="1">
        <v>1565511278</v>
      </c>
      <c r="J12" s="1" t="s">
        <v>1052</v>
      </c>
      <c r="K12" s="1" t="s">
        <v>1053</v>
      </c>
      <c r="L12" s="1">
        <v>920067.6875</v>
      </c>
      <c r="M12" s="1">
        <v>1652626109</v>
      </c>
      <c r="N12" s="1" t="s">
        <v>56</v>
      </c>
      <c r="O12" s="1">
        <f>IF(Tabelle445[[#This Row],[Scam]]="yes",1,0)</f>
        <v>0</v>
      </c>
    </row>
    <row r="13" spans="1:17" x14ac:dyDescent="0.2">
      <c r="A13" s="1" t="s">
        <v>1715</v>
      </c>
      <c r="B13" s="1" t="s">
        <v>1055</v>
      </c>
      <c r="C13" s="3">
        <v>44672</v>
      </c>
      <c r="D13" s="1" t="s">
        <v>1058</v>
      </c>
      <c r="E13" s="1" t="s">
        <v>2263</v>
      </c>
      <c r="F13" s="1">
        <v>12069</v>
      </c>
      <c r="G13" s="1">
        <v>7.039348E-3</v>
      </c>
      <c r="H13" s="1">
        <v>2364414</v>
      </c>
      <c r="I13" s="1">
        <v>1475384210</v>
      </c>
      <c r="J13" s="1" t="s">
        <v>1056</v>
      </c>
      <c r="K13" s="1" t="s">
        <v>1057</v>
      </c>
      <c r="L13" s="1">
        <v>1000000000</v>
      </c>
      <c r="M13" s="1">
        <v>1652626126</v>
      </c>
      <c r="N13" s="1" t="s">
        <v>56</v>
      </c>
      <c r="O13" s="1">
        <f>IF(Tabelle445[[#This Row],[Scam]]="yes",1,0)</f>
        <v>0</v>
      </c>
    </row>
    <row r="14" spans="1:17" x14ac:dyDescent="0.2">
      <c r="A14" s="1" t="s">
        <v>1716</v>
      </c>
      <c r="B14" s="1" t="s">
        <v>1059</v>
      </c>
      <c r="C14" s="3">
        <v>44672</v>
      </c>
      <c r="D14" s="1" t="s">
        <v>1062</v>
      </c>
      <c r="E14" s="1" t="s">
        <v>2264</v>
      </c>
      <c r="F14" s="1">
        <v>33604</v>
      </c>
      <c r="G14" s="1">
        <v>30.334747029999999</v>
      </c>
      <c r="H14" s="1">
        <v>3902326</v>
      </c>
      <c r="I14" s="1">
        <v>1497946237</v>
      </c>
      <c r="J14" s="1" t="s">
        <v>1060</v>
      </c>
      <c r="K14" s="1" t="s">
        <v>1061</v>
      </c>
      <c r="L14" s="1">
        <v>10951905.140000001</v>
      </c>
      <c r="M14" s="1">
        <v>1652626139</v>
      </c>
      <c r="N14" s="1" t="s">
        <v>56</v>
      </c>
      <c r="O14" s="1">
        <f>IF(Tabelle445[[#This Row],[Scam]]="yes",1,0)</f>
        <v>0</v>
      </c>
    </row>
    <row r="15" spans="1:17" x14ac:dyDescent="0.2">
      <c r="A15" s="1" t="s">
        <v>1717</v>
      </c>
      <c r="B15" s="1" t="s">
        <v>1063</v>
      </c>
      <c r="C15" s="3">
        <v>44672</v>
      </c>
      <c r="D15" s="1" t="s">
        <v>1066</v>
      </c>
      <c r="E15" s="1" t="s">
        <v>2265</v>
      </c>
      <c r="F15" s="1">
        <v>665148</v>
      </c>
      <c r="G15" s="1">
        <v>839.55475009999998</v>
      </c>
      <c r="H15" s="1">
        <v>4281611</v>
      </c>
      <c r="I15" s="1">
        <v>1505597189</v>
      </c>
      <c r="J15" s="1" t="s">
        <v>1064</v>
      </c>
      <c r="K15" s="1" t="s">
        <v>1065</v>
      </c>
      <c r="L15" s="1">
        <v>1000000000</v>
      </c>
      <c r="M15" s="1">
        <v>1652626156</v>
      </c>
      <c r="N15" s="1" t="s">
        <v>56</v>
      </c>
      <c r="O15" s="1">
        <f>IF(Tabelle445[[#This Row],[Scam]]="yes",1,0)</f>
        <v>0</v>
      </c>
    </row>
    <row r="16" spans="1:17" x14ac:dyDescent="0.2">
      <c r="A16" s="1" t="s">
        <v>1718</v>
      </c>
      <c r="B16" s="1" t="s">
        <v>1067</v>
      </c>
      <c r="C16" s="3">
        <v>44672</v>
      </c>
      <c r="D16" s="1" t="s">
        <v>1070</v>
      </c>
      <c r="E16" s="1" t="s">
        <v>2266</v>
      </c>
      <c r="F16" s="1">
        <v>4999</v>
      </c>
      <c r="G16" s="1">
        <v>21.80830504</v>
      </c>
      <c r="H16" s="1">
        <v>9051054</v>
      </c>
      <c r="I16" s="1">
        <v>1575489877</v>
      </c>
      <c r="J16" s="1" t="s">
        <v>1068</v>
      </c>
      <c r="K16" s="1" t="s">
        <v>1069</v>
      </c>
      <c r="L16" s="1">
        <v>175871870.5</v>
      </c>
      <c r="M16" s="1">
        <v>1652626175</v>
      </c>
      <c r="N16" s="1" t="s">
        <v>56</v>
      </c>
      <c r="O16" s="1">
        <f>IF(Tabelle445[[#This Row],[Scam]]="yes",1,0)</f>
        <v>0</v>
      </c>
    </row>
    <row r="17" spans="1:15" x14ac:dyDescent="0.2">
      <c r="A17" s="1" t="s">
        <v>1719</v>
      </c>
      <c r="B17" s="1" t="s">
        <v>1071</v>
      </c>
      <c r="C17" s="3">
        <v>44672</v>
      </c>
      <c r="D17" s="1" t="s">
        <v>1074</v>
      </c>
      <c r="E17" s="1" t="s">
        <v>1074</v>
      </c>
      <c r="F17" s="1">
        <v>297934</v>
      </c>
      <c r="G17" s="1">
        <v>468.45266140000001</v>
      </c>
      <c r="H17" s="1">
        <v>9041184</v>
      </c>
      <c r="I17" s="1">
        <v>1575337828</v>
      </c>
      <c r="J17" s="1" t="s">
        <v>1072</v>
      </c>
      <c r="K17" s="1" t="s">
        <v>1073</v>
      </c>
      <c r="L17" s="1">
        <v>582000000000</v>
      </c>
      <c r="M17" s="1">
        <v>1652626200</v>
      </c>
      <c r="N17" s="1" t="s">
        <v>56</v>
      </c>
      <c r="O17" s="1">
        <f>IF(Tabelle445[[#This Row],[Scam]]="yes",1,0)</f>
        <v>0</v>
      </c>
    </row>
    <row r="18" spans="1:15" x14ac:dyDescent="0.2">
      <c r="A18" s="1" t="s">
        <v>1720</v>
      </c>
      <c r="B18" s="1" t="s">
        <v>1075</v>
      </c>
      <c r="C18" s="3">
        <v>44672</v>
      </c>
      <c r="D18" s="1" t="s">
        <v>1078</v>
      </c>
      <c r="E18" s="1" t="s">
        <v>2267</v>
      </c>
      <c r="F18" s="1">
        <v>31358</v>
      </c>
      <c r="G18" s="1">
        <v>73.594132110000004</v>
      </c>
      <c r="H18" s="1">
        <v>5409020</v>
      </c>
      <c r="I18" s="1">
        <v>1523274016</v>
      </c>
      <c r="J18" s="1" t="s">
        <v>1076</v>
      </c>
      <c r="K18" s="1" t="s">
        <v>1077</v>
      </c>
      <c r="L18" s="1">
        <v>693342889.5</v>
      </c>
      <c r="M18" s="1">
        <v>1652551309</v>
      </c>
      <c r="N18" s="1" t="s">
        <v>56</v>
      </c>
      <c r="O18" s="1">
        <f>IF(Tabelle445[[#This Row],[Scam]]="yes",1,0)</f>
        <v>0</v>
      </c>
    </row>
    <row r="19" spans="1:15" x14ac:dyDescent="0.2">
      <c r="A19" s="1" t="s">
        <v>1721</v>
      </c>
      <c r="B19" s="1" t="s">
        <v>1079</v>
      </c>
      <c r="C19" s="3">
        <v>44672</v>
      </c>
      <c r="D19" s="1" t="s">
        <v>1082</v>
      </c>
      <c r="E19" s="1" t="s">
        <v>2268</v>
      </c>
      <c r="F19" s="1">
        <v>18025</v>
      </c>
      <c r="G19" s="1">
        <v>4.1747284410000001</v>
      </c>
      <c r="H19" s="1">
        <v>3711733</v>
      </c>
      <c r="I19" s="1">
        <v>1494864902</v>
      </c>
      <c r="J19" s="1" t="s">
        <v>1080</v>
      </c>
      <c r="K19" s="1" t="s">
        <v>1081</v>
      </c>
      <c r="L19" s="1">
        <v>39609523.810000002</v>
      </c>
      <c r="M19" s="1">
        <v>1652551330</v>
      </c>
      <c r="N19" s="1" t="s">
        <v>56</v>
      </c>
      <c r="O19" s="1">
        <f>IF(Tabelle445[[#This Row],[Scam]]="yes",1,0)</f>
        <v>0</v>
      </c>
    </row>
    <row r="20" spans="1:15" x14ac:dyDescent="0.2">
      <c r="A20" s="1" t="s">
        <v>1722</v>
      </c>
      <c r="B20" s="1" t="s">
        <v>1083</v>
      </c>
      <c r="C20" s="3">
        <v>44672</v>
      </c>
      <c r="D20" s="1" t="s">
        <v>1086</v>
      </c>
      <c r="E20" s="1" t="s">
        <v>2269</v>
      </c>
      <c r="F20" s="1">
        <v>138</v>
      </c>
      <c r="G20" s="1">
        <v>3.9508670000000003E-3</v>
      </c>
      <c r="H20" s="1">
        <v>9645437</v>
      </c>
      <c r="I20" s="1">
        <v>1583866250</v>
      </c>
      <c r="J20" s="1" t="s">
        <v>1084</v>
      </c>
      <c r="K20" s="1" t="s">
        <v>1085</v>
      </c>
      <c r="L20" s="1">
        <v>249999</v>
      </c>
      <c r="M20" s="1">
        <v>1652528782</v>
      </c>
      <c r="N20" s="1" t="s">
        <v>56</v>
      </c>
      <c r="O20" s="1">
        <f>IF(Tabelle445[[#This Row],[Scam]]="yes",1,0)</f>
        <v>0</v>
      </c>
    </row>
    <row r="21" spans="1:15" x14ac:dyDescent="0.2">
      <c r="A21" s="1" t="s">
        <v>1723</v>
      </c>
      <c r="B21" s="1" t="s">
        <v>1087</v>
      </c>
      <c r="C21" s="3">
        <v>44672</v>
      </c>
      <c r="D21" s="1" t="s">
        <v>1090</v>
      </c>
      <c r="E21" s="1" t="s">
        <v>2270</v>
      </c>
      <c r="F21" s="1">
        <v>5584</v>
      </c>
      <c r="G21" s="1">
        <v>0.14727159400000001</v>
      </c>
      <c r="H21" s="1">
        <v>7423742</v>
      </c>
      <c r="I21" s="1">
        <v>1553327984</v>
      </c>
      <c r="J21" s="1" t="s">
        <v>1088</v>
      </c>
      <c r="K21" s="1" t="s">
        <v>1089</v>
      </c>
      <c r="L21" s="1">
        <v>995554318</v>
      </c>
      <c r="M21" s="1">
        <v>1652528810</v>
      </c>
      <c r="N21" s="1" t="s">
        <v>55</v>
      </c>
      <c r="O21" s="1">
        <f>IF(Tabelle445[[#This Row],[Scam]]="yes",1,0)</f>
        <v>1</v>
      </c>
    </row>
    <row r="22" spans="1:15" x14ac:dyDescent="0.2">
      <c r="A22" s="1" t="s">
        <v>1724</v>
      </c>
      <c r="B22" s="1" t="s">
        <v>1091</v>
      </c>
      <c r="C22" s="3">
        <v>44672</v>
      </c>
      <c r="D22" s="1" t="s">
        <v>1094</v>
      </c>
      <c r="E22" s="1" t="s">
        <v>2271</v>
      </c>
      <c r="F22" s="1">
        <v>29610</v>
      </c>
      <c r="G22" s="1">
        <v>1228.3730459999999</v>
      </c>
      <c r="H22" s="1">
        <v>7953823</v>
      </c>
      <c r="I22" s="1">
        <v>1560475588</v>
      </c>
      <c r="J22" s="1" t="s">
        <v>1092</v>
      </c>
      <c r="K22" s="1" t="s">
        <v>1093</v>
      </c>
      <c r="L22" s="1">
        <v>83002735.700000003</v>
      </c>
      <c r="M22" s="1">
        <v>1652528831</v>
      </c>
      <c r="N22" s="1" t="s">
        <v>56</v>
      </c>
      <c r="O22" s="1">
        <f>IF(Tabelle445[[#This Row],[Scam]]="yes",1,0)</f>
        <v>0</v>
      </c>
    </row>
    <row r="23" spans="1:15" x14ac:dyDescent="0.2">
      <c r="A23" s="1" t="s">
        <v>1725</v>
      </c>
      <c r="B23" s="1" t="s">
        <v>1095</v>
      </c>
      <c r="C23" s="3">
        <v>44672</v>
      </c>
      <c r="D23" s="1" t="s">
        <v>1098</v>
      </c>
      <c r="E23" s="1" t="s">
        <v>2272</v>
      </c>
      <c r="F23" s="1">
        <v>14106</v>
      </c>
      <c r="G23" s="1">
        <v>98.018906599999994</v>
      </c>
      <c r="H23" s="1">
        <v>8621971</v>
      </c>
      <c r="I23" s="1">
        <v>1569466541</v>
      </c>
      <c r="J23" s="1" t="s">
        <v>1096</v>
      </c>
      <c r="K23" s="1" t="s">
        <v>1097</v>
      </c>
      <c r="L23" s="1">
        <v>86065742.969999999</v>
      </c>
      <c r="M23" s="1">
        <v>1652528851</v>
      </c>
      <c r="N23" s="1" t="s">
        <v>56</v>
      </c>
      <c r="O23" s="1">
        <f>IF(Tabelle445[[#This Row],[Scam]]="yes",1,0)</f>
        <v>0</v>
      </c>
    </row>
    <row r="24" spans="1:15" x14ac:dyDescent="0.2">
      <c r="A24" s="1" t="s">
        <v>1726</v>
      </c>
      <c r="B24" s="1" t="s">
        <v>1099</v>
      </c>
      <c r="C24" s="3">
        <v>44672</v>
      </c>
      <c r="D24" s="1" t="s">
        <v>1102</v>
      </c>
      <c r="E24" s="1" t="s">
        <v>2273</v>
      </c>
      <c r="F24" s="1">
        <v>200</v>
      </c>
      <c r="G24" s="1">
        <v>7.9023573999999999E-2</v>
      </c>
      <c r="H24" s="1">
        <v>8980678</v>
      </c>
      <c r="I24" s="1">
        <v>1574429566</v>
      </c>
      <c r="J24" s="1" t="s">
        <v>1100</v>
      </c>
      <c r="K24" s="1" t="s">
        <v>1101</v>
      </c>
      <c r="L24" s="1">
        <v>150000</v>
      </c>
      <c r="M24" s="1">
        <v>1652528866</v>
      </c>
      <c r="N24" s="1" t="s">
        <v>56</v>
      </c>
      <c r="O24" s="1">
        <f>IF(Tabelle445[[#This Row],[Scam]]="yes",1,0)</f>
        <v>0</v>
      </c>
    </row>
    <row r="25" spans="1:15" x14ac:dyDescent="0.2">
      <c r="A25" s="1" t="s">
        <v>1727</v>
      </c>
      <c r="B25" s="1" t="s">
        <v>1103</v>
      </c>
      <c r="C25" s="3">
        <v>44672</v>
      </c>
      <c r="D25" s="1" t="s">
        <v>1106</v>
      </c>
      <c r="E25" s="1" t="s">
        <v>2274</v>
      </c>
      <c r="F25" s="1">
        <v>46</v>
      </c>
      <c r="G25" s="1">
        <v>3.3299999999999999E-16</v>
      </c>
      <c r="H25" s="1">
        <v>8278907</v>
      </c>
      <c r="I25" s="1">
        <v>1564851353</v>
      </c>
      <c r="J25" s="1" t="s">
        <v>1104</v>
      </c>
      <c r="K25" s="1" t="s">
        <v>1105</v>
      </c>
      <c r="L25" s="1">
        <v>170.62332549999999</v>
      </c>
      <c r="M25" s="1">
        <v>1652528877</v>
      </c>
      <c r="N25" s="1" t="s">
        <v>55</v>
      </c>
      <c r="O25" s="1">
        <f>IF(Tabelle445[[#This Row],[Scam]]="yes",1,0)</f>
        <v>1</v>
      </c>
    </row>
    <row r="26" spans="1:15" x14ac:dyDescent="0.2">
      <c r="A26" s="1" t="s">
        <v>1728</v>
      </c>
      <c r="B26" s="1" t="s">
        <v>1107</v>
      </c>
      <c r="C26" s="3">
        <v>44672</v>
      </c>
      <c r="D26" s="1" t="s">
        <v>1110</v>
      </c>
      <c r="E26" s="1" t="s">
        <v>2275</v>
      </c>
      <c r="F26" s="1">
        <v>1027</v>
      </c>
      <c r="G26" s="1">
        <v>0.16931059800000001</v>
      </c>
      <c r="H26" s="1">
        <v>9006547</v>
      </c>
      <c r="I26" s="1">
        <v>1574807076</v>
      </c>
      <c r="J26" s="1" t="s">
        <v>1108</v>
      </c>
      <c r="K26" s="1" t="s">
        <v>1109</v>
      </c>
      <c r="L26" s="1">
        <v>128645461.40000001</v>
      </c>
      <c r="M26" s="1">
        <v>1652528896</v>
      </c>
      <c r="N26" s="1" t="s">
        <v>56</v>
      </c>
      <c r="O26" s="1">
        <f>IF(Tabelle445[[#This Row],[Scam]]="yes",1,0)</f>
        <v>0</v>
      </c>
    </row>
    <row r="27" spans="1:15" x14ac:dyDescent="0.2">
      <c r="A27" s="1" t="s">
        <v>1729</v>
      </c>
      <c r="B27" s="1" t="s">
        <v>1111</v>
      </c>
      <c r="C27" s="3">
        <v>44672</v>
      </c>
      <c r="D27" s="1" t="s">
        <v>1114</v>
      </c>
      <c r="E27" s="1" t="s">
        <v>2276</v>
      </c>
      <c r="F27" s="1">
        <v>10864</v>
      </c>
      <c r="G27" s="1">
        <v>293.34204210000001</v>
      </c>
      <c r="H27" s="1">
        <v>4246532</v>
      </c>
      <c r="I27" s="1">
        <v>1504750041</v>
      </c>
      <c r="J27" s="1" t="s">
        <v>1112</v>
      </c>
      <c r="K27" s="1" t="s">
        <v>1113</v>
      </c>
      <c r="L27" s="1">
        <v>18000000</v>
      </c>
      <c r="M27" s="1">
        <v>1652527924</v>
      </c>
      <c r="N27" s="1" t="s">
        <v>56</v>
      </c>
      <c r="O27" s="1">
        <f>IF(Tabelle445[[#This Row],[Scam]]="yes",1,0)</f>
        <v>0</v>
      </c>
    </row>
    <row r="28" spans="1:15" x14ac:dyDescent="0.2">
      <c r="A28" s="1" t="s">
        <v>1730</v>
      </c>
      <c r="B28" s="1" t="s">
        <v>1115</v>
      </c>
      <c r="C28" s="3">
        <v>44672</v>
      </c>
      <c r="D28" s="1" t="s">
        <v>1118</v>
      </c>
      <c r="E28" s="1" t="s">
        <v>2277</v>
      </c>
      <c r="F28" s="1">
        <v>3343</v>
      </c>
      <c r="G28" s="1">
        <v>7.0109505030000001</v>
      </c>
      <c r="H28" s="1">
        <v>5150268</v>
      </c>
      <c r="I28" s="1">
        <v>1519510871</v>
      </c>
      <c r="J28" s="1" t="s">
        <v>1116</v>
      </c>
      <c r="K28" s="1" t="s">
        <v>1117</v>
      </c>
      <c r="L28" s="1">
        <v>1666666667</v>
      </c>
      <c r="M28" s="1">
        <v>1652527947</v>
      </c>
      <c r="N28" s="1" t="s">
        <v>56</v>
      </c>
      <c r="O28" s="1">
        <f>IF(Tabelle445[[#This Row],[Scam]]="yes",1,0)</f>
        <v>0</v>
      </c>
    </row>
    <row r="29" spans="1:15" x14ac:dyDescent="0.2">
      <c r="A29" s="1" t="s">
        <v>1731</v>
      </c>
      <c r="B29" s="1" t="s">
        <v>1119</v>
      </c>
      <c r="C29" s="3">
        <v>44672</v>
      </c>
      <c r="D29" s="1" t="s">
        <v>1122</v>
      </c>
      <c r="E29" s="1" t="s">
        <v>2278</v>
      </c>
      <c r="F29" s="1">
        <v>444844</v>
      </c>
      <c r="G29" s="1">
        <v>0.89114185000000001</v>
      </c>
      <c r="H29" s="1">
        <v>4067648</v>
      </c>
      <c r="I29" s="1">
        <v>1500913183</v>
      </c>
      <c r="J29" s="1" t="s">
        <v>1120</v>
      </c>
      <c r="K29" s="1" t="s">
        <v>1121</v>
      </c>
      <c r="L29" s="1">
        <v>227683197.40000001</v>
      </c>
      <c r="M29" s="1">
        <v>1652527974</v>
      </c>
      <c r="N29" s="1" t="s">
        <v>56</v>
      </c>
      <c r="O29" s="1">
        <f>IF(Tabelle445[[#This Row],[Scam]]="yes",1,0)</f>
        <v>0</v>
      </c>
    </row>
    <row r="30" spans="1:15" x14ac:dyDescent="0.2">
      <c r="A30" s="1" t="s">
        <v>1732</v>
      </c>
      <c r="B30" s="1" t="s">
        <v>1123</v>
      </c>
      <c r="C30" s="3">
        <v>44672</v>
      </c>
      <c r="D30" s="1" t="s">
        <v>1126</v>
      </c>
      <c r="E30" s="1" t="s">
        <v>2279</v>
      </c>
      <c r="F30" s="1">
        <v>6507</v>
      </c>
      <c r="G30" s="1">
        <v>25.40371519</v>
      </c>
      <c r="H30" s="1">
        <v>5073959</v>
      </c>
      <c r="I30" s="1">
        <v>1518396356</v>
      </c>
      <c r="J30" s="1" t="s">
        <v>1124</v>
      </c>
      <c r="K30" s="1" t="s">
        <v>1125</v>
      </c>
      <c r="L30" s="1">
        <v>999628334</v>
      </c>
      <c r="M30" s="1">
        <v>1652527994</v>
      </c>
      <c r="N30" s="1" t="s">
        <v>56</v>
      </c>
      <c r="O30" s="1">
        <f>IF(Tabelle445[[#This Row],[Scam]]="yes",1,0)</f>
        <v>0</v>
      </c>
    </row>
    <row r="31" spans="1:15" x14ac:dyDescent="0.2">
      <c r="A31" s="1" t="s">
        <v>1733</v>
      </c>
      <c r="B31" s="1" t="s">
        <v>1127</v>
      </c>
      <c r="C31" s="3">
        <v>44672</v>
      </c>
      <c r="D31" s="1" t="s">
        <v>1130</v>
      </c>
      <c r="E31" s="1" t="s">
        <v>2280</v>
      </c>
      <c r="F31" s="1">
        <v>578</v>
      </c>
      <c r="G31" s="1">
        <v>1.7973854339999999</v>
      </c>
      <c r="H31" s="1">
        <v>4292828</v>
      </c>
      <c r="I31" s="1">
        <v>1505865287</v>
      </c>
      <c r="J31" s="1" t="s">
        <v>1128</v>
      </c>
      <c r="K31" s="1" t="s">
        <v>1129</v>
      </c>
      <c r="L31" s="1">
        <v>2418.89</v>
      </c>
      <c r="M31" s="1">
        <v>1652343073</v>
      </c>
      <c r="N31" s="1" t="s">
        <v>56</v>
      </c>
      <c r="O31" s="1">
        <f>IF(Tabelle445[[#This Row],[Scam]]="yes",1,0)</f>
        <v>0</v>
      </c>
    </row>
    <row r="32" spans="1:15" x14ac:dyDescent="0.2">
      <c r="A32" s="1" t="s">
        <v>1734</v>
      </c>
      <c r="B32" s="1" t="s">
        <v>1131</v>
      </c>
      <c r="C32" s="3">
        <v>44672</v>
      </c>
      <c r="D32" s="1" t="s">
        <v>1134</v>
      </c>
      <c r="E32" s="1" t="s">
        <v>2281</v>
      </c>
      <c r="F32" s="1">
        <v>135057</v>
      </c>
      <c r="G32" s="1">
        <v>42.867813470000002</v>
      </c>
      <c r="H32" s="1">
        <v>4285018</v>
      </c>
      <c r="I32" s="1">
        <v>1505678570</v>
      </c>
      <c r="J32" s="1" t="s">
        <v>1132</v>
      </c>
      <c r="K32" s="1" t="s">
        <v>1133</v>
      </c>
      <c r="L32" s="1">
        <v>1299999942</v>
      </c>
      <c r="M32" s="1">
        <v>1652343093</v>
      </c>
      <c r="N32" s="1" t="s">
        <v>56</v>
      </c>
      <c r="O32" s="1">
        <f>IF(Tabelle445[[#This Row],[Scam]]="yes",1,0)</f>
        <v>0</v>
      </c>
    </row>
    <row r="33" spans="1:15" x14ac:dyDescent="0.2">
      <c r="A33" s="1" t="s">
        <v>1735</v>
      </c>
      <c r="B33" s="1" t="s">
        <v>1135</v>
      </c>
      <c r="C33" s="3">
        <v>44672</v>
      </c>
      <c r="D33" s="1" t="s">
        <v>1138</v>
      </c>
      <c r="E33" s="1" t="s">
        <v>1138</v>
      </c>
      <c r="F33" s="1">
        <v>11437</v>
      </c>
      <c r="G33" s="1">
        <v>6.6299999999999999E-5</v>
      </c>
      <c r="H33" s="1">
        <v>3599430</v>
      </c>
      <c r="I33" s="1">
        <v>1493143729</v>
      </c>
      <c r="J33" s="1" t="s">
        <v>1136</v>
      </c>
      <c r="K33" s="1" t="s">
        <v>1137</v>
      </c>
      <c r="L33" s="1">
        <v>100000000</v>
      </c>
      <c r="M33" s="1">
        <v>1652343108</v>
      </c>
      <c r="N33" s="1" t="s">
        <v>56</v>
      </c>
      <c r="O33" s="1">
        <f>IF(Tabelle445[[#This Row],[Scam]]="yes",1,0)</f>
        <v>0</v>
      </c>
    </row>
    <row r="34" spans="1:15" x14ac:dyDescent="0.2">
      <c r="A34" s="1" t="s">
        <v>1736</v>
      </c>
      <c r="B34" s="1" t="s">
        <v>1139</v>
      </c>
      <c r="C34" s="3">
        <v>44672</v>
      </c>
      <c r="D34" s="1" t="s">
        <v>1142</v>
      </c>
      <c r="E34" s="1" t="s">
        <v>2282</v>
      </c>
      <c r="F34" s="1">
        <v>4925</v>
      </c>
      <c r="G34" s="1">
        <v>238.17091679999999</v>
      </c>
      <c r="H34" s="1">
        <v>8792690</v>
      </c>
      <c r="I34" s="1">
        <v>1571779648</v>
      </c>
      <c r="J34" s="1" t="s">
        <v>1140</v>
      </c>
      <c r="K34" s="1" t="s">
        <v>1141</v>
      </c>
      <c r="L34" s="1">
        <v>100000000</v>
      </c>
      <c r="M34" s="1">
        <v>1652343129</v>
      </c>
      <c r="N34" s="1" t="s">
        <v>56</v>
      </c>
      <c r="O34" s="1">
        <f>IF(Tabelle445[[#This Row],[Scam]]="yes",1,0)</f>
        <v>0</v>
      </c>
    </row>
    <row r="35" spans="1:15" x14ac:dyDescent="0.2">
      <c r="A35" s="1" t="s">
        <v>1737</v>
      </c>
      <c r="B35" s="1" t="s">
        <v>1143</v>
      </c>
      <c r="C35" s="3">
        <v>44672</v>
      </c>
      <c r="D35" s="1" t="s">
        <v>1146</v>
      </c>
      <c r="E35" s="1" t="s">
        <v>2283</v>
      </c>
      <c r="F35" s="1">
        <v>16</v>
      </c>
      <c r="G35" s="1">
        <v>1.0000000000000001E-15</v>
      </c>
      <c r="H35" s="1">
        <v>4410594</v>
      </c>
      <c r="I35" s="1">
        <v>1508709162</v>
      </c>
      <c r="J35" s="1" t="s">
        <v>1144</v>
      </c>
      <c r="K35" s="1" t="s">
        <v>1145</v>
      </c>
      <c r="L35" s="1">
        <v>1000000</v>
      </c>
      <c r="M35" s="1">
        <v>1652343139</v>
      </c>
      <c r="N35" s="1" t="s">
        <v>55</v>
      </c>
      <c r="O35" s="1">
        <f>IF(Tabelle445[[#This Row],[Scam]]="yes",1,0)</f>
        <v>1</v>
      </c>
    </row>
    <row r="36" spans="1:15" x14ac:dyDescent="0.2">
      <c r="A36" s="1" t="s">
        <v>1738</v>
      </c>
      <c r="B36" s="1" t="s">
        <v>1147</v>
      </c>
      <c r="C36" s="3">
        <v>44672</v>
      </c>
      <c r="D36" s="1" t="s">
        <v>1150</v>
      </c>
      <c r="E36" s="1" t="s">
        <v>2284</v>
      </c>
      <c r="F36" s="1">
        <v>192194</v>
      </c>
      <c r="G36" s="1">
        <v>57.271151400000001</v>
      </c>
      <c r="H36" s="1">
        <v>4145415</v>
      </c>
      <c r="I36" s="1">
        <v>1502476756</v>
      </c>
      <c r="J36" s="1" t="s">
        <v>1148</v>
      </c>
      <c r="K36" s="1" t="s">
        <v>1149</v>
      </c>
      <c r="L36" s="1">
        <v>1000000000</v>
      </c>
      <c r="M36" s="1">
        <v>1652343153</v>
      </c>
      <c r="N36" s="1" t="s">
        <v>56</v>
      </c>
      <c r="O36" s="1">
        <f>IF(Tabelle445[[#This Row],[Scam]]="yes",1,0)</f>
        <v>0</v>
      </c>
    </row>
    <row r="37" spans="1:15" x14ac:dyDescent="0.2">
      <c r="A37" s="1" t="s">
        <v>1739</v>
      </c>
      <c r="B37" s="1" t="s">
        <v>1151</v>
      </c>
      <c r="C37" s="3">
        <v>44672</v>
      </c>
      <c r="D37" s="1" t="s">
        <v>1154</v>
      </c>
      <c r="E37" s="1" t="s">
        <v>2285</v>
      </c>
      <c r="F37" s="1">
        <v>2571</v>
      </c>
      <c r="G37" s="1">
        <v>4.4453357000000002</v>
      </c>
      <c r="H37" s="1">
        <v>9276056</v>
      </c>
      <c r="I37" s="1">
        <v>1578963356</v>
      </c>
      <c r="J37" s="1" t="s">
        <v>1152</v>
      </c>
      <c r="K37" s="1" t="s">
        <v>1153</v>
      </c>
      <c r="L37" s="1">
        <v>1433204.4979999999</v>
      </c>
      <c r="M37" s="1">
        <v>1652343168</v>
      </c>
      <c r="N37" s="1" t="s">
        <v>56</v>
      </c>
      <c r="O37" s="1">
        <f>IF(Tabelle445[[#This Row],[Scam]]="yes",1,0)</f>
        <v>0</v>
      </c>
    </row>
    <row r="38" spans="1:15" x14ac:dyDescent="0.2">
      <c r="A38" s="1" t="s">
        <v>1740</v>
      </c>
      <c r="B38" s="1" t="s">
        <v>1155</v>
      </c>
      <c r="C38" s="3">
        <v>44672</v>
      </c>
      <c r="D38" s="1" t="s">
        <v>1158</v>
      </c>
      <c r="E38" s="1" t="s">
        <v>2286</v>
      </c>
      <c r="F38" s="1">
        <v>21380</v>
      </c>
      <c r="G38" s="1">
        <v>0.24115046100000001</v>
      </c>
      <c r="H38" s="1">
        <v>4953750</v>
      </c>
      <c r="I38" s="1">
        <v>1516646551</v>
      </c>
      <c r="J38" s="1" t="s">
        <v>1156</v>
      </c>
      <c r="K38" s="1" t="s">
        <v>1157</v>
      </c>
      <c r="L38" s="1">
        <v>500000000</v>
      </c>
      <c r="M38" s="1">
        <v>1652343184</v>
      </c>
      <c r="N38" s="1" t="s">
        <v>56</v>
      </c>
      <c r="O38" s="1">
        <f>IF(Tabelle445[[#This Row],[Scam]]="yes",1,0)</f>
        <v>0</v>
      </c>
    </row>
    <row r="39" spans="1:15" x14ac:dyDescent="0.2">
      <c r="A39" s="1" t="s">
        <v>1741</v>
      </c>
      <c r="B39" s="1" t="s">
        <v>1159</v>
      </c>
      <c r="C39" s="3">
        <v>44672</v>
      </c>
      <c r="D39" s="1" t="s">
        <v>1162</v>
      </c>
      <c r="E39" s="1" t="s">
        <v>2287</v>
      </c>
      <c r="F39" s="1">
        <v>568</v>
      </c>
      <c r="G39" s="1">
        <v>1E-14</v>
      </c>
      <c r="H39" s="1">
        <v>9251837</v>
      </c>
      <c r="I39" s="1">
        <v>1578643526</v>
      </c>
      <c r="J39" s="1" t="s">
        <v>1160</v>
      </c>
      <c r="K39" s="1" t="s">
        <v>1161</v>
      </c>
      <c r="L39" s="1">
        <v>373128.25219999999</v>
      </c>
      <c r="M39" s="1">
        <v>1652343197</v>
      </c>
      <c r="N39" s="1" t="s">
        <v>56</v>
      </c>
      <c r="O39" s="1">
        <f>IF(Tabelle445[[#This Row],[Scam]]="yes",1,0)</f>
        <v>0</v>
      </c>
    </row>
    <row r="40" spans="1:15" x14ac:dyDescent="0.2">
      <c r="A40" s="1" t="s">
        <v>1742</v>
      </c>
      <c r="B40" s="1" t="s">
        <v>1163</v>
      </c>
      <c r="C40" s="3">
        <v>44672</v>
      </c>
      <c r="D40" s="1" t="s">
        <v>1166</v>
      </c>
      <c r="E40" s="1" t="s">
        <v>2288</v>
      </c>
      <c r="F40" s="1">
        <v>27071</v>
      </c>
      <c r="G40" s="1">
        <v>6.1044097180000003</v>
      </c>
      <c r="H40" s="1">
        <v>5904665</v>
      </c>
      <c r="I40" s="1">
        <v>1530715975</v>
      </c>
      <c r="J40" s="1" t="s">
        <v>1164</v>
      </c>
      <c r="K40" s="1" t="s">
        <v>1165</v>
      </c>
      <c r="L40" s="1">
        <v>10000000000</v>
      </c>
      <c r="M40" s="1">
        <v>1652343215</v>
      </c>
      <c r="N40" s="1" t="s">
        <v>56</v>
      </c>
      <c r="O40" s="1">
        <f>IF(Tabelle445[[#This Row],[Scam]]="yes",1,0)</f>
        <v>0</v>
      </c>
    </row>
    <row r="41" spans="1:15" x14ac:dyDescent="0.2">
      <c r="A41" s="1" t="s">
        <v>1743</v>
      </c>
      <c r="B41" s="1" t="s">
        <v>1167</v>
      </c>
      <c r="C41" s="3">
        <v>44672</v>
      </c>
      <c r="D41" s="1" t="s">
        <v>1170</v>
      </c>
      <c r="E41" s="1" t="s">
        <v>2289</v>
      </c>
      <c r="F41" s="1">
        <v>7630</v>
      </c>
      <c r="G41" s="1">
        <v>6.4750623239999996</v>
      </c>
      <c r="H41" s="1">
        <v>5039000</v>
      </c>
      <c r="I41" s="1">
        <v>1517889826</v>
      </c>
      <c r="J41" s="1" t="s">
        <v>1168</v>
      </c>
      <c r="K41" s="1" t="s">
        <v>1169</v>
      </c>
      <c r="L41" s="1">
        <v>20999810.969999999</v>
      </c>
      <c r="M41" s="1">
        <v>1652343232</v>
      </c>
      <c r="N41" s="1" t="s">
        <v>56</v>
      </c>
      <c r="O41" s="1">
        <f>IF(Tabelle445[[#This Row],[Scam]]="yes",1,0)</f>
        <v>0</v>
      </c>
    </row>
    <row r="42" spans="1:15" x14ac:dyDescent="0.2">
      <c r="A42" s="1" t="s">
        <v>1744</v>
      </c>
      <c r="B42" s="1" t="s">
        <v>1171</v>
      </c>
      <c r="C42" s="3">
        <v>44672</v>
      </c>
      <c r="D42" s="1" t="s">
        <v>1174</v>
      </c>
      <c r="E42" s="1" t="s">
        <v>1174</v>
      </c>
      <c r="F42" s="1">
        <v>35</v>
      </c>
      <c r="G42" s="1">
        <v>6.1499999999999994E-11</v>
      </c>
      <c r="H42" s="1">
        <v>9692250</v>
      </c>
      <c r="I42" s="1">
        <v>1584490007</v>
      </c>
      <c r="J42" s="1" t="s">
        <v>1172</v>
      </c>
      <c r="K42" s="1" t="s">
        <v>1173</v>
      </c>
      <c r="L42" s="1">
        <v>10000000</v>
      </c>
      <c r="M42" s="1">
        <v>1652343254</v>
      </c>
      <c r="N42" s="1" t="s">
        <v>55</v>
      </c>
      <c r="O42" s="1">
        <f>IF(Tabelle445[[#This Row],[Scam]]="yes",1,0)</f>
        <v>1</v>
      </c>
    </row>
    <row r="43" spans="1:15" x14ac:dyDescent="0.2">
      <c r="A43" s="1" t="s">
        <v>1745</v>
      </c>
      <c r="B43" s="1" t="s">
        <v>1175</v>
      </c>
      <c r="C43" s="3">
        <v>44672</v>
      </c>
      <c r="D43" s="1" t="s">
        <v>1178</v>
      </c>
      <c r="E43" s="1" t="s">
        <v>2290</v>
      </c>
      <c r="F43" s="1">
        <v>9749</v>
      </c>
      <c r="G43" s="1">
        <v>58.285885280000002</v>
      </c>
      <c r="H43" s="1">
        <v>9745293</v>
      </c>
      <c r="I43" s="1">
        <v>1585203818</v>
      </c>
      <c r="J43" s="1" t="s">
        <v>1176</v>
      </c>
      <c r="K43" s="1" t="s">
        <v>1177</v>
      </c>
      <c r="L43" s="1">
        <v>102782.8115</v>
      </c>
      <c r="M43" s="1">
        <v>1652343300</v>
      </c>
      <c r="N43" s="1" t="s">
        <v>56</v>
      </c>
      <c r="O43" s="1">
        <f>IF(Tabelle445[[#This Row],[Scam]]="yes",1,0)</f>
        <v>0</v>
      </c>
    </row>
    <row r="44" spans="1:15" x14ac:dyDescent="0.2">
      <c r="A44" s="1" t="s">
        <v>1746</v>
      </c>
      <c r="B44" s="1" t="s">
        <v>1179</v>
      </c>
      <c r="C44" s="3">
        <v>44672</v>
      </c>
      <c r="D44" s="1" t="s">
        <v>1182</v>
      </c>
      <c r="E44" s="1" t="s">
        <v>2291</v>
      </c>
      <c r="F44" s="1">
        <v>40091</v>
      </c>
      <c r="G44" s="1">
        <v>2.2709109660000002</v>
      </c>
      <c r="H44" s="1">
        <v>9045597</v>
      </c>
      <c r="I44" s="1">
        <v>1575404971</v>
      </c>
      <c r="J44" s="1" t="s">
        <v>1180</v>
      </c>
      <c r="K44" s="1" t="s">
        <v>1181</v>
      </c>
      <c r="L44" s="1">
        <v>1000000000</v>
      </c>
      <c r="M44" s="1">
        <v>1652343324</v>
      </c>
      <c r="N44" s="1" t="s">
        <v>56</v>
      </c>
      <c r="O44" s="1">
        <f>IF(Tabelle445[[#This Row],[Scam]]="yes",1,0)</f>
        <v>0</v>
      </c>
    </row>
    <row r="45" spans="1:15" x14ac:dyDescent="0.2">
      <c r="A45" s="1" t="s">
        <v>1747</v>
      </c>
      <c r="B45" s="1" t="s">
        <v>1183</v>
      </c>
      <c r="C45" s="3">
        <v>44672</v>
      </c>
      <c r="D45" s="1" t="s">
        <v>1186</v>
      </c>
      <c r="E45" s="1" t="s">
        <v>2292</v>
      </c>
      <c r="F45" s="1">
        <v>371</v>
      </c>
      <c r="G45" s="1">
        <v>3.2600000000000001E-14</v>
      </c>
      <c r="H45" s="1">
        <v>7906503</v>
      </c>
      <c r="I45" s="1">
        <v>1559835089</v>
      </c>
      <c r="J45" s="1" t="s">
        <v>1184</v>
      </c>
      <c r="K45" s="1" t="s">
        <v>1185</v>
      </c>
      <c r="L45" s="1">
        <v>244070387.40000001</v>
      </c>
      <c r="M45" s="1">
        <v>1652343361</v>
      </c>
      <c r="N45" s="1" t="s">
        <v>55</v>
      </c>
      <c r="O45" s="1">
        <f>IF(Tabelle445[[#This Row],[Scam]]="yes",1,0)</f>
        <v>1</v>
      </c>
    </row>
    <row r="46" spans="1:15" x14ac:dyDescent="0.2">
      <c r="A46" s="1" t="s">
        <v>1748</v>
      </c>
      <c r="B46" s="1" t="s">
        <v>1187</v>
      </c>
      <c r="C46" s="3">
        <v>44672</v>
      </c>
      <c r="D46" s="1" t="s">
        <v>1190</v>
      </c>
      <c r="E46" s="1" t="s">
        <v>2293</v>
      </c>
      <c r="F46" s="1">
        <v>5266</v>
      </c>
      <c r="G46" s="1">
        <v>9.1500000000000001E-5</v>
      </c>
      <c r="H46" s="1">
        <v>7756172</v>
      </c>
      <c r="I46" s="1">
        <v>1557806038</v>
      </c>
      <c r="J46" s="1" t="s">
        <v>1188</v>
      </c>
      <c r="K46" s="1" t="s">
        <v>1189</v>
      </c>
      <c r="L46" s="1">
        <v>134522547.09999999</v>
      </c>
      <c r="M46" s="1">
        <v>1652343376</v>
      </c>
      <c r="N46" s="1" t="s">
        <v>55</v>
      </c>
      <c r="O46" s="1">
        <f>IF(Tabelle445[[#This Row],[Scam]]="yes",1,0)</f>
        <v>1</v>
      </c>
    </row>
    <row r="47" spans="1:15" x14ac:dyDescent="0.2">
      <c r="A47" s="1" t="s">
        <v>1749</v>
      </c>
      <c r="B47" s="1" t="s">
        <v>1191</v>
      </c>
      <c r="C47" s="3">
        <v>44672</v>
      </c>
      <c r="D47" s="1" t="s">
        <v>1194</v>
      </c>
      <c r="E47" s="1" t="s">
        <v>2294</v>
      </c>
      <c r="F47" s="1">
        <v>9073</v>
      </c>
      <c r="G47" s="1">
        <v>1047.282543</v>
      </c>
      <c r="H47" s="1">
        <v>5257012</v>
      </c>
      <c r="I47" s="1">
        <v>1521078220</v>
      </c>
      <c r="J47" s="1" t="s">
        <v>1192</v>
      </c>
      <c r="K47" s="1" t="s">
        <v>1193</v>
      </c>
      <c r="L47" s="1">
        <v>764626704</v>
      </c>
      <c r="M47" s="1">
        <v>1652343400</v>
      </c>
      <c r="N47" s="1" t="s">
        <v>56</v>
      </c>
      <c r="O47" s="1">
        <f>IF(Tabelle445[[#This Row],[Scam]]="yes",1,0)</f>
        <v>0</v>
      </c>
    </row>
    <row r="48" spans="1:15" x14ac:dyDescent="0.2">
      <c r="A48" s="1" t="s">
        <v>1750</v>
      </c>
      <c r="B48" s="1" t="s">
        <v>1195</v>
      </c>
      <c r="C48" s="3">
        <v>44672</v>
      </c>
      <c r="D48" s="1" t="s">
        <v>1198</v>
      </c>
      <c r="E48" s="1" t="s">
        <v>2295</v>
      </c>
      <c r="F48" s="1">
        <v>25567</v>
      </c>
      <c r="G48" s="1">
        <v>6.5583462999999995E-2</v>
      </c>
      <c r="H48" s="1">
        <v>8970275</v>
      </c>
      <c r="I48" s="1">
        <v>1574280323</v>
      </c>
      <c r="J48" s="1" t="s">
        <v>1196</v>
      </c>
      <c r="K48" s="1" t="s">
        <v>1197</v>
      </c>
      <c r="L48" s="1">
        <v>23300000000000</v>
      </c>
      <c r="M48" s="1">
        <v>1652343413</v>
      </c>
      <c r="N48" s="1" t="s">
        <v>55</v>
      </c>
      <c r="O48" s="1">
        <f>IF(Tabelle445[[#This Row],[Scam]]="yes",1,0)</f>
        <v>1</v>
      </c>
    </row>
    <row r="49" spans="1:15" x14ac:dyDescent="0.2">
      <c r="A49" s="1" t="s">
        <v>1751</v>
      </c>
      <c r="B49" s="1" t="s">
        <v>1199</v>
      </c>
      <c r="C49" s="3">
        <v>44672</v>
      </c>
      <c r="D49" s="1" t="s">
        <v>1202</v>
      </c>
      <c r="E49" s="1" t="s">
        <v>2296</v>
      </c>
      <c r="F49" s="1">
        <v>777</v>
      </c>
      <c r="G49" s="1">
        <v>5.9744381029999998</v>
      </c>
      <c r="H49" s="1">
        <v>8583414</v>
      </c>
      <c r="I49" s="1">
        <v>1568945328</v>
      </c>
      <c r="J49" s="1" t="s">
        <v>1200</v>
      </c>
      <c r="K49" s="1" t="s">
        <v>1201</v>
      </c>
      <c r="L49" s="1">
        <v>1028109.37</v>
      </c>
      <c r="M49" s="1">
        <v>1652343434</v>
      </c>
      <c r="N49" s="1" t="s">
        <v>56</v>
      </c>
      <c r="O49" s="1">
        <f>IF(Tabelle445[[#This Row],[Scam]]="yes",1,0)</f>
        <v>0</v>
      </c>
    </row>
    <row r="50" spans="1:15" x14ac:dyDescent="0.2">
      <c r="A50" s="1" t="s">
        <v>1752</v>
      </c>
      <c r="B50" s="1" t="s">
        <v>1203</v>
      </c>
      <c r="C50" s="3">
        <v>44672</v>
      </c>
      <c r="D50" s="1" t="s">
        <v>1206</v>
      </c>
      <c r="E50" s="1" t="s">
        <v>2297</v>
      </c>
      <c r="F50" s="1">
        <v>24499</v>
      </c>
      <c r="G50" s="1">
        <v>88.701296339999999</v>
      </c>
      <c r="H50" s="1">
        <v>4892029</v>
      </c>
      <c r="I50" s="1">
        <v>1515695966</v>
      </c>
      <c r="J50" s="1" t="s">
        <v>1204</v>
      </c>
      <c r="K50" s="1" t="s">
        <v>1205</v>
      </c>
      <c r="L50" s="1">
        <v>150000000</v>
      </c>
      <c r="M50" s="1">
        <v>1652343452</v>
      </c>
      <c r="N50" s="1" t="s">
        <v>56</v>
      </c>
      <c r="O50" s="1">
        <f>IF(Tabelle445[[#This Row],[Scam]]="yes",1,0)</f>
        <v>0</v>
      </c>
    </row>
    <row r="51" spans="1:15" x14ac:dyDescent="0.2">
      <c r="A51" s="1" t="s">
        <v>1753</v>
      </c>
      <c r="B51" s="1" t="s">
        <v>1207</v>
      </c>
      <c r="C51" s="3">
        <v>44672</v>
      </c>
      <c r="D51" s="1" t="s">
        <v>1210</v>
      </c>
      <c r="E51" s="1" t="s">
        <v>2298</v>
      </c>
      <c r="F51" s="1">
        <v>240568</v>
      </c>
      <c r="G51" s="1">
        <v>105.4050384</v>
      </c>
      <c r="H51" s="1">
        <v>4170788</v>
      </c>
      <c r="I51" s="1">
        <v>1503006656</v>
      </c>
      <c r="J51" s="1" t="s">
        <v>1208</v>
      </c>
      <c r="K51" s="1" t="s">
        <v>1209</v>
      </c>
      <c r="L51" s="1">
        <v>2193673927</v>
      </c>
      <c r="M51" s="1">
        <v>1652343469</v>
      </c>
      <c r="N51" s="1" t="s">
        <v>56</v>
      </c>
      <c r="O51" s="1">
        <f>IF(Tabelle445[[#This Row],[Scam]]="yes",1,0)</f>
        <v>0</v>
      </c>
    </row>
    <row r="52" spans="1:15" x14ac:dyDescent="0.2">
      <c r="A52" s="1" t="s">
        <v>1754</v>
      </c>
      <c r="B52" s="1" t="s">
        <v>1211</v>
      </c>
      <c r="C52" s="3">
        <v>44672</v>
      </c>
      <c r="D52" s="1" t="s">
        <v>1214</v>
      </c>
      <c r="E52" s="1" t="s">
        <v>2299</v>
      </c>
      <c r="F52" s="1">
        <v>14576</v>
      </c>
      <c r="G52" s="1">
        <v>2.9425380000000001E-2</v>
      </c>
      <c r="H52" s="1">
        <v>6959896</v>
      </c>
      <c r="I52" s="1">
        <v>1545881933</v>
      </c>
      <c r="J52" s="1" t="s">
        <v>1212</v>
      </c>
      <c r="K52" s="1" t="s">
        <v>1213</v>
      </c>
      <c r="L52" s="1">
        <v>666000000000</v>
      </c>
      <c r="M52" s="1">
        <v>1652343489</v>
      </c>
      <c r="N52" s="1" t="s">
        <v>56</v>
      </c>
      <c r="O52" s="1">
        <f>IF(Tabelle445[[#This Row],[Scam]]="yes",1,0)</f>
        <v>0</v>
      </c>
    </row>
    <row r="53" spans="1:15" x14ac:dyDescent="0.2">
      <c r="A53" s="1" t="s">
        <v>1755</v>
      </c>
      <c r="B53" s="1" t="s">
        <v>1215</v>
      </c>
      <c r="C53" s="3">
        <v>44672</v>
      </c>
      <c r="D53" s="1" t="s">
        <v>1218</v>
      </c>
      <c r="E53" s="1" t="s">
        <v>2300</v>
      </c>
      <c r="F53" s="1">
        <v>1528</v>
      </c>
      <c r="G53" s="1">
        <v>4.7473484800000003</v>
      </c>
      <c r="H53" s="1">
        <v>10012634</v>
      </c>
      <c r="I53" s="1">
        <v>1588767287</v>
      </c>
      <c r="J53" s="1" t="s">
        <v>1216</v>
      </c>
      <c r="K53" s="1" t="s">
        <v>1217</v>
      </c>
      <c r="L53" s="1">
        <v>148976.87609999999</v>
      </c>
      <c r="M53" s="1">
        <v>1652343506</v>
      </c>
      <c r="N53" s="1" t="s">
        <v>56</v>
      </c>
      <c r="O53" s="1">
        <f>IF(Tabelle445[[#This Row],[Scam]]="yes",1,0)</f>
        <v>0</v>
      </c>
    </row>
    <row r="54" spans="1:15" x14ac:dyDescent="0.2">
      <c r="A54" s="1" t="s">
        <v>1756</v>
      </c>
      <c r="B54" s="1" t="s">
        <v>1219</v>
      </c>
      <c r="C54" s="3">
        <v>44672</v>
      </c>
      <c r="D54" s="1" t="s">
        <v>1222</v>
      </c>
      <c r="E54" s="1" t="s">
        <v>2301</v>
      </c>
      <c r="F54" s="1">
        <v>85652</v>
      </c>
      <c r="G54" s="1">
        <v>25.732611330000001</v>
      </c>
      <c r="H54" s="1">
        <v>4275707</v>
      </c>
      <c r="I54" s="1">
        <v>1505455426</v>
      </c>
      <c r="J54" s="1" t="s">
        <v>1220</v>
      </c>
      <c r="K54" s="1" t="s">
        <v>1221</v>
      </c>
      <c r="L54" s="1">
        <v>54019165.420000002</v>
      </c>
      <c r="M54" s="1">
        <v>1652343521</v>
      </c>
      <c r="N54" s="1" t="s">
        <v>56</v>
      </c>
      <c r="O54" s="1">
        <f>IF(Tabelle445[[#This Row],[Scam]]="yes",1,0)</f>
        <v>0</v>
      </c>
    </row>
    <row r="55" spans="1:15" x14ac:dyDescent="0.2">
      <c r="A55" s="1" t="s">
        <v>1757</v>
      </c>
      <c r="B55" s="1" t="s">
        <v>1223</v>
      </c>
      <c r="C55" s="3">
        <v>44672</v>
      </c>
      <c r="D55" s="1" t="s">
        <v>1226</v>
      </c>
      <c r="E55" s="1" t="s">
        <v>2302</v>
      </c>
      <c r="F55" s="1">
        <v>881</v>
      </c>
      <c r="G55" s="1">
        <v>426.23026390000001</v>
      </c>
      <c r="H55" s="1">
        <v>9604186</v>
      </c>
      <c r="I55" s="1">
        <v>1583318008</v>
      </c>
      <c r="J55" s="1" t="s">
        <v>1224</v>
      </c>
      <c r="K55" s="1" t="s">
        <v>1225</v>
      </c>
      <c r="L55" s="1">
        <v>300.14811020000002</v>
      </c>
      <c r="M55" s="1">
        <v>1652343539</v>
      </c>
      <c r="N55" s="1" t="s">
        <v>56</v>
      </c>
      <c r="O55" s="1">
        <f>IF(Tabelle445[[#This Row],[Scam]]="yes",1,0)</f>
        <v>0</v>
      </c>
    </row>
    <row r="56" spans="1:15" x14ac:dyDescent="0.2">
      <c r="A56" s="1" t="s">
        <v>1758</v>
      </c>
      <c r="B56" s="1" t="s">
        <v>1227</v>
      </c>
      <c r="C56" s="3">
        <v>44672</v>
      </c>
      <c r="D56" s="1" t="s">
        <v>1230</v>
      </c>
      <c r="E56" s="1" t="s">
        <v>2303</v>
      </c>
      <c r="F56" s="1">
        <v>46923</v>
      </c>
      <c r="G56" s="1">
        <v>1.260633699</v>
      </c>
      <c r="H56" s="1">
        <v>5386474</v>
      </c>
      <c r="I56" s="1">
        <v>1522952629</v>
      </c>
      <c r="J56" s="1" t="s">
        <v>1228</v>
      </c>
      <c r="K56" s="1" t="s">
        <v>1229</v>
      </c>
      <c r="L56" s="1">
        <v>10000000000000</v>
      </c>
      <c r="M56" s="1">
        <v>1652343561</v>
      </c>
      <c r="N56" s="1" t="s">
        <v>56</v>
      </c>
      <c r="O56" s="1">
        <f>IF(Tabelle445[[#This Row],[Scam]]="yes",1,0)</f>
        <v>0</v>
      </c>
    </row>
    <row r="57" spans="1:15" x14ac:dyDescent="0.2">
      <c r="A57" s="1" t="s">
        <v>1759</v>
      </c>
      <c r="B57" s="1" t="s">
        <v>1231</v>
      </c>
      <c r="C57" s="3">
        <v>44672</v>
      </c>
      <c r="D57" s="1" t="s">
        <v>1234</v>
      </c>
      <c r="E57" s="1" t="s">
        <v>2304</v>
      </c>
      <c r="F57" s="1">
        <v>68528</v>
      </c>
      <c r="G57" s="1">
        <v>31.391030780000001</v>
      </c>
      <c r="H57" s="1">
        <v>4086320</v>
      </c>
      <c r="I57" s="1">
        <v>1501259392</v>
      </c>
      <c r="J57" s="1" t="s">
        <v>1232</v>
      </c>
      <c r="K57" s="1" t="s">
        <v>1233</v>
      </c>
      <c r="L57" s="1">
        <v>120000000</v>
      </c>
      <c r="M57" s="1">
        <v>1652343581</v>
      </c>
      <c r="N57" s="1" t="s">
        <v>56</v>
      </c>
      <c r="O57" s="1">
        <f>IF(Tabelle445[[#This Row],[Scam]]="yes",1,0)</f>
        <v>0</v>
      </c>
    </row>
    <row r="58" spans="1:15" x14ac:dyDescent="0.2">
      <c r="A58" s="1" t="s">
        <v>1760</v>
      </c>
      <c r="B58" s="1" t="s">
        <v>1235</v>
      </c>
      <c r="C58" s="3">
        <v>44672</v>
      </c>
      <c r="D58" s="1" t="s">
        <v>1238</v>
      </c>
      <c r="E58" s="1" t="s">
        <v>2305</v>
      </c>
      <c r="F58" s="1">
        <v>3528</v>
      </c>
      <c r="G58" s="1">
        <v>8.0784339230000004</v>
      </c>
      <c r="H58" s="1">
        <v>7530513</v>
      </c>
      <c r="I58" s="1">
        <v>1554767428</v>
      </c>
      <c r="J58" s="1" t="s">
        <v>1236</v>
      </c>
      <c r="K58" s="1" t="s">
        <v>1237</v>
      </c>
      <c r="L58" s="1">
        <v>565000000</v>
      </c>
      <c r="M58" s="1">
        <v>1652343602</v>
      </c>
      <c r="N58" s="1" t="s">
        <v>56</v>
      </c>
      <c r="O58" s="1">
        <f>IF(Tabelle445[[#This Row],[Scam]]="yes",1,0)</f>
        <v>0</v>
      </c>
    </row>
    <row r="59" spans="1:15" x14ac:dyDescent="0.2">
      <c r="A59" s="1" t="s">
        <v>1761</v>
      </c>
      <c r="B59" s="1" t="s">
        <v>1239</v>
      </c>
      <c r="C59" s="3">
        <v>44672</v>
      </c>
      <c r="D59" s="1" t="s">
        <v>1242</v>
      </c>
      <c r="E59" s="1" t="s">
        <v>2306</v>
      </c>
      <c r="F59" s="1">
        <v>8427</v>
      </c>
      <c r="G59" s="1">
        <v>0.25751627999999999</v>
      </c>
      <c r="H59" s="1">
        <v>5576458</v>
      </c>
      <c r="I59" s="1">
        <v>1525761400</v>
      </c>
      <c r="J59" s="1" t="s">
        <v>1240</v>
      </c>
      <c r="K59" s="1" t="s">
        <v>1241</v>
      </c>
      <c r="L59" s="1">
        <v>1000000000000</v>
      </c>
      <c r="M59" s="1">
        <v>1652343623</v>
      </c>
      <c r="N59" s="1" t="s">
        <v>55</v>
      </c>
      <c r="O59" s="1">
        <f>IF(Tabelle445[[#This Row],[Scam]]="yes",1,0)</f>
        <v>1</v>
      </c>
    </row>
    <row r="60" spans="1:15" x14ac:dyDescent="0.2">
      <c r="A60" s="1" t="s">
        <v>1762</v>
      </c>
      <c r="B60" s="1" t="s">
        <v>1243</v>
      </c>
      <c r="C60" s="3">
        <v>44672</v>
      </c>
      <c r="D60" s="1" t="s">
        <v>1246</v>
      </c>
      <c r="E60" s="1" t="s">
        <v>2307</v>
      </c>
      <c r="F60" s="1">
        <v>1898</v>
      </c>
      <c r="G60" s="1">
        <v>4.1779875000000001E-2</v>
      </c>
      <c r="H60" s="1">
        <v>7011067</v>
      </c>
      <c r="I60" s="1">
        <v>1546639415</v>
      </c>
      <c r="J60" s="1" t="s">
        <v>1244</v>
      </c>
      <c r="K60" s="1" t="s">
        <v>1245</v>
      </c>
      <c r="L60" s="1">
        <v>100000000000</v>
      </c>
      <c r="M60" s="1">
        <v>1652343642</v>
      </c>
      <c r="N60" s="1" t="s">
        <v>56</v>
      </c>
      <c r="O60" s="1">
        <f>IF(Tabelle445[[#This Row],[Scam]]="yes",1,0)</f>
        <v>0</v>
      </c>
    </row>
    <row r="61" spans="1:15" x14ac:dyDescent="0.2">
      <c r="A61" s="1" t="s">
        <v>1763</v>
      </c>
      <c r="B61" s="1" t="s">
        <v>1247</v>
      </c>
      <c r="C61" s="3">
        <v>44672</v>
      </c>
      <c r="D61" s="1" t="s">
        <v>1250</v>
      </c>
      <c r="E61" s="1" t="s">
        <v>2308</v>
      </c>
      <c r="F61" s="1">
        <v>918</v>
      </c>
      <c r="G61" s="1">
        <v>0.217977911</v>
      </c>
      <c r="H61" s="1">
        <v>6707185</v>
      </c>
      <c r="I61" s="1">
        <v>1542259205</v>
      </c>
      <c r="J61" s="1" t="s">
        <v>1248</v>
      </c>
      <c r="K61" s="1" t="s">
        <v>1249</v>
      </c>
      <c r="L61" s="1">
        <v>1000000000</v>
      </c>
      <c r="M61" s="1">
        <v>1652343655</v>
      </c>
      <c r="N61" s="1" t="s">
        <v>56</v>
      </c>
      <c r="O61" s="1">
        <f>IF(Tabelle445[[#This Row],[Scam]]="yes",1,0)</f>
        <v>0</v>
      </c>
    </row>
    <row r="62" spans="1:15" x14ac:dyDescent="0.2">
      <c r="A62" s="1" t="s">
        <v>1764</v>
      </c>
      <c r="B62" s="1" t="s">
        <v>1251</v>
      </c>
      <c r="C62" s="3">
        <v>44672</v>
      </c>
      <c r="D62" s="1" t="s">
        <v>1254</v>
      </c>
      <c r="E62" s="1" t="s">
        <v>2309</v>
      </c>
      <c r="F62" s="1">
        <v>17449</v>
      </c>
      <c r="G62" s="1">
        <v>9.5662592699999998</v>
      </c>
      <c r="H62" s="1">
        <v>5934613</v>
      </c>
      <c r="I62" s="1">
        <v>1531161760</v>
      </c>
      <c r="J62" s="1" t="s">
        <v>1252</v>
      </c>
      <c r="K62" s="1" t="s">
        <v>1253</v>
      </c>
      <c r="L62" s="1">
        <v>11000000</v>
      </c>
      <c r="M62" s="1">
        <v>1652343677</v>
      </c>
      <c r="N62" s="1" t="s">
        <v>56</v>
      </c>
      <c r="O62" s="1">
        <f>IF(Tabelle445[[#This Row],[Scam]]="yes",1,0)</f>
        <v>0</v>
      </c>
    </row>
    <row r="63" spans="1:15" x14ac:dyDescent="0.2">
      <c r="A63" s="1" t="s">
        <v>1765</v>
      </c>
      <c r="B63" s="1" t="s">
        <v>1255</v>
      </c>
      <c r="C63" s="3">
        <v>44672</v>
      </c>
      <c r="D63" s="1" t="s">
        <v>1258</v>
      </c>
      <c r="E63" s="1" t="s">
        <v>2310</v>
      </c>
      <c r="F63" s="1">
        <v>20256</v>
      </c>
      <c r="G63" s="1">
        <v>34.626213229999998</v>
      </c>
      <c r="H63" s="1">
        <v>3557261</v>
      </c>
      <c r="I63" s="1">
        <v>1492518489</v>
      </c>
      <c r="J63" s="1" t="s">
        <v>1256</v>
      </c>
      <c r="K63" s="1" t="s">
        <v>1257</v>
      </c>
      <c r="L63" s="1">
        <v>86999784.989999995</v>
      </c>
      <c r="M63" s="1">
        <v>1652343697</v>
      </c>
      <c r="N63" s="1" t="s">
        <v>56</v>
      </c>
      <c r="O63" s="1">
        <f>IF(Tabelle445[[#This Row],[Scam]]="yes",1,0)</f>
        <v>0</v>
      </c>
    </row>
    <row r="64" spans="1:15" x14ac:dyDescent="0.2">
      <c r="A64" s="1" t="s">
        <v>1766</v>
      </c>
      <c r="B64" s="1" t="s">
        <v>1259</v>
      </c>
      <c r="C64" s="3">
        <v>44672</v>
      </c>
      <c r="D64" s="1" t="s">
        <v>1262</v>
      </c>
      <c r="E64" s="1" t="s">
        <v>2311</v>
      </c>
      <c r="F64" s="1">
        <v>18313</v>
      </c>
      <c r="G64" s="1">
        <v>0.27464850600000001</v>
      </c>
      <c r="H64" s="1">
        <v>5176754</v>
      </c>
      <c r="I64" s="1">
        <v>1519900981</v>
      </c>
      <c r="J64" s="1" t="s">
        <v>1260</v>
      </c>
      <c r="K64" s="1" t="s">
        <v>1261</v>
      </c>
      <c r="L64" s="1">
        <v>500000000</v>
      </c>
      <c r="M64" s="1">
        <v>1652343713</v>
      </c>
      <c r="N64" s="1" t="s">
        <v>56</v>
      </c>
      <c r="O64" s="1">
        <f>IF(Tabelle445[[#This Row],[Scam]]="yes",1,0)</f>
        <v>0</v>
      </c>
    </row>
    <row r="65" spans="1:15" x14ac:dyDescent="0.2">
      <c r="A65" s="1" t="s">
        <v>1767</v>
      </c>
      <c r="B65" s="1" t="s">
        <v>1263</v>
      </c>
      <c r="C65" s="3">
        <v>44672</v>
      </c>
      <c r="D65" s="1" t="s">
        <v>1266</v>
      </c>
      <c r="E65" s="1" t="s">
        <v>2312</v>
      </c>
      <c r="F65" s="1">
        <v>7</v>
      </c>
      <c r="G65" s="1">
        <v>0</v>
      </c>
      <c r="H65" s="1">
        <v>9986341</v>
      </c>
      <c r="I65" s="1">
        <v>1588417391</v>
      </c>
      <c r="J65" s="1" t="s">
        <v>1264</v>
      </c>
      <c r="K65" s="1" t="s">
        <v>1265</v>
      </c>
      <c r="L65" s="1">
        <v>10000000</v>
      </c>
      <c r="M65" s="1">
        <v>1652343724</v>
      </c>
      <c r="N65" s="1" t="s">
        <v>55</v>
      </c>
      <c r="O65" s="1">
        <f>IF(Tabelle445[[#This Row],[Scam]]="yes",1,0)</f>
        <v>1</v>
      </c>
    </row>
    <row r="66" spans="1:15" x14ac:dyDescent="0.2">
      <c r="A66" s="1" t="s">
        <v>1768</v>
      </c>
      <c r="B66" s="1" t="s">
        <v>1267</v>
      </c>
      <c r="C66" s="3">
        <v>44672</v>
      </c>
      <c r="D66" s="1" t="s">
        <v>1270</v>
      </c>
      <c r="E66" s="1" t="s">
        <v>2313</v>
      </c>
      <c r="F66" s="1">
        <v>52209</v>
      </c>
      <c r="G66" s="1">
        <v>8.5024368240000001</v>
      </c>
      <c r="H66" s="1">
        <v>6988184</v>
      </c>
      <c r="I66" s="1">
        <v>1546294558</v>
      </c>
      <c r="J66" s="1" t="s">
        <v>1268</v>
      </c>
      <c r="K66" s="1" t="s">
        <v>1269</v>
      </c>
      <c r="L66" s="1">
        <v>1016161298</v>
      </c>
      <c r="M66" s="1">
        <v>1652343742</v>
      </c>
      <c r="N66" s="1" t="s">
        <v>56</v>
      </c>
      <c r="O66" s="1">
        <f>IF(Tabelle445[[#This Row],[Scam]]="yes",1,0)</f>
        <v>0</v>
      </c>
    </row>
    <row r="67" spans="1:15" x14ac:dyDescent="0.2">
      <c r="A67" s="1" t="s">
        <v>1769</v>
      </c>
      <c r="B67" s="1" t="s">
        <v>1271</v>
      </c>
      <c r="C67" s="3">
        <v>44672</v>
      </c>
      <c r="D67" s="1" t="s">
        <v>1274</v>
      </c>
      <c r="E67" s="1" t="s">
        <v>2314</v>
      </c>
      <c r="F67" s="1">
        <v>24451</v>
      </c>
      <c r="G67" s="1">
        <v>23.56093216</v>
      </c>
      <c r="H67" s="1">
        <v>4420600</v>
      </c>
      <c r="I67" s="1">
        <v>1508847099</v>
      </c>
      <c r="J67" s="1" t="s">
        <v>1272</v>
      </c>
      <c r="K67" s="1" t="s">
        <v>1273</v>
      </c>
      <c r="L67" s="1">
        <v>999942647.39999998</v>
      </c>
      <c r="M67" s="1">
        <v>1652343765</v>
      </c>
      <c r="N67" s="1" t="s">
        <v>56</v>
      </c>
      <c r="O67" s="1">
        <f>IF(Tabelle445[[#This Row],[Scam]]="yes",1,0)</f>
        <v>0</v>
      </c>
    </row>
    <row r="68" spans="1:15" x14ac:dyDescent="0.2">
      <c r="A68" s="1" t="s">
        <v>1770</v>
      </c>
      <c r="B68" s="1" t="s">
        <v>1275</v>
      </c>
      <c r="C68" s="3">
        <v>44672</v>
      </c>
      <c r="D68" s="1" t="s">
        <v>1278</v>
      </c>
      <c r="E68" s="1" t="s">
        <v>2315</v>
      </c>
      <c r="F68" s="1">
        <v>23</v>
      </c>
      <c r="G68" s="1">
        <v>3.8413244999999999E-2</v>
      </c>
      <c r="H68" s="1">
        <v>8618227</v>
      </c>
      <c r="I68" s="1">
        <v>1569416035</v>
      </c>
      <c r="J68" s="1" t="s">
        <v>1276</v>
      </c>
      <c r="K68" s="1" t="s">
        <v>1277</v>
      </c>
      <c r="L68" s="1">
        <v>5000000</v>
      </c>
      <c r="M68" s="1">
        <v>1652343776</v>
      </c>
      <c r="N68" s="1" t="s">
        <v>55</v>
      </c>
      <c r="O68" s="1">
        <f>IF(Tabelle445[[#This Row],[Scam]]="yes",1,0)</f>
        <v>1</v>
      </c>
    </row>
    <row r="69" spans="1:15" x14ac:dyDescent="0.2">
      <c r="A69" s="1" t="s">
        <v>1771</v>
      </c>
      <c r="B69" s="1" t="s">
        <v>1279</v>
      </c>
      <c r="C69" s="3">
        <v>44672</v>
      </c>
      <c r="D69" s="1" t="s">
        <v>1282</v>
      </c>
      <c r="E69" s="1" t="s">
        <v>2316</v>
      </c>
      <c r="F69" s="1">
        <v>705</v>
      </c>
      <c r="G69" s="1">
        <v>1.0122605999999999E-2</v>
      </c>
      <c r="H69" s="1">
        <v>6496915</v>
      </c>
      <c r="I69" s="1">
        <v>1539287873</v>
      </c>
      <c r="J69" s="1" t="s">
        <v>1280</v>
      </c>
      <c r="K69" s="1" t="s">
        <v>1281</v>
      </c>
      <c r="L69" s="1">
        <v>31514802.66</v>
      </c>
      <c r="M69" s="1">
        <v>1652343796</v>
      </c>
      <c r="N69" s="1" t="s">
        <v>55</v>
      </c>
      <c r="O69" s="1">
        <f>IF(Tabelle445[[#This Row],[Scam]]="yes",1,0)</f>
        <v>1</v>
      </c>
    </row>
    <row r="70" spans="1:15" x14ac:dyDescent="0.2">
      <c r="A70" s="1" t="s">
        <v>1772</v>
      </c>
      <c r="B70" s="1" t="s">
        <v>1283</v>
      </c>
      <c r="C70" s="3">
        <v>44672</v>
      </c>
      <c r="D70" s="1" t="s">
        <v>1286</v>
      </c>
      <c r="E70" s="1" t="s">
        <v>2317</v>
      </c>
      <c r="F70" s="1">
        <v>16479</v>
      </c>
      <c r="G70" s="1">
        <v>3.822157029</v>
      </c>
      <c r="H70" s="1">
        <v>4383452</v>
      </c>
      <c r="I70" s="1">
        <v>1508333808</v>
      </c>
      <c r="J70" s="1" t="s">
        <v>1284</v>
      </c>
      <c r="K70" s="1" t="s">
        <v>1285</v>
      </c>
      <c r="L70" s="1">
        <v>100000000</v>
      </c>
      <c r="M70" s="1">
        <v>1652343816</v>
      </c>
      <c r="N70" s="1" t="s">
        <v>56</v>
      </c>
      <c r="O70" s="1">
        <f>IF(Tabelle445[[#This Row],[Scam]]="yes",1,0)</f>
        <v>0</v>
      </c>
    </row>
    <row r="71" spans="1:15" x14ac:dyDescent="0.2">
      <c r="A71" s="1" t="s">
        <v>1773</v>
      </c>
      <c r="B71" s="1" t="s">
        <v>1287</v>
      </c>
      <c r="C71" s="3">
        <v>44672</v>
      </c>
      <c r="D71" s="1" t="s">
        <v>1290</v>
      </c>
      <c r="E71" s="1" t="s">
        <v>2318</v>
      </c>
      <c r="F71" s="1">
        <v>8137</v>
      </c>
      <c r="G71" s="1">
        <v>0</v>
      </c>
      <c r="H71" s="1">
        <v>4330146</v>
      </c>
      <c r="I71" s="1">
        <v>1506938984</v>
      </c>
      <c r="J71" s="1" t="s">
        <v>1288</v>
      </c>
      <c r="K71" s="1" t="s">
        <v>1289</v>
      </c>
      <c r="L71" s="1">
        <v>59634176.07</v>
      </c>
      <c r="M71" s="1">
        <v>1652343837</v>
      </c>
      <c r="N71" s="1" t="s">
        <v>56</v>
      </c>
      <c r="O71" s="1">
        <f>IF(Tabelle445[[#This Row],[Scam]]="yes",1,0)</f>
        <v>0</v>
      </c>
    </row>
    <row r="72" spans="1:15" x14ac:dyDescent="0.2">
      <c r="A72" s="1" t="s">
        <v>1774</v>
      </c>
      <c r="B72" s="1" t="s">
        <v>1291</v>
      </c>
      <c r="C72" s="3">
        <v>44672</v>
      </c>
      <c r="D72" s="1" t="s">
        <v>1294</v>
      </c>
      <c r="E72" s="1" t="s">
        <v>2319</v>
      </c>
      <c r="F72" s="1">
        <v>648</v>
      </c>
      <c r="G72" s="1">
        <v>0.70820556099999998</v>
      </c>
      <c r="H72" s="1">
        <v>8932247</v>
      </c>
      <c r="I72" s="1">
        <v>1573731681</v>
      </c>
      <c r="J72" s="1" t="s">
        <v>1292</v>
      </c>
      <c r="K72" s="1" t="s">
        <v>1293</v>
      </c>
      <c r="L72" s="1">
        <v>52839425.670000002</v>
      </c>
      <c r="M72" s="1">
        <v>1652343849</v>
      </c>
      <c r="N72" s="1" t="s">
        <v>56</v>
      </c>
      <c r="O72" s="1">
        <f>IF(Tabelle445[[#This Row],[Scam]]="yes",1,0)</f>
        <v>0</v>
      </c>
    </row>
    <row r="73" spans="1:15" x14ac:dyDescent="0.2">
      <c r="A73" s="1" t="s">
        <v>1775</v>
      </c>
      <c r="B73" s="1" t="s">
        <v>1295</v>
      </c>
      <c r="C73" s="3">
        <v>44672</v>
      </c>
      <c r="D73" s="1" t="s">
        <v>1298</v>
      </c>
      <c r="E73" s="1" t="s">
        <v>2320</v>
      </c>
      <c r="F73" s="1">
        <v>83248</v>
      </c>
      <c r="G73" s="1">
        <v>60.478823259999999</v>
      </c>
      <c r="H73" s="1">
        <v>3898960</v>
      </c>
      <c r="I73" s="1">
        <v>1497889273</v>
      </c>
      <c r="J73" s="1" t="s">
        <v>1296</v>
      </c>
      <c r="K73" s="1" t="s">
        <v>1297</v>
      </c>
      <c r="L73" s="1">
        <v>6804870175</v>
      </c>
      <c r="M73" s="1">
        <v>1652343863</v>
      </c>
      <c r="N73" s="1" t="s">
        <v>56</v>
      </c>
      <c r="O73" s="1">
        <f>IF(Tabelle445[[#This Row],[Scam]]="yes",1,0)</f>
        <v>0</v>
      </c>
    </row>
    <row r="74" spans="1:15" x14ac:dyDescent="0.2">
      <c r="A74" s="1" t="s">
        <v>1776</v>
      </c>
      <c r="B74" s="1" t="s">
        <v>1299</v>
      </c>
      <c r="C74" s="3">
        <v>44672</v>
      </c>
      <c r="D74" s="1" t="s">
        <v>1302</v>
      </c>
      <c r="E74" s="1" t="s">
        <v>2321</v>
      </c>
      <c r="F74" s="1">
        <v>172154</v>
      </c>
      <c r="G74" s="1">
        <v>96.207391659999999</v>
      </c>
      <c r="H74" s="1">
        <v>4329040</v>
      </c>
      <c r="I74" s="1">
        <v>1506906127</v>
      </c>
      <c r="J74" s="1" t="s">
        <v>1300</v>
      </c>
      <c r="K74" s="1" t="s">
        <v>1301</v>
      </c>
      <c r="L74" s="1">
        <v>1000000000</v>
      </c>
      <c r="M74" s="1">
        <v>1652343880</v>
      </c>
      <c r="N74" s="1" t="s">
        <v>56</v>
      </c>
      <c r="O74" s="1">
        <f>IF(Tabelle445[[#This Row],[Scam]]="yes",1,0)</f>
        <v>0</v>
      </c>
    </row>
    <row r="75" spans="1:15" x14ac:dyDescent="0.2">
      <c r="A75" s="1" t="s">
        <v>1777</v>
      </c>
      <c r="B75" s="1" t="s">
        <v>1303</v>
      </c>
      <c r="C75" s="3">
        <v>44672</v>
      </c>
      <c r="D75" s="1" t="s">
        <v>1306</v>
      </c>
      <c r="E75" s="1" t="s">
        <v>2322</v>
      </c>
      <c r="F75" s="1">
        <v>579</v>
      </c>
      <c r="G75" s="1">
        <v>2.455955565</v>
      </c>
      <c r="H75" s="1">
        <v>8446650</v>
      </c>
      <c r="I75" s="1">
        <v>1567101852</v>
      </c>
      <c r="J75" s="1" t="s">
        <v>1304</v>
      </c>
      <c r="K75" s="1" t="s">
        <v>1305</v>
      </c>
      <c r="L75" s="1">
        <v>10000000</v>
      </c>
      <c r="M75" s="1">
        <v>1652343893</v>
      </c>
      <c r="N75" s="1" t="s">
        <v>56</v>
      </c>
      <c r="O75" s="1">
        <f>IF(Tabelle445[[#This Row],[Scam]]="yes",1,0)</f>
        <v>0</v>
      </c>
    </row>
    <row r="76" spans="1:15" x14ac:dyDescent="0.2">
      <c r="A76" s="1" t="s">
        <v>1778</v>
      </c>
      <c r="B76" s="1" t="s">
        <v>1307</v>
      </c>
      <c r="C76" s="3">
        <v>44672</v>
      </c>
      <c r="D76" s="1" t="s">
        <v>1310</v>
      </c>
      <c r="E76" s="1" t="s">
        <v>2323</v>
      </c>
      <c r="F76" s="1">
        <v>40443</v>
      </c>
      <c r="G76" s="1">
        <v>325.94188659999998</v>
      </c>
      <c r="H76" s="1">
        <v>4356679</v>
      </c>
      <c r="I76" s="1">
        <v>1507735071</v>
      </c>
      <c r="J76" s="1" t="s">
        <v>1308</v>
      </c>
      <c r="K76" s="1" t="s">
        <v>1309</v>
      </c>
      <c r="L76" s="1">
        <v>999876008.89999998</v>
      </c>
      <c r="M76" s="1">
        <v>1652343909</v>
      </c>
      <c r="N76" s="1" t="s">
        <v>56</v>
      </c>
      <c r="O76" s="1">
        <f>IF(Tabelle445[[#This Row],[Scam]]="yes",1,0)</f>
        <v>0</v>
      </c>
    </row>
    <row r="77" spans="1:15" x14ac:dyDescent="0.2">
      <c r="A77" s="1" t="s">
        <v>1779</v>
      </c>
      <c r="B77" s="1" t="s">
        <v>1311</v>
      </c>
      <c r="C77" s="3">
        <v>44672</v>
      </c>
      <c r="D77" s="1" t="s">
        <v>1314</v>
      </c>
      <c r="E77" s="1" t="s">
        <v>2324</v>
      </c>
      <c r="F77" s="1">
        <v>422333</v>
      </c>
      <c r="G77" s="1">
        <v>328.66421050000002</v>
      </c>
      <c r="H77" s="1">
        <v>7605604</v>
      </c>
      <c r="I77" s="1">
        <v>1555778052</v>
      </c>
      <c r="J77" s="1" t="s">
        <v>1312</v>
      </c>
      <c r="K77" s="1" t="s">
        <v>1313</v>
      </c>
      <c r="L77" s="1">
        <v>10000000000</v>
      </c>
      <c r="M77" s="1">
        <v>1652343933</v>
      </c>
      <c r="N77" s="1" t="s">
        <v>56</v>
      </c>
      <c r="O77" s="1">
        <f>IF(Tabelle445[[#This Row],[Scam]]="yes",1,0)</f>
        <v>0</v>
      </c>
    </row>
    <row r="78" spans="1:15" x14ac:dyDescent="0.2">
      <c r="A78" s="1" t="s">
        <v>1780</v>
      </c>
      <c r="B78" s="1" t="s">
        <v>1315</v>
      </c>
      <c r="C78" s="3">
        <v>44672</v>
      </c>
      <c r="D78" s="1" t="s">
        <v>1318</v>
      </c>
      <c r="E78" s="1" t="s">
        <v>2325</v>
      </c>
      <c r="F78" s="1">
        <v>106695</v>
      </c>
      <c r="G78" s="1">
        <v>14.47117441</v>
      </c>
      <c r="H78" s="1">
        <v>5475683</v>
      </c>
      <c r="I78" s="1">
        <v>1524250249</v>
      </c>
      <c r="J78" s="1" t="s">
        <v>1316</v>
      </c>
      <c r="K78" s="1" t="s">
        <v>1317</v>
      </c>
      <c r="L78" s="1">
        <v>1000000000</v>
      </c>
      <c r="M78" s="1">
        <v>1652343959</v>
      </c>
      <c r="N78" s="1" t="s">
        <v>56</v>
      </c>
      <c r="O78" s="1">
        <f>IF(Tabelle445[[#This Row],[Scam]]="yes",1,0)</f>
        <v>0</v>
      </c>
    </row>
    <row r="79" spans="1:15" x14ac:dyDescent="0.2">
      <c r="A79" s="1" t="s">
        <v>1781</v>
      </c>
      <c r="B79" s="1" t="s">
        <v>1319</v>
      </c>
      <c r="C79" s="3">
        <v>44672</v>
      </c>
      <c r="D79" s="1" t="s">
        <v>1322</v>
      </c>
      <c r="E79" s="1" t="s">
        <v>2326</v>
      </c>
      <c r="F79" s="1">
        <v>26617</v>
      </c>
      <c r="G79" s="1">
        <v>1.7819420999999998E-2</v>
      </c>
      <c r="H79" s="1">
        <v>3933409</v>
      </c>
      <c r="I79" s="1">
        <v>1498490411</v>
      </c>
      <c r="J79" s="1" t="s">
        <v>1320</v>
      </c>
      <c r="K79" s="1" t="s">
        <v>1321</v>
      </c>
      <c r="L79" s="1">
        <v>31587682.359999999</v>
      </c>
      <c r="M79" s="1">
        <v>1652343977</v>
      </c>
      <c r="N79" s="1" t="s">
        <v>56</v>
      </c>
      <c r="O79" s="1">
        <f>IF(Tabelle445[[#This Row],[Scam]]="yes",1,0)</f>
        <v>0</v>
      </c>
    </row>
    <row r="80" spans="1:15" x14ac:dyDescent="0.2">
      <c r="A80" s="1" t="s">
        <v>1782</v>
      </c>
      <c r="B80" s="1" t="s">
        <v>1323</v>
      </c>
      <c r="C80" s="3">
        <v>44672</v>
      </c>
      <c r="D80" s="1" t="s">
        <v>1326</v>
      </c>
      <c r="E80" s="1" t="s">
        <v>2327</v>
      </c>
      <c r="F80" s="1">
        <v>2315</v>
      </c>
      <c r="G80" s="1">
        <v>2.4595760000000002E-3</v>
      </c>
      <c r="H80" s="1">
        <v>7004353</v>
      </c>
      <c r="I80" s="1">
        <v>1546534177</v>
      </c>
      <c r="J80" s="1" t="s">
        <v>1324</v>
      </c>
      <c r="K80" s="1" t="s">
        <v>1325</v>
      </c>
      <c r="L80" s="1">
        <v>1000000000000000</v>
      </c>
      <c r="M80" s="1">
        <v>1652343992</v>
      </c>
      <c r="N80" s="1" t="s">
        <v>55</v>
      </c>
      <c r="O80" s="1">
        <f>IF(Tabelle445[[#This Row],[Scam]]="yes",1,0)</f>
        <v>1</v>
      </c>
    </row>
    <row r="81" spans="1:15" x14ac:dyDescent="0.2">
      <c r="A81" s="1" t="s">
        <v>1783</v>
      </c>
      <c r="B81" s="1" t="s">
        <v>1327</v>
      </c>
      <c r="C81" s="3">
        <v>44672</v>
      </c>
      <c r="D81" s="1" t="s">
        <v>1330</v>
      </c>
      <c r="E81" s="1" t="s">
        <v>2328</v>
      </c>
      <c r="F81" s="1">
        <v>73352</v>
      </c>
      <c r="G81" s="1">
        <v>27.683047049999999</v>
      </c>
      <c r="H81" s="1">
        <v>4862225</v>
      </c>
      <c r="I81" s="1">
        <v>1515221841</v>
      </c>
      <c r="J81" s="1" t="s">
        <v>1328</v>
      </c>
      <c r="K81" s="1" t="s">
        <v>1329</v>
      </c>
      <c r="L81" s="1">
        <v>13931226076</v>
      </c>
      <c r="M81" s="1">
        <v>1652344008</v>
      </c>
      <c r="N81" s="1" t="s">
        <v>56</v>
      </c>
      <c r="O81" s="1">
        <f>IF(Tabelle445[[#This Row],[Scam]]="yes",1,0)</f>
        <v>0</v>
      </c>
    </row>
    <row r="82" spans="1:15" x14ac:dyDescent="0.2">
      <c r="A82" s="1" t="s">
        <v>1784</v>
      </c>
      <c r="B82" s="1" t="s">
        <v>1331</v>
      </c>
      <c r="C82" s="3">
        <v>44672</v>
      </c>
      <c r="D82" s="1" t="s">
        <v>1334</v>
      </c>
      <c r="E82" s="1" t="s">
        <v>2329</v>
      </c>
      <c r="F82" s="1">
        <v>5758</v>
      </c>
      <c r="G82" s="1">
        <v>3.4493409490000002</v>
      </c>
      <c r="H82" s="1">
        <v>9130203</v>
      </c>
      <c r="I82" s="1">
        <v>1576751331</v>
      </c>
      <c r="J82" s="1" t="s">
        <v>1332</v>
      </c>
      <c r="K82" s="1" t="s">
        <v>1333</v>
      </c>
      <c r="L82" s="1">
        <v>404090637</v>
      </c>
      <c r="M82" s="1">
        <v>1652344027</v>
      </c>
      <c r="N82" s="1" t="s">
        <v>56</v>
      </c>
      <c r="O82" s="1">
        <f>IF(Tabelle445[[#This Row],[Scam]]="yes",1,0)</f>
        <v>0</v>
      </c>
    </row>
    <row r="83" spans="1:15" x14ac:dyDescent="0.2">
      <c r="A83" s="1" t="s">
        <v>1785</v>
      </c>
      <c r="B83" s="1" t="s">
        <v>1335</v>
      </c>
      <c r="C83" s="3">
        <v>44672</v>
      </c>
      <c r="D83" s="1" t="s">
        <v>1338</v>
      </c>
      <c r="E83" s="1" t="s">
        <v>1338</v>
      </c>
      <c r="F83" s="1">
        <v>178</v>
      </c>
      <c r="G83" s="1">
        <v>4.1304432000000002E-2</v>
      </c>
      <c r="H83" s="1">
        <v>7665019</v>
      </c>
      <c r="I83" s="1">
        <v>1556577207</v>
      </c>
      <c r="J83" s="1" t="s">
        <v>1336</v>
      </c>
      <c r="K83" s="1" t="s">
        <v>1337</v>
      </c>
      <c r="L83" s="1">
        <v>342000000000</v>
      </c>
      <c r="M83" s="1">
        <v>1652344039</v>
      </c>
      <c r="N83" s="1" t="s">
        <v>56</v>
      </c>
      <c r="O83" s="1">
        <f>IF(Tabelle445[[#This Row],[Scam]]="yes",1,0)</f>
        <v>0</v>
      </c>
    </row>
    <row r="84" spans="1:15" x14ac:dyDescent="0.2">
      <c r="A84" s="1" t="s">
        <v>1786</v>
      </c>
      <c r="B84" s="1" t="s">
        <v>1339</v>
      </c>
      <c r="C84" s="3">
        <v>44672</v>
      </c>
      <c r="D84" s="1" t="s">
        <v>1342</v>
      </c>
      <c r="E84" s="1" t="s">
        <v>2330</v>
      </c>
      <c r="F84" s="1">
        <v>18094</v>
      </c>
      <c r="G84" s="1">
        <v>9.0905809400000006</v>
      </c>
      <c r="H84" s="1">
        <v>9247089</v>
      </c>
      <c r="I84" s="1">
        <v>1578581061</v>
      </c>
      <c r="J84" s="1" t="s">
        <v>1340</v>
      </c>
      <c r="K84" s="1" t="s">
        <v>1341</v>
      </c>
      <c r="L84" s="1">
        <v>107050376.3</v>
      </c>
      <c r="M84" s="1">
        <v>1652344057</v>
      </c>
      <c r="N84" s="1" t="s">
        <v>56</v>
      </c>
      <c r="O84" s="1">
        <f>IF(Tabelle445[[#This Row],[Scam]]="yes",1,0)</f>
        <v>0</v>
      </c>
    </row>
    <row r="85" spans="1:15" x14ac:dyDescent="0.2">
      <c r="A85" s="1" t="s">
        <v>1787</v>
      </c>
      <c r="B85" s="1" t="s">
        <v>1343</v>
      </c>
      <c r="C85" s="3">
        <v>44672</v>
      </c>
      <c r="D85" s="1" t="s">
        <v>1346</v>
      </c>
      <c r="E85" s="1" t="s">
        <v>2331</v>
      </c>
      <c r="F85" s="1">
        <v>4915</v>
      </c>
      <c r="G85" s="1">
        <v>5.7517388000000003E-2</v>
      </c>
      <c r="H85" s="1">
        <v>8404369</v>
      </c>
      <c r="I85" s="1">
        <v>1566534320</v>
      </c>
      <c r="J85" s="1" t="s">
        <v>1344</v>
      </c>
      <c r="K85" s="1" t="s">
        <v>1345</v>
      </c>
      <c r="L85" s="1">
        <v>13556896.529999999</v>
      </c>
      <c r="M85" s="1">
        <v>1652344076</v>
      </c>
      <c r="N85" s="1" t="s">
        <v>55</v>
      </c>
      <c r="O85" s="1">
        <f>IF(Tabelle445[[#This Row],[Scam]]="yes",1,0)</f>
        <v>1</v>
      </c>
    </row>
    <row r="86" spans="1:15" x14ac:dyDescent="0.2">
      <c r="A86" s="1" t="s">
        <v>1788</v>
      </c>
      <c r="B86" s="1" t="s">
        <v>1347</v>
      </c>
      <c r="C86" s="3">
        <v>44672</v>
      </c>
      <c r="D86" s="1" t="s">
        <v>1350</v>
      </c>
      <c r="E86" s="1" t="s">
        <v>1350</v>
      </c>
      <c r="F86" s="1">
        <v>6023</v>
      </c>
      <c r="G86" s="1">
        <v>0.15181341300000001</v>
      </c>
      <c r="H86" s="1">
        <v>4590304</v>
      </c>
      <c r="I86" s="1">
        <v>1511208101</v>
      </c>
      <c r="J86" s="1" t="s">
        <v>1348</v>
      </c>
      <c r="K86" s="1" t="s">
        <v>1349</v>
      </c>
      <c r="L86" s="1">
        <v>1000000000</v>
      </c>
      <c r="M86" s="1">
        <v>1652344094</v>
      </c>
      <c r="N86" s="1" t="s">
        <v>56</v>
      </c>
      <c r="O86" s="1">
        <f>IF(Tabelle445[[#This Row],[Scam]]="yes",1,0)</f>
        <v>0</v>
      </c>
    </row>
    <row r="87" spans="1:15" x14ac:dyDescent="0.2">
      <c r="A87" s="1" t="s">
        <v>1789</v>
      </c>
      <c r="B87" s="1" t="s">
        <v>1351</v>
      </c>
      <c r="C87" s="3">
        <v>44672</v>
      </c>
      <c r="D87" s="1" t="s">
        <v>1354</v>
      </c>
      <c r="E87" s="1" t="s">
        <v>2332</v>
      </c>
      <c r="F87" s="1">
        <v>87266</v>
      </c>
      <c r="G87" s="1">
        <v>64.058617400000003</v>
      </c>
      <c r="H87" s="1">
        <v>3898942</v>
      </c>
      <c r="I87" s="1">
        <v>1497888995</v>
      </c>
      <c r="J87" s="1" t="s">
        <v>1352</v>
      </c>
      <c r="K87" s="1" t="s">
        <v>1353</v>
      </c>
      <c r="L87" s="1">
        <v>424999998</v>
      </c>
      <c r="M87" s="1">
        <v>1652344109</v>
      </c>
      <c r="N87" s="1" t="s">
        <v>56</v>
      </c>
      <c r="O87" s="1">
        <f>IF(Tabelle445[[#This Row],[Scam]]="yes",1,0)</f>
        <v>0</v>
      </c>
    </row>
    <row r="88" spans="1:15" x14ac:dyDescent="0.2">
      <c r="A88" s="1" t="s">
        <v>1790</v>
      </c>
      <c r="B88" s="1" t="s">
        <v>1355</v>
      </c>
      <c r="C88" s="3">
        <v>44672</v>
      </c>
      <c r="D88" s="1" t="s">
        <v>1358</v>
      </c>
      <c r="E88" s="1" t="s">
        <v>2154</v>
      </c>
      <c r="F88" s="1">
        <v>48</v>
      </c>
      <c r="G88" s="1">
        <v>1.0849884000000001E-2</v>
      </c>
      <c r="H88" s="1">
        <v>9634070</v>
      </c>
      <c r="I88" s="1">
        <v>1583713855</v>
      </c>
      <c r="J88" s="1" t="s">
        <v>1356</v>
      </c>
      <c r="K88" s="1" t="s">
        <v>1357</v>
      </c>
      <c r="L88" s="1">
        <v>165</v>
      </c>
      <c r="M88" s="1">
        <v>1652344119</v>
      </c>
      <c r="N88" s="1" t="s">
        <v>56</v>
      </c>
      <c r="O88" s="1">
        <f>IF(Tabelle445[[#This Row],[Scam]]="yes",1,0)</f>
        <v>0</v>
      </c>
    </row>
    <row r="89" spans="1:15" x14ac:dyDescent="0.2">
      <c r="A89" s="1" t="s">
        <v>1791</v>
      </c>
      <c r="B89" s="1" t="s">
        <v>1359</v>
      </c>
      <c r="C89" s="3">
        <v>44672</v>
      </c>
      <c r="D89" s="1" t="s">
        <v>1362</v>
      </c>
      <c r="E89" s="1" t="s">
        <v>2333</v>
      </c>
      <c r="F89" s="1">
        <v>6</v>
      </c>
      <c r="G89" s="1">
        <v>5.7000000000000002E-17</v>
      </c>
      <c r="H89" s="1">
        <v>9511031</v>
      </c>
      <c r="I89" s="1">
        <v>1582080708</v>
      </c>
      <c r="J89" s="1" t="s">
        <v>1360</v>
      </c>
      <c r="K89" s="1" t="s">
        <v>1361</v>
      </c>
      <c r="L89" s="1">
        <v>0.50003189199999998</v>
      </c>
      <c r="M89" s="1">
        <v>1652344130</v>
      </c>
      <c r="N89" s="1" t="s">
        <v>55</v>
      </c>
      <c r="O89" s="1">
        <f>IF(Tabelle445[[#This Row],[Scam]]="yes",1,0)</f>
        <v>1</v>
      </c>
    </row>
    <row r="90" spans="1:15" x14ac:dyDescent="0.2">
      <c r="A90" s="1" t="s">
        <v>1792</v>
      </c>
      <c r="B90" s="1" t="s">
        <v>1363</v>
      </c>
      <c r="C90" s="3">
        <v>44672</v>
      </c>
      <c r="D90" s="1" t="s">
        <v>1366</v>
      </c>
      <c r="E90" s="1" t="s">
        <v>2334</v>
      </c>
      <c r="F90" s="1">
        <v>2139</v>
      </c>
      <c r="G90" s="1">
        <v>2.7926076000000001E-2</v>
      </c>
      <c r="H90" s="1">
        <v>5301167</v>
      </c>
      <c r="I90" s="1">
        <v>1521722301</v>
      </c>
      <c r="J90" s="1" t="s">
        <v>1364</v>
      </c>
      <c r="K90" s="1" t="s">
        <v>1365</v>
      </c>
      <c r="L90" s="1">
        <v>28700</v>
      </c>
      <c r="M90" s="1">
        <v>1652344159</v>
      </c>
      <c r="N90" s="1" t="s">
        <v>55</v>
      </c>
      <c r="O90" s="1">
        <f>IF(Tabelle445[[#This Row],[Scam]]="yes",1,0)</f>
        <v>1</v>
      </c>
    </row>
    <row r="91" spans="1:15" x14ac:dyDescent="0.2">
      <c r="A91" s="1" t="s">
        <v>1793</v>
      </c>
      <c r="B91" s="1" t="s">
        <v>1367</v>
      </c>
      <c r="C91" s="3">
        <v>44672</v>
      </c>
      <c r="D91" s="1" t="s">
        <v>1370</v>
      </c>
      <c r="E91" s="1" t="s">
        <v>2335</v>
      </c>
      <c r="F91" s="1">
        <v>77</v>
      </c>
      <c r="G91" s="1">
        <v>0.15398556599999999</v>
      </c>
      <c r="H91" s="1">
        <v>8846761</v>
      </c>
      <c r="I91" s="1">
        <v>1572528384</v>
      </c>
      <c r="J91" s="1" t="s">
        <v>1368</v>
      </c>
      <c r="K91" s="1" t="s">
        <v>1369</v>
      </c>
      <c r="L91" s="1">
        <v>3164.0988739999998</v>
      </c>
      <c r="M91" s="1">
        <v>1652344170</v>
      </c>
      <c r="N91" s="1" t="s">
        <v>56</v>
      </c>
      <c r="O91" s="1">
        <f>IF(Tabelle445[[#This Row],[Scam]]="yes",1,0)</f>
        <v>0</v>
      </c>
    </row>
    <row r="92" spans="1:15" x14ac:dyDescent="0.2">
      <c r="A92" s="1" t="s">
        <v>1794</v>
      </c>
      <c r="B92" s="1" t="s">
        <v>1371</v>
      </c>
      <c r="C92" s="3">
        <v>44672</v>
      </c>
      <c r="D92" s="1" t="s">
        <v>1374</v>
      </c>
      <c r="E92" s="1" t="s">
        <v>2336</v>
      </c>
      <c r="F92" s="1">
        <v>584</v>
      </c>
      <c r="G92" s="1">
        <v>2.2200000000000002E-11</v>
      </c>
      <c r="H92" s="1">
        <v>9975891</v>
      </c>
      <c r="I92" s="1">
        <v>1588276410</v>
      </c>
      <c r="J92" s="1" t="s">
        <v>1372</v>
      </c>
      <c r="K92" s="1" t="s">
        <v>1373</v>
      </c>
      <c r="L92" s="1">
        <v>12949612.779999999</v>
      </c>
      <c r="M92" s="1">
        <v>1652344188</v>
      </c>
      <c r="N92" s="1" t="s">
        <v>55</v>
      </c>
      <c r="O92" s="1">
        <f>IF(Tabelle445[[#This Row],[Scam]]="yes",1,0)</f>
        <v>1</v>
      </c>
    </row>
    <row r="93" spans="1:15" x14ac:dyDescent="0.2">
      <c r="A93" s="1" t="s">
        <v>1795</v>
      </c>
      <c r="B93" s="1" t="s">
        <v>1375</v>
      </c>
      <c r="C93" s="3">
        <v>44672</v>
      </c>
      <c r="D93" s="1" t="s">
        <v>1378</v>
      </c>
      <c r="E93" s="1" t="s">
        <v>2337</v>
      </c>
      <c r="F93" s="1">
        <v>646</v>
      </c>
      <c r="G93" s="1">
        <v>0.310397806</v>
      </c>
      <c r="H93" s="1">
        <v>6902380</v>
      </c>
      <c r="I93" s="1">
        <v>1545038824</v>
      </c>
      <c r="J93" s="1" t="s">
        <v>1376</v>
      </c>
      <c r="K93" s="1" t="s">
        <v>1377</v>
      </c>
      <c r="L93" s="1">
        <v>100000000</v>
      </c>
      <c r="M93" s="1">
        <v>1652344203</v>
      </c>
      <c r="N93" s="1" t="s">
        <v>56</v>
      </c>
      <c r="O93" s="1">
        <f>IF(Tabelle445[[#This Row],[Scam]]="yes",1,0)</f>
        <v>0</v>
      </c>
    </row>
    <row r="94" spans="1:15" x14ac:dyDescent="0.2">
      <c r="A94" s="1" t="s">
        <v>1796</v>
      </c>
      <c r="B94" s="1" t="s">
        <v>1379</v>
      </c>
      <c r="C94" s="3">
        <v>44672</v>
      </c>
      <c r="D94" s="1" t="s">
        <v>1382</v>
      </c>
      <c r="E94" s="1" t="s">
        <v>2338</v>
      </c>
      <c r="F94" s="1">
        <v>856</v>
      </c>
      <c r="G94" s="1">
        <v>1.0600000000000001E-9</v>
      </c>
      <c r="H94" s="1">
        <v>4254028</v>
      </c>
      <c r="I94" s="1">
        <v>1504931229</v>
      </c>
      <c r="J94" s="1" t="s">
        <v>1380</v>
      </c>
      <c r="K94" s="1" t="s">
        <v>1381</v>
      </c>
      <c r="L94" s="1">
        <v>10000000</v>
      </c>
      <c r="M94" s="1">
        <v>1652344219</v>
      </c>
      <c r="N94" s="1" t="s">
        <v>55</v>
      </c>
      <c r="O94" s="1">
        <f>IF(Tabelle445[[#This Row],[Scam]]="yes",1,0)</f>
        <v>1</v>
      </c>
    </row>
    <row r="95" spans="1:15" x14ac:dyDescent="0.2">
      <c r="A95" s="1" t="s">
        <v>1797</v>
      </c>
      <c r="B95" s="1" t="s">
        <v>1383</v>
      </c>
      <c r="C95" s="3">
        <v>44672</v>
      </c>
      <c r="D95" s="1" t="s">
        <v>1386</v>
      </c>
      <c r="E95" s="1" t="s">
        <v>2339</v>
      </c>
      <c r="F95" s="1">
        <v>41348</v>
      </c>
      <c r="G95" s="1">
        <v>154.1435027</v>
      </c>
      <c r="H95" s="1">
        <v>6436154</v>
      </c>
      <c r="I95" s="1">
        <v>1538435171</v>
      </c>
      <c r="J95" s="1" t="s">
        <v>1384</v>
      </c>
      <c r="K95" s="1" t="s">
        <v>1385</v>
      </c>
      <c r="L95" s="1">
        <v>1000000000</v>
      </c>
      <c r="M95" s="1">
        <v>1652344237</v>
      </c>
      <c r="N95" s="1" t="s">
        <v>56</v>
      </c>
      <c r="O95" s="1">
        <f>IF(Tabelle445[[#This Row],[Scam]]="yes",1,0)</f>
        <v>0</v>
      </c>
    </row>
    <row r="96" spans="1:15" x14ac:dyDescent="0.2">
      <c r="A96" s="1" t="s">
        <v>1798</v>
      </c>
      <c r="B96" s="1" t="s">
        <v>1387</v>
      </c>
      <c r="C96" s="3">
        <v>44672</v>
      </c>
      <c r="D96" s="1" t="s">
        <v>1390</v>
      </c>
      <c r="E96" s="1" t="s">
        <v>2340</v>
      </c>
      <c r="F96" s="1">
        <v>7</v>
      </c>
      <c r="G96" s="1">
        <v>1.0000000000000001E-18</v>
      </c>
      <c r="H96" s="1">
        <v>10093155</v>
      </c>
      <c r="I96" s="1">
        <v>1589847633</v>
      </c>
      <c r="J96" s="1" t="s">
        <v>1388</v>
      </c>
      <c r="K96" s="1" t="s">
        <v>1389</v>
      </c>
      <c r="L96" s="1">
        <v>2147483647</v>
      </c>
      <c r="M96" s="1">
        <v>1652344247</v>
      </c>
      <c r="N96" s="1" t="s">
        <v>55</v>
      </c>
      <c r="O96" s="1">
        <f>IF(Tabelle445[[#This Row],[Scam]]="yes",1,0)</f>
        <v>1</v>
      </c>
    </row>
    <row r="97" spans="1:15" x14ac:dyDescent="0.2">
      <c r="A97" s="1" t="s">
        <v>1799</v>
      </c>
      <c r="B97" s="1" t="s">
        <v>1391</v>
      </c>
      <c r="C97" s="3">
        <v>44672</v>
      </c>
      <c r="D97" s="1" t="s">
        <v>1394</v>
      </c>
      <c r="E97" s="1" t="s">
        <v>2341</v>
      </c>
      <c r="F97" s="1">
        <v>2511709</v>
      </c>
      <c r="G97" s="1">
        <v>20.981881179999998</v>
      </c>
      <c r="H97" s="1">
        <v>5533907</v>
      </c>
      <c r="I97" s="1">
        <v>1525118631</v>
      </c>
      <c r="J97" s="1" t="s">
        <v>1392</v>
      </c>
      <c r="K97" s="1" t="s">
        <v>1393</v>
      </c>
      <c r="L97" s="1">
        <v>24918514.379999999</v>
      </c>
      <c r="M97" s="1">
        <v>1652344268</v>
      </c>
      <c r="N97" s="1" t="s">
        <v>56</v>
      </c>
      <c r="O97" s="1">
        <f>IF(Tabelle445[[#This Row],[Scam]]="yes",1,0)</f>
        <v>0</v>
      </c>
    </row>
    <row r="98" spans="1:15" x14ac:dyDescent="0.2">
      <c r="A98" s="1" t="s">
        <v>1800</v>
      </c>
      <c r="B98" s="1" t="s">
        <v>1395</v>
      </c>
      <c r="C98" s="3">
        <v>44672</v>
      </c>
      <c r="D98" s="1" t="s">
        <v>1398</v>
      </c>
      <c r="E98" s="1" t="s">
        <v>2342</v>
      </c>
      <c r="F98" s="1">
        <v>2251</v>
      </c>
      <c r="G98" s="1">
        <v>1.4274222430000001</v>
      </c>
      <c r="H98" s="1">
        <v>4202972</v>
      </c>
      <c r="I98" s="1">
        <v>1503680140</v>
      </c>
      <c r="J98" s="1" t="s">
        <v>1396</v>
      </c>
      <c r="K98" s="1" t="s">
        <v>1397</v>
      </c>
      <c r="L98" s="1">
        <v>75200000</v>
      </c>
      <c r="M98" s="1">
        <v>1652344284</v>
      </c>
      <c r="N98" s="1" t="s">
        <v>56</v>
      </c>
      <c r="O98" s="1">
        <f>IF(Tabelle445[[#This Row],[Scam]]="yes",1,0)</f>
        <v>0</v>
      </c>
    </row>
    <row r="99" spans="1:15" x14ac:dyDescent="0.2">
      <c r="A99" s="1" t="s">
        <v>1801</v>
      </c>
      <c r="B99" s="1" t="s">
        <v>1399</v>
      </c>
      <c r="C99" s="3">
        <v>44672</v>
      </c>
      <c r="D99" s="1" t="s">
        <v>1402</v>
      </c>
      <c r="E99" s="1" t="s">
        <v>2343</v>
      </c>
      <c r="F99" s="1">
        <v>391</v>
      </c>
      <c r="G99" s="1">
        <v>2.9700000000000002E-14</v>
      </c>
      <c r="H99" s="1">
        <v>5987654</v>
      </c>
      <c r="I99" s="1">
        <v>1531936431</v>
      </c>
      <c r="J99" s="1" t="s">
        <v>1400</v>
      </c>
      <c r="K99" s="1" t="s">
        <v>1401</v>
      </c>
      <c r="L99" s="1">
        <v>1000000000</v>
      </c>
      <c r="M99" s="1">
        <v>1652344297</v>
      </c>
      <c r="N99" s="1" t="s">
        <v>55</v>
      </c>
      <c r="O99" s="1">
        <f>IF(Tabelle445[[#This Row],[Scam]]="yes",1,0)</f>
        <v>1</v>
      </c>
    </row>
    <row r="100" spans="1:15" x14ac:dyDescent="0.2">
      <c r="A100" s="1" t="s">
        <v>1802</v>
      </c>
      <c r="B100" s="1" t="s">
        <v>1403</v>
      </c>
      <c r="C100" s="3">
        <v>44672</v>
      </c>
      <c r="D100" s="1" t="s">
        <v>1406</v>
      </c>
      <c r="E100" s="1" t="s">
        <v>2344</v>
      </c>
      <c r="F100" s="1">
        <v>315</v>
      </c>
      <c r="G100" s="1">
        <v>0.11318771900000001</v>
      </c>
      <c r="H100" s="1">
        <v>10080021</v>
      </c>
      <c r="I100" s="1">
        <v>1589671401</v>
      </c>
      <c r="J100" s="1" t="s">
        <v>1404</v>
      </c>
      <c r="K100" s="1" t="s">
        <v>1405</v>
      </c>
      <c r="L100" s="1">
        <v>690000000</v>
      </c>
      <c r="M100" s="1">
        <v>1652344341</v>
      </c>
      <c r="N100" s="1" t="s">
        <v>55</v>
      </c>
      <c r="O100" s="1">
        <f>IF(Tabelle445[[#This Row],[Scam]]="yes",1,0)</f>
        <v>1</v>
      </c>
    </row>
    <row r="101" spans="1:15" x14ac:dyDescent="0.2">
      <c r="A101" s="1" t="s">
        <v>1803</v>
      </c>
      <c r="B101" s="1" t="s">
        <v>1407</v>
      </c>
      <c r="C101" s="3">
        <v>44672</v>
      </c>
      <c r="D101" s="1" t="s">
        <v>1410</v>
      </c>
      <c r="E101" s="1" t="s">
        <v>2345</v>
      </c>
      <c r="F101" s="1">
        <v>1442</v>
      </c>
      <c r="G101" s="1">
        <v>1.5E-17</v>
      </c>
      <c r="H101" s="1">
        <v>6680891</v>
      </c>
      <c r="I101" s="1">
        <v>1541887082</v>
      </c>
      <c r="J101" s="1" t="s">
        <v>1408</v>
      </c>
      <c r="K101" s="1" t="s">
        <v>1409</v>
      </c>
      <c r="L101" s="1">
        <v>10256311.4</v>
      </c>
      <c r="M101" s="1">
        <v>1652344377</v>
      </c>
      <c r="N101" s="1" t="s">
        <v>55</v>
      </c>
      <c r="O101" s="1">
        <f>IF(Tabelle445[[#This Row],[Scam]]="yes",1,0)</f>
        <v>1</v>
      </c>
    </row>
    <row r="102" spans="1:15" x14ac:dyDescent="0.2">
      <c r="A102" s="1" t="s">
        <v>1804</v>
      </c>
      <c r="B102" s="1" t="s">
        <v>1411</v>
      </c>
      <c r="C102" s="3">
        <v>44672</v>
      </c>
      <c r="D102" s="1" t="s">
        <v>1414</v>
      </c>
      <c r="E102" s="1" t="s">
        <v>2346</v>
      </c>
      <c r="F102" s="1">
        <v>113</v>
      </c>
      <c r="G102" s="1">
        <v>0.292946606</v>
      </c>
      <c r="H102" s="1">
        <v>9884018</v>
      </c>
      <c r="I102" s="1">
        <v>1587046742</v>
      </c>
      <c r="J102" s="1" t="s">
        <v>1412</v>
      </c>
      <c r="K102" s="1" t="s">
        <v>1413</v>
      </c>
      <c r="L102" s="1">
        <v>100000000</v>
      </c>
      <c r="M102" s="1">
        <v>1652344387</v>
      </c>
      <c r="N102" s="1" t="s">
        <v>56</v>
      </c>
      <c r="O102" s="1">
        <f>IF(Tabelle445[[#This Row],[Scam]]="yes",1,0)</f>
        <v>0</v>
      </c>
    </row>
    <row r="103" spans="1:15" x14ac:dyDescent="0.2">
      <c r="A103" s="1" t="s">
        <v>1805</v>
      </c>
      <c r="B103" s="1" t="s">
        <v>1415</v>
      </c>
      <c r="C103" s="3">
        <v>44672</v>
      </c>
      <c r="D103" s="1" t="s">
        <v>1418</v>
      </c>
      <c r="E103" s="1" t="s">
        <v>2347</v>
      </c>
      <c r="F103" s="1">
        <v>150</v>
      </c>
      <c r="G103" s="1">
        <v>4.3152296E-2</v>
      </c>
      <c r="H103" s="1">
        <v>10094470</v>
      </c>
      <c r="I103" s="1">
        <v>1589865965</v>
      </c>
      <c r="J103" s="1" t="s">
        <v>1416</v>
      </c>
      <c r="K103" s="1" t="s">
        <v>1417</v>
      </c>
      <c r="L103" s="1">
        <v>100000000</v>
      </c>
      <c r="M103" s="1">
        <v>1652344399</v>
      </c>
      <c r="N103" s="1" t="s">
        <v>55</v>
      </c>
      <c r="O103" s="1">
        <f>IF(Tabelle445[[#This Row],[Scam]]="yes",1,0)</f>
        <v>1</v>
      </c>
    </row>
    <row r="104" spans="1:15" x14ac:dyDescent="0.2">
      <c r="A104" s="1" t="s">
        <v>1806</v>
      </c>
      <c r="B104" s="1" t="s">
        <v>1419</v>
      </c>
      <c r="C104" s="3">
        <v>44672</v>
      </c>
      <c r="D104" s="1" t="s">
        <v>1422</v>
      </c>
      <c r="E104" s="1" t="s">
        <v>2348</v>
      </c>
      <c r="F104" s="1">
        <v>414</v>
      </c>
      <c r="G104" s="1">
        <v>1.2833084E-2</v>
      </c>
      <c r="H104" s="1">
        <v>9779593</v>
      </c>
      <c r="I104" s="1">
        <v>1585658991</v>
      </c>
      <c r="J104" s="1" t="s">
        <v>1420</v>
      </c>
      <c r="K104" s="1" t="s">
        <v>1421</v>
      </c>
      <c r="L104" s="1">
        <v>29846817.870000001</v>
      </c>
      <c r="M104" s="1">
        <v>1652344412</v>
      </c>
      <c r="N104" s="1" t="s">
        <v>56</v>
      </c>
      <c r="O104" s="1">
        <f>IF(Tabelle445[[#This Row],[Scam]]="yes",1,0)</f>
        <v>0</v>
      </c>
    </row>
    <row r="105" spans="1:15" x14ac:dyDescent="0.2">
      <c r="A105" s="1" t="s">
        <v>1807</v>
      </c>
      <c r="B105" s="1" t="s">
        <v>1423</v>
      </c>
      <c r="C105" s="3">
        <v>44672</v>
      </c>
      <c r="D105" s="1" t="s">
        <v>1426</v>
      </c>
      <c r="E105" s="1" t="s">
        <v>2349</v>
      </c>
      <c r="F105" s="1">
        <v>390</v>
      </c>
      <c r="G105" s="1">
        <v>5.4426119000000002E-2</v>
      </c>
      <c r="H105" s="1">
        <v>9960740</v>
      </c>
      <c r="I105" s="1">
        <v>1588073251</v>
      </c>
      <c r="J105" s="1" t="s">
        <v>1424</v>
      </c>
      <c r="K105" s="1" t="s">
        <v>1425</v>
      </c>
      <c r="L105" s="1">
        <v>93081122.260000005</v>
      </c>
      <c r="M105" s="1">
        <v>1652344443</v>
      </c>
      <c r="N105" s="1" t="s">
        <v>56</v>
      </c>
      <c r="O105" s="1">
        <f>IF(Tabelle445[[#This Row],[Scam]]="yes",1,0)</f>
        <v>0</v>
      </c>
    </row>
    <row r="106" spans="1:15" x14ac:dyDescent="0.2">
      <c r="A106" s="1" t="s">
        <v>1808</v>
      </c>
      <c r="B106" s="1" t="s">
        <v>1427</v>
      </c>
      <c r="C106" s="3">
        <v>44672</v>
      </c>
      <c r="D106" s="1" t="s">
        <v>1430</v>
      </c>
      <c r="E106" s="1" t="s">
        <v>2350</v>
      </c>
      <c r="F106" s="1">
        <v>110</v>
      </c>
      <c r="G106" s="1">
        <v>2.0999999999999999E-3</v>
      </c>
      <c r="H106" s="1">
        <v>4230734</v>
      </c>
      <c r="I106" s="1">
        <v>1504364052</v>
      </c>
      <c r="J106" s="1" t="s">
        <v>1428</v>
      </c>
      <c r="K106" s="1" t="s">
        <v>1429</v>
      </c>
      <c r="L106" s="1">
        <v>2100000000</v>
      </c>
      <c r="M106" s="1">
        <v>1652344455</v>
      </c>
      <c r="N106" s="1" t="s">
        <v>55</v>
      </c>
      <c r="O106" s="1">
        <f>IF(Tabelle445[[#This Row],[Scam]]="yes",1,0)</f>
        <v>1</v>
      </c>
    </row>
    <row r="107" spans="1:15" x14ac:dyDescent="0.2">
      <c r="A107" s="1" t="s">
        <v>1809</v>
      </c>
      <c r="B107" s="1" t="s">
        <v>1431</v>
      </c>
      <c r="C107" s="3">
        <v>44672</v>
      </c>
      <c r="D107" s="1" t="s">
        <v>1434</v>
      </c>
      <c r="E107" s="1" t="s">
        <v>2351</v>
      </c>
      <c r="F107" s="1">
        <v>73</v>
      </c>
      <c r="G107" s="1">
        <v>0.13481389699999999</v>
      </c>
      <c r="H107" s="1">
        <v>10090237</v>
      </c>
      <c r="I107" s="1">
        <v>1589808136</v>
      </c>
      <c r="J107" s="1" t="s">
        <v>1432</v>
      </c>
      <c r="K107" s="1" t="s">
        <v>1433</v>
      </c>
      <c r="L107" s="1">
        <v>130000000</v>
      </c>
      <c r="M107" s="1">
        <v>1652344466</v>
      </c>
      <c r="N107" s="1" t="s">
        <v>55</v>
      </c>
      <c r="O107" s="1">
        <f>IF(Tabelle445[[#This Row],[Scam]]="yes",1,0)</f>
        <v>1</v>
      </c>
    </row>
    <row r="108" spans="1:15" x14ac:dyDescent="0.2">
      <c r="A108" s="1" t="s">
        <v>1810</v>
      </c>
      <c r="B108" s="1" t="s">
        <v>1435</v>
      </c>
      <c r="C108" s="3">
        <v>44672</v>
      </c>
      <c r="D108" s="1" t="s">
        <v>1438</v>
      </c>
      <c r="E108" s="1" t="s">
        <v>2352</v>
      </c>
      <c r="F108" s="1">
        <v>2451</v>
      </c>
      <c r="G108" s="1">
        <v>232.26092850000001</v>
      </c>
      <c r="H108" s="1">
        <v>8476709</v>
      </c>
      <c r="I108" s="1">
        <v>1567507220</v>
      </c>
      <c r="J108" s="1" t="s">
        <v>1436</v>
      </c>
      <c r="K108" s="1" t="s">
        <v>1437</v>
      </c>
      <c r="L108" s="1">
        <v>327102556.80000001</v>
      </c>
      <c r="M108" s="1">
        <v>1652344486</v>
      </c>
      <c r="N108" s="1" t="s">
        <v>56</v>
      </c>
      <c r="O108" s="1">
        <f>IF(Tabelle445[[#This Row],[Scam]]="yes",1,0)</f>
        <v>0</v>
      </c>
    </row>
    <row r="109" spans="1:15" x14ac:dyDescent="0.2">
      <c r="A109" s="1" t="s">
        <v>1811</v>
      </c>
      <c r="B109" s="1" t="s">
        <v>1439</v>
      </c>
      <c r="C109" s="3">
        <v>44672</v>
      </c>
      <c r="D109" s="1" t="s">
        <v>1442</v>
      </c>
      <c r="E109" s="1" t="s">
        <v>2353</v>
      </c>
      <c r="F109" s="1">
        <v>8377</v>
      </c>
      <c r="G109" s="1">
        <v>13.690554560000001</v>
      </c>
      <c r="H109" s="1">
        <v>2199101</v>
      </c>
      <c r="I109" s="1">
        <v>1473017721</v>
      </c>
      <c r="J109" s="1" t="s">
        <v>1440</v>
      </c>
      <c r="K109" s="1" t="s">
        <v>1441</v>
      </c>
      <c r="L109" s="1">
        <v>20000000</v>
      </c>
      <c r="M109" s="1">
        <v>1652344504</v>
      </c>
      <c r="N109" s="1" t="s">
        <v>56</v>
      </c>
      <c r="O109" s="1">
        <f>IF(Tabelle445[[#This Row],[Scam]]="yes",1,0)</f>
        <v>0</v>
      </c>
    </row>
    <row r="110" spans="1:15" x14ac:dyDescent="0.2">
      <c r="A110" s="1" t="s">
        <v>1812</v>
      </c>
      <c r="B110" s="1" t="s">
        <v>1443</v>
      </c>
      <c r="C110" s="3">
        <v>44672</v>
      </c>
      <c r="D110" s="1" t="s">
        <v>1446</v>
      </c>
      <c r="E110" s="1" t="s">
        <v>2354</v>
      </c>
      <c r="F110" s="1">
        <v>31008</v>
      </c>
      <c r="G110" s="1">
        <v>14.437908330000001</v>
      </c>
      <c r="H110" s="1">
        <v>8514296</v>
      </c>
      <c r="I110" s="1">
        <v>1568013787</v>
      </c>
      <c r="J110" s="1" t="s">
        <v>1444</v>
      </c>
      <c r="K110" s="1" t="s">
        <v>1445</v>
      </c>
      <c r="L110" s="1">
        <v>100000000</v>
      </c>
      <c r="M110" s="1">
        <v>1652344536</v>
      </c>
      <c r="N110" s="1" t="s">
        <v>56</v>
      </c>
      <c r="O110" s="1">
        <f>IF(Tabelle445[[#This Row],[Scam]]="yes",1,0)</f>
        <v>0</v>
      </c>
    </row>
    <row r="111" spans="1:15" x14ac:dyDescent="0.2">
      <c r="A111" s="1" t="s">
        <v>1813</v>
      </c>
      <c r="B111" s="1" t="s">
        <v>1447</v>
      </c>
      <c r="C111" s="3">
        <v>44672</v>
      </c>
      <c r="D111" s="1" t="s">
        <v>1450</v>
      </c>
      <c r="E111" s="1" t="s">
        <v>2355</v>
      </c>
      <c r="F111" s="1">
        <v>6094</v>
      </c>
      <c r="G111" s="1">
        <v>197.6887825</v>
      </c>
      <c r="H111" s="1">
        <v>7584503</v>
      </c>
      <c r="I111" s="1">
        <v>1555493324</v>
      </c>
      <c r="J111" s="1" t="s">
        <v>1448</v>
      </c>
      <c r="K111" s="1" t="s">
        <v>1449</v>
      </c>
      <c r="L111" s="1">
        <v>9077870.0189999994</v>
      </c>
      <c r="M111" s="1">
        <v>1652344554</v>
      </c>
      <c r="N111" s="1" t="s">
        <v>56</v>
      </c>
      <c r="O111" s="1">
        <f>IF(Tabelle445[[#This Row],[Scam]]="yes",1,0)</f>
        <v>0</v>
      </c>
    </row>
    <row r="112" spans="1:15" x14ac:dyDescent="0.2">
      <c r="A112" s="1" t="s">
        <v>1814</v>
      </c>
      <c r="B112" s="1" t="s">
        <v>1451</v>
      </c>
      <c r="C112" s="3">
        <v>44672</v>
      </c>
      <c r="D112" s="1" t="s">
        <v>1454</v>
      </c>
      <c r="E112" s="1" t="s">
        <v>2356</v>
      </c>
      <c r="F112" s="1">
        <v>15989</v>
      </c>
      <c r="G112" s="1">
        <v>35.105962079999998</v>
      </c>
      <c r="H112" s="1">
        <v>4961540</v>
      </c>
      <c r="I112" s="1">
        <v>1516760378</v>
      </c>
      <c r="J112" s="1" t="s">
        <v>1452</v>
      </c>
      <c r="K112" s="1" t="s">
        <v>1453</v>
      </c>
      <c r="L112" s="1">
        <v>500000000</v>
      </c>
      <c r="M112" s="1">
        <v>1652344632</v>
      </c>
      <c r="N112" s="1" t="s">
        <v>56</v>
      </c>
      <c r="O112" s="1">
        <f>IF(Tabelle445[[#This Row],[Scam]]="yes",1,0)</f>
        <v>0</v>
      </c>
    </row>
    <row r="113" spans="1:15" x14ac:dyDescent="0.2">
      <c r="A113" s="1" t="s">
        <v>1815</v>
      </c>
      <c r="B113" s="1" t="s">
        <v>1455</v>
      </c>
      <c r="C113" s="3">
        <v>44672</v>
      </c>
      <c r="D113" s="1" t="s">
        <v>1458</v>
      </c>
      <c r="E113" s="1" t="s">
        <v>2357</v>
      </c>
      <c r="F113" s="1">
        <v>359</v>
      </c>
      <c r="G113" s="1">
        <v>1.3456523229999999</v>
      </c>
      <c r="H113" s="1">
        <v>8286879</v>
      </c>
      <c r="I113" s="1">
        <v>1564957550</v>
      </c>
      <c r="J113" s="1" t="s">
        <v>1456</v>
      </c>
      <c r="K113" s="1" t="s">
        <v>1457</v>
      </c>
      <c r="L113" s="1">
        <v>100000000</v>
      </c>
      <c r="M113" s="1">
        <v>1652344645</v>
      </c>
      <c r="N113" s="1" t="s">
        <v>56</v>
      </c>
      <c r="O113" s="1">
        <f>IF(Tabelle445[[#This Row],[Scam]]="yes",1,0)</f>
        <v>0</v>
      </c>
    </row>
    <row r="114" spans="1:15" x14ac:dyDescent="0.2">
      <c r="A114" s="1" t="s">
        <v>1816</v>
      </c>
      <c r="B114" s="1" t="s">
        <v>1459</v>
      </c>
      <c r="C114" s="3">
        <v>44672</v>
      </c>
      <c r="D114" s="1" t="s">
        <v>1462</v>
      </c>
      <c r="E114" s="1" t="s">
        <v>2358</v>
      </c>
      <c r="F114" s="1">
        <v>49091</v>
      </c>
      <c r="G114" s="1">
        <v>0.36050939799999998</v>
      </c>
      <c r="H114" s="1">
        <v>4265276</v>
      </c>
      <c r="I114" s="1">
        <v>1505203390</v>
      </c>
      <c r="J114" s="1" t="s">
        <v>1460</v>
      </c>
      <c r="K114" s="1" t="s">
        <v>1461</v>
      </c>
      <c r="L114" s="1">
        <v>10000000000000</v>
      </c>
      <c r="M114" s="1">
        <v>1652344659</v>
      </c>
      <c r="N114" s="1" t="s">
        <v>56</v>
      </c>
      <c r="O114" s="1">
        <f>IF(Tabelle445[[#This Row],[Scam]]="yes",1,0)</f>
        <v>0</v>
      </c>
    </row>
    <row r="115" spans="1:15" x14ac:dyDescent="0.2">
      <c r="A115" s="1" t="s">
        <v>1817</v>
      </c>
      <c r="B115" s="1" t="s">
        <v>1463</v>
      </c>
      <c r="C115" s="3">
        <v>44672</v>
      </c>
      <c r="D115" s="1" t="s">
        <v>1466</v>
      </c>
      <c r="E115" s="1" t="s">
        <v>2359</v>
      </c>
      <c r="F115" s="1">
        <v>7</v>
      </c>
      <c r="G115" s="1">
        <v>5.5999999999999998E-17</v>
      </c>
      <c r="H115" s="1">
        <v>10077095</v>
      </c>
      <c r="I115" s="1">
        <v>1589631865</v>
      </c>
      <c r="J115" s="1" t="s">
        <v>1464</v>
      </c>
      <c r="K115" s="1" t="s">
        <v>1465</v>
      </c>
      <c r="L115" s="1">
        <v>55000000</v>
      </c>
      <c r="M115" s="1">
        <v>1652344669</v>
      </c>
      <c r="N115" s="1" t="s">
        <v>55</v>
      </c>
      <c r="O115" s="1">
        <f>IF(Tabelle445[[#This Row],[Scam]]="yes",1,0)</f>
        <v>1</v>
      </c>
    </row>
    <row r="116" spans="1:15" x14ac:dyDescent="0.2">
      <c r="A116" s="1" t="s">
        <v>1818</v>
      </c>
      <c r="B116" s="1" t="s">
        <v>1467</v>
      </c>
      <c r="C116" s="3">
        <v>44672</v>
      </c>
      <c r="D116" s="1" t="s">
        <v>1470</v>
      </c>
      <c r="E116" s="1" t="s">
        <v>1470</v>
      </c>
      <c r="F116" s="1">
        <v>277</v>
      </c>
      <c r="G116" s="1">
        <v>184.6717209</v>
      </c>
      <c r="H116" s="1">
        <v>9737148</v>
      </c>
      <c r="I116" s="1">
        <v>1585093750</v>
      </c>
      <c r="J116" s="1" t="s">
        <v>1468</v>
      </c>
      <c r="K116" s="1" t="s">
        <v>1469</v>
      </c>
      <c r="L116" s="1">
        <v>14949.93181</v>
      </c>
      <c r="M116" s="1">
        <v>1652344681</v>
      </c>
      <c r="N116" s="1" t="s">
        <v>56</v>
      </c>
      <c r="O116" s="1">
        <f>IF(Tabelle445[[#This Row],[Scam]]="yes",1,0)</f>
        <v>0</v>
      </c>
    </row>
    <row r="117" spans="1:15" x14ac:dyDescent="0.2">
      <c r="A117" s="1" t="s">
        <v>1819</v>
      </c>
      <c r="B117" s="1" t="s">
        <v>1471</v>
      </c>
      <c r="C117" s="3">
        <v>44672</v>
      </c>
      <c r="D117" s="1" t="s">
        <v>1474</v>
      </c>
      <c r="E117" s="1" t="s">
        <v>2360</v>
      </c>
      <c r="F117" s="1">
        <v>700</v>
      </c>
      <c r="G117" s="1">
        <v>10.655812689999999</v>
      </c>
      <c r="H117" s="1">
        <v>9050422</v>
      </c>
      <c r="I117" s="1">
        <v>1575479635</v>
      </c>
      <c r="J117" s="1" t="s">
        <v>1472</v>
      </c>
      <c r="K117" s="1" t="s">
        <v>1473</v>
      </c>
      <c r="L117" s="1">
        <v>10000000</v>
      </c>
      <c r="M117" s="1">
        <v>1652344703</v>
      </c>
      <c r="N117" s="1" t="s">
        <v>56</v>
      </c>
      <c r="O117" s="1">
        <f>IF(Tabelle445[[#This Row],[Scam]]="yes",1,0)</f>
        <v>0</v>
      </c>
    </row>
    <row r="118" spans="1:15" x14ac:dyDescent="0.2">
      <c r="A118" s="1" t="s">
        <v>1820</v>
      </c>
      <c r="B118" s="1" t="s">
        <v>1475</v>
      </c>
      <c r="C118" s="3">
        <v>44672</v>
      </c>
      <c r="D118" s="1" t="s">
        <v>1478</v>
      </c>
      <c r="E118" s="1" t="s">
        <v>2361</v>
      </c>
      <c r="F118" s="1">
        <v>2546</v>
      </c>
      <c r="G118" s="1">
        <v>52.58518042</v>
      </c>
      <c r="H118" s="1">
        <v>3972935</v>
      </c>
      <c r="I118" s="1">
        <v>1499172741</v>
      </c>
      <c r="J118" s="1" t="s">
        <v>1476</v>
      </c>
      <c r="K118" s="1" t="s">
        <v>1477</v>
      </c>
      <c r="L118" s="1">
        <v>83337000</v>
      </c>
      <c r="M118" s="1">
        <v>1652344719</v>
      </c>
      <c r="N118" s="1" t="s">
        <v>56</v>
      </c>
      <c r="O118" s="1">
        <f>IF(Tabelle445[[#This Row],[Scam]]="yes",1,0)</f>
        <v>0</v>
      </c>
    </row>
    <row r="119" spans="1:15" x14ac:dyDescent="0.2">
      <c r="A119" s="1" t="s">
        <v>1821</v>
      </c>
      <c r="B119" s="1" t="s">
        <v>1479</v>
      </c>
      <c r="C119" s="3">
        <v>44672</v>
      </c>
      <c r="D119" s="1" t="s">
        <v>1482</v>
      </c>
      <c r="E119" s="1" t="s">
        <v>2362</v>
      </c>
      <c r="F119" s="1">
        <v>3429</v>
      </c>
      <c r="G119" s="1">
        <v>2.6400000000000001E-12</v>
      </c>
      <c r="H119" s="1">
        <v>6325680</v>
      </c>
      <c r="I119" s="1">
        <v>1536864707</v>
      </c>
      <c r="J119" s="1" t="s">
        <v>1480</v>
      </c>
      <c r="K119" s="1" t="s">
        <v>1481</v>
      </c>
      <c r="L119" s="1">
        <v>760019385.39999998</v>
      </c>
      <c r="M119" s="1">
        <v>1652344742</v>
      </c>
      <c r="N119" s="1" t="s">
        <v>55</v>
      </c>
      <c r="O119" s="1">
        <f>IF(Tabelle445[[#This Row],[Scam]]="yes",1,0)</f>
        <v>1</v>
      </c>
    </row>
    <row r="120" spans="1:15" x14ac:dyDescent="0.2">
      <c r="A120" s="1" t="s">
        <v>1822</v>
      </c>
      <c r="B120" s="1" t="s">
        <v>1483</v>
      </c>
      <c r="C120" s="3">
        <v>44672</v>
      </c>
      <c r="D120" s="1" t="s">
        <v>1486</v>
      </c>
      <c r="E120" s="1" t="s">
        <v>2363</v>
      </c>
      <c r="F120" s="1">
        <v>379</v>
      </c>
      <c r="G120" s="1">
        <v>0.27843576599999997</v>
      </c>
      <c r="H120" s="1">
        <v>9847256</v>
      </c>
      <c r="I120" s="1">
        <v>1586558274</v>
      </c>
      <c r="J120" s="1" t="s">
        <v>1484</v>
      </c>
      <c r="K120" s="1" t="s">
        <v>1485</v>
      </c>
      <c r="L120" s="1">
        <v>21000000000000</v>
      </c>
      <c r="M120" s="1">
        <v>1652344756</v>
      </c>
      <c r="N120" s="1" t="s">
        <v>56</v>
      </c>
      <c r="O120" s="1">
        <f>IF(Tabelle445[[#This Row],[Scam]]="yes",1,0)</f>
        <v>0</v>
      </c>
    </row>
    <row r="121" spans="1:15" x14ac:dyDescent="0.2">
      <c r="A121" s="1" t="s">
        <v>1823</v>
      </c>
      <c r="B121" s="1" t="s">
        <v>1487</v>
      </c>
      <c r="C121" s="3">
        <v>44672</v>
      </c>
      <c r="D121" s="1" t="s">
        <v>1489</v>
      </c>
      <c r="E121" s="1" t="s">
        <v>2364</v>
      </c>
      <c r="F121" s="1">
        <v>3</v>
      </c>
      <c r="G121" s="1">
        <v>9.6999999999999998E-16</v>
      </c>
      <c r="H121" s="1">
        <v>9511119</v>
      </c>
      <c r="I121" s="1">
        <v>1582081709</v>
      </c>
      <c r="J121" s="1" t="s">
        <v>1488</v>
      </c>
      <c r="K121" s="1" t="s">
        <v>1361</v>
      </c>
      <c r="L121" s="1">
        <v>5.2399999999999999E-8</v>
      </c>
      <c r="M121" s="1">
        <v>1652344769</v>
      </c>
      <c r="N121" s="1" t="s">
        <v>55</v>
      </c>
      <c r="O121" s="1">
        <f>IF(Tabelle445[[#This Row],[Scam]]="yes",1,0)</f>
        <v>1</v>
      </c>
    </row>
    <row r="122" spans="1:15" x14ac:dyDescent="0.2">
      <c r="A122" s="1" t="s">
        <v>1824</v>
      </c>
      <c r="B122" s="1" t="s">
        <v>1490</v>
      </c>
      <c r="C122" s="3">
        <v>44672</v>
      </c>
      <c r="D122" s="1" t="s">
        <v>1492</v>
      </c>
      <c r="E122" s="1" t="s">
        <v>2365</v>
      </c>
      <c r="F122" s="1">
        <v>3</v>
      </c>
      <c r="G122" s="1">
        <v>8.6400000000000004E-16</v>
      </c>
      <c r="H122" s="1">
        <v>9511173</v>
      </c>
      <c r="I122" s="1">
        <v>1582082526</v>
      </c>
      <c r="J122" s="1" t="s">
        <v>1491</v>
      </c>
      <c r="K122" s="1" t="s">
        <v>1361</v>
      </c>
      <c r="L122" s="1">
        <v>1.07E-8</v>
      </c>
      <c r="M122" s="1">
        <v>1652344780</v>
      </c>
      <c r="N122" s="1" t="s">
        <v>55</v>
      </c>
      <c r="O122" s="1">
        <f>IF(Tabelle445[[#This Row],[Scam]]="yes",1,0)</f>
        <v>1</v>
      </c>
    </row>
    <row r="123" spans="1:15" x14ac:dyDescent="0.2">
      <c r="A123" s="1" t="s">
        <v>1825</v>
      </c>
      <c r="B123" s="1" t="s">
        <v>1493</v>
      </c>
      <c r="C123" s="3">
        <v>44672</v>
      </c>
      <c r="D123" s="1" t="s">
        <v>1496</v>
      </c>
      <c r="E123" s="1" t="s">
        <v>2366</v>
      </c>
      <c r="F123" s="1">
        <v>1051</v>
      </c>
      <c r="G123" s="1">
        <v>0.47300847099999999</v>
      </c>
      <c r="H123" s="1">
        <v>7718659</v>
      </c>
      <c r="I123" s="1">
        <v>1557299852</v>
      </c>
      <c r="J123" s="1" t="s">
        <v>1494</v>
      </c>
      <c r="K123" s="1" t="s">
        <v>1495</v>
      </c>
      <c r="L123" s="1">
        <v>1000000000</v>
      </c>
      <c r="M123" s="1">
        <v>1652344793</v>
      </c>
      <c r="N123" s="1" t="s">
        <v>56</v>
      </c>
      <c r="O123" s="1">
        <f>IF(Tabelle445[[#This Row],[Scam]]="yes",1,0)</f>
        <v>0</v>
      </c>
    </row>
    <row r="124" spans="1:15" x14ac:dyDescent="0.2">
      <c r="A124" s="1" t="s">
        <v>1826</v>
      </c>
      <c r="B124" s="1" t="s">
        <v>1497</v>
      </c>
      <c r="C124" s="3">
        <v>44672</v>
      </c>
      <c r="D124" s="1" t="s">
        <v>1500</v>
      </c>
      <c r="E124" s="1" t="s">
        <v>2367</v>
      </c>
      <c r="F124" s="1">
        <v>940</v>
      </c>
      <c r="G124" s="1">
        <v>9.1600000000000009E-16</v>
      </c>
      <c r="H124" s="1">
        <v>9133726</v>
      </c>
      <c r="I124" s="1">
        <v>1576811902</v>
      </c>
      <c r="J124" s="1" t="s">
        <v>1498</v>
      </c>
      <c r="K124" s="1" t="s">
        <v>1499</v>
      </c>
      <c r="L124" s="1">
        <v>150293.49590000001</v>
      </c>
      <c r="M124" s="1">
        <v>1652344806</v>
      </c>
      <c r="N124" s="1" t="s">
        <v>55</v>
      </c>
      <c r="O124" s="1">
        <f>IF(Tabelle445[[#This Row],[Scam]]="yes",1,0)</f>
        <v>1</v>
      </c>
    </row>
    <row r="125" spans="1:15" x14ac:dyDescent="0.2">
      <c r="A125" s="1" t="s">
        <v>1827</v>
      </c>
      <c r="B125" s="1" t="s">
        <v>1501</v>
      </c>
      <c r="C125" s="3">
        <v>44672</v>
      </c>
      <c r="D125" s="1" t="s">
        <v>1504</v>
      </c>
      <c r="E125" s="1" t="s">
        <v>2368</v>
      </c>
      <c r="F125" s="1">
        <v>4622</v>
      </c>
      <c r="G125" s="1">
        <v>0.44601271300000001</v>
      </c>
      <c r="H125" s="1">
        <v>5835251</v>
      </c>
      <c r="I125" s="1">
        <v>1529686012</v>
      </c>
      <c r="J125" s="1" t="s">
        <v>1502</v>
      </c>
      <c r="K125" s="1" t="s">
        <v>1503</v>
      </c>
      <c r="L125" s="1">
        <v>124125940</v>
      </c>
      <c r="M125" s="1">
        <v>1652344826</v>
      </c>
      <c r="N125" s="1" t="s">
        <v>56</v>
      </c>
      <c r="O125" s="1">
        <f>IF(Tabelle445[[#This Row],[Scam]]="yes",1,0)</f>
        <v>0</v>
      </c>
    </row>
    <row r="126" spans="1:15" x14ac:dyDescent="0.2">
      <c r="A126" s="1" t="s">
        <v>1828</v>
      </c>
      <c r="B126" s="1" t="s">
        <v>1505</v>
      </c>
      <c r="C126" s="3">
        <v>44672</v>
      </c>
      <c r="D126" s="1" t="s">
        <v>1508</v>
      </c>
      <c r="E126" s="1" t="s">
        <v>2369</v>
      </c>
      <c r="F126" s="1">
        <v>848</v>
      </c>
      <c r="G126" s="1">
        <v>3.021822E-3</v>
      </c>
      <c r="H126" s="1">
        <v>9528036</v>
      </c>
      <c r="I126" s="1">
        <v>1582307465</v>
      </c>
      <c r="J126" s="1" t="s">
        <v>1506</v>
      </c>
      <c r="K126" s="1" t="s">
        <v>1507</v>
      </c>
      <c r="L126" s="1">
        <v>100000000000</v>
      </c>
      <c r="M126" s="1">
        <v>1652344865</v>
      </c>
      <c r="N126" s="1" t="s">
        <v>56</v>
      </c>
      <c r="O126" s="1">
        <f>IF(Tabelle445[[#This Row],[Scam]]="yes",1,0)</f>
        <v>0</v>
      </c>
    </row>
    <row r="127" spans="1:15" x14ac:dyDescent="0.2">
      <c r="A127" s="1" t="s">
        <v>1829</v>
      </c>
      <c r="B127" s="1" t="s">
        <v>1509</v>
      </c>
      <c r="C127" s="3">
        <v>44672</v>
      </c>
      <c r="D127" s="1" t="s">
        <v>1512</v>
      </c>
      <c r="E127" s="1" t="s">
        <v>2370</v>
      </c>
      <c r="F127" s="1">
        <v>11</v>
      </c>
      <c r="G127" s="1">
        <v>14.243432070000001</v>
      </c>
      <c r="H127" s="1">
        <v>9351109</v>
      </c>
      <c r="I127" s="1">
        <v>1579957327</v>
      </c>
      <c r="J127" s="1" t="s">
        <v>1510</v>
      </c>
      <c r="K127" s="1" t="s">
        <v>1511</v>
      </c>
      <c r="L127" s="1">
        <v>201600000</v>
      </c>
      <c r="M127" s="1">
        <v>1652344875</v>
      </c>
      <c r="N127" s="1" t="s">
        <v>56</v>
      </c>
      <c r="O127" s="1">
        <f>IF(Tabelle445[[#This Row],[Scam]]="yes",1,0)</f>
        <v>0</v>
      </c>
    </row>
    <row r="128" spans="1:15" x14ac:dyDescent="0.2">
      <c r="A128" s="1" t="s">
        <v>1830</v>
      </c>
      <c r="B128" s="1" t="s">
        <v>1513</v>
      </c>
      <c r="C128" s="3">
        <v>44672</v>
      </c>
      <c r="D128" s="1" t="s">
        <v>1516</v>
      </c>
      <c r="E128" s="1" t="s">
        <v>2371</v>
      </c>
      <c r="F128" s="1">
        <v>1615</v>
      </c>
      <c r="G128" s="1">
        <v>13.46963609</v>
      </c>
      <c r="H128" s="1">
        <v>7864426</v>
      </c>
      <c r="I128" s="1">
        <v>1559266916</v>
      </c>
      <c r="J128" s="1" t="s">
        <v>1514</v>
      </c>
      <c r="K128" s="1" t="s">
        <v>1515</v>
      </c>
      <c r="L128" s="1">
        <v>65222</v>
      </c>
      <c r="M128" s="1">
        <v>1652344890</v>
      </c>
      <c r="N128" s="1" t="s">
        <v>56</v>
      </c>
      <c r="O128" s="1">
        <f>IF(Tabelle445[[#This Row],[Scam]]="yes",1,0)</f>
        <v>0</v>
      </c>
    </row>
    <row r="129" spans="1:15" x14ac:dyDescent="0.2">
      <c r="A129" s="1" t="s">
        <v>1831</v>
      </c>
      <c r="B129" s="1" t="s">
        <v>1517</v>
      </c>
      <c r="C129" s="3">
        <v>44672</v>
      </c>
      <c r="D129" s="1" t="s">
        <v>1520</v>
      </c>
      <c r="E129" s="1" t="s">
        <v>2372</v>
      </c>
      <c r="F129" s="1">
        <v>263</v>
      </c>
      <c r="G129" s="1">
        <v>4.96731E-3</v>
      </c>
      <c r="H129" s="1">
        <v>8742682</v>
      </c>
      <c r="I129" s="1">
        <v>1571099382</v>
      </c>
      <c r="J129" s="1" t="s">
        <v>1518</v>
      </c>
      <c r="K129" s="1" t="s">
        <v>1519</v>
      </c>
      <c r="L129" s="1">
        <v>23128672</v>
      </c>
      <c r="M129" s="1">
        <v>1652344903</v>
      </c>
      <c r="N129" s="1" t="s">
        <v>55</v>
      </c>
      <c r="O129" s="1">
        <f>IF(Tabelle445[[#This Row],[Scam]]="yes",1,0)</f>
        <v>1</v>
      </c>
    </row>
    <row r="130" spans="1:15" x14ac:dyDescent="0.2">
      <c r="A130" s="1" t="s">
        <v>1832</v>
      </c>
      <c r="B130" s="1" t="s">
        <v>1521</v>
      </c>
      <c r="C130" s="3">
        <v>44672</v>
      </c>
      <c r="D130" s="1" t="s">
        <v>1523</v>
      </c>
      <c r="E130" s="1" t="s">
        <v>2373</v>
      </c>
      <c r="F130" s="1">
        <v>11</v>
      </c>
      <c r="G130" s="1">
        <v>0.28977039999999998</v>
      </c>
      <c r="H130" s="1">
        <v>9157618</v>
      </c>
      <c r="I130" s="1">
        <v>1577223360</v>
      </c>
      <c r="J130" s="1" t="s">
        <v>1522</v>
      </c>
      <c r="K130" s="1" t="s">
        <v>1507</v>
      </c>
      <c r="L130" s="1">
        <v>1974000</v>
      </c>
      <c r="M130" s="1">
        <v>1652344914</v>
      </c>
      <c r="N130" s="1" t="s">
        <v>55</v>
      </c>
      <c r="O130" s="1">
        <f>IF(Tabelle445[[#This Row],[Scam]]="yes",1,0)</f>
        <v>1</v>
      </c>
    </row>
    <row r="131" spans="1:15" x14ac:dyDescent="0.2">
      <c r="A131" s="1" t="s">
        <v>1833</v>
      </c>
      <c r="B131" s="1" t="s">
        <v>1524</v>
      </c>
      <c r="C131" s="3">
        <v>44672</v>
      </c>
      <c r="D131" s="1" t="s">
        <v>1527</v>
      </c>
      <c r="E131" s="1" t="s">
        <v>2374</v>
      </c>
      <c r="F131" s="1">
        <v>1054</v>
      </c>
      <c r="G131" s="1">
        <v>1.5383754700000001</v>
      </c>
      <c r="H131" s="1">
        <v>7973239</v>
      </c>
      <c r="I131" s="1">
        <v>1560738248</v>
      </c>
      <c r="J131" s="1" t="s">
        <v>1525</v>
      </c>
      <c r="K131" s="1" t="s">
        <v>1526</v>
      </c>
      <c r="L131" s="1">
        <v>20741837.239999998</v>
      </c>
      <c r="M131" s="1">
        <v>1652344932</v>
      </c>
      <c r="N131" s="1" t="s">
        <v>56</v>
      </c>
      <c r="O131" s="1">
        <f>IF(Tabelle445[[#This Row],[Scam]]="yes",1,0)</f>
        <v>0</v>
      </c>
    </row>
    <row r="132" spans="1:15" x14ac:dyDescent="0.2">
      <c r="A132" s="1" t="s">
        <v>1834</v>
      </c>
      <c r="B132" s="1" t="s">
        <v>1528</v>
      </c>
      <c r="C132" s="3">
        <v>44672</v>
      </c>
      <c r="D132" s="1" t="s">
        <v>1531</v>
      </c>
      <c r="E132" s="1" t="s">
        <v>1531</v>
      </c>
      <c r="F132" s="1">
        <v>9388</v>
      </c>
      <c r="G132" s="1">
        <v>78.366357010000002</v>
      </c>
      <c r="H132" s="1">
        <v>9877421</v>
      </c>
      <c r="I132" s="1">
        <v>1586959457</v>
      </c>
      <c r="J132" s="1" t="s">
        <v>1529</v>
      </c>
      <c r="K132" s="1" t="s">
        <v>1530</v>
      </c>
      <c r="L132" s="1">
        <v>8744757.6180000007</v>
      </c>
      <c r="M132" s="1">
        <v>1652344951</v>
      </c>
      <c r="N132" s="1" t="s">
        <v>56</v>
      </c>
      <c r="O132" s="1">
        <f>IF(Tabelle445[[#This Row],[Scam]]="yes",1,0)</f>
        <v>0</v>
      </c>
    </row>
    <row r="133" spans="1:15" x14ac:dyDescent="0.2">
      <c r="A133" s="1" t="s">
        <v>1835</v>
      </c>
      <c r="B133" s="1" t="s">
        <v>1532</v>
      </c>
      <c r="C133" s="3">
        <v>44672</v>
      </c>
      <c r="D133" s="1" t="s">
        <v>1535</v>
      </c>
      <c r="E133" s="1" t="s">
        <v>2375</v>
      </c>
      <c r="F133" s="1">
        <v>142</v>
      </c>
      <c r="G133" s="1">
        <v>2.5300000000000001E-15</v>
      </c>
      <c r="H133" s="1">
        <v>9795724</v>
      </c>
      <c r="I133" s="1">
        <v>1585873092</v>
      </c>
      <c r="J133" s="1" t="s">
        <v>1533</v>
      </c>
      <c r="K133" s="1" t="s">
        <v>1534</v>
      </c>
      <c r="L133" s="1">
        <v>35470672.200000003</v>
      </c>
      <c r="M133" s="1">
        <v>1652344962</v>
      </c>
      <c r="N133" s="1" t="s">
        <v>55</v>
      </c>
      <c r="O133" s="1">
        <f>IF(Tabelle445[[#This Row],[Scam]]="yes",1,0)</f>
        <v>1</v>
      </c>
    </row>
    <row r="134" spans="1:15" x14ac:dyDescent="0.2">
      <c r="A134" s="1" t="s">
        <v>1836</v>
      </c>
      <c r="B134" s="1" t="s">
        <v>1536</v>
      </c>
      <c r="C134" s="3">
        <v>44672</v>
      </c>
      <c r="D134" s="1" t="s">
        <v>1539</v>
      </c>
      <c r="E134" s="1" t="s">
        <v>2376</v>
      </c>
      <c r="F134" s="1">
        <v>16</v>
      </c>
      <c r="G134" s="1">
        <v>0.112117152</v>
      </c>
      <c r="H134" s="1">
        <v>10090718</v>
      </c>
      <c r="I134" s="1">
        <v>1589814786</v>
      </c>
      <c r="J134" s="1" t="s">
        <v>1537</v>
      </c>
      <c r="K134" s="1" t="s">
        <v>1538</v>
      </c>
      <c r="L134" s="1">
        <v>70500000</v>
      </c>
      <c r="M134" s="1">
        <v>1652344987</v>
      </c>
      <c r="N134" s="1" t="s">
        <v>55</v>
      </c>
      <c r="O134" s="1">
        <f>IF(Tabelle445[[#This Row],[Scam]]="yes",1,0)</f>
        <v>1</v>
      </c>
    </row>
    <row r="135" spans="1:15" x14ac:dyDescent="0.2">
      <c r="A135" s="1" t="s">
        <v>1837</v>
      </c>
      <c r="B135" s="1" t="s">
        <v>1540</v>
      </c>
      <c r="C135" s="3">
        <v>44672</v>
      </c>
      <c r="D135" s="1" t="s">
        <v>1543</v>
      </c>
      <c r="E135" s="1" t="s">
        <v>1543</v>
      </c>
      <c r="F135" s="1">
        <v>98646</v>
      </c>
      <c r="G135" s="1">
        <v>0.50663751000000001</v>
      </c>
      <c r="H135" s="1">
        <v>5302821</v>
      </c>
      <c r="I135" s="1">
        <v>1521745965</v>
      </c>
      <c r="J135" s="1" t="s">
        <v>1541</v>
      </c>
      <c r="K135" s="1" t="s">
        <v>1542</v>
      </c>
      <c r="L135" s="1">
        <v>12999999999</v>
      </c>
      <c r="M135" s="1">
        <v>1652345015</v>
      </c>
      <c r="N135" s="1" t="s">
        <v>56</v>
      </c>
      <c r="O135" s="1">
        <f>IF(Tabelle445[[#This Row],[Scam]]="yes",1,0)</f>
        <v>0</v>
      </c>
    </row>
    <row r="136" spans="1:15" x14ac:dyDescent="0.2">
      <c r="A136" s="1" t="s">
        <v>1838</v>
      </c>
      <c r="B136" s="1" t="s">
        <v>1544</v>
      </c>
      <c r="C136" s="3">
        <v>44672</v>
      </c>
      <c r="D136" s="1" t="s">
        <v>1547</v>
      </c>
      <c r="E136" s="1" t="s">
        <v>2377</v>
      </c>
      <c r="F136" s="1">
        <v>1650</v>
      </c>
      <c r="G136" s="1">
        <v>1.3600000000000001E-12</v>
      </c>
      <c r="H136" s="1">
        <v>9371836</v>
      </c>
      <c r="I136" s="1">
        <v>1580231939</v>
      </c>
      <c r="J136" s="1" t="s">
        <v>1545</v>
      </c>
      <c r="K136" s="1" t="s">
        <v>1546</v>
      </c>
      <c r="L136" s="1">
        <v>8559133.523</v>
      </c>
      <c r="M136" s="1">
        <v>1652345026</v>
      </c>
      <c r="N136" s="1" t="s">
        <v>55</v>
      </c>
      <c r="O136" s="1">
        <f>IF(Tabelle445[[#This Row],[Scam]]="yes",1,0)</f>
        <v>1</v>
      </c>
    </row>
    <row r="137" spans="1:15" x14ac:dyDescent="0.2">
      <c r="A137" s="1" t="s">
        <v>1839</v>
      </c>
      <c r="B137" s="1" t="s">
        <v>1548</v>
      </c>
      <c r="C137" s="3">
        <v>44672</v>
      </c>
      <c r="D137" s="1" t="s">
        <v>1551</v>
      </c>
      <c r="E137" s="1" t="s">
        <v>2378</v>
      </c>
      <c r="F137" s="1">
        <v>5</v>
      </c>
      <c r="G137" s="1">
        <v>6.5000000000000001E-16</v>
      </c>
      <c r="H137" s="1">
        <v>9484138</v>
      </c>
      <c r="I137" s="1">
        <v>1581723119</v>
      </c>
      <c r="J137" s="1" t="s">
        <v>1549</v>
      </c>
      <c r="K137" s="1" t="s">
        <v>1550</v>
      </c>
      <c r="L137" s="1">
        <v>100</v>
      </c>
      <c r="M137" s="1">
        <v>1652345037</v>
      </c>
      <c r="N137" s="1" t="s">
        <v>55</v>
      </c>
      <c r="O137" s="1">
        <f>IF(Tabelle445[[#This Row],[Scam]]="yes",1,0)</f>
        <v>1</v>
      </c>
    </row>
    <row r="138" spans="1:15" x14ac:dyDescent="0.2">
      <c r="A138" s="1" t="s">
        <v>1840</v>
      </c>
      <c r="B138" s="1" t="s">
        <v>1552</v>
      </c>
      <c r="C138" s="3">
        <v>44672</v>
      </c>
      <c r="D138" s="1" t="s">
        <v>1555</v>
      </c>
      <c r="E138" s="1" t="s">
        <v>2379</v>
      </c>
      <c r="F138" s="1">
        <v>12694</v>
      </c>
      <c r="G138" s="1">
        <v>2.9703189999999999E-3</v>
      </c>
      <c r="H138" s="1">
        <v>6088779</v>
      </c>
      <c r="I138" s="1">
        <v>1533415353</v>
      </c>
      <c r="J138" s="1" t="s">
        <v>1553</v>
      </c>
      <c r="K138" s="1" t="s">
        <v>1554</v>
      </c>
      <c r="L138" s="1">
        <v>50000000</v>
      </c>
      <c r="M138" s="1">
        <v>1652345056</v>
      </c>
      <c r="N138" s="1" t="s">
        <v>56</v>
      </c>
      <c r="O138" s="1">
        <f>IF(Tabelle445[[#This Row],[Scam]]="yes",1,0)</f>
        <v>0</v>
      </c>
    </row>
    <row r="139" spans="1:15" x14ac:dyDescent="0.2">
      <c r="A139" s="1" t="s">
        <v>1841</v>
      </c>
      <c r="B139" s="1" t="s">
        <v>1556</v>
      </c>
      <c r="C139" s="3">
        <v>44672</v>
      </c>
      <c r="D139" s="1" t="s">
        <v>1559</v>
      </c>
      <c r="E139" s="1" t="s">
        <v>2380</v>
      </c>
      <c r="F139" s="1">
        <v>2077</v>
      </c>
      <c r="G139" s="1">
        <v>3.7906300000000001E-4</v>
      </c>
      <c r="H139" s="1">
        <v>4979916</v>
      </c>
      <c r="I139" s="1">
        <v>1517027860</v>
      </c>
      <c r="J139" s="1" t="s">
        <v>1557</v>
      </c>
      <c r="K139" s="1" t="s">
        <v>1558</v>
      </c>
      <c r="L139" s="1">
        <v>20000000</v>
      </c>
      <c r="M139" s="1">
        <v>1652345076</v>
      </c>
      <c r="N139" s="1" t="s">
        <v>56</v>
      </c>
      <c r="O139" s="1">
        <f>IF(Tabelle445[[#This Row],[Scam]]="yes",1,0)</f>
        <v>0</v>
      </c>
    </row>
    <row r="140" spans="1:15" x14ac:dyDescent="0.2">
      <c r="A140" s="1" t="s">
        <v>1842</v>
      </c>
      <c r="B140" s="1" t="s">
        <v>1560</v>
      </c>
      <c r="C140" s="3">
        <v>44672</v>
      </c>
      <c r="D140" s="1" t="s">
        <v>1563</v>
      </c>
      <c r="E140" s="1" t="s">
        <v>2381</v>
      </c>
      <c r="F140" s="1">
        <v>593</v>
      </c>
      <c r="G140" s="1">
        <v>4.4100000000000001E-6</v>
      </c>
      <c r="H140" s="1">
        <v>8181075</v>
      </c>
      <c r="I140" s="1">
        <v>1563539445</v>
      </c>
      <c r="J140" s="1" t="s">
        <v>1561</v>
      </c>
      <c r="K140" s="1" t="s">
        <v>1562</v>
      </c>
      <c r="L140" s="1">
        <v>330811934.10000002</v>
      </c>
      <c r="M140" s="1">
        <v>1652345096</v>
      </c>
      <c r="N140" s="1" t="s">
        <v>55</v>
      </c>
      <c r="O140" s="1">
        <f>IF(Tabelle445[[#This Row],[Scam]]="yes",1,0)</f>
        <v>1</v>
      </c>
    </row>
    <row r="141" spans="1:15" x14ac:dyDescent="0.2">
      <c r="A141" s="1" t="s">
        <v>1843</v>
      </c>
      <c r="B141" s="1" t="s">
        <v>1564</v>
      </c>
      <c r="C141" s="3">
        <v>44672</v>
      </c>
      <c r="D141" s="1" t="s">
        <v>1567</v>
      </c>
      <c r="E141" s="1" t="s">
        <v>2382</v>
      </c>
      <c r="F141" s="1">
        <v>129132</v>
      </c>
      <c r="G141" s="1">
        <v>25.558696210000001</v>
      </c>
      <c r="H141" s="1">
        <v>5008746</v>
      </c>
      <c r="I141" s="1">
        <v>1517448069</v>
      </c>
      <c r="J141" s="1" t="s">
        <v>1565</v>
      </c>
      <c r="K141" s="1" t="s">
        <v>1566</v>
      </c>
      <c r="L141" s="1">
        <v>178000000000</v>
      </c>
      <c r="M141" s="1">
        <v>1652345116</v>
      </c>
      <c r="N141" s="1" t="s">
        <v>56</v>
      </c>
      <c r="O141" s="1">
        <f>IF(Tabelle445[[#This Row],[Scam]]="yes",1,0)</f>
        <v>0</v>
      </c>
    </row>
    <row r="142" spans="1:15" x14ac:dyDescent="0.2">
      <c r="A142" s="1" t="s">
        <v>1844</v>
      </c>
      <c r="B142" s="1" t="s">
        <v>1568</v>
      </c>
      <c r="C142" s="3">
        <v>44672</v>
      </c>
      <c r="D142" s="1" t="s">
        <v>1571</v>
      </c>
      <c r="E142" s="1" t="s">
        <v>1571</v>
      </c>
      <c r="F142" s="1">
        <v>559</v>
      </c>
      <c r="G142" s="1">
        <v>9.8746483999999995E-2</v>
      </c>
      <c r="H142" s="1">
        <v>9575110</v>
      </c>
      <c r="I142" s="1">
        <v>1582932387</v>
      </c>
      <c r="J142" s="1" t="s">
        <v>1569</v>
      </c>
      <c r="K142" s="1" t="s">
        <v>1570</v>
      </c>
      <c r="L142" s="1">
        <v>1000000000000</v>
      </c>
      <c r="M142" s="1">
        <v>1652345134</v>
      </c>
      <c r="N142" s="1" t="s">
        <v>56</v>
      </c>
      <c r="O142" s="1">
        <f>IF(Tabelle445[[#This Row],[Scam]]="yes",1,0)</f>
        <v>0</v>
      </c>
    </row>
    <row r="143" spans="1:15" x14ac:dyDescent="0.2">
      <c r="A143" s="1" t="s">
        <v>1845</v>
      </c>
      <c r="B143" s="1" t="s">
        <v>1572</v>
      </c>
      <c r="C143" s="3">
        <v>44672</v>
      </c>
      <c r="D143" s="1" t="s">
        <v>1575</v>
      </c>
      <c r="E143" s="1" t="s">
        <v>2383</v>
      </c>
      <c r="F143" s="1">
        <v>134217</v>
      </c>
      <c r="G143" s="1">
        <v>53.313694040000001</v>
      </c>
      <c r="H143" s="1">
        <v>7544036</v>
      </c>
      <c r="I143" s="1">
        <v>1554948637</v>
      </c>
      <c r="J143" s="1" t="s">
        <v>1573</v>
      </c>
      <c r="K143" s="1" t="s">
        <v>1574</v>
      </c>
      <c r="L143" s="1">
        <v>1373873439</v>
      </c>
      <c r="M143" s="1">
        <v>1652345154</v>
      </c>
      <c r="N143" s="1" t="s">
        <v>56</v>
      </c>
      <c r="O143" s="1">
        <f>IF(Tabelle445[[#This Row],[Scam]]="yes",1,0)</f>
        <v>0</v>
      </c>
    </row>
    <row r="144" spans="1:15" x14ac:dyDescent="0.2">
      <c r="A144" s="1" t="s">
        <v>1846</v>
      </c>
      <c r="B144" s="1" t="s">
        <v>1576</v>
      </c>
      <c r="C144" s="3">
        <v>44672</v>
      </c>
      <c r="D144" s="1" t="s">
        <v>1579</v>
      </c>
      <c r="E144" s="1" t="s">
        <v>2384</v>
      </c>
      <c r="F144" s="1">
        <v>9911</v>
      </c>
      <c r="G144" s="1">
        <v>0.78415768299999999</v>
      </c>
      <c r="H144" s="1">
        <v>5188927</v>
      </c>
      <c r="I144" s="1">
        <v>1520079604</v>
      </c>
      <c r="J144" s="1" t="s">
        <v>1577</v>
      </c>
      <c r="K144" s="1" t="s">
        <v>1578</v>
      </c>
      <c r="L144" s="1">
        <v>1000000000</v>
      </c>
      <c r="M144" s="1">
        <v>1652345171</v>
      </c>
      <c r="N144" s="1" t="s">
        <v>56</v>
      </c>
      <c r="O144" s="1">
        <f>IF(Tabelle445[[#This Row],[Scam]]="yes",1,0)</f>
        <v>0</v>
      </c>
    </row>
    <row r="145" spans="1:15" x14ac:dyDescent="0.2">
      <c r="A145" s="1" t="s">
        <v>1847</v>
      </c>
      <c r="B145" s="1" t="s">
        <v>1580</v>
      </c>
      <c r="C145" s="3">
        <v>44672</v>
      </c>
      <c r="D145" s="1" t="s">
        <v>1583</v>
      </c>
      <c r="E145" s="1" t="s">
        <v>2385</v>
      </c>
      <c r="F145" s="1">
        <v>15351</v>
      </c>
      <c r="G145" s="1">
        <v>40.906411609999999</v>
      </c>
      <c r="H145" s="1">
        <v>3557596</v>
      </c>
      <c r="I145" s="1">
        <v>1492523116</v>
      </c>
      <c r="J145" s="1" t="s">
        <v>1581</v>
      </c>
      <c r="K145" s="1" t="s">
        <v>1582</v>
      </c>
      <c r="L145" s="1">
        <v>10000000</v>
      </c>
      <c r="M145" s="1">
        <v>1652345190</v>
      </c>
      <c r="N145" s="1" t="s">
        <v>56</v>
      </c>
      <c r="O145" s="1">
        <f>IF(Tabelle445[[#This Row],[Scam]]="yes",1,0)</f>
        <v>0</v>
      </c>
    </row>
    <row r="146" spans="1:15" x14ac:dyDescent="0.2">
      <c r="A146" s="1" t="s">
        <v>1848</v>
      </c>
      <c r="B146" s="1" t="s">
        <v>1584</v>
      </c>
      <c r="C146" s="3">
        <v>44672</v>
      </c>
      <c r="D146" s="1" t="s">
        <v>1587</v>
      </c>
      <c r="E146" s="1" t="s">
        <v>2386</v>
      </c>
      <c r="F146" s="1">
        <v>86780</v>
      </c>
      <c r="G146" s="1">
        <v>3.9589122140000002</v>
      </c>
      <c r="H146" s="1">
        <v>3988945</v>
      </c>
      <c r="I146" s="1">
        <v>1499446289</v>
      </c>
      <c r="J146" s="1" t="s">
        <v>1585</v>
      </c>
      <c r="K146" s="1" t="s">
        <v>1586</v>
      </c>
      <c r="L146" s="1">
        <v>10977277070</v>
      </c>
      <c r="M146" s="1">
        <v>1652345206</v>
      </c>
      <c r="N146" s="1" t="s">
        <v>56</v>
      </c>
      <c r="O146" s="1">
        <f>IF(Tabelle445[[#This Row],[Scam]]="yes",1,0)</f>
        <v>0</v>
      </c>
    </row>
    <row r="147" spans="1:15" x14ac:dyDescent="0.2">
      <c r="A147" s="1" t="s">
        <v>1849</v>
      </c>
      <c r="B147" s="1" t="s">
        <v>1588</v>
      </c>
      <c r="C147" s="3">
        <v>44672</v>
      </c>
      <c r="D147" s="1" t="s">
        <v>1591</v>
      </c>
      <c r="E147" s="1" t="s">
        <v>2387</v>
      </c>
      <c r="F147" s="1">
        <v>50779</v>
      </c>
      <c r="G147" s="1">
        <v>75.508354769999997</v>
      </c>
      <c r="H147" s="1">
        <v>7776087</v>
      </c>
      <c r="I147" s="1">
        <v>1558074046</v>
      </c>
      <c r="J147" s="1" t="s">
        <v>1589</v>
      </c>
      <c r="K147" s="1" t="s">
        <v>1590</v>
      </c>
      <c r="L147" s="1">
        <v>100000000000</v>
      </c>
      <c r="M147" s="1">
        <v>1652345224</v>
      </c>
      <c r="N147" s="1" t="s">
        <v>56</v>
      </c>
      <c r="O147" s="1">
        <f>IF(Tabelle445[[#This Row],[Scam]]="yes",1,0)</f>
        <v>0</v>
      </c>
    </row>
    <row r="148" spans="1:15" x14ac:dyDescent="0.2">
      <c r="A148" s="1" t="s">
        <v>1850</v>
      </c>
      <c r="B148" s="1" t="s">
        <v>1592</v>
      </c>
      <c r="C148" s="3">
        <v>44672</v>
      </c>
      <c r="D148" s="1" t="s">
        <v>1595</v>
      </c>
      <c r="E148" s="1" t="s">
        <v>2388</v>
      </c>
      <c r="F148" s="1">
        <v>221</v>
      </c>
      <c r="G148" s="1">
        <v>6.6E-17</v>
      </c>
      <c r="H148" s="1">
        <v>8686370</v>
      </c>
      <c r="I148" s="1">
        <v>1570336104</v>
      </c>
      <c r="J148" s="1" t="s">
        <v>1593</v>
      </c>
      <c r="K148" s="1" t="s">
        <v>1594</v>
      </c>
      <c r="L148" s="1">
        <v>314192.79300000001</v>
      </c>
      <c r="M148" s="1">
        <v>1652345236</v>
      </c>
      <c r="N148" s="1" t="s">
        <v>55</v>
      </c>
      <c r="O148" s="1">
        <f>IF(Tabelle445[[#This Row],[Scam]]="yes",1,0)</f>
        <v>1</v>
      </c>
    </row>
    <row r="149" spans="1:15" x14ac:dyDescent="0.2">
      <c r="A149" s="1" t="s">
        <v>1851</v>
      </c>
      <c r="B149" s="1" t="s">
        <v>1596</v>
      </c>
      <c r="C149" s="3">
        <v>44672</v>
      </c>
      <c r="D149" s="1" t="s">
        <v>1599</v>
      </c>
      <c r="E149" s="1" t="s">
        <v>2389</v>
      </c>
      <c r="F149" s="1">
        <v>8641</v>
      </c>
      <c r="G149" s="1">
        <v>368.53725359999999</v>
      </c>
      <c r="H149" s="1">
        <v>9958363</v>
      </c>
      <c r="I149" s="1">
        <v>1588042366</v>
      </c>
      <c r="J149" s="1" t="s">
        <v>1597</v>
      </c>
      <c r="K149" s="1" t="s">
        <v>1598</v>
      </c>
      <c r="L149" s="1">
        <v>999848780.79999995</v>
      </c>
      <c r="M149" s="1">
        <v>1652345256</v>
      </c>
      <c r="N149" s="1" t="s">
        <v>56</v>
      </c>
      <c r="O149" s="1">
        <f>IF(Tabelle445[[#This Row],[Scam]]="yes",1,0)</f>
        <v>0</v>
      </c>
    </row>
    <row r="150" spans="1:15" x14ac:dyDescent="0.2">
      <c r="A150" s="1" t="s">
        <v>1852</v>
      </c>
      <c r="B150" s="1" t="s">
        <v>1600</v>
      </c>
      <c r="C150" s="3">
        <v>44672</v>
      </c>
      <c r="D150" s="1" t="s">
        <v>1603</v>
      </c>
      <c r="E150" s="1" t="s">
        <v>2390</v>
      </c>
      <c r="F150" s="1">
        <v>63129</v>
      </c>
      <c r="G150" s="1">
        <v>2.7109012539999999</v>
      </c>
      <c r="H150" s="1">
        <v>4009731</v>
      </c>
      <c r="I150" s="1">
        <v>1499817451</v>
      </c>
      <c r="J150" s="1" t="s">
        <v>1601</v>
      </c>
      <c r="K150" s="1" t="s">
        <v>1602</v>
      </c>
      <c r="L150" s="1">
        <v>1000000000</v>
      </c>
      <c r="M150" s="1">
        <v>1652345271</v>
      </c>
      <c r="N150" s="1" t="s">
        <v>56</v>
      </c>
      <c r="O150" s="1">
        <f>IF(Tabelle445[[#This Row],[Scam]]="yes",1,0)</f>
        <v>0</v>
      </c>
    </row>
    <row r="151" spans="1:15" x14ac:dyDescent="0.2">
      <c r="A151" s="1" t="s">
        <v>1853</v>
      </c>
      <c r="B151" s="1" t="s">
        <v>1604</v>
      </c>
      <c r="C151" s="3">
        <v>44672</v>
      </c>
      <c r="D151" s="1" t="s">
        <v>1607</v>
      </c>
      <c r="E151" s="1" t="s">
        <v>2391</v>
      </c>
      <c r="F151" s="1">
        <v>111135</v>
      </c>
      <c r="G151" s="1">
        <v>9.2526604219999999</v>
      </c>
      <c r="H151" s="1">
        <v>5112979</v>
      </c>
      <c r="I151" s="1">
        <v>1518961925</v>
      </c>
      <c r="J151" s="1" t="s">
        <v>1605</v>
      </c>
      <c r="K151" s="1" t="s">
        <v>1606</v>
      </c>
      <c r="L151" s="1">
        <v>1000000000</v>
      </c>
      <c r="M151" s="1">
        <v>1652345288</v>
      </c>
      <c r="N151" s="1" t="s">
        <v>56</v>
      </c>
      <c r="O151" s="1">
        <f>IF(Tabelle445[[#This Row],[Scam]]="yes",1,0)</f>
        <v>0</v>
      </c>
    </row>
    <row r="152" spans="1:15" x14ac:dyDescent="0.2">
      <c r="A152" s="1" t="s">
        <v>1854</v>
      </c>
      <c r="B152" s="1" t="s">
        <v>1608</v>
      </c>
      <c r="C152" s="3">
        <v>44672</v>
      </c>
      <c r="D152" s="1" t="s">
        <v>1611</v>
      </c>
      <c r="E152" s="1" t="s">
        <v>2392</v>
      </c>
      <c r="F152" s="1">
        <v>3464</v>
      </c>
      <c r="G152" s="1">
        <v>4.2496413999999998</v>
      </c>
      <c r="H152" s="1">
        <v>5659904</v>
      </c>
      <c r="I152" s="1">
        <v>1527029966</v>
      </c>
      <c r="J152" s="1" t="s">
        <v>1609</v>
      </c>
      <c r="K152" s="1" t="s">
        <v>1610</v>
      </c>
      <c r="L152" s="1">
        <v>14081326.26</v>
      </c>
      <c r="M152" s="1">
        <v>1652345310</v>
      </c>
      <c r="N152" s="1" t="s">
        <v>56</v>
      </c>
      <c r="O152" s="1">
        <f>IF(Tabelle445[[#This Row],[Scam]]="yes",1,0)</f>
        <v>0</v>
      </c>
    </row>
    <row r="153" spans="1:15" x14ac:dyDescent="0.2">
      <c r="A153" s="1" t="s">
        <v>1855</v>
      </c>
      <c r="B153" s="1" t="s">
        <v>1612</v>
      </c>
      <c r="C153" s="3">
        <v>44672</v>
      </c>
      <c r="D153" s="1" t="s">
        <v>1615</v>
      </c>
      <c r="E153" s="1" t="s">
        <v>2393</v>
      </c>
      <c r="F153" s="1">
        <v>4006</v>
      </c>
      <c r="G153" s="1">
        <v>9.9999999999999995E-7</v>
      </c>
      <c r="H153" s="1">
        <v>3236810</v>
      </c>
      <c r="I153" s="1">
        <v>1487863971</v>
      </c>
      <c r="J153" s="1" t="s">
        <v>1613</v>
      </c>
      <c r="K153" s="1" t="s">
        <v>1614</v>
      </c>
      <c r="L153" s="1">
        <v>710112.81079999998</v>
      </c>
      <c r="M153" s="1">
        <v>1652345325</v>
      </c>
      <c r="N153" s="1" t="s">
        <v>55</v>
      </c>
      <c r="O153" s="1">
        <f>IF(Tabelle445[[#This Row],[Scam]]="yes",1,0)</f>
        <v>1</v>
      </c>
    </row>
    <row r="154" spans="1:15" x14ac:dyDescent="0.2">
      <c r="A154" s="1" t="s">
        <v>1856</v>
      </c>
      <c r="B154" s="1" t="s">
        <v>1616</v>
      </c>
      <c r="C154" s="3">
        <v>44672</v>
      </c>
      <c r="D154" s="1" t="s">
        <v>1619</v>
      </c>
      <c r="E154" s="1" t="s">
        <v>2394</v>
      </c>
      <c r="F154" s="1">
        <v>11681</v>
      </c>
      <c r="G154" s="1">
        <v>265.41413</v>
      </c>
      <c r="H154" s="1">
        <v>7624892</v>
      </c>
      <c r="I154" s="1">
        <v>1556037118</v>
      </c>
      <c r="J154" s="1" t="s">
        <v>1617</v>
      </c>
      <c r="K154" s="1" t="s">
        <v>1618</v>
      </c>
      <c r="L154" s="1">
        <v>613099141</v>
      </c>
      <c r="M154" s="1">
        <v>1652345340</v>
      </c>
      <c r="N154" s="1" t="s">
        <v>56</v>
      </c>
      <c r="O154" s="1">
        <f>IF(Tabelle445[[#This Row],[Scam]]="yes",1,0)</f>
        <v>0</v>
      </c>
    </row>
    <row r="155" spans="1:15" x14ac:dyDescent="0.2">
      <c r="A155" s="1" t="s">
        <v>1857</v>
      </c>
      <c r="B155" s="1" t="s">
        <v>1620</v>
      </c>
      <c r="C155" s="3">
        <v>44672</v>
      </c>
      <c r="D155" s="1" t="s">
        <v>1623</v>
      </c>
      <c r="E155" s="1" t="s">
        <v>2395</v>
      </c>
      <c r="F155" s="1">
        <v>115</v>
      </c>
      <c r="G155" s="1">
        <v>7.8442500000000005E-4</v>
      </c>
      <c r="H155" s="1">
        <v>5531855</v>
      </c>
      <c r="I155" s="1">
        <v>1525087516</v>
      </c>
      <c r="J155" s="1" t="s">
        <v>1621</v>
      </c>
      <c r="K155" s="1" t="s">
        <v>1622</v>
      </c>
      <c r="L155" s="1">
        <v>100596798</v>
      </c>
      <c r="M155" s="1">
        <v>1652345352</v>
      </c>
      <c r="N155" s="1" t="s">
        <v>55</v>
      </c>
      <c r="O155" s="1">
        <f>IF(Tabelle445[[#This Row],[Scam]]="yes",1,0)</f>
        <v>1</v>
      </c>
    </row>
    <row r="156" spans="1:15" x14ac:dyDescent="0.2">
      <c r="A156" s="1" t="s">
        <v>1858</v>
      </c>
      <c r="B156" s="1" t="s">
        <v>1624</v>
      </c>
      <c r="C156" s="3">
        <v>44672</v>
      </c>
      <c r="D156" s="1" t="s">
        <v>1627</v>
      </c>
      <c r="E156" s="1" t="s">
        <v>2396</v>
      </c>
      <c r="F156" s="1">
        <v>7539</v>
      </c>
      <c r="G156" s="1">
        <v>8.7433026869999999</v>
      </c>
      <c r="H156" s="1">
        <v>5525758</v>
      </c>
      <c r="I156" s="1">
        <v>1524996077</v>
      </c>
      <c r="J156" s="1" t="s">
        <v>1625</v>
      </c>
      <c r="K156" s="1" t="s">
        <v>1626</v>
      </c>
      <c r="L156" s="1">
        <v>60000000</v>
      </c>
      <c r="M156" s="1">
        <v>1652345370</v>
      </c>
      <c r="N156" s="1" t="s">
        <v>56</v>
      </c>
      <c r="O156" s="1">
        <f>IF(Tabelle445[[#This Row],[Scam]]="yes",1,0)</f>
        <v>0</v>
      </c>
    </row>
    <row r="157" spans="1:15" x14ac:dyDescent="0.2">
      <c r="A157" s="1" t="s">
        <v>1859</v>
      </c>
      <c r="B157" s="1" t="s">
        <v>1628</v>
      </c>
      <c r="C157" s="3">
        <v>44672</v>
      </c>
      <c r="D157" s="1" t="s">
        <v>1631</v>
      </c>
      <c r="E157" s="1" t="s">
        <v>2397</v>
      </c>
      <c r="F157" s="1">
        <v>359</v>
      </c>
      <c r="G157" s="1">
        <v>1.6439612999999999E-2</v>
      </c>
      <c r="H157" s="1">
        <v>9839301</v>
      </c>
      <c r="I157" s="1">
        <v>1586452201</v>
      </c>
      <c r="J157" s="1" t="s">
        <v>1629</v>
      </c>
      <c r="K157" s="1" t="s">
        <v>1630</v>
      </c>
      <c r="L157" s="1">
        <v>68999303030</v>
      </c>
      <c r="M157" s="1">
        <v>1652345385</v>
      </c>
      <c r="N157" s="1" t="s">
        <v>55</v>
      </c>
      <c r="O157" s="1">
        <f>IF(Tabelle445[[#This Row],[Scam]]="yes",1,0)</f>
        <v>1</v>
      </c>
    </row>
    <row r="158" spans="1:15" x14ac:dyDescent="0.2">
      <c r="A158" s="1" t="s">
        <v>1860</v>
      </c>
      <c r="B158" s="1" t="s">
        <v>1632</v>
      </c>
      <c r="C158" s="3">
        <v>44672</v>
      </c>
      <c r="D158" s="1" t="s">
        <v>1635</v>
      </c>
      <c r="E158" s="1" t="s">
        <v>2398</v>
      </c>
      <c r="F158" s="1">
        <v>10</v>
      </c>
      <c r="G158" s="1">
        <v>1.43E-13</v>
      </c>
      <c r="H158" s="1">
        <v>10102771</v>
      </c>
      <c r="I158" s="1">
        <v>1589977016</v>
      </c>
      <c r="J158" s="1" t="s">
        <v>1633</v>
      </c>
      <c r="K158" s="1" t="s">
        <v>1634</v>
      </c>
      <c r="L158" s="1">
        <v>84999999.900000006</v>
      </c>
      <c r="M158" s="1">
        <v>1652345397</v>
      </c>
      <c r="N158" s="1" t="s">
        <v>55</v>
      </c>
      <c r="O158" s="1">
        <f>IF(Tabelle445[[#This Row],[Scam]]="yes",1,0)</f>
        <v>1</v>
      </c>
    </row>
    <row r="159" spans="1:15" x14ac:dyDescent="0.2">
      <c r="A159" s="1" t="s">
        <v>1861</v>
      </c>
      <c r="B159" s="1" t="s">
        <v>1636</v>
      </c>
      <c r="C159" s="3">
        <v>44672</v>
      </c>
      <c r="D159" s="1" t="s">
        <v>1639</v>
      </c>
      <c r="E159" s="1" t="s">
        <v>2399</v>
      </c>
      <c r="F159" s="1">
        <v>217</v>
      </c>
      <c r="G159" s="1">
        <v>3.3E-17</v>
      </c>
      <c r="H159" s="1">
        <v>5064587</v>
      </c>
      <c r="I159" s="1">
        <v>1518261304</v>
      </c>
      <c r="J159" s="1" t="s">
        <v>1637</v>
      </c>
      <c r="K159" s="1" t="s">
        <v>1638</v>
      </c>
      <c r="L159" s="1">
        <v>2000000000</v>
      </c>
      <c r="M159" s="1">
        <v>1652345419</v>
      </c>
      <c r="N159" s="1" t="s">
        <v>55</v>
      </c>
      <c r="O159" s="1">
        <f>IF(Tabelle445[[#This Row],[Scam]]="yes",1,0)</f>
        <v>1</v>
      </c>
    </row>
    <row r="160" spans="1:15" x14ac:dyDescent="0.2">
      <c r="A160" s="1" t="s">
        <v>1862</v>
      </c>
      <c r="B160" s="1" t="s">
        <v>1640</v>
      </c>
      <c r="C160" s="3">
        <v>44672</v>
      </c>
      <c r="D160" s="1" t="s">
        <v>1643</v>
      </c>
      <c r="E160" s="1" t="s">
        <v>1643</v>
      </c>
      <c r="F160" s="1">
        <v>36466</v>
      </c>
      <c r="G160" s="1">
        <v>3775.933023</v>
      </c>
      <c r="H160" s="1">
        <v>7446830</v>
      </c>
      <c r="I160" s="1">
        <v>1553639047</v>
      </c>
      <c r="J160" s="1" t="s">
        <v>1641</v>
      </c>
      <c r="K160" s="1" t="s">
        <v>1642</v>
      </c>
      <c r="L160" s="1">
        <v>1000001337</v>
      </c>
      <c r="M160" s="1">
        <v>1652345438</v>
      </c>
      <c r="N160" s="1" t="s">
        <v>56</v>
      </c>
      <c r="O160" s="1">
        <f>IF(Tabelle445[[#This Row],[Scam]]="yes",1,0)</f>
        <v>0</v>
      </c>
    </row>
    <row r="161" spans="1:15" x14ac:dyDescent="0.2">
      <c r="A161" s="1" t="s">
        <v>1863</v>
      </c>
      <c r="B161" s="1" t="s">
        <v>1644</v>
      </c>
      <c r="C161" s="3">
        <v>44672</v>
      </c>
      <c r="D161" s="1" t="s">
        <v>1647</v>
      </c>
      <c r="E161" s="1" t="s">
        <v>2400</v>
      </c>
      <c r="F161" s="1">
        <v>152</v>
      </c>
      <c r="G161" s="1">
        <v>8.9999999999999999E-18</v>
      </c>
      <c r="H161" s="1">
        <v>10099562</v>
      </c>
      <c r="I161" s="1">
        <v>1589934102</v>
      </c>
      <c r="J161" s="1" t="s">
        <v>1645</v>
      </c>
      <c r="K161" s="1" t="s">
        <v>1646</v>
      </c>
      <c r="L161" s="1">
        <v>39999998</v>
      </c>
      <c r="M161" s="1">
        <v>1652345449</v>
      </c>
      <c r="N161" s="1" t="s">
        <v>55</v>
      </c>
      <c r="O161" s="1">
        <f>IF(Tabelle445[[#This Row],[Scam]]="yes",1,0)</f>
        <v>1</v>
      </c>
    </row>
    <row r="162" spans="1:15" x14ac:dyDescent="0.2">
      <c r="A162" s="1" t="s">
        <v>1864</v>
      </c>
      <c r="B162" s="1" t="s">
        <v>1648</v>
      </c>
      <c r="C162" s="3">
        <v>44672</v>
      </c>
      <c r="D162" s="1" t="s">
        <v>1651</v>
      </c>
      <c r="E162" s="1" t="s">
        <v>2401</v>
      </c>
      <c r="F162" s="1">
        <v>12837</v>
      </c>
      <c r="G162" s="1">
        <v>9.6533531000000006E-2</v>
      </c>
      <c r="H162" s="1">
        <v>9699025</v>
      </c>
      <c r="I162" s="1">
        <v>1584579718</v>
      </c>
      <c r="J162" s="1" t="s">
        <v>1649</v>
      </c>
      <c r="K162" s="1" t="s">
        <v>1650</v>
      </c>
      <c r="L162" s="1">
        <v>10000000000</v>
      </c>
      <c r="M162" s="1">
        <v>1652345466</v>
      </c>
      <c r="N162" s="1" t="s">
        <v>56</v>
      </c>
      <c r="O162" s="1">
        <f>IF(Tabelle445[[#This Row],[Scam]]="yes",1,0)</f>
        <v>0</v>
      </c>
    </row>
    <row r="163" spans="1:15" x14ac:dyDescent="0.2">
      <c r="A163" s="1" t="s">
        <v>1865</v>
      </c>
      <c r="B163" s="1" t="s">
        <v>1652</v>
      </c>
      <c r="C163" s="3">
        <v>44672</v>
      </c>
      <c r="D163" s="1" t="s">
        <v>1655</v>
      </c>
      <c r="E163" s="1" t="s">
        <v>2402</v>
      </c>
      <c r="F163" s="1">
        <v>12579</v>
      </c>
      <c r="G163" s="1">
        <v>3.132087152</v>
      </c>
      <c r="H163" s="1">
        <v>3947745</v>
      </c>
      <c r="I163" s="1">
        <v>1498739852</v>
      </c>
      <c r="J163" s="1" t="s">
        <v>1653</v>
      </c>
      <c r="K163" s="1" t="s">
        <v>1654</v>
      </c>
      <c r="L163" s="1">
        <v>66588888</v>
      </c>
      <c r="M163" s="1">
        <v>1652345491</v>
      </c>
      <c r="N163" s="1" t="s">
        <v>56</v>
      </c>
      <c r="O163" s="1">
        <f>IF(Tabelle445[[#This Row],[Scam]]="yes",1,0)</f>
        <v>0</v>
      </c>
    </row>
    <row r="164" spans="1:15" x14ac:dyDescent="0.2">
      <c r="A164" s="1" t="s">
        <v>1866</v>
      </c>
      <c r="B164" s="1" t="s">
        <v>1656</v>
      </c>
      <c r="C164" s="3">
        <v>44672</v>
      </c>
      <c r="D164" s="1" t="s">
        <v>1659</v>
      </c>
      <c r="E164" s="1" t="s">
        <v>2403</v>
      </c>
      <c r="F164" s="1">
        <v>3707</v>
      </c>
      <c r="G164" s="1">
        <v>12.85331775</v>
      </c>
      <c r="H164" s="1">
        <v>9165795</v>
      </c>
      <c r="I164" s="1">
        <v>1577364881</v>
      </c>
      <c r="J164" s="1" t="s">
        <v>1657</v>
      </c>
      <c r="K164" s="1" t="s">
        <v>1658</v>
      </c>
      <c r="L164" s="1">
        <v>600000000</v>
      </c>
      <c r="M164" s="1">
        <v>1652345509</v>
      </c>
      <c r="N164" s="1" t="s">
        <v>56</v>
      </c>
      <c r="O164" s="1">
        <f>IF(Tabelle445[[#This Row],[Scam]]="yes",1,0)</f>
        <v>0</v>
      </c>
    </row>
    <row r="165" spans="1:15" x14ac:dyDescent="0.2">
      <c r="A165" s="1" t="s">
        <v>1867</v>
      </c>
      <c r="B165" s="1" t="s">
        <v>1660</v>
      </c>
      <c r="C165" s="3">
        <v>44672</v>
      </c>
      <c r="D165" s="1" t="s">
        <v>1663</v>
      </c>
      <c r="E165" s="1" t="s">
        <v>2404</v>
      </c>
      <c r="F165" s="1">
        <v>67</v>
      </c>
      <c r="G165" s="1">
        <v>5.4894109000000003E-2</v>
      </c>
      <c r="H165" s="1">
        <v>9792554</v>
      </c>
      <c r="I165" s="1">
        <v>1585830074</v>
      </c>
      <c r="J165" s="1" t="s">
        <v>1661</v>
      </c>
      <c r="K165" s="1" t="s">
        <v>1662</v>
      </c>
      <c r="L165" s="1">
        <v>20000000000</v>
      </c>
      <c r="M165" s="1">
        <v>1652345531</v>
      </c>
      <c r="N165" s="1" t="s">
        <v>55</v>
      </c>
      <c r="O165" s="1">
        <f>IF(Tabelle445[[#This Row],[Scam]]="yes",1,0)</f>
        <v>1</v>
      </c>
    </row>
    <row r="166" spans="1:15" x14ac:dyDescent="0.2">
      <c r="A166" s="1" t="s">
        <v>1868</v>
      </c>
      <c r="B166" s="1" t="s">
        <v>1664</v>
      </c>
      <c r="C166" s="3">
        <v>44672</v>
      </c>
      <c r="D166" s="1" t="s">
        <v>1666</v>
      </c>
      <c r="E166" s="1" t="s">
        <v>1666</v>
      </c>
      <c r="F166" s="1">
        <v>4697</v>
      </c>
      <c r="G166" s="1">
        <v>77.756214810000003</v>
      </c>
      <c r="H166" s="1">
        <v>9736969</v>
      </c>
      <c r="I166" s="1">
        <v>1585090944</v>
      </c>
      <c r="J166" s="1" t="s">
        <v>1665</v>
      </c>
      <c r="K166" s="1" t="s">
        <v>1469</v>
      </c>
      <c r="L166" s="1">
        <v>7463.7498619999997</v>
      </c>
      <c r="M166" s="1">
        <v>1652345561</v>
      </c>
      <c r="N166" s="1" t="s">
        <v>56</v>
      </c>
      <c r="O166" s="1">
        <f>IF(Tabelle445[[#This Row],[Scam]]="yes",1,0)</f>
        <v>0</v>
      </c>
    </row>
    <row r="167" spans="1:15" x14ac:dyDescent="0.2">
      <c r="A167" s="1" t="s">
        <v>1869</v>
      </c>
      <c r="B167" s="1" t="s">
        <v>1667</v>
      </c>
      <c r="C167" s="3">
        <v>44672</v>
      </c>
      <c r="D167" s="1" t="s">
        <v>1670</v>
      </c>
      <c r="E167" s="1" t="s">
        <v>2405</v>
      </c>
      <c r="F167" s="1">
        <v>7</v>
      </c>
      <c r="G167" s="1">
        <v>2.4299999999999999E-7</v>
      </c>
      <c r="H167" s="1">
        <v>5090764</v>
      </c>
      <c r="I167" s="1">
        <v>1518641405</v>
      </c>
      <c r="J167" s="1" t="s">
        <v>1668</v>
      </c>
      <c r="K167" s="1" t="s">
        <v>1669</v>
      </c>
      <c r="L167" s="1">
        <v>50000</v>
      </c>
      <c r="M167" s="1">
        <v>1652345571</v>
      </c>
      <c r="N167" s="1" t="s">
        <v>55</v>
      </c>
      <c r="O167" s="1">
        <f>IF(Tabelle445[[#This Row],[Scam]]="yes",1,0)</f>
        <v>1</v>
      </c>
    </row>
    <row r="168" spans="1:15" x14ac:dyDescent="0.2">
      <c r="A168" s="1" t="s">
        <v>1870</v>
      </c>
      <c r="B168" s="1" t="s">
        <v>1671</v>
      </c>
      <c r="C168" s="3">
        <v>44672</v>
      </c>
      <c r="D168" s="1" t="s">
        <v>1674</v>
      </c>
      <c r="E168" s="1" t="s">
        <v>2406</v>
      </c>
      <c r="F168" s="1">
        <v>6563</v>
      </c>
      <c r="G168" s="1">
        <v>141.46375399999999</v>
      </c>
      <c r="H168" s="1">
        <v>5541150</v>
      </c>
      <c r="I168" s="1">
        <v>1525229188</v>
      </c>
      <c r="J168" s="1" t="s">
        <v>1672</v>
      </c>
      <c r="K168" s="1" t="s">
        <v>1673</v>
      </c>
      <c r="L168" s="1">
        <v>10000000000</v>
      </c>
      <c r="M168" s="1">
        <v>1652345598</v>
      </c>
      <c r="N168" s="1" t="s">
        <v>56</v>
      </c>
      <c r="O168" s="1">
        <f>IF(Tabelle445[[#This Row],[Scam]]="yes",1,0)</f>
        <v>0</v>
      </c>
    </row>
    <row r="169" spans="1:15" x14ac:dyDescent="0.2">
      <c r="A169" s="1" t="s">
        <v>1871</v>
      </c>
      <c r="B169" s="1" t="s">
        <v>1675</v>
      </c>
      <c r="C169" s="3">
        <v>44672</v>
      </c>
      <c r="D169" s="1" t="s">
        <v>1678</v>
      </c>
      <c r="E169" s="1" t="s">
        <v>2407</v>
      </c>
      <c r="F169" s="1">
        <v>54</v>
      </c>
      <c r="G169" s="1">
        <v>4.6800000000000004E-9</v>
      </c>
      <c r="H169" s="1">
        <v>9826822</v>
      </c>
      <c r="I169" s="1">
        <v>1586286279</v>
      </c>
      <c r="J169" s="1" t="s">
        <v>1676</v>
      </c>
      <c r="K169" s="1" t="s">
        <v>1677</v>
      </c>
      <c r="L169" s="1">
        <v>10000000</v>
      </c>
      <c r="M169" s="1">
        <v>1652345607</v>
      </c>
      <c r="N169" s="1" t="s">
        <v>55</v>
      </c>
      <c r="O169" s="1">
        <f>IF(Tabelle445[[#This Row],[Scam]]="yes",1,0)</f>
        <v>1</v>
      </c>
    </row>
    <row r="170" spans="1:15" x14ac:dyDescent="0.2">
      <c r="A170" s="1" t="s">
        <v>1872</v>
      </c>
      <c r="B170" s="1" t="s">
        <v>1679</v>
      </c>
      <c r="C170" s="3">
        <v>44672</v>
      </c>
      <c r="D170" s="1" t="s">
        <v>1682</v>
      </c>
      <c r="E170" s="1" t="s">
        <v>2408</v>
      </c>
      <c r="F170" s="1">
        <v>18128</v>
      </c>
      <c r="G170" s="1">
        <v>5934.2726759999996</v>
      </c>
      <c r="H170" s="1">
        <v>8426430</v>
      </c>
      <c r="I170" s="1">
        <v>1566830180</v>
      </c>
      <c r="J170" s="1" t="s">
        <v>1680</v>
      </c>
      <c r="K170" s="1" t="s">
        <v>1681</v>
      </c>
      <c r="L170" s="1">
        <v>328823.71999999997</v>
      </c>
      <c r="M170" s="1">
        <v>1652345626</v>
      </c>
      <c r="N170" s="1" t="s">
        <v>56</v>
      </c>
      <c r="O170" s="1">
        <f>IF(Tabelle445[[#This Row],[Scam]]="yes",1,0)</f>
        <v>0</v>
      </c>
    </row>
    <row r="171" spans="1:15" x14ac:dyDescent="0.2">
      <c r="A171" s="1" t="s">
        <v>1873</v>
      </c>
      <c r="B171" s="1" t="s">
        <v>1683</v>
      </c>
      <c r="C171" s="3">
        <v>44672</v>
      </c>
      <c r="D171" s="1" t="s">
        <v>1686</v>
      </c>
      <c r="E171" s="1" t="s">
        <v>2409</v>
      </c>
      <c r="F171" s="1">
        <v>4291</v>
      </c>
      <c r="G171" s="1">
        <v>1.0945692170000001</v>
      </c>
      <c r="H171" s="1">
        <v>8335916</v>
      </c>
      <c r="I171" s="1">
        <v>1565615846</v>
      </c>
      <c r="J171" s="1" t="s">
        <v>1684</v>
      </c>
      <c r="K171" s="1" t="s">
        <v>1685</v>
      </c>
      <c r="L171" s="1">
        <v>1000000000000</v>
      </c>
      <c r="M171" s="1">
        <v>1652345640</v>
      </c>
      <c r="N171" s="1" t="s">
        <v>56</v>
      </c>
      <c r="O171" s="1">
        <f>IF(Tabelle445[[#This Row],[Scam]]="yes",1,0)</f>
        <v>0</v>
      </c>
    </row>
    <row r="172" spans="1:15" x14ac:dyDescent="0.2">
      <c r="A172" s="1" t="s">
        <v>1874</v>
      </c>
      <c r="B172" s="1" t="s">
        <v>1687</v>
      </c>
      <c r="C172" s="3">
        <v>44672</v>
      </c>
      <c r="D172" s="1" t="s">
        <v>1690</v>
      </c>
      <c r="E172" s="1" t="s">
        <v>2410</v>
      </c>
      <c r="F172" s="1">
        <v>2200</v>
      </c>
      <c r="G172" s="1">
        <v>0.80475970299999999</v>
      </c>
      <c r="H172" s="1">
        <v>4288108</v>
      </c>
      <c r="I172" s="1">
        <v>1505752786</v>
      </c>
      <c r="J172" s="1" t="s">
        <v>1688</v>
      </c>
      <c r="K172" s="1" t="s">
        <v>1689</v>
      </c>
      <c r="L172" s="1">
        <v>6999999</v>
      </c>
      <c r="M172" s="1">
        <v>1652345660</v>
      </c>
      <c r="N172" s="1" t="s">
        <v>56</v>
      </c>
      <c r="O172" s="1">
        <f>IF(Tabelle445[[#This Row],[Scam]]="yes",1,0)</f>
        <v>0</v>
      </c>
    </row>
    <row r="173" spans="1:15" x14ac:dyDescent="0.2">
      <c r="A173" s="1" t="s">
        <v>1875</v>
      </c>
      <c r="B173" s="1" t="s">
        <v>1691</v>
      </c>
      <c r="C173" s="3">
        <v>44672</v>
      </c>
      <c r="D173" s="1" t="s">
        <v>1694</v>
      </c>
      <c r="E173" s="1" t="s">
        <v>2411</v>
      </c>
      <c r="F173" s="1">
        <v>904</v>
      </c>
      <c r="G173" s="1">
        <v>0.32401779000000003</v>
      </c>
      <c r="H173" s="1">
        <v>8345970</v>
      </c>
      <c r="I173" s="1">
        <v>1565750480</v>
      </c>
      <c r="J173" s="1" t="s">
        <v>1692</v>
      </c>
      <c r="K173" s="1" t="s">
        <v>1693</v>
      </c>
      <c r="L173" s="1">
        <v>46805000000</v>
      </c>
      <c r="M173" s="1">
        <v>1652345682</v>
      </c>
      <c r="N173" s="1" t="s">
        <v>55</v>
      </c>
      <c r="O173" s="1">
        <f>IF(Tabelle445[[#This Row],[Scam]]="yes",1,0)</f>
        <v>1</v>
      </c>
    </row>
    <row r="174" spans="1:15" x14ac:dyDescent="0.2">
      <c r="A174" s="1" t="s">
        <v>1876</v>
      </c>
      <c r="B174" s="1" t="s">
        <v>1695</v>
      </c>
      <c r="C174" s="3">
        <v>44672</v>
      </c>
      <c r="D174" s="1" t="s">
        <v>1698</v>
      </c>
      <c r="E174" s="1" t="s">
        <v>2412</v>
      </c>
      <c r="F174" s="1">
        <v>52</v>
      </c>
      <c r="G174" s="1">
        <v>5.9999999999999997E-18</v>
      </c>
      <c r="H174" s="1">
        <v>10087761</v>
      </c>
      <c r="I174" s="1">
        <v>1589775002</v>
      </c>
      <c r="J174" s="1" t="s">
        <v>1696</v>
      </c>
      <c r="K174" s="1" t="s">
        <v>1697</v>
      </c>
      <c r="L174" s="1">
        <v>21000000</v>
      </c>
      <c r="M174" s="1">
        <v>1652345693</v>
      </c>
      <c r="N174" s="1" t="s">
        <v>55</v>
      </c>
      <c r="O174" s="1">
        <f>IF(Tabelle445[[#This Row],[Scam]]="yes",1,0)</f>
        <v>1</v>
      </c>
    </row>
  </sheetData>
  <mergeCells count="1">
    <mergeCell ref="A1:D1"/>
  </mergeCells>
  <phoneticPr fontId="6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1337-498D-4344-A4E7-DF6B9A68EBED}">
  <dimension ref="A1:V87"/>
  <sheetViews>
    <sheetView topLeftCell="L1" zoomScale="97" zoomScaleNormal="97" workbookViewId="0">
      <selection activeCell="V4" sqref="V4:V53"/>
    </sheetView>
  </sheetViews>
  <sheetFormatPr baseColWidth="10" defaultColWidth="10.83203125" defaultRowHeight="16" x14ac:dyDescent="0.2"/>
  <cols>
    <col min="1" max="1" width="8.6640625" style="1" bestFit="1" customWidth="1"/>
    <col min="2" max="2" width="49" style="1" bestFit="1" customWidth="1"/>
    <col min="3" max="3" width="23.1640625" style="1" bestFit="1" customWidth="1"/>
    <col min="4" max="4" width="13.6640625" style="1" bestFit="1" customWidth="1"/>
    <col min="5" max="5" width="29.6640625" style="1" bestFit="1" customWidth="1"/>
    <col min="6" max="6" width="25.33203125" style="1" bestFit="1" customWidth="1"/>
    <col min="7" max="7" width="14.1640625" style="1" bestFit="1" customWidth="1"/>
    <col min="8" max="8" width="20.1640625" style="1" bestFit="1" customWidth="1"/>
    <col min="9" max="9" width="25.6640625" style="1" bestFit="1" customWidth="1"/>
    <col min="10" max="10" width="40.83203125" style="1" bestFit="1" customWidth="1"/>
    <col min="11" max="11" width="27.5" style="1" bestFit="1" customWidth="1"/>
    <col min="12" max="12" width="27.83203125" style="1" bestFit="1" customWidth="1"/>
    <col min="13" max="13" width="26.5" style="1" bestFit="1" customWidth="1"/>
    <col min="14" max="14" width="36.1640625" style="1" bestFit="1" customWidth="1"/>
    <col min="15" max="15" width="97.6640625" style="1" bestFit="1" customWidth="1"/>
    <col min="16" max="16" width="62.33203125" style="1" bestFit="1" customWidth="1"/>
    <col min="17" max="17" width="9" style="1" bestFit="1" customWidth="1"/>
    <col min="18" max="18" width="12" style="1" bestFit="1" customWidth="1"/>
    <col min="19" max="19" width="28" style="1" bestFit="1" customWidth="1"/>
    <col min="20" max="20" width="34.1640625" style="1" bestFit="1" customWidth="1"/>
    <col min="21" max="21" width="99.1640625" style="1" bestFit="1" customWidth="1"/>
    <col min="22" max="22" width="17.1640625" style="1" bestFit="1" customWidth="1"/>
    <col min="23" max="16384" width="10.83203125" style="1"/>
  </cols>
  <sheetData>
    <row r="1" spans="1:22" ht="36" x14ac:dyDescent="0.4">
      <c r="A1" s="48" t="s">
        <v>285</v>
      </c>
      <c r="B1" s="48"/>
      <c r="C1" s="48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2"/>
      <c r="Q1" s="2"/>
      <c r="R1" s="2"/>
      <c r="S1" s="2"/>
      <c r="T1" s="5"/>
    </row>
    <row r="3" spans="1:22" x14ac:dyDescent="0.2">
      <c r="A3" s="1" t="s">
        <v>1705</v>
      </c>
      <c r="B3" s="1" t="s">
        <v>0</v>
      </c>
      <c r="C3" s="1" t="s">
        <v>113</v>
      </c>
      <c r="D3" s="1" t="s">
        <v>52</v>
      </c>
      <c r="E3" s="1" t="s">
        <v>51</v>
      </c>
      <c r="F3" s="1" t="s">
        <v>284</v>
      </c>
      <c r="G3" s="1" t="s">
        <v>61</v>
      </c>
      <c r="H3" s="1" t="s">
        <v>207</v>
      </c>
      <c r="I3" s="1" t="s">
        <v>210</v>
      </c>
      <c r="J3" s="1" t="s">
        <v>83</v>
      </c>
      <c r="K3" s="1" t="s">
        <v>86</v>
      </c>
      <c r="L3" s="1" t="s">
        <v>85</v>
      </c>
      <c r="M3" s="1" t="s">
        <v>59</v>
      </c>
      <c r="N3" s="1" t="s">
        <v>2498</v>
      </c>
      <c r="O3" s="1" t="s">
        <v>50</v>
      </c>
      <c r="P3" s="1" t="s">
        <v>206</v>
      </c>
      <c r="Q3" s="1" t="s">
        <v>96</v>
      </c>
      <c r="R3" s="1" t="s">
        <v>208</v>
      </c>
      <c r="S3" s="1" t="s">
        <v>209</v>
      </c>
      <c r="T3" s="1" t="s">
        <v>279</v>
      </c>
      <c r="U3" s="1" t="s">
        <v>89</v>
      </c>
      <c r="V3" s="1" t="s">
        <v>522</v>
      </c>
    </row>
    <row r="4" spans="1:22" x14ac:dyDescent="0.2">
      <c r="A4" s="6" t="s">
        <v>1971</v>
      </c>
      <c r="B4" s="4" t="s">
        <v>1</v>
      </c>
      <c r="C4" s="42">
        <v>44712</v>
      </c>
      <c r="D4" s="6" t="s">
        <v>54</v>
      </c>
      <c r="E4" s="6" t="s">
        <v>53</v>
      </c>
      <c r="F4" s="6">
        <v>1651956573</v>
      </c>
      <c r="G4" s="6" t="s">
        <v>56</v>
      </c>
      <c r="H4" s="6" t="s">
        <v>55</v>
      </c>
      <c r="I4" s="6" t="s">
        <v>56</v>
      </c>
      <c r="J4" s="6" t="s">
        <v>55</v>
      </c>
      <c r="K4" s="6" t="s">
        <v>73</v>
      </c>
      <c r="L4" s="6" t="s">
        <v>56</v>
      </c>
      <c r="M4" s="6" t="s">
        <v>73</v>
      </c>
      <c r="N4" s="6" t="s">
        <v>73</v>
      </c>
      <c r="O4" s="6" t="s">
        <v>97</v>
      </c>
      <c r="P4" s="6" t="s">
        <v>151</v>
      </c>
      <c r="Q4" s="6" t="s">
        <v>56</v>
      </c>
      <c r="R4" s="6" t="s">
        <v>55</v>
      </c>
      <c r="S4" s="43" t="s">
        <v>73</v>
      </c>
      <c r="T4" s="43" t="str">
        <f>IF(NOT(Tabelle1[[#This Row],[Untradable Since (Epoch)]]="x"),(Tabelle1[[#This Row],[Untradable Since (Epoch)]]-Tabelle1[[#This Row],[Creation Time (Epoch)]])/3600,"Still tradable")</f>
        <v>Still tradable</v>
      </c>
      <c r="U4" s="6" t="s">
        <v>73</v>
      </c>
      <c r="V4" s="6">
        <f>IF(Tabelle1[[#This Row],[Scam]]="yes",1,0)</f>
        <v>0</v>
      </c>
    </row>
    <row r="5" spans="1:22" x14ac:dyDescent="0.2">
      <c r="A5" s="6" t="s">
        <v>1972</v>
      </c>
      <c r="B5" s="4" t="s">
        <v>2</v>
      </c>
      <c r="C5" s="44">
        <v>44711</v>
      </c>
      <c r="D5" s="6" t="s">
        <v>58</v>
      </c>
      <c r="E5" s="6" t="s">
        <v>57</v>
      </c>
      <c r="F5" s="6">
        <v>1651959145</v>
      </c>
      <c r="G5" s="6" t="s">
        <v>56</v>
      </c>
      <c r="H5" s="6" t="s">
        <v>55</v>
      </c>
      <c r="I5" s="6" t="s">
        <v>56</v>
      </c>
      <c r="J5" s="6" t="s">
        <v>55</v>
      </c>
      <c r="K5" s="6" t="s">
        <v>73</v>
      </c>
      <c r="L5" s="6" t="s">
        <v>56</v>
      </c>
      <c r="M5" s="6" t="s">
        <v>219</v>
      </c>
      <c r="N5" s="6" t="s">
        <v>76</v>
      </c>
      <c r="O5" s="6" t="s">
        <v>203</v>
      </c>
      <c r="P5" s="6" t="s">
        <v>267</v>
      </c>
      <c r="Q5" s="6" t="s">
        <v>55</v>
      </c>
      <c r="R5" s="6" t="s">
        <v>55</v>
      </c>
      <c r="S5" s="43" t="s">
        <v>73</v>
      </c>
      <c r="T5" s="43" t="str">
        <f>IF(NOT(Tabelle1[[#This Row],[Untradable Since (Epoch)]]="x"),(Tabelle1[[#This Row],[Untradable Since (Epoch)]]-Tabelle1[[#This Row],[Creation Time (Epoch)]])/3600,"Still tradable")</f>
        <v>Still tradable</v>
      </c>
      <c r="U5" s="4" t="s">
        <v>60</v>
      </c>
      <c r="V5" s="6">
        <f>IF(Tabelle1[[#This Row],[Scam]]="yes",1,0)</f>
        <v>1</v>
      </c>
    </row>
    <row r="6" spans="1:22" x14ac:dyDescent="0.2">
      <c r="A6" s="6" t="s">
        <v>1973</v>
      </c>
      <c r="B6" s="4" t="s">
        <v>3</v>
      </c>
      <c r="C6" s="44">
        <v>44711</v>
      </c>
      <c r="D6" s="6" t="s">
        <v>62</v>
      </c>
      <c r="E6" s="6" t="s">
        <v>62</v>
      </c>
      <c r="F6" s="6">
        <v>1651957409</v>
      </c>
      <c r="G6" s="6" t="s">
        <v>55</v>
      </c>
      <c r="H6" s="6" t="s">
        <v>55</v>
      </c>
      <c r="I6" s="6" t="s">
        <v>56</v>
      </c>
      <c r="J6" s="6" t="s">
        <v>56</v>
      </c>
      <c r="K6" s="6" t="s">
        <v>84</v>
      </c>
      <c r="L6" s="6" t="s">
        <v>204</v>
      </c>
      <c r="M6" s="6" t="s">
        <v>73</v>
      </c>
      <c r="N6" s="6" t="s">
        <v>77</v>
      </c>
      <c r="O6" s="6" t="s">
        <v>202</v>
      </c>
      <c r="P6" s="6" t="s">
        <v>275</v>
      </c>
      <c r="Q6" s="6" t="s">
        <v>55</v>
      </c>
      <c r="R6" s="6" t="s">
        <v>56</v>
      </c>
      <c r="S6" s="43">
        <v>1651958855</v>
      </c>
      <c r="T6" s="45">
        <f>IF(NOT(Tabelle1[[#This Row],[Untradable Since (Epoch)]]="x"),(Tabelle1[[#This Row],[Untradable Since (Epoch)]]-Tabelle1[[#This Row],[Creation Time (Epoch)]])/3600,"Still tradable")</f>
        <v>0.40166666666666667</v>
      </c>
      <c r="U6" s="4" t="s">
        <v>243</v>
      </c>
      <c r="V6" s="6">
        <f>IF(Tabelle1[[#This Row],[Scam]]="yes",1,0)</f>
        <v>1</v>
      </c>
    </row>
    <row r="7" spans="1:22" x14ac:dyDescent="0.2">
      <c r="A7" s="6" t="s">
        <v>1974</v>
      </c>
      <c r="B7" s="4" t="s">
        <v>4</v>
      </c>
      <c r="C7" s="44">
        <v>44697</v>
      </c>
      <c r="D7" s="6" t="s">
        <v>64</v>
      </c>
      <c r="E7" s="6" t="s">
        <v>63</v>
      </c>
      <c r="F7" s="6">
        <v>1651957022</v>
      </c>
      <c r="G7" s="6" t="s">
        <v>55</v>
      </c>
      <c r="H7" s="6" t="s">
        <v>55</v>
      </c>
      <c r="I7" s="6" t="s">
        <v>56</v>
      </c>
      <c r="J7" s="6" t="s">
        <v>244</v>
      </c>
      <c r="K7" s="6" t="s">
        <v>87</v>
      </c>
      <c r="L7" s="6" t="s">
        <v>55</v>
      </c>
      <c r="M7" s="6" t="s">
        <v>73</v>
      </c>
      <c r="N7" s="6" t="s">
        <v>73</v>
      </c>
      <c r="O7" s="6" t="s">
        <v>192</v>
      </c>
      <c r="P7" s="6" t="s">
        <v>151</v>
      </c>
      <c r="Q7" s="6" t="s">
        <v>55</v>
      </c>
      <c r="R7" s="6" t="s">
        <v>56</v>
      </c>
      <c r="S7" s="43">
        <v>1651961032</v>
      </c>
      <c r="T7" s="45">
        <f>IF(NOT(Tabelle1[[#This Row],[Untradable Since (Epoch)]]="x"),(Tabelle1[[#This Row],[Untradable Since (Epoch)]]-Tabelle1[[#This Row],[Creation Time (Epoch)]])/3600,"Still tradable")</f>
        <v>1.1138888888888889</v>
      </c>
      <c r="U7" s="4" t="s">
        <v>194</v>
      </c>
      <c r="V7" s="6">
        <f>IF(Tabelle1[[#This Row],[Scam]]="yes",1,0)</f>
        <v>1</v>
      </c>
    </row>
    <row r="8" spans="1:22" x14ac:dyDescent="0.2">
      <c r="A8" s="6" t="s">
        <v>1975</v>
      </c>
      <c r="B8" s="4" t="s">
        <v>5</v>
      </c>
      <c r="C8" s="44">
        <v>44711</v>
      </c>
      <c r="D8" s="6" t="s">
        <v>65</v>
      </c>
      <c r="E8" s="6" t="s">
        <v>66</v>
      </c>
      <c r="F8" s="6">
        <v>1651959717</v>
      </c>
      <c r="G8" s="6" t="s">
        <v>55</v>
      </c>
      <c r="H8" s="6" t="s">
        <v>56</v>
      </c>
      <c r="I8" s="6" t="s">
        <v>55</v>
      </c>
      <c r="J8" s="6" t="s">
        <v>55</v>
      </c>
      <c r="K8" s="6" t="s">
        <v>87</v>
      </c>
      <c r="L8" s="6" t="s">
        <v>55</v>
      </c>
      <c r="M8" s="6" t="s">
        <v>216</v>
      </c>
      <c r="N8" s="6" t="s">
        <v>73</v>
      </c>
      <c r="O8" s="6" t="s">
        <v>95</v>
      </c>
      <c r="P8" s="6" t="s">
        <v>259</v>
      </c>
      <c r="Q8" s="6" t="s">
        <v>55</v>
      </c>
      <c r="R8" s="6" t="s">
        <v>56</v>
      </c>
      <c r="S8" s="43">
        <v>1652452491</v>
      </c>
      <c r="T8" s="45">
        <f>IF(NOT(Tabelle1[[#This Row],[Untradable Since (Epoch)]]="x"),(Tabelle1[[#This Row],[Untradable Since (Epoch)]]-Tabelle1[[#This Row],[Creation Time (Epoch)]])/3600,"Still tradable")</f>
        <v>136.88166666666666</v>
      </c>
      <c r="U8" s="4" t="s">
        <v>260</v>
      </c>
      <c r="V8" s="6">
        <f>IF(Tabelle1[[#This Row],[Scam]]="yes",1,0)</f>
        <v>1</v>
      </c>
    </row>
    <row r="9" spans="1:22" x14ac:dyDescent="0.2">
      <c r="A9" s="6" t="s">
        <v>1976</v>
      </c>
      <c r="B9" s="4" t="s">
        <v>6</v>
      </c>
      <c r="C9" s="44">
        <v>44697</v>
      </c>
      <c r="D9" s="6" t="s">
        <v>69</v>
      </c>
      <c r="E9" s="6" t="s">
        <v>68</v>
      </c>
      <c r="F9" s="6">
        <v>1651958338</v>
      </c>
      <c r="G9" s="6" t="s">
        <v>55</v>
      </c>
      <c r="H9" s="6" t="s">
        <v>55</v>
      </c>
      <c r="I9" s="6" t="s">
        <v>55</v>
      </c>
      <c r="J9" s="6" t="s">
        <v>55</v>
      </c>
      <c r="K9" s="6" t="s">
        <v>73</v>
      </c>
      <c r="L9" s="6" t="s">
        <v>56</v>
      </c>
      <c r="M9" s="6" t="s">
        <v>73</v>
      </c>
      <c r="N9" s="6" t="s">
        <v>73</v>
      </c>
      <c r="O9" s="6" t="s">
        <v>67</v>
      </c>
      <c r="P9" s="6" t="s">
        <v>151</v>
      </c>
      <c r="Q9" s="6" t="s">
        <v>55</v>
      </c>
      <c r="R9" s="6" t="s">
        <v>56</v>
      </c>
      <c r="S9" s="43">
        <v>1651959484</v>
      </c>
      <c r="T9" s="45">
        <f>IF(NOT(Tabelle1[[#This Row],[Untradable Since (Epoch)]]="x"),(Tabelle1[[#This Row],[Untradable Since (Epoch)]]-Tabelle1[[#This Row],[Creation Time (Epoch)]])/3600,"Still tradable")</f>
        <v>0.31833333333333336</v>
      </c>
      <c r="U9" s="4" t="s">
        <v>265</v>
      </c>
      <c r="V9" s="6">
        <f>IF(Tabelle1[[#This Row],[Scam]]="yes",1,0)</f>
        <v>1</v>
      </c>
    </row>
    <row r="10" spans="1:22" x14ac:dyDescent="0.2">
      <c r="A10" s="6" t="s">
        <v>1977</v>
      </c>
      <c r="B10" s="4" t="s">
        <v>7</v>
      </c>
      <c r="C10" s="44">
        <v>44697</v>
      </c>
      <c r="D10" s="6" t="s">
        <v>71</v>
      </c>
      <c r="E10" s="6" t="s">
        <v>72</v>
      </c>
      <c r="F10" s="6">
        <v>1650397180</v>
      </c>
      <c r="G10" s="6" t="s">
        <v>55</v>
      </c>
      <c r="H10" s="6" t="s">
        <v>55</v>
      </c>
      <c r="I10" s="6" t="s">
        <v>56</v>
      </c>
      <c r="J10" s="6" t="s">
        <v>55</v>
      </c>
      <c r="K10" s="6" t="s">
        <v>73</v>
      </c>
      <c r="L10" s="6" t="s">
        <v>55</v>
      </c>
      <c r="M10" s="6" t="s">
        <v>73</v>
      </c>
      <c r="N10" s="6" t="s">
        <v>149</v>
      </c>
      <c r="O10" s="6" t="s">
        <v>183</v>
      </c>
      <c r="P10" s="6" t="s">
        <v>268</v>
      </c>
      <c r="Q10" s="6" t="s">
        <v>55</v>
      </c>
      <c r="R10" s="6" t="s">
        <v>56</v>
      </c>
      <c r="S10" s="43">
        <v>1652476401</v>
      </c>
      <c r="T10" s="45">
        <f>IF(NOT(Tabelle1[[#This Row],[Untradable Since (Epoch)]]="x"),(Tabelle1[[#This Row],[Untradable Since (Epoch)]]-Tabelle1[[#This Row],[Creation Time (Epoch)]])/3600,"Still tradable")</f>
        <v>577.56138888888893</v>
      </c>
      <c r="U10" s="4" t="s">
        <v>184</v>
      </c>
      <c r="V10" s="6">
        <f>IF(Tabelle1[[#This Row],[Scam]]="yes",1,0)</f>
        <v>1</v>
      </c>
    </row>
    <row r="11" spans="1:22" x14ac:dyDescent="0.2">
      <c r="A11" s="6" t="s">
        <v>1978</v>
      </c>
      <c r="B11" s="4" t="s">
        <v>8</v>
      </c>
      <c r="C11" s="44">
        <v>44697</v>
      </c>
      <c r="D11" s="6" t="s">
        <v>74</v>
      </c>
      <c r="E11" s="6" t="s">
        <v>75</v>
      </c>
      <c r="F11" s="6">
        <v>1651958390</v>
      </c>
      <c r="G11" s="6" t="s">
        <v>55</v>
      </c>
      <c r="H11" s="6" t="s">
        <v>55</v>
      </c>
      <c r="I11" s="6" t="s">
        <v>56</v>
      </c>
      <c r="J11" s="6" t="s">
        <v>56</v>
      </c>
      <c r="K11" s="6" t="s">
        <v>84</v>
      </c>
      <c r="L11" s="6" t="s">
        <v>55</v>
      </c>
      <c r="M11" s="6" t="s">
        <v>73</v>
      </c>
      <c r="N11" s="6" t="s">
        <v>78</v>
      </c>
      <c r="O11" s="6" t="s">
        <v>94</v>
      </c>
      <c r="P11" s="6" t="s">
        <v>267</v>
      </c>
      <c r="Q11" s="6" t="s">
        <v>55</v>
      </c>
      <c r="R11" s="6" t="s">
        <v>56</v>
      </c>
      <c r="S11" s="43">
        <v>1651959296</v>
      </c>
      <c r="T11" s="45">
        <f>IF(NOT(Tabelle1[[#This Row],[Untradable Since (Epoch)]]="x"),(Tabelle1[[#This Row],[Untradable Since (Epoch)]]-Tabelle1[[#This Row],[Creation Time (Epoch)]])/3600,"Still tradable")</f>
        <v>0.25166666666666665</v>
      </c>
      <c r="U11" s="4" t="s">
        <v>189</v>
      </c>
      <c r="V11" s="6">
        <f>IF(Tabelle1[[#This Row],[Scam]]="yes",1,0)</f>
        <v>1</v>
      </c>
    </row>
    <row r="12" spans="1:22" x14ac:dyDescent="0.2">
      <c r="A12" s="6" t="s">
        <v>1979</v>
      </c>
      <c r="B12" s="4" t="s">
        <v>9</v>
      </c>
      <c r="C12" s="44">
        <v>44697</v>
      </c>
      <c r="D12" s="6" t="s">
        <v>80</v>
      </c>
      <c r="E12" s="6" t="s">
        <v>79</v>
      </c>
      <c r="F12" s="6">
        <v>1651958623</v>
      </c>
      <c r="G12" s="6" t="s">
        <v>55</v>
      </c>
      <c r="H12" s="6" t="s">
        <v>55</v>
      </c>
      <c r="I12" s="6" t="s">
        <v>56</v>
      </c>
      <c r="J12" s="6" t="s">
        <v>254</v>
      </c>
      <c r="K12" s="6" t="s">
        <v>84</v>
      </c>
      <c r="L12" s="6" t="s">
        <v>55</v>
      </c>
      <c r="M12" s="6" t="s">
        <v>73</v>
      </c>
      <c r="N12" s="6" t="s">
        <v>73</v>
      </c>
      <c r="O12" s="6" t="s">
        <v>88</v>
      </c>
      <c r="P12" s="6" t="s">
        <v>272</v>
      </c>
      <c r="Q12" s="6" t="s">
        <v>55</v>
      </c>
      <c r="R12" s="6" t="s">
        <v>56</v>
      </c>
      <c r="S12" s="43">
        <v>1651982090</v>
      </c>
      <c r="T12" s="45">
        <f>IF(NOT(Tabelle1[[#This Row],[Untradable Since (Epoch)]]="x"),(Tabelle1[[#This Row],[Untradable Since (Epoch)]]-Tabelle1[[#This Row],[Creation Time (Epoch)]])/3600,"Still tradable")</f>
        <v>6.5186111111111114</v>
      </c>
      <c r="U12" s="4" t="s">
        <v>265</v>
      </c>
      <c r="V12" s="6">
        <f>IF(Tabelle1[[#This Row],[Scam]]="yes",1,0)</f>
        <v>1</v>
      </c>
    </row>
    <row r="13" spans="1:22" x14ac:dyDescent="0.2">
      <c r="A13" s="6" t="s">
        <v>1980</v>
      </c>
      <c r="B13" s="4" t="s">
        <v>10</v>
      </c>
      <c r="C13" s="42">
        <v>44711</v>
      </c>
      <c r="D13" s="6" t="s">
        <v>81</v>
      </c>
      <c r="E13" s="6" t="s">
        <v>82</v>
      </c>
      <c r="F13" s="6">
        <v>1651960350</v>
      </c>
      <c r="G13" s="6" t="s">
        <v>55</v>
      </c>
      <c r="H13" s="6" t="s">
        <v>55</v>
      </c>
      <c r="I13" s="6" t="s">
        <v>55</v>
      </c>
      <c r="J13" s="6" t="s">
        <v>244</v>
      </c>
      <c r="K13" s="6" t="s">
        <v>87</v>
      </c>
      <c r="L13" s="6" t="s">
        <v>55</v>
      </c>
      <c r="M13" s="6" t="s">
        <v>216</v>
      </c>
      <c r="N13" s="6" t="s">
        <v>73</v>
      </c>
      <c r="O13" s="6" t="s">
        <v>217</v>
      </c>
      <c r="P13" s="6" t="s">
        <v>276</v>
      </c>
      <c r="Q13" s="6" t="s">
        <v>55</v>
      </c>
      <c r="R13" s="6" t="s">
        <v>56</v>
      </c>
      <c r="S13" s="43">
        <v>1652452500</v>
      </c>
      <c r="T13" s="45">
        <f>IF(NOT(Tabelle1[[#This Row],[Untradable Since (Epoch)]]="x"),(Tabelle1[[#This Row],[Untradable Since (Epoch)]]-Tabelle1[[#This Row],[Creation Time (Epoch)]])/3600,"Still tradable")</f>
        <v>136.70833333333334</v>
      </c>
      <c r="U13" s="4" t="s">
        <v>218</v>
      </c>
      <c r="V13" s="6">
        <f>IF(Tabelle1[[#This Row],[Scam]]="yes",1,0)</f>
        <v>1</v>
      </c>
    </row>
    <row r="14" spans="1:22" x14ac:dyDescent="0.2">
      <c r="A14" s="6" t="s">
        <v>1981</v>
      </c>
      <c r="B14" s="4" t="s">
        <v>11</v>
      </c>
      <c r="C14" s="44">
        <v>44711</v>
      </c>
      <c r="D14" s="6" t="s">
        <v>91</v>
      </c>
      <c r="E14" s="6" t="s">
        <v>90</v>
      </c>
      <c r="F14" s="6">
        <v>1651962819</v>
      </c>
      <c r="G14" s="6" t="s">
        <v>55</v>
      </c>
      <c r="H14" s="6" t="s">
        <v>55</v>
      </c>
      <c r="I14" s="6" t="s">
        <v>56</v>
      </c>
      <c r="J14" s="6" t="s">
        <v>245</v>
      </c>
      <c r="K14" s="6" t="s">
        <v>84</v>
      </c>
      <c r="L14" s="6" t="s">
        <v>56</v>
      </c>
      <c r="M14" s="6" t="s">
        <v>55</v>
      </c>
      <c r="N14" s="6" t="s">
        <v>73</v>
      </c>
      <c r="O14" s="6" t="s">
        <v>223</v>
      </c>
      <c r="P14" s="6" t="s">
        <v>267</v>
      </c>
      <c r="Q14" s="6" t="s">
        <v>55</v>
      </c>
      <c r="R14" s="6" t="s">
        <v>56</v>
      </c>
      <c r="S14" s="43">
        <v>1652101019</v>
      </c>
      <c r="T14" s="45">
        <f>IF(NOT(Tabelle1[[#This Row],[Untradable Since (Epoch)]]="x"),(Tabelle1[[#This Row],[Untradable Since (Epoch)]]-Tabelle1[[#This Row],[Creation Time (Epoch)]])/3600,"Still tradable")</f>
        <v>38.388888888888886</v>
      </c>
      <c r="U14" s="4" t="s">
        <v>190</v>
      </c>
      <c r="V14" s="6">
        <f>IF(Tabelle1[[#This Row],[Scam]]="yes",1,0)</f>
        <v>1</v>
      </c>
    </row>
    <row r="15" spans="1:22" x14ac:dyDescent="0.2">
      <c r="A15" s="6" t="s">
        <v>1982</v>
      </c>
      <c r="B15" s="4" t="s">
        <v>12</v>
      </c>
      <c r="C15" s="44">
        <v>44697</v>
      </c>
      <c r="D15" s="6" t="s">
        <v>92</v>
      </c>
      <c r="E15" s="6" t="s">
        <v>93</v>
      </c>
      <c r="F15" s="6">
        <v>1651964537</v>
      </c>
      <c r="G15" s="6" t="s">
        <v>55</v>
      </c>
      <c r="H15" s="6" t="s">
        <v>55</v>
      </c>
      <c r="I15" s="6" t="s">
        <v>56</v>
      </c>
      <c r="J15" s="6" t="s">
        <v>246</v>
      </c>
      <c r="K15" s="6" t="s">
        <v>73</v>
      </c>
      <c r="L15" s="6" t="s">
        <v>55</v>
      </c>
      <c r="M15" s="6" t="s">
        <v>252</v>
      </c>
      <c r="N15" s="6" t="s">
        <v>148</v>
      </c>
      <c r="O15" s="6" t="s">
        <v>97</v>
      </c>
      <c r="P15" s="6" t="s">
        <v>278</v>
      </c>
      <c r="Q15" s="6" t="s">
        <v>55</v>
      </c>
      <c r="R15" s="6" t="s">
        <v>56</v>
      </c>
      <c r="S15" s="43">
        <v>1652001279</v>
      </c>
      <c r="T15" s="45">
        <f>IF(NOT(Tabelle1[[#This Row],[Untradable Since (Epoch)]]="x"),(Tabelle1[[#This Row],[Untradable Since (Epoch)]]-Tabelle1[[#This Row],[Creation Time (Epoch)]])/3600,"Still tradable")</f>
        <v>10.206111111111111</v>
      </c>
      <c r="U15" s="4" t="s">
        <v>195</v>
      </c>
      <c r="V15" s="6">
        <f>IF(Tabelle1[[#This Row],[Scam]]="yes",1,0)</f>
        <v>1</v>
      </c>
    </row>
    <row r="16" spans="1:22" x14ac:dyDescent="0.2">
      <c r="A16" s="6" t="s">
        <v>1983</v>
      </c>
      <c r="B16" s="4" t="s">
        <v>13</v>
      </c>
      <c r="C16" s="44">
        <v>44712</v>
      </c>
      <c r="D16" s="6" t="s">
        <v>99</v>
      </c>
      <c r="E16" s="6" t="s">
        <v>98</v>
      </c>
      <c r="F16" s="6">
        <v>1651967069</v>
      </c>
      <c r="G16" s="6" t="s">
        <v>56</v>
      </c>
      <c r="H16" s="6" t="s">
        <v>55</v>
      </c>
      <c r="I16" s="6" t="s">
        <v>55</v>
      </c>
      <c r="J16" s="6" t="s">
        <v>55</v>
      </c>
      <c r="K16" s="6" t="s">
        <v>73</v>
      </c>
      <c r="L16" s="6" t="s">
        <v>56</v>
      </c>
      <c r="M16" s="6" t="s">
        <v>219</v>
      </c>
      <c r="N16" s="6" t="s">
        <v>73</v>
      </c>
      <c r="O16" s="6" t="s">
        <v>144</v>
      </c>
      <c r="P16" s="6" t="s">
        <v>535</v>
      </c>
      <c r="Q16" s="6" t="s">
        <v>56</v>
      </c>
      <c r="R16" s="6" t="s">
        <v>55</v>
      </c>
      <c r="S16" s="43" t="s">
        <v>73</v>
      </c>
      <c r="T16" s="43" t="str">
        <f>IF(NOT(Tabelle1[[#This Row],[Untradable Since (Epoch)]]="x"),(Tabelle1[[#This Row],[Untradable Since (Epoch)]]-Tabelle1[[#This Row],[Creation Time (Epoch)]])/3600,"Still tradable")</f>
        <v>Still tradable</v>
      </c>
      <c r="U16" s="6" t="s">
        <v>73</v>
      </c>
      <c r="V16" s="6">
        <f>IF(Tabelle1[[#This Row],[Scam]]="yes",1,0)</f>
        <v>0</v>
      </c>
    </row>
    <row r="17" spans="1:22" x14ac:dyDescent="0.2">
      <c r="A17" s="6" t="s">
        <v>1984</v>
      </c>
      <c r="B17" s="4" t="s">
        <v>14</v>
      </c>
      <c r="C17" s="44">
        <v>44712</v>
      </c>
      <c r="D17" s="6" t="s">
        <v>100</v>
      </c>
      <c r="E17" s="6" t="s">
        <v>100</v>
      </c>
      <c r="F17" s="6">
        <v>1651968931</v>
      </c>
      <c r="G17" s="6" t="s">
        <v>56</v>
      </c>
      <c r="H17" s="6" t="s">
        <v>55</v>
      </c>
      <c r="I17" s="6" t="s">
        <v>56</v>
      </c>
      <c r="J17" s="6" t="s">
        <v>55</v>
      </c>
      <c r="K17" s="6" t="s">
        <v>73</v>
      </c>
      <c r="L17" s="6" t="s">
        <v>56</v>
      </c>
      <c r="M17" s="6" t="s">
        <v>240</v>
      </c>
      <c r="N17" s="6" t="s">
        <v>73</v>
      </c>
      <c r="O17" s="6" t="s">
        <v>144</v>
      </c>
      <c r="P17" s="6" t="s">
        <v>267</v>
      </c>
      <c r="Q17" s="6" t="s">
        <v>56</v>
      </c>
      <c r="R17" s="6" t="s">
        <v>55</v>
      </c>
      <c r="S17" s="43" t="s">
        <v>73</v>
      </c>
      <c r="T17" s="43" t="str">
        <f>IF(NOT(Tabelle1[[#This Row],[Untradable Since (Epoch)]]="x"),(Tabelle1[[#This Row],[Untradable Since (Epoch)]]-Tabelle1[[#This Row],[Creation Time (Epoch)]])/3600,"Still tradable")</f>
        <v>Still tradable</v>
      </c>
      <c r="U17" s="6" t="s">
        <v>73</v>
      </c>
      <c r="V17" s="6">
        <f>IF(Tabelle1[[#This Row],[Scam]]="yes",1,0)</f>
        <v>0</v>
      </c>
    </row>
    <row r="18" spans="1:22" x14ac:dyDescent="0.2">
      <c r="A18" s="6" t="s">
        <v>1985</v>
      </c>
      <c r="B18" s="4" t="s">
        <v>15</v>
      </c>
      <c r="C18" s="42">
        <v>44712</v>
      </c>
      <c r="D18" s="6" t="s">
        <v>102</v>
      </c>
      <c r="E18" s="6" t="s">
        <v>101</v>
      </c>
      <c r="F18" s="6">
        <v>1651968931</v>
      </c>
      <c r="G18" s="6" t="s">
        <v>56</v>
      </c>
      <c r="H18" s="6" t="s">
        <v>55</v>
      </c>
      <c r="I18" s="6" t="s">
        <v>55</v>
      </c>
      <c r="J18" s="6" t="s">
        <v>55</v>
      </c>
      <c r="K18" s="6" t="s">
        <v>73</v>
      </c>
      <c r="L18" s="6" t="s">
        <v>56</v>
      </c>
      <c r="M18" s="6" t="s">
        <v>256</v>
      </c>
      <c r="N18" s="6" t="s">
        <v>205</v>
      </c>
      <c r="O18" s="6" t="s">
        <v>97</v>
      </c>
      <c r="P18" s="6" t="s">
        <v>535</v>
      </c>
      <c r="Q18" s="6" t="s">
        <v>56</v>
      </c>
      <c r="R18" s="6" t="s">
        <v>55</v>
      </c>
      <c r="S18" s="43" t="s">
        <v>73</v>
      </c>
      <c r="T18" s="43" t="str">
        <f>IF(NOT(Tabelle1[[#This Row],[Untradable Since (Epoch)]]="x"),(Tabelle1[[#This Row],[Untradable Since (Epoch)]]-Tabelle1[[#This Row],[Creation Time (Epoch)]])/3600,"Still tradable")</f>
        <v>Still tradable</v>
      </c>
      <c r="U18" s="6" t="s">
        <v>73</v>
      </c>
      <c r="V18" s="6">
        <f>IF(Tabelle1[[#This Row],[Scam]]="yes",1,0)</f>
        <v>0</v>
      </c>
    </row>
    <row r="19" spans="1:22" x14ac:dyDescent="0.2">
      <c r="A19" s="6" t="s">
        <v>1986</v>
      </c>
      <c r="B19" s="4" t="s">
        <v>16</v>
      </c>
      <c r="C19" s="44">
        <v>44697</v>
      </c>
      <c r="D19" s="6" t="s">
        <v>103</v>
      </c>
      <c r="E19" s="6" t="s">
        <v>104</v>
      </c>
      <c r="F19" s="6">
        <v>1651968931</v>
      </c>
      <c r="G19" s="6" t="s">
        <v>55</v>
      </c>
      <c r="H19" s="6" t="s">
        <v>55</v>
      </c>
      <c r="I19" s="6" t="s">
        <v>56</v>
      </c>
      <c r="J19" s="6" t="s">
        <v>55</v>
      </c>
      <c r="K19" s="6" t="s">
        <v>73</v>
      </c>
      <c r="L19" s="6" t="s">
        <v>56</v>
      </c>
      <c r="M19" s="6" t="s">
        <v>73</v>
      </c>
      <c r="N19" s="6" t="s">
        <v>73</v>
      </c>
      <c r="O19" s="6" t="s">
        <v>193</v>
      </c>
      <c r="P19" s="6" t="s">
        <v>535</v>
      </c>
      <c r="Q19" s="6" t="s">
        <v>55</v>
      </c>
      <c r="R19" s="6" t="s">
        <v>56</v>
      </c>
      <c r="S19" s="43">
        <v>1651970383</v>
      </c>
      <c r="T19" s="45">
        <f>IF(NOT(Tabelle1[[#This Row],[Untradable Since (Epoch)]]="x"),(Tabelle1[[#This Row],[Untradable Since (Epoch)]]-Tabelle1[[#This Row],[Creation Time (Epoch)]])/3600,"Still tradable")</f>
        <v>0.40333333333333332</v>
      </c>
      <c r="U19" s="4" t="s">
        <v>191</v>
      </c>
      <c r="V19" s="6">
        <f>IF(Tabelle1[[#This Row],[Scam]]="yes",1,0)</f>
        <v>1</v>
      </c>
    </row>
    <row r="20" spans="1:22" x14ac:dyDescent="0.2">
      <c r="A20" s="6" t="s">
        <v>1987</v>
      </c>
      <c r="B20" s="4" t="s">
        <v>17</v>
      </c>
      <c r="C20" s="44">
        <v>44711</v>
      </c>
      <c r="D20" s="6" t="s">
        <v>106</v>
      </c>
      <c r="E20" s="6" t="s">
        <v>105</v>
      </c>
      <c r="F20" s="6">
        <v>1651972654</v>
      </c>
      <c r="G20" s="6" t="s">
        <v>55</v>
      </c>
      <c r="H20" s="6" t="s">
        <v>55</v>
      </c>
      <c r="I20" s="6" t="s">
        <v>55</v>
      </c>
      <c r="J20" s="6" t="s">
        <v>55</v>
      </c>
      <c r="K20" s="6" t="s">
        <v>73</v>
      </c>
      <c r="L20" s="6" t="s">
        <v>56</v>
      </c>
      <c r="M20" s="6" t="s">
        <v>213</v>
      </c>
      <c r="N20" s="6" t="s">
        <v>73</v>
      </c>
      <c r="O20" s="6" t="s">
        <v>220</v>
      </c>
      <c r="P20" s="6" t="s">
        <v>277</v>
      </c>
      <c r="Q20" s="6" t="s">
        <v>55</v>
      </c>
      <c r="R20" s="6" t="s">
        <v>56</v>
      </c>
      <c r="S20" s="43">
        <v>1653230676</v>
      </c>
      <c r="T20" s="45">
        <f>IF(NOT(Tabelle1[[#This Row],[Untradable Since (Epoch)]]="x"),(Tabelle1[[#This Row],[Untradable Since (Epoch)]]-Tabelle1[[#This Row],[Creation Time (Epoch)]])/3600,"Still tradable")</f>
        <v>349.45055555555558</v>
      </c>
      <c r="U20" s="4" t="s">
        <v>221</v>
      </c>
      <c r="V20" s="6">
        <f>IF(Tabelle1[[#This Row],[Scam]]="yes",1,0)</f>
        <v>1</v>
      </c>
    </row>
    <row r="21" spans="1:22" x14ac:dyDescent="0.2">
      <c r="A21" s="6" t="s">
        <v>1988</v>
      </c>
      <c r="B21" s="4" t="s">
        <v>18</v>
      </c>
      <c r="C21" s="44">
        <v>44711</v>
      </c>
      <c r="D21" s="6" t="s">
        <v>107</v>
      </c>
      <c r="E21" s="6" t="s">
        <v>108</v>
      </c>
      <c r="F21" s="6">
        <v>1651974009</v>
      </c>
      <c r="G21" s="6" t="s">
        <v>56</v>
      </c>
      <c r="H21" s="6" t="s">
        <v>55</v>
      </c>
      <c r="I21" s="6" t="s">
        <v>56</v>
      </c>
      <c r="J21" s="6" t="s">
        <v>55</v>
      </c>
      <c r="K21" s="6" t="s">
        <v>84</v>
      </c>
      <c r="L21" s="6" t="s">
        <v>56</v>
      </c>
      <c r="M21" s="6" t="s">
        <v>213</v>
      </c>
      <c r="N21" s="6" t="s">
        <v>73</v>
      </c>
      <c r="O21" s="6" t="s">
        <v>220</v>
      </c>
      <c r="P21" s="6" t="s">
        <v>267</v>
      </c>
      <c r="Q21" s="6" t="s">
        <v>55</v>
      </c>
      <c r="R21" s="6" t="s">
        <v>56</v>
      </c>
      <c r="S21" s="43">
        <v>1653098086</v>
      </c>
      <c r="T21" s="45">
        <f>IF(NOT(Tabelle1[[#This Row],[Untradable Since (Epoch)]]="x"),(Tabelle1[[#This Row],[Untradable Since (Epoch)]]-Tabelle1[[#This Row],[Creation Time (Epoch)]])/3600,"Still tradable")</f>
        <v>312.24361111111114</v>
      </c>
      <c r="U21" s="4" t="s">
        <v>222</v>
      </c>
      <c r="V21" s="6">
        <f>IF(Tabelle1[[#This Row],[Scam]]="yes",1,0)</f>
        <v>1</v>
      </c>
    </row>
    <row r="22" spans="1:22" x14ac:dyDescent="0.2">
      <c r="A22" s="6" t="s">
        <v>1989</v>
      </c>
      <c r="B22" s="4" t="s">
        <v>19</v>
      </c>
      <c r="C22" s="42">
        <v>44711</v>
      </c>
      <c r="D22" s="6" t="s">
        <v>109</v>
      </c>
      <c r="E22" s="6" t="s">
        <v>110</v>
      </c>
      <c r="F22" s="6">
        <v>1651799068</v>
      </c>
      <c r="G22" s="6" t="s">
        <v>56</v>
      </c>
      <c r="H22" s="6" t="s">
        <v>55</v>
      </c>
      <c r="I22" s="6" t="s">
        <v>56</v>
      </c>
      <c r="J22" s="6" t="s">
        <v>56</v>
      </c>
      <c r="K22" s="6" t="s">
        <v>73</v>
      </c>
      <c r="L22" s="6" t="s">
        <v>204</v>
      </c>
      <c r="M22" s="6" t="s">
        <v>73</v>
      </c>
      <c r="N22" s="6" t="s">
        <v>73</v>
      </c>
      <c r="O22" s="6" t="s">
        <v>230</v>
      </c>
      <c r="P22" s="6" t="s">
        <v>151</v>
      </c>
      <c r="Q22" s="6" t="s">
        <v>55</v>
      </c>
      <c r="R22" s="6" t="s">
        <v>55</v>
      </c>
      <c r="S22" s="43" t="s">
        <v>73</v>
      </c>
      <c r="T22" s="43" t="str">
        <f>IF(NOT(Tabelle1[[#This Row],[Untradable Since (Epoch)]]="x"),(Tabelle1[[#This Row],[Untradable Since (Epoch)]]-Tabelle1[[#This Row],[Creation Time (Epoch)]])/3600,"Still tradable")</f>
        <v>Still tradable</v>
      </c>
      <c r="U22" s="4" t="s">
        <v>231</v>
      </c>
      <c r="V22" s="6">
        <f>IF(Tabelle1[[#This Row],[Scam]]="yes",1,0)</f>
        <v>1</v>
      </c>
    </row>
    <row r="23" spans="1:22" x14ac:dyDescent="0.2">
      <c r="A23" s="6" t="s">
        <v>1990</v>
      </c>
      <c r="B23" s="4" t="s">
        <v>20</v>
      </c>
      <c r="C23" s="42">
        <v>44711</v>
      </c>
      <c r="D23" s="6" t="s">
        <v>111</v>
      </c>
      <c r="E23" s="6" t="s">
        <v>112</v>
      </c>
      <c r="F23" s="6">
        <v>1651973828</v>
      </c>
      <c r="G23" s="6" t="s">
        <v>56</v>
      </c>
      <c r="H23" s="6" t="s">
        <v>55</v>
      </c>
      <c r="I23" s="6" t="s">
        <v>55</v>
      </c>
      <c r="J23" s="6" t="s">
        <v>55</v>
      </c>
      <c r="K23" s="6" t="s">
        <v>73</v>
      </c>
      <c r="L23" s="6" t="s">
        <v>56</v>
      </c>
      <c r="M23" s="6" t="s">
        <v>213</v>
      </c>
      <c r="N23" s="6" t="s">
        <v>73</v>
      </c>
      <c r="O23" s="6" t="s">
        <v>220</v>
      </c>
      <c r="P23" s="6" t="s">
        <v>267</v>
      </c>
      <c r="Q23" s="6" t="s">
        <v>55</v>
      </c>
      <c r="R23" s="6" t="s">
        <v>56</v>
      </c>
      <c r="S23" s="43">
        <v>1653457160</v>
      </c>
      <c r="T23" s="45">
        <f>IF(NOT(Tabelle1[[#This Row],[Untradable Since (Epoch)]]="x"),(Tabelle1[[#This Row],[Untradable Since (Epoch)]]-Tabelle1[[#This Row],[Creation Time (Epoch)]])/3600,"Still tradable")</f>
        <v>412.03666666666669</v>
      </c>
      <c r="U23" s="4" t="s">
        <v>232</v>
      </c>
      <c r="V23" s="6">
        <f>IF(Tabelle1[[#This Row],[Scam]]="yes",1,0)</f>
        <v>1</v>
      </c>
    </row>
    <row r="24" spans="1:22" x14ac:dyDescent="0.2">
      <c r="A24" s="6" t="s">
        <v>1991</v>
      </c>
      <c r="B24" s="4" t="s">
        <v>21</v>
      </c>
      <c r="C24" s="44">
        <v>44711</v>
      </c>
      <c r="D24" s="6" t="s">
        <v>114</v>
      </c>
      <c r="E24" s="6" t="s">
        <v>115</v>
      </c>
      <c r="F24" s="6">
        <v>1651975020</v>
      </c>
      <c r="G24" s="6" t="s">
        <v>55</v>
      </c>
      <c r="H24" s="6" t="s">
        <v>56</v>
      </c>
      <c r="I24" s="6" t="s">
        <v>56</v>
      </c>
      <c r="J24" s="6" t="s">
        <v>56</v>
      </c>
      <c r="K24" s="6" t="s">
        <v>84</v>
      </c>
      <c r="L24" s="6" t="s">
        <v>55</v>
      </c>
      <c r="M24" s="6" t="s">
        <v>73</v>
      </c>
      <c r="N24" s="6" t="s">
        <v>73</v>
      </c>
      <c r="O24" s="6" t="s">
        <v>88</v>
      </c>
      <c r="P24" s="6" t="s">
        <v>259</v>
      </c>
      <c r="Q24" s="6" t="s">
        <v>55</v>
      </c>
      <c r="R24" s="6" t="s">
        <v>56</v>
      </c>
      <c r="S24" s="43">
        <v>1651982996</v>
      </c>
      <c r="T24" s="45">
        <f>IF(NOT(Tabelle1[[#This Row],[Untradable Since (Epoch)]]="x"),(Tabelle1[[#This Row],[Untradable Since (Epoch)]]-Tabelle1[[#This Row],[Creation Time (Epoch)]])/3600,"Still tradable")</f>
        <v>2.2155555555555555</v>
      </c>
      <c r="U24" s="4" t="s">
        <v>261</v>
      </c>
      <c r="V24" s="6">
        <f>IF(Tabelle1[[#This Row],[Scam]]="yes",1,0)</f>
        <v>1</v>
      </c>
    </row>
    <row r="25" spans="1:22" x14ac:dyDescent="0.2">
      <c r="A25" s="6" t="s">
        <v>1992</v>
      </c>
      <c r="B25" s="7" t="s">
        <v>22</v>
      </c>
      <c r="C25" s="44">
        <v>44711</v>
      </c>
      <c r="D25" s="6" t="s">
        <v>116</v>
      </c>
      <c r="E25" s="6" t="s">
        <v>117</v>
      </c>
      <c r="F25" s="6">
        <v>1651957524</v>
      </c>
      <c r="G25" s="6" t="s">
        <v>55</v>
      </c>
      <c r="H25" s="6" t="s">
        <v>55</v>
      </c>
      <c r="I25" s="6" t="s">
        <v>56</v>
      </c>
      <c r="J25" s="6" t="s">
        <v>55</v>
      </c>
      <c r="K25" s="6" t="s">
        <v>73</v>
      </c>
      <c r="L25" s="6" t="s">
        <v>55</v>
      </c>
      <c r="M25" s="6" t="s">
        <v>73</v>
      </c>
      <c r="N25" s="6" t="s">
        <v>73</v>
      </c>
      <c r="O25" s="6" t="s">
        <v>73</v>
      </c>
      <c r="P25" s="6" t="s">
        <v>268</v>
      </c>
      <c r="Q25" s="6" t="s">
        <v>55</v>
      </c>
      <c r="R25" s="6" t="s">
        <v>56</v>
      </c>
      <c r="S25" s="43">
        <v>1652970308</v>
      </c>
      <c r="T25" s="45">
        <f>IF(NOT(Tabelle1[[#This Row],[Untradable Since (Epoch)]]="x"),(Tabelle1[[#This Row],[Untradable Since (Epoch)]]-Tabelle1[[#This Row],[Creation Time (Epoch)]])/3600,"Still tradable")</f>
        <v>281.32888888888891</v>
      </c>
      <c r="U25" s="4" t="s">
        <v>224</v>
      </c>
      <c r="V25" s="6">
        <f>IF(Tabelle1[[#This Row],[Scam]]="yes",1,0)</f>
        <v>1</v>
      </c>
    </row>
    <row r="26" spans="1:22" x14ac:dyDescent="0.2">
      <c r="A26" s="6" t="s">
        <v>1993</v>
      </c>
      <c r="B26" s="4" t="s">
        <v>23</v>
      </c>
      <c r="C26" s="44">
        <v>44711</v>
      </c>
      <c r="D26" s="6" t="s">
        <v>118</v>
      </c>
      <c r="E26" s="6" t="s">
        <v>119</v>
      </c>
      <c r="F26" s="6">
        <v>1651975112</v>
      </c>
      <c r="G26" s="6" t="s">
        <v>55</v>
      </c>
      <c r="H26" s="6" t="s">
        <v>55</v>
      </c>
      <c r="I26" s="6" t="s">
        <v>55</v>
      </c>
      <c r="J26" s="6" t="s">
        <v>55</v>
      </c>
      <c r="K26" s="6" t="s">
        <v>84</v>
      </c>
      <c r="L26" s="6" t="s">
        <v>55</v>
      </c>
      <c r="M26" s="6" t="s">
        <v>73</v>
      </c>
      <c r="N26" s="6" t="s">
        <v>73</v>
      </c>
      <c r="O26" s="6" t="s">
        <v>225</v>
      </c>
      <c r="P26" s="6" t="s">
        <v>272</v>
      </c>
      <c r="Q26" s="6" t="s">
        <v>55</v>
      </c>
      <c r="R26" s="6" t="s">
        <v>56</v>
      </c>
      <c r="S26" s="43">
        <v>1651977420</v>
      </c>
      <c r="T26" s="45">
        <f>IF(NOT(Tabelle1[[#This Row],[Untradable Since (Epoch)]]="x"),(Tabelle1[[#This Row],[Untradable Since (Epoch)]]-Tabelle1[[#This Row],[Creation Time (Epoch)]])/3600,"Still tradable")</f>
        <v>0.64111111111111108</v>
      </c>
      <c r="U26" s="4" t="s">
        <v>226</v>
      </c>
      <c r="V26" s="6">
        <f>IF(Tabelle1[[#This Row],[Scam]]="yes",1,0)</f>
        <v>1</v>
      </c>
    </row>
    <row r="27" spans="1:22" x14ac:dyDescent="0.2">
      <c r="A27" s="6" t="s">
        <v>1994</v>
      </c>
      <c r="B27" s="4" t="s">
        <v>24</v>
      </c>
      <c r="C27" s="44">
        <v>44711</v>
      </c>
      <c r="D27" s="6" t="s">
        <v>120</v>
      </c>
      <c r="E27" s="6" t="s">
        <v>121</v>
      </c>
      <c r="F27" s="6">
        <v>1651975877</v>
      </c>
      <c r="G27" s="6" t="s">
        <v>55</v>
      </c>
      <c r="H27" s="6" t="s">
        <v>56</v>
      </c>
      <c r="I27" s="6" t="s">
        <v>56</v>
      </c>
      <c r="J27" s="6" t="s">
        <v>56</v>
      </c>
      <c r="K27" s="6" t="s">
        <v>73</v>
      </c>
      <c r="L27" s="6" t="s">
        <v>55</v>
      </c>
      <c r="M27" s="6" t="s">
        <v>73</v>
      </c>
      <c r="N27" s="6" t="s">
        <v>73</v>
      </c>
      <c r="O27" s="6" t="s">
        <v>88</v>
      </c>
      <c r="P27" s="6" t="s">
        <v>259</v>
      </c>
      <c r="Q27" s="6" t="s">
        <v>55</v>
      </c>
      <c r="R27" s="6" t="s">
        <v>56</v>
      </c>
      <c r="S27" s="43">
        <v>1651977204</v>
      </c>
      <c r="T27" s="45">
        <f>IF(NOT(Tabelle1[[#This Row],[Untradable Since (Epoch)]]="x"),(Tabelle1[[#This Row],[Untradable Since (Epoch)]]-Tabelle1[[#This Row],[Creation Time (Epoch)]])/3600,"Still tradable")</f>
        <v>0.36861111111111111</v>
      </c>
      <c r="U27" s="4" t="s">
        <v>253</v>
      </c>
      <c r="V27" s="6">
        <f>IF(Tabelle1[[#This Row],[Scam]]="yes",1,0)</f>
        <v>1</v>
      </c>
    </row>
    <row r="28" spans="1:22" x14ac:dyDescent="0.2">
      <c r="A28" s="6" t="s">
        <v>1995</v>
      </c>
      <c r="B28" s="4" t="s">
        <v>25</v>
      </c>
      <c r="C28" s="44">
        <v>44711</v>
      </c>
      <c r="D28" s="6" t="s">
        <v>122</v>
      </c>
      <c r="E28" s="6" t="s">
        <v>123</v>
      </c>
      <c r="F28" s="6">
        <v>1651976913</v>
      </c>
      <c r="G28" s="6" t="s">
        <v>55</v>
      </c>
      <c r="H28" s="6" t="s">
        <v>55</v>
      </c>
      <c r="I28" s="6" t="s">
        <v>55</v>
      </c>
      <c r="J28" s="6" t="s">
        <v>55</v>
      </c>
      <c r="K28" s="6" t="s">
        <v>84</v>
      </c>
      <c r="L28" s="6" t="s">
        <v>56</v>
      </c>
      <c r="M28" s="6" t="s">
        <v>73</v>
      </c>
      <c r="N28" s="6" t="s">
        <v>73</v>
      </c>
      <c r="O28" s="6" t="s">
        <v>233</v>
      </c>
      <c r="P28" s="6" t="s">
        <v>273</v>
      </c>
      <c r="Q28" s="6" t="s">
        <v>55</v>
      </c>
      <c r="R28" s="6" t="s">
        <v>56</v>
      </c>
      <c r="S28" s="43">
        <v>1651979265</v>
      </c>
      <c r="T28" s="45">
        <f>IF(NOT(Tabelle1[[#This Row],[Untradable Since (Epoch)]]="x"),(Tabelle1[[#This Row],[Untradable Since (Epoch)]]-Tabelle1[[#This Row],[Creation Time (Epoch)]])/3600,"Still tradable")</f>
        <v>0.65333333333333332</v>
      </c>
      <c r="U28" s="4" t="s">
        <v>234</v>
      </c>
      <c r="V28" s="6">
        <f>IF(Tabelle1[[#This Row],[Scam]]="yes",1,0)</f>
        <v>1</v>
      </c>
    </row>
    <row r="29" spans="1:22" x14ac:dyDescent="0.2">
      <c r="A29" s="6" t="s">
        <v>1996</v>
      </c>
      <c r="B29" s="4" t="s">
        <v>26</v>
      </c>
      <c r="C29" s="44">
        <v>44711</v>
      </c>
      <c r="D29" s="6" t="s">
        <v>125</v>
      </c>
      <c r="E29" s="6" t="s">
        <v>124</v>
      </c>
      <c r="F29" s="6">
        <v>1651983246</v>
      </c>
      <c r="G29" s="6" t="s">
        <v>56</v>
      </c>
      <c r="H29" s="6" t="s">
        <v>55</v>
      </c>
      <c r="I29" s="6" t="s">
        <v>55</v>
      </c>
      <c r="J29" s="6" t="s">
        <v>55</v>
      </c>
      <c r="K29" s="6" t="s">
        <v>87</v>
      </c>
      <c r="L29" s="6" t="s">
        <v>55</v>
      </c>
      <c r="M29" s="6" t="s">
        <v>235</v>
      </c>
      <c r="N29" s="6" t="s">
        <v>73</v>
      </c>
      <c r="O29" s="6" t="s">
        <v>225</v>
      </c>
      <c r="P29" s="6" t="s">
        <v>269</v>
      </c>
      <c r="Q29" s="6" t="s">
        <v>55</v>
      </c>
      <c r="R29" s="6" t="s">
        <v>56</v>
      </c>
      <c r="S29" s="43">
        <v>1652452947</v>
      </c>
      <c r="T29" s="45">
        <f>IF(NOT(Tabelle1[[#This Row],[Untradable Since (Epoch)]]="x"),(Tabelle1[[#This Row],[Untradable Since (Epoch)]]-Tabelle1[[#This Row],[Creation Time (Epoch)]])/3600,"Still tradable")</f>
        <v>130.4725</v>
      </c>
      <c r="U29" s="4" t="s">
        <v>237</v>
      </c>
      <c r="V29" s="6">
        <f>IF(Tabelle1[[#This Row],[Scam]]="yes",1,0)</f>
        <v>1</v>
      </c>
    </row>
    <row r="30" spans="1:22" x14ac:dyDescent="0.2">
      <c r="A30" s="6" t="s">
        <v>1997</v>
      </c>
      <c r="B30" s="7" t="s">
        <v>27</v>
      </c>
      <c r="C30" s="42">
        <v>44711</v>
      </c>
      <c r="D30" s="6" t="s">
        <v>126</v>
      </c>
      <c r="E30" s="6" t="s">
        <v>127</v>
      </c>
      <c r="F30" s="6">
        <v>1651984946</v>
      </c>
      <c r="G30" s="6" t="s">
        <v>55</v>
      </c>
      <c r="H30" s="6" t="s">
        <v>55</v>
      </c>
      <c r="I30" s="6" t="s">
        <v>55</v>
      </c>
      <c r="J30" s="6" t="s">
        <v>55</v>
      </c>
      <c r="K30" s="6" t="s">
        <v>87</v>
      </c>
      <c r="L30" s="6" t="s">
        <v>55</v>
      </c>
      <c r="M30" s="6" t="s">
        <v>250</v>
      </c>
      <c r="N30" s="6" t="s">
        <v>73</v>
      </c>
      <c r="O30" s="6" t="s">
        <v>227</v>
      </c>
      <c r="P30" s="6" t="s">
        <v>151</v>
      </c>
      <c r="Q30" s="6" t="s">
        <v>55</v>
      </c>
      <c r="R30" s="6" t="s">
        <v>56</v>
      </c>
      <c r="S30" s="43">
        <v>1652009359</v>
      </c>
      <c r="T30" s="45">
        <f>IF(NOT(Tabelle1[[#This Row],[Untradable Since (Epoch)]]="x"),(Tabelle1[[#This Row],[Untradable Since (Epoch)]]-Tabelle1[[#This Row],[Creation Time (Epoch)]])/3600,"Still tradable")</f>
        <v>6.7813888888888885</v>
      </c>
      <c r="U30" s="4" t="s">
        <v>146</v>
      </c>
      <c r="V30" s="6">
        <f>IF(Tabelle1[[#This Row],[Scam]]="yes",1,0)</f>
        <v>1</v>
      </c>
    </row>
    <row r="31" spans="1:22" x14ac:dyDescent="0.2">
      <c r="A31" s="6" t="s">
        <v>1998</v>
      </c>
      <c r="B31" s="4" t="s">
        <v>28</v>
      </c>
      <c r="C31" s="44">
        <v>44711</v>
      </c>
      <c r="D31" s="6" t="s">
        <v>64</v>
      </c>
      <c r="E31" s="6" t="s">
        <v>63</v>
      </c>
      <c r="F31" s="6">
        <v>1651985792</v>
      </c>
      <c r="G31" s="6" t="s">
        <v>55</v>
      </c>
      <c r="H31" s="6" t="s">
        <v>55</v>
      </c>
      <c r="I31" s="6" t="s">
        <v>56</v>
      </c>
      <c r="J31" s="6" t="s">
        <v>55</v>
      </c>
      <c r="K31" s="6" t="s">
        <v>84</v>
      </c>
      <c r="L31" s="6" t="s">
        <v>56</v>
      </c>
      <c r="M31" s="6" t="s">
        <v>251</v>
      </c>
      <c r="N31" s="6" t="s">
        <v>73</v>
      </c>
      <c r="O31" s="6" t="s">
        <v>73</v>
      </c>
      <c r="P31" s="6" t="s">
        <v>151</v>
      </c>
      <c r="Q31" s="6" t="s">
        <v>55</v>
      </c>
      <c r="R31" s="6" t="s">
        <v>55</v>
      </c>
      <c r="S31" s="43" t="s">
        <v>73</v>
      </c>
      <c r="T31" s="43" t="str">
        <f>IF(NOT(Tabelle1[[#This Row],[Untradable Since (Epoch)]]="x"),(Tabelle1[[#This Row],[Untradable Since (Epoch)]]-Tabelle1[[#This Row],[Creation Time (Epoch)]])/3600,"Still tradable")</f>
        <v>Still tradable</v>
      </c>
      <c r="U31" s="6" t="s">
        <v>73</v>
      </c>
      <c r="V31" s="6">
        <f>IF(Tabelle1[[#This Row],[Scam]]="yes",1,0)</f>
        <v>1</v>
      </c>
    </row>
    <row r="32" spans="1:22" x14ac:dyDescent="0.2">
      <c r="A32" s="6" t="s">
        <v>1999</v>
      </c>
      <c r="B32" s="4" t="s">
        <v>29</v>
      </c>
      <c r="C32" s="46">
        <v>44711</v>
      </c>
      <c r="D32" s="6" t="s">
        <v>128</v>
      </c>
      <c r="E32" s="6" t="s">
        <v>129</v>
      </c>
      <c r="F32" s="6">
        <v>1651987123</v>
      </c>
      <c r="G32" s="6" t="s">
        <v>55</v>
      </c>
      <c r="H32" s="6" t="s">
        <v>55</v>
      </c>
      <c r="I32" s="6" t="s">
        <v>56</v>
      </c>
      <c r="J32" s="6" t="s">
        <v>55</v>
      </c>
      <c r="K32" s="6" t="s">
        <v>84</v>
      </c>
      <c r="L32" s="6" t="s">
        <v>55</v>
      </c>
      <c r="M32" s="6" t="s">
        <v>55</v>
      </c>
      <c r="N32" s="6" t="s">
        <v>73</v>
      </c>
      <c r="O32" s="6" t="s">
        <v>130</v>
      </c>
      <c r="P32" s="6" t="s">
        <v>151</v>
      </c>
      <c r="Q32" s="6" t="s">
        <v>55</v>
      </c>
      <c r="R32" s="6" t="s">
        <v>55</v>
      </c>
      <c r="S32" s="43" t="s">
        <v>73</v>
      </c>
      <c r="T32" s="43" t="str">
        <f>IF(NOT(Tabelle1[[#This Row],[Untradable Since (Epoch)]]="x"),(Tabelle1[[#This Row],[Untradable Since (Epoch)]]-Tabelle1[[#This Row],[Creation Time (Epoch)]])/3600,"Still tradable")</f>
        <v>Still tradable</v>
      </c>
      <c r="U32" s="6" t="s">
        <v>73</v>
      </c>
      <c r="V32" s="6">
        <f>IF(Tabelle1[[#This Row],[Scam]]="yes",1,0)</f>
        <v>1</v>
      </c>
    </row>
    <row r="33" spans="1:22" x14ac:dyDescent="0.2">
      <c r="A33" s="6" t="s">
        <v>2000</v>
      </c>
      <c r="B33" s="4" t="s">
        <v>30</v>
      </c>
      <c r="C33" s="42">
        <v>44695</v>
      </c>
      <c r="D33" s="6" t="s">
        <v>131</v>
      </c>
      <c r="E33" s="6" t="s">
        <v>132</v>
      </c>
      <c r="F33" s="6">
        <v>1651987826</v>
      </c>
      <c r="G33" s="6" t="s">
        <v>55</v>
      </c>
      <c r="H33" s="6" t="s">
        <v>55</v>
      </c>
      <c r="I33" s="6" t="s">
        <v>56</v>
      </c>
      <c r="J33" s="6" t="s">
        <v>56</v>
      </c>
      <c r="K33" s="6" t="s">
        <v>84</v>
      </c>
      <c r="L33" s="6" t="s">
        <v>55</v>
      </c>
      <c r="M33" s="6" t="s">
        <v>73</v>
      </c>
      <c r="N33" s="6" t="s">
        <v>73</v>
      </c>
      <c r="O33" s="6" t="s">
        <v>88</v>
      </c>
      <c r="P33" s="6" t="s">
        <v>267</v>
      </c>
      <c r="Q33" s="6" t="s">
        <v>55</v>
      </c>
      <c r="R33" s="6" t="s">
        <v>56</v>
      </c>
      <c r="S33" s="43">
        <v>1652018963</v>
      </c>
      <c r="T33" s="45">
        <f>IF(NOT(Tabelle1[[#This Row],[Untradable Since (Epoch)]]="x"),(Tabelle1[[#This Row],[Untradable Since (Epoch)]]-Tabelle1[[#This Row],[Creation Time (Epoch)]])/3600,"Still tradable")</f>
        <v>8.649166666666666</v>
      </c>
      <c r="U33" s="4" t="s">
        <v>264</v>
      </c>
      <c r="V33" s="6">
        <f>IF(Tabelle1[[#This Row],[Scam]]="yes",1,0)</f>
        <v>1</v>
      </c>
    </row>
    <row r="34" spans="1:22" x14ac:dyDescent="0.2">
      <c r="A34" s="6" t="s">
        <v>2001</v>
      </c>
      <c r="B34" s="4" t="s">
        <v>31</v>
      </c>
      <c r="C34" s="44">
        <v>44697</v>
      </c>
      <c r="D34" s="6" t="s">
        <v>133</v>
      </c>
      <c r="E34" s="6" t="s">
        <v>134</v>
      </c>
      <c r="F34" s="6">
        <v>1651988654</v>
      </c>
      <c r="G34" s="6" t="s">
        <v>55</v>
      </c>
      <c r="H34" s="6" t="s">
        <v>55</v>
      </c>
      <c r="I34" s="6" t="s">
        <v>56</v>
      </c>
      <c r="J34" s="6" t="s">
        <v>56</v>
      </c>
      <c r="K34" s="6" t="s">
        <v>84</v>
      </c>
      <c r="L34" s="6" t="s">
        <v>55</v>
      </c>
      <c r="M34" s="6" t="s">
        <v>73</v>
      </c>
      <c r="N34" s="6" t="s">
        <v>73</v>
      </c>
      <c r="O34" s="6" t="s">
        <v>182</v>
      </c>
      <c r="P34" s="6" t="s">
        <v>151</v>
      </c>
      <c r="Q34" s="6" t="s">
        <v>55</v>
      </c>
      <c r="R34" s="6" t="s">
        <v>56</v>
      </c>
      <c r="S34" s="43">
        <v>1652698772</v>
      </c>
      <c r="T34" s="45">
        <f>IF(NOT(Tabelle1[[#This Row],[Untradable Since (Epoch)]]="x"),(Tabelle1[[#This Row],[Untradable Since (Epoch)]]-Tabelle1[[#This Row],[Creation Time (Epoch)]])/3600,"Still tradable")</f>
        <v>197.255</v>
      </c>
      <c r="U34" s="4" t="s">
        <v>196</v>
      </c>
      <c r="V34" s="6">
        <f>IF(Tabelle1[[#This Row],[Scam]]="yes",1,0)</f>
        <v>1</v>
      </c>
    </row>
    <row r="35" spans="1:22" x14ac:dyDescent="0.2">
      <c r="A35" s="6" t="s">
        <v>2002</v>
      </c>
      <c r="B35" s="4" t="s">
        <v>32</v>
      </c>
      <c r="C35" s="46">
        <v>44711</v>
      </c>
      <c r="D35" s="6" t="s">
        <v>136</v>
      </c>
      <c r="E35" s="6" t="s">
        <v>135</v>
      </c>
      <c r="F35" s="6">
        <v>1651990910</v>
      </c>
      <c r="G35" s="6" t="s">
        <v>55</v>
      </c>
      <c r="H35" s="6" t="s">
        <v>55</v>
      </c>
      <c r="I35" s="6" t="s">
        <v>55</v>
      </c>
      <c r="J35" s="6" t="s">
        <v>55</v>
      </c>
      <c r="K35" s="6" t="s">
        <v>73</v>
      </c>
      <c r="L35" s="6" t="s">
        <v>56</v>
      </c>
      <c r="M35" s="6" t="s">
        <v>213</v>
      </c>
      <c r="N35" s="6" t="s">
        <v>73</v>
      </c>
      <c r="O35" s="6" t="s">
        <v>215</v>
      </c>
      <c r="P35" s="6" t="s">
        <v>267</v>
      </c>
      <c r="Q35" s="6" t="s">
        <v>55</v>
      </c>
      <c r="R35" s="6" t="s">
        <v>56</v>
      </c>
      <c r="S35" s="43">
        <v>1653120273</v>
      </c>
      <c r="T35" s="45">
        <f>IF(NOT(Tabelle1[[#This Row],[Untradable Since (Epoch)]]="x"),(Tabelle1[[#This Row],[Untradable Since (Epoch)]]-Tabelle1[[#This Row],[Creation Time (Epoch)]])/3600,"Still tradable")</f>
        <v>313.71194444444444</v>
      </c>
      <c r="U35" s="4" t="s">
        <v>214</v>
      </c>
      <c r="V35" s="6">
        <f>IF(Tabelle1[[#This Row],[Scam]]="yes",1,0)</f>
        <v>1</v>
      </c>
    </row>
    <row r="36" spans="1:22" x14ac:dyDescent="0.2">
      <c r="A36" s="6" t="s">
        <v>2003</v>
      </c>
      <c r="B36" s="4" t="s">
        <v>33</v>
      </c>
      <c r="C36" s="44">
        <v>44711</v>
      </c>
      <c r="D36" s="6" t="s">
        <v>137</v>
      </c>
      <c r="E36" s="6" t="s">
        <v>138</v>
      </c>
      <c r="F36" s="6">
        <v>1651997215</v>
      </c>
      <c r="G36" s="6" t="s">
        <v>55</v>
      </c>
      <c r="H36" s="6" t="s">
        <v>55</v>
      </c>
      <c r="I36" s="6" t="s">
        <v>55</v>
      </c>
      <c r="J36" s="6" t="s">
        <v>55</v>
      </c>
      <c r="K36" s="6" t="s">
        <v>84</v>
      </c>
      <c r="L36" s="6" t="s">
        <v>56</v>
      </c>
      <c r="M36" s="6" t="s">
        <v>213</v>
      </c>
      <c r="N36" s="6" t="s">
        <v>73</v>
      </c>
      <c r="O36" s="6" t="s">
        <v>212</v>
      </c>
      <c r="P36" s="6" t="s">
        <v>270</v>
      </c>
      <c r="Q36" s="6" t="s">
        <v>55</v>
      </c>
      <c r="R36" s="6" t="s">
        <v>56</v>
      </c>
      <c r="S36" s="43">
        <v>1653876558</v>
      </c>
      <c r="T36" s="45">
        <f>IF(NOT(Tabelle1[[#This Row],[Untradable Since (Epoch)]]="x"),(Tabelle1[[#This Row],[Untradable Since (Epoch)]]-Tabelle1[[#This Row],[Creation Time (Epoch)]])/3600,"Still tradable")</f>
        <v>522.03972222222217</v>
      </c>
      <c r="U36" s="4" t="s">
        <v>211</v>
      </c>
      <c r="V36" s="6">
        <f>IF(Tabelle1[[#This Row],[Scam]]="yes",1,0)</f>
        <v>1</v>
      </c>
    </row>
    <row r="37" spans="1:22" x14ac:dyDescent="0.2">
      <c r="A37" s="6" t="s">
        <v>2004</v>
      </c>
      <c r="B37" s="4" t="s">
        <v>34</v>
      </c>
      <c r="C37" s="44">
        <v>44697</v>
      </c>
      <c r="D37" s="6" t="s">
        <v>185</v>
      </c>
      <c r="E37" s="6" t="s">
        <v>186</v>
      </c>
      <c r="F37" s="6">
        <v>1651998872</v>
      </c>
      <c r="G37" s="6" t="s">
        <v>55</v>
      </c>
      <c r="H37" s="6" t="s">
        <v>55</v>
      </c>
      <c r="I37" s="6" t="s">
        <v>55</v>
      </c>
      <c r="J37" s="6" t="s">
        <v>255</v>
      </c>
      <c r="K37" s="6" t="s">
        <v>73</v>
      </c>
      <c r="L37" s="6" t="s">
        <v>55</v>
      </c>
      <c r="M37" s="6" t="s">
        <v>73</v>
      </c>
      <c r="N37" s="6" t="s">
        <v>73</v>
      </c>
      <c r="O37" s="6" t="s">
        <v>187</v>
      </c>
      <c r="P37" s="6" t="s">
        <v>151</v>
      </c>
      <c r="Q37" s="6" t="s">
        <v>55</v>
      </c>
      <c r="R37" s="6" t="s">
        <v>56</v>
      </c>
      <c r="S37" s="43">
        <v>1652001383</v>
      </c>
      <c r="T37" s="45">
        <f>IF(NOT(Tabelle1[[#This Row],[Untradable Since (Epoch)]]="x"),(Tabelle1[[#This Row],[Untradable Since (Epoch)]]-Tabelle1[[#This Row],[Creation Time (Epoch)]])/3600,"Still tradable")</f>
        <v>0.69750000000000001</v>
      </c>
      <c r="U37" s="4" t="s">
        <v>188</v>
      </c>
      <c r="V37" s="6">
        <f>IF(Tabelle1[[#This Row],[Scam]]="yes",1,0)</f>
        <v>1</v>
      </c>
    </row>
    <row r="38" spans="1:22" x14ac:dyDescent="0.2">
      <c r="A38" s="6" t="s">
        <v>2005</v>
      </c>
      <c r="B38" s="4" t="s">
        <v>35</v>
      </c>
      <c r="C38" s="44">
        <v>44711</v>
      </c>
      <c r="D38" s="6" t="s">
        <v>140</v>
      </c>
      <c r="E38" s="6" t="s">
        <v>139</v>
      </c>
      <c r="F38" s="6">
        <v>1651956972</v>
      </c>
      <c r="G38" s="6" t="s">
        <v>56</v>
      </c>
      <c r="H38" s="6" t="s">
        <v>55</v>
      </c>
      <c r="I38" s="6" t="s">
        <v>56</v>
      </c>
      <c r="J38" s="6" t="s">
        <v>55</v>
      </c>
      <c r="K38" s="6" t="s">
        <v>73</v>
      </c>
      <c r="L38" s="6" t="s">
        <v>56</v>
      </c>
      <c r="M38" s="6" t="s">
        <v>73</v>
      </c>
      <c r="N38" s="6" t="s">
        <v>150</v>
      </c>
      <c r="O38" s="6" t="s">
        <v>70</v>
      </c>
      <c r="P38" s="6" t="s">
        <v>268</v>
      </c>
      <c r="Q38" s="6" t="s">
        <v>55</v>
      </c>
      <c r="R38" s="6" t="s">
        <v>56</v>
      </c>
      <c r="S38" s="43">
        <v>1652970236</v>
      </c>
      <c r="T38" s="45">
        <f>IF(NOT(Tabelle1[[#This Row],[Untradable Since (Epoch)]]="x"),(Tabelle1[[#This Row],[Untradable Since (Epoch)]]-Tabelle1[[#This Row],[Creation Time (Epoch)]])/3600,"Still tradable")</f>
        <v>281.46222222222224</v>
      </c>
      <c r="U38" s="4" t="s">
        <v>229</v>
      </c>
      <c r="V38" s="6">
        <f>IF(Tabelle1[[#This Row],[Scam]]="yes",1,0)</f>
        <v>1</v>
      </c>
    </row>
    <row r="39" spans="1:22" x14ac:dyDescent="0.2">
      <c r="A39" s="6" t="s">
        <v>2006</v>
      </c>
      <c r="B39" s="4" t="s">
        <v>36</v>
      </c>
      <c r="C39" s="42">
        <v>44711</v>
      </c>
      <c r="D39" s="6" t="s">
        <v>142</v>
      </c>
      <c r="E39" s="6" t="s">
        <v>141</v>
      </c>
      <c r="F39" s="6">
        <v>1652000927</v>
      </c>
      <c r="G39" s="6" t="s">
        <v>55</v>
      </c>
      <c r="H39" s="6" t="s">
        <v>55</v>
      </c>
      <c r="I39" s="6" t="s">
        <v>55</v>
      </c>
      <c r="J39" s="6" t="s">
        <v>247</v>
      </c>
      <c r="K39" s="6" t="s">
        <v>84</v>
      </c>
      <c r="L39" s="6" t="s">
        <v>55</v>
      </c>
      <c r="M39" s="6" t="s">
        <v>213</v>
      </c>
      <c r="N39" s="6" t="s">
        <v>73</v>
      </c>
      <c r="O39" s="6" t="s">
        <v>220</v>
      </c>
      <c r="P39" s="6" t="s">
        <v>267</v>
      </c>
      <c r="Q39" s="6" t="s">
        <v>55</v>
      </c>
      <c r="R39" s="6" t="s">
        <v>56</v>
      </c>
      <c r="S39" s="43">
        <v>1653299979</v>
      </c>
      <c r="T39" s="45">
        <f>IF(NOT(Tabelle1[[#This Row],[Untradable Since (Epoch)]]="x"),(Tabelle1[[#This Row],[Untradable Since (Epoch)]]-Tabelle1[[#This Row],[Creation Time (Epoch)]])/3600,"Still tradable")</f>
        <v>360.84777777777776</v>
      </c>
      <c r="U39" s="4" t="s">
        <v>236</v>
      </c>
      <c r="V39" s="6">
        <f>IF(Tabelle1[[#This Row],[Scam]]="yes",1,0)</f>
        <v>1</v>
      </c>
    </row>
    <row r="40" spans="1:22" x14ac:dyDescent="0.2">
      <c r="A40" s="6" t="s">
        <v>2007</v>
      </c>
      <c r="B40" s="4" t="s">
        <v>37</v>
      </c>
      <c r="C40" s="46">
        <v>44711</v>
      </c>
      <c r="D40" s="6" t="s">
        <v>145</v>
      </c>
      <c r="E40" s="6" t="s">
        <v>93</v>
      </c>
      <c r="F40" s="6">
        <v>1652003223</v>
      </c>
      <c r="G40" s="6" t="s">
        <v>55</v>
      </c>
      <c r="H40" s="6" t="s">
        <v>55</v>
      </c>
      <c r="I40" s="6" t="s">
        <v>56</v>
      </c>
      <c r="J40" s="6" t="s">
        <v>55</v>
      </c>
      <c r="K40" s="6" t="s">
        <v>84</v>
      </c>
      <c r="L40" s="6" t="s">
        <v>55</v>
      </c>
      <c r="M40" s="6" t="s">
        <v>216</v>
      </c>
      <c r="N40" s="6" t="s">
        <v>148</v>
      </c>
      <c r="O40" s="6" t="s">
        <v>147</v>
      </c>
      <c r="P40" s="6" t="s">
        <v>151</v>
      </c>
      <c r="Q40" s="6" t="s">
        <v>55</v>
      </c>
      <c r="R40" s="6" t="s">
        <v>56</v>
      </c>
      <c r="S40" s="43">
        <v>1652009359</v>
      </c>
      <c r="T40" s="45">
        <f>IF(NOT(Tabelle1[[#This Row],[Untradable Since (Epoch)]]="x"),(Tabelle1[[#This Row],[Untradable Since (Epoch)]]-Tabelle1[[#This Row],[Creation Time (Epoch)]])/3600,"Still tradable")</f>
        <v>1.7044444444444444</v>
      </c>
      <c r="U40" s="4" t="s">
        <v>146</v>
      </c>
      <c r="V40" s="6">
        <f>IF(Tabelle1[[#This Row],[Scam]]="yes",1,0)</f>
        <v>1</v>
      </c>
    </row>
    <row r="41" spans="1:22" x14ac:dyDescent="0.2">
      <c r="A41" s="6" t="s">
        <v>2008</v>
      </c>
      <c r="B41" s="4" t="s">
        <v>38</v>
      </c>
      <c r="C41" s="44">
        <v>44696</v>
      </c>
      <c r="D41" s="6" t="s">
        <v>152</v>
      </c>
      <c r="E41" s="6" t="s">
        <v>153</v>
      </c>
      <c r="F41" s="6">
        <v>1652006052</v>
      </c>
      <c r="G41" s="6" t="s">
        <v>55</v>
      </c>
      <c r="H41" s="6" t="s">
        <v>55</v>
      </c>
      <c r="I41" s="6" t="s">
        <v>55</v>
      </c>
      <c r="J41" s="6" t="s">
        <v>55</v>
      </c>
      <c r="K41" s="6" t="s">
        <v>73</v>
      </c>
      <c r="L41" s="6" t="s">
        <v>56</v>
      </c>
      <c r="M41" s="6" t="s">
        <v>249</v>
      </c>
      <c r="N41" s="6" t="s">
        <v>73</v>
      </c>
      <c r="O41" s="6" t="s">
        <v>154</v>
      </c>
      <c r="P41" s="6" t="s">
        <v>267</v>
      </c>
      <c r="Q41" s="6" t="s">
        <v>55</v>
      </c>
      <c r="R41" s="6" t="s">
        <v>56</v>
      </c>
      <c r="S41" s="43">
        <v>1653846215</v>
      </c>
      <c r="T41" s="45">
        <f>IF(NOT(Tabelle1[[#This Row],[Untradable Since (Epoch)]]="x"),(Tabelle1[[#This Row],[Untradable Since (Epoch)]]-Tabelle1[[#This Row],[Creation Time (Epoch)]])/3600,"Still tradable")</f>
        <v>511.1563888888889</v>
      </c>
      <c r="U41" s="4" t="s">
        <v>238</v>
      </c>
      <c r="V41" s="6">
        <f>IF(Tabelle1[[#This Row],[Scam]]="yes",1,0)</f>
        <v>1</v>
      </c>
    </row>
    <row r="42" spans="1:22" x14ac:dyDescent="0.2">
      <c r="A42" s="6" t="s">
        <v>2009</v>
      </c>
      <c r="B42" s="7" t="s">
        <v>39</v>
      </c>
      <c r="C42" s="44">
        <v>44712</v>
      </c>
      <c r="D42" s="6" t="s">
        <v>155</v>
      </c>
      <c r="E42" s="6" t="s">
        <v>156</v>
      </c>
      <c r="F42" s="6">
        <v>1652007032</v>
      </c>
      <c r="G42" s="6" t="s">
        <v>56</v>
      </c>
      <c r="H42" s="6" t="s">
        <v>55</v>
      </c>
      <c r="I42" s="6" t="s">
        <v>56</v>
      </c>
      <c r="J42" s="6" t="s">
        <v>55</v>
      </c>
      <c r="K42" s="6" t="s">
        <v>73</v>
      </c>
      <c r="L42" s="6" t="s">
        <v>55</v>
      </c>
      <c r="M42" s="6" t="s">
        <v>239</v>
      </c>
      <c r="N42" s="6" t="s">
        <v>157</v>
      </c>
      <c r="O42" s="6" t="s">
        <v>263</v>
      </c>
      <c r="P42" s="6" t="s">
        <v>527</v>
      </c>
      <c r="Q42" s="6" t="s">
        <v>56</v>
      </c>
      <c r="R42" s="6" t="s">
        <v>55</v>
      </c>
      <c r="S42" s="43" t="s">
        <v>73</v>
      </c>
      <c r="T42" s="43" t="str">
        <f>IF(NOT(Tabelle1[[#This Row],[Untradable Since (Epoch)]]="x"),(Tabelle1[[#This Row],[Untradable Since (Epoch)]]-Tabelle1[[#This Row],[Creation Time (Epoch)]])/3600,"Still tradable")</f>
        <v>Still tradable</v>
      </c>
      <c r="U42" s="6" t="s">
        <v>73</v>
      </c>
      <c r="V42" s="6">
        <f>IF(Tabelle1[[#This Row],[Scam]]="yes",1,0)</f>
        <v>0</v>
      </c>
    </row>
    <row r="43" spans="1:22" x14ac:dyDescent="0.2">
      <c r="A43" s="6" t="s">
        <v>2010</v>
      </c>
      <c r="B43" s="4" t="s">
        <v>40</v>
      </c>
      <c r="C43" s="44">
        <v>44711</v>
      </c>
      <c r="D43" s="6" t="s">
        <v>159</v>
      </c>
      <c r="E43" s="6" t="s">
        <v>160</v>
      </c>
      <c r="F43" s="6">
        <v>1652006869</v>
      </c>
      <c r="G43" s="6" t="s">
        <v>56</v>
      </c>
      <c r="H43" s="6" t="s">
        <v>55</v>
      </c>
      <c r="I43" s="6" t="s">
        <v>55</v>
      </c>
      <c r="J43" s="6" t="s">
        <v>55</v>
      </c>
      <c r="K43" s="6" t="s">
        <v>73</v>
      </c>
      <c r="L43" s="6" t="s">
        <v>56</v>
      </c>
      <c r="M43" s="6" t="s">
        <v>73</v>
      </c>
      <c r="N43" s="6" t="s">
        <v>73</v>
      </c>
      <c r="O43" s="6" t="s">
        <v>228</v>
      </c>
      <c r="P43" s="6" t="s">
        <v>151</v>
      </c>
      <c r="Q43" s="6" t="s">
        <v>55</v>
      </c>
      <c r="R43" s="6" t="s">
        <v>55</v>
      </c>
      <c r="S43" s="43" t="s">
        <v>73</v>
      </c>
      <c r="T43" s="43" t="str">
        <f>IF(NOT(Tabelle1[[#This Row],[Untradable Since (Epoch)]]="x"),(Tabelle1[[#This Row],[Untradable Since (Epoch)]]-Tabelle1[[#This Row],[Creation Time (Epoch)]])/3600,"Still tradable")</f>
        <v>Still tradable</v>
      </c>
      <c r="U43" s="6" t="s">
        <v>73</v>
      </c>
      <c r="V43" s="6">
        <f>IF(Tabelle1[[#This Row],[Scam]]="yes",1,0)</f>
        <v>1</v>
      </c>
    </row>
    <row r="44" spans="1:22" x14ac:dyDescent="0.2">
      <c r="A44" s="6" t="s">
        <v>2011</v>
      </c>
      <c r="B44" s="4" t="s">
        <v>41</v>
      </c>
      <c r="C44" s="44">
        <v>44696</v>
      </c>
      <c r="D44" s="6" t="s">
        <v>161</v>
      </c>
      <c r="E44" s="6" t="s">
        <v>162</v>
      </c>
      <c r="F44" s="6">
        <v>1652007780</v>
      </c>
      <c r="G44" s="6" t="s">
        <v>55</v>
      </c>
      <c r="H44" s="6" t="s">
        <v>55</v>
      </c>
      <c r="I44" s="6" t="s">
        <v>56</v>
      </c>
      <c r="J44" s="6" t="s">
        <v>248</v>
      </c>
      <c r="K44" s="6" t="s">
        <v>73</v>
      </c>
      <c r="L44" s="6" t="s">
        <v>55</v>
      </c>
      <c r="M44" s="6" t="s">
        <v>73</v>
      </c>
      <c r="N44" s="6" t="s">
        <v>73</v>
      </c>
      <c r="O44" s="6" t="s">
        <v>88</v>
      </c>
      <c r="P44" s="6" t="s">
        <v>151</v>
      </c>
      <c r="Q44" s="6" t="s">
        <v>55</v>
      </c>
      <c r="R44" s="6" t="s">
        <v>56</v>
      </c>
      <c r="S44" s="47">
        <v>1652012476</v>
      </c>
      <c r="T44" s="45">
        <f>IF(NOT(Tabelle1[[#This Row],[Untradable Since (Epoch)]]="x"),(Tabelle1[[#This Row],[Untradable Since (Epoch)]]-Tabelle1[[#This Row],[Creation Time (Epoch)]])/3600,"Still tradable")</f>
        <v>1.3044444444444445</v>
      </c>
      <c r="U44" s="4" t="s">
        <v>266</v>
      </c>
      <c r="V44" s="6">
        <f>IF(Tabelle1[[#This Row],[Scam]]="yes",1,0)</f>
        <v>1</v>
      </c>
    </row>
    <row r="45" spans="1:22" x14ac:dyDescent="0.2">
      <c r="A45" s="6" t="s">
        <v>2012</v>
      </c>
      <c r="B45" s="4" t="s">
        <v>42</v>
      </c>
      <c r="C45" s="44">
        <v>44696</v>
      </c>
      <c r="D45" s="6" t="s">
        <v>158</v>
      </c>
      <c r="E45" s="6" t="s">
        <v>158</v>
      </c>
      <c r="F45" s="6">
        <v>1652009207</v>
      </c>
      <c r="G45" s="6" t="s">
        <v>55</v>
      </c>
      <c r="H45" s="6" t="s">
        <v>56</v>
      </c>
      <c r="I45" s="6" t="s">
        <v>55</v>
      </c>
      <c r="J45" s="6" t="s">
        <v>55</v>
      </c>
      <c r="K45" s="6" t="s">
        <v>73</v>
      </c>
      <c r="L45" s="6" t="s">
        <v>55</v>
      </c>
      <c r="M45" s="6" t="s">
        <v>73</v>
      </c>
      <c r="N45" s="6" t="s">
        <v>73</v>
      </c>
      <c r="O45" s="6" t="s">
        <v>88</v>
      </c>
      <c r="P45" s="6" t="s">
        <v>259</v>
      </c>
      <c r="Q45" s="6" t="s">
        <v>55</v>
      </c>
      <c r="R45" s="6" t="s">
        <v>56</v>
      </c>
      <c r="S45" s="43">
        <v>1652012476</v>
      </c>
      <c r="T45" s="45">
        <f>IF(NOT(Tabelle1[[#This Row],[Untradable Since (Epoch)]]="x"),(Tabelle1[[#This Row],[Untradable Since (Epoch)]]-Tabelle1[[#This Row],[Creation Time (Epoch)]])/3600,"Still tradable")</f>
        <v>0.9080555555555555</v>
      </c>
      <c r="U45" s="4" t="s">
        <v>163</v>
      </c>
      <c r="V45" s="6">
        <f>IF(Tabelle1[[#This Row],[Scam]]="yes",1,0)</f>
        <v>1</v>
      </c>
    </row>
    <row r="46" spans="1:22" x14ac:dyDescent="0.2">
      <c r="A46" s="6" t="s">
        <v>2013</v>
      </c>
      <c r="B46" s="4" t="s">
        <v>43</v>
      </c>
      <c r="C46" s="44">
        <v>44712</v>
      </c>
      <c r="D46" s="6" t="s">
        <v>164</v>
      </c>
      <c r="E46" s="6" t="s">
        <v>165</v>
      </c>
      <c r="F46" s="6">
        <v>1652010850</v>
      </c>
      <c r="G46" s="6" t="s">
        <v>56</v>
      </c>
      <c r="H46" s="6" t="s">
        <v>55</v>
      </c>
      <c r="I46" s="6" t="s">
        <v>55</v>
      </c>
      <c r="J46" s="6" t="s">
        <v>55</v>
      </c>
      <c r="K46" s="6" t="s">
        <v>73</v>
      </c>
      <c r="L46" s="6" t="s">
        <v>56</v>
      </c>
      <c r="M46" s="6" t="s">
        <v>240</v>
      </c>
      <c r="N46" s="6" t="s">
        <v>73</v>
      </c>
      <c r="O46" s="6" t="s">
        <v>97</v>
      </c>
      <c r="P46" s="6" t="s">
        <v>267</v>
      </c>
      <c r="Q46" s="6" t="s">
        <v>56</v>
      </c>
      <c r="R46" s="6" t="s">
        <v>55</v>
      </c>
      <c r="S46" s="43" t="s">
        <v>73</v>
      </c>
      <c r="T46" s="43" t="str">
        <f>IF(NOT(Tabelle1[[#This Row],[Untradable Since (Epoch)]]="x"),(Tabelle1[[#This Row],[Untradable Since (Epoch)]]-Tabelle1[[#This Row],[Creation Time (Epoch)]])/3600,"Still tradable")</f>
        <v>Still tradable</v>
      </c>
      <c r="U46" s="6" t="s">
        <v>73</v>
      </c>
      <c r="V46" s="6">
        <f>IF(Tabelle1[[#This Row],[Scam]]="yes",1,0)</f>
        <v>0</v>
      </c>
    </row>
    <row r="47" spans="1:22" x14ac:dyDescent="0.2">
      <c r="A47" s="6" t="s">
        <v>2014</v>
      </c>
      <c r="B47" s="4" t="s">
        <v>44</v>
      </c>
      <c r="C47" s="44">
        <v>44711</v>
      </c>
      <c r="D47" s="6" t="s">
        <v>173</v>
      </c>
      <c r="E47" s="6" t="s">
        <v>166</v>
      </c>
      <c r="F47" s="6">
        <v>1652010590</v>
      </c>
      <c r="G47" s="6" t="s">
        <v>56</v>
      </c>
      <c r="H47" s="6" t="s">
        <v>55</v>
      </c>
      <c r="I47" s="6" t="s">
        <v>56</v>
      </c>
      <c r="J47" s="6" t="s">
        <v>56</v>
      </c>
      <c r="K47" s="6" t="s">
        <v>84</v>
      </c>
      <c r="L47" s="6" t="s">
        <v>55</v>
      </c>
      <c r="M47" s="6" t="s">
        <v>213</v>
      </c>
      <c r="N47" s="6" t="s">
        <v>73</v>
      </c>
      <c r="O47" s="6" t="s">
        <v>182</v>
      </c>
      <c r="P47" s="6" t="s">
        <v>267</v>
      </c>
      <c r="Q47" s="6" t="s">
        <v>55</v>
      </c>
      <c r="R47" s="6" t="s">
        <v>56</v>
      </c>
      <c r="S47" s="43">
        <v>1653861179</v>
      </c>
      <c r="T47" s="45">
        <f>IF(NOT(Tabelle1[[#This Row],[Untradable Since (Epoch)]]="x"),(Tabelle1[[#This Row],[Untradable Since (Epoch)]]-Tabelle1[[#This Row],[Creation Time (Epoch)]])/3600,"Still tradable")</f>
        <v>514.05250000000001</v>
      </c>
      <c r="U47" s="4" t="s">
        <v>241</v>
      </c>
      <c r="V47" s="6">
        <f>IF(Tabelle1[[#This Row],[Scam]]="yes",1,0)</f>
        <v>1</v>
      </c>
    </row>
    <row r="48" spans="1:22" x14ac:dyDescent="0.2">
      <c r="A48" s="6" t="s">
        <v>2015</v>
      </c>
      <c r="B48" s="4" t="s">
        <v>45</v>
      </c>
      <c r="C48" s="42">
        <v>44711</v>
      </c>
      <c r="D48" s="6" t="s">
        <v>179</v>
      </c>
      <c r="E48" s="6" t="s">
        <v>172</v>
      </c>
      <c r="F48" s="6">
        <v>1652012847</v>
      </c>
      <c r="G48" s="6" t="s">
        <v>55</v>
      </c>
      <c r="H48" s="6" t="s">
        <v>55</v>
      </c>
      <c r="I48" s="6" t="s">
        <v>55</v>
      </c>
      <c r="J48" s="6" t="s">
        <v>55</v>
      </c>
      <c r="K48" s="6" t="s">
        <v>84</v>
      </c>
      <c r="L48" s="6" t="s">
        <v>55</v>
      </c>
      <c r="M48" s="6" t="s">
        <v>213</v>
      </c>
      <c r="N48" s="6" t="s">
        <v>73</v>
      </c>
      <c r="O48" s="6" t="s">
        <v>258</v>
      </c>
      <c r="P48" s="6" t="s">
        <v>271</v>
      </c>
      <c r="Q48" s="6" t="s">
        <v>55</v>
      </c>
      <c r="R48" s="6" t="s">
        <v>56</v>
      </c>
      <c r="S48" s="43">
        <v>1652014912</v>
      </c>
      <c r="T48" s="45">
        <f>IF(NOT(Tabelle1[[#This Row],[Untradable Since (Epoch)]]="x"),(Tabelle1[[#This Row],[Untradable Since (Epoch)]]-Tabelle1[[#This Row],[Creation Time (Epoch)]])/3600,"Still tradable")</f>
        <v>0.57361111111111107</v>
      </c>
      <c r="U48" s="4" t="s">
        <v>257</v>
      </c>
      <c r="V48" s="6">
        <f>IF(Tabelle1[[#This Row],[Scam]]="yes",1,0)</f>
        <v>1</v>
      </c>
    </row>
    <row r="49" spans="1:22" x14ac:dyDescent="0.2">
      <c r="A49" s="6" t="s">
        <v>2016</v>
      </c>
      <c r="B49" s="4" t="s">
        <v>46</v>
      </c>
      <c r="C49" s="42">
        <v>44697</v>
      </c>
      <c r="D49" s="6" t="s">
        <v>174</v>
      </c>
      <c r="E49" s="6" t="s">
        <v>167</v>
      </c>
      <c r="F49" s="6">
        <v>1652012103</v>
      </c>
      <c r="G49" s="6" t="s">
        <v>55</v>
      </c>
      <c r="H49" s="6" t="s">
        <v>56</v>
      </c>
      <c r="I49" s="6" t="s">
        <v>56</v>
      </c>
      <c r="J49" s="6" t="s">
        <v>262</v>
      </c>
      <c r="K49" s="6" t="s">
        <v>73</v>
      </c>
      <c r="L49" s="6" t="s">
        <v>55</v>
      </c>
      <c r="M49" s="6" t="s">
        <v>73</v>
      </c>
      <c r="N49" s="6" t="s">
        <v>73</v>
      </c>
      <c r="O49" s="6" t="s">
        <v>192</v>
      </c>
      <c r="P49" s="6" t="s">
        <v>259</v>
      </c>
      <c r="Q49" s="6" t="s">
        <v>55</v>
      </c>
      <c r="R49" s="6" t="s">
        <v>56</v>
      </c>
      <c r="S49" s="43">
        <v>1652017498</v>
      </c>
      <c r="T49" s="45">
        <f>IF(NOT(Tabelle1[[#This Row],[Untradable Since (Epoch)]]="x"),(Tabelle1[[#This Row],[Untradable Since (Epoch)]]-Tabelle1[[#This Row],[Creation Time (Epoch)]])/3600,"Still tradable")</f>
        <v>1.4986111111111111</v>
      </c>
      <c r="U49" s="4" t="s">
        <v>197</v>
      </c>
      <c r="V49" s="6">
        <f>IF(Tabelle1[[#This Row],[Scam]]="yes",1,0)</f>
        <v>1</v>
      </c>
    </row>
    <row r="50" spans="1:22" x14ac:dyDescent="0.2">
      <c r="A50" s="6" t="s">
        <v>2017</v>
      </c>
      <c r="B50" s="4" t="s">
        <v>47</v>
      </c>
      <c r="C50" s="46">
        <v>44712</v>
      </c>
      <c r="D50" s="6" t="s">
        <v>175</v>
      </c>
      <c r="E50" s="6" t="s">
        <v>168</v>
      </c>
      <c r="F50" s="6">
        <v>1652013684</v>
      </c>
      <c r="G50" s="6" t="s">
        <v>56</v>
      </c>
      <c r="H50" s="6" t="s">
        <v>55</v>
      </c>
      <c r="I50" s="6" t="s">
        <v>55</v>
      </c>
      <c r="J50" s="6" t="s">
        <v>55</v>
      </c>
      <c r="K50" s="6" t="s">
        <v>73</v>
      </c>
      <c r="L50" s="6" t="s">
        <v>56</v>
      </c>
      <c r="M50" s="6" t="s">
        <v>219</v>
      </c>
      <c r="N50" s="6" t="s">
        <v>73</v>
      </c>
      <c r="O50" s="6" t="s">
        <v>154</v>
      </c>
      <c r="P50" s="6" t="s">
        <v>267</v>
      </c>
      <c r="Q50" s="6" t="s">
        <v>55</v>
      </c>
      <c r="R50" s="6" t="s">
        <v>55</v>
      </c>
      <c r="S50" s="43" t="s">
        <v>73</v>
      </c>
      <c r="T50" s="43" t="str">
        <f>IF(NOT(Tabelle1[[#This Row],[Untradable Since (Epoch)]]="x"),(Tabelle1[[#This Row],[Untradable Since (Epoch)]]-Tabelle1[[#This Row],[Creation Time (Epoch)]])/3600,"Still tradable")</f>
        <v>Still tradable</v>
      </c>
      <c r="U50" s="6" t="s">
        <v>73</v>
      </c>
      <c r="V50" s="6">
        <f>IF(Tabelle1[[#This Row],[Scam]]="yes",1,0)</f>
        <v>1</v>
      </c>
    </row>
    <row r="51" spans="1:22" x14ac:dyDescent="0.2">
      <c r="A51" s="6" t="s">
        <v>2018</v>
      </c>
      <c r="B51" s="4" t="s">
        <v>48</v>
      </c>
      <c r="C51" s="46">
        <v>44696</v>
      </c>
      <c r="D51" s="6" t="s">
        <v>176</v>
      </c>
      <c r="E51" s="6" t="s">
        <v>169</v>
      </c>
      <c r="F51" s="6">
        <v>1652010850</v>
      </c>
      <c r="G51" s="6" t="s">
        <v>55</v>
      </c>
      <c r="H51" s="6" t="s">
        <v>55</v>
      </c>
      <c r="I51" s="6" t="s">
        <v>56</v>
      </c>
      <c r="J51" s="6" t="s">
        <v>55</v>
      </c>
      <c r="K51" s="6" t="s">
        <v>73</v>
      </c>
      <c r="L51" s="6" t="s">
        <v>56</v>
      </c>
      <c r="M51" s="6" t="s">
        <v>55</v>
      </c>
      <c r="N51" s="6" t="s">
        <v>200</v>
      </c>
      <c r="O51" s="6" t="s">
        <v>88</v>
      </c>
      <c r="P51" s="6" t="s">
        <v>273</v>
      </c>
      <c r="Q51" s="6" t="s">
        <v>55</v>
      </c>
      <c r="R51" s="6" t="s">
        <v>56</v>
      </c>
      <c r="S51" s="43">
        <v>1652014728</v>
      </c>
      <c r="T51" s="45">
        <f>IF(NOT(Tabelle1[[#This Row],[Untradable Since (Epoch)]]="x"),(Tabelle1[[#This Row],[Untradable Since (Epoch)]]-Tabelle1[[#This Row],[Creation Time (Epoch)]])/3600,"Still tradable")</f>
        <v>1.0772222222222223</v>
      </c>
      <c r="U51" s="4" t="s">
        <v>201</v>
      </c>
      <c r="V51" s="6">
        <f>IF(Tabelle1[[#This Row],[Scam]]="yes",1,0)</f>
        <v>1</v>
      </c>
    </row>
    <row r="52" spans="1:22" x14ac:dyDescent="0.2">
      <c r="A52" s="6" t="s">
        <v>2019</v>
      </c>
      <c r="B52" s="7" t="s">
        <v>49</v>
      </c>
      <c r="C52" s="46">
        <v>44711</v>
      </c>
      <c r="D52" s="6" t="s">
        <v>177</v>
      </c>
      <c r="E52" s="6" t="s">
        <v>170</v>
      </c>
      <c r="F52" s="6">
        <v>1652016130</v>
      </c>
      <c r="G52" s="6" t="s">
        <v>55</v>
      </c>
      <c r="H52" s="6" t="s">
        <v>55</v>
      </c>
      <c r="I52" s="6" t="s">
        <v>55</v>
      </c>
      <c r="J52" s="6" t="s">
        <v>55</v>
      </c>
      <c r="K52" s="6" t="s">
        <v>73</v>
      </c>
      <c r="L52" s="6" t="s">
        <v>56</v>
      </c>
      <c r="M52" s="6" t="s">
        <v>242</v>
      </c>
      <c r="N52" s="6" t="s">
        <v>73</v>
      </c>
      <c r="O52" s="6" t="s">
        <v>198</v>
      </c>
      <c r="P52" s="6" t="s">
        <v>274</v>
      </c>
      <c r="Q52" s="6" t="s">
        <v>55</v>
      </c>
      <c r="R52" s="6" t="s">
        <v>56</v>
      </c>
      <c r="S52" s="43">
        <v>1652077753</v>
      </c>
      <c r="T52" s="45">
        <f>IF(NOT(Tabelle1[[#This Row],[Untradable Since (Epoch)]]="x"),(Tabelle1[[#This Row],[Untradable Since (Epoch)]]-Tabelle1[[#This Row],[Creation Time (Epoch)]])/3600,"Still tradable")</f>
        <v>17.1175</v>
      </c>
      <c r="U52" s="4" t="s">
        <v>199</v>
      </c>
      <c r="V52" s="6">
        <f>IF(Tabelle1[[#This Row],[Scam]]="yes",1,0)</f>
        <v>1</v>
      </c>
    </row>
    <row r="53" spans="1:22" x14ac:dyDescent="0.2">
      <c r="A53" s="6" t="s">
        <v>2020</v>
      </c>
      <c r="B53" s="4" t="s">
        <v>180</v>
      </c>
      <c r="C53" s="42">
        <v>44712</v>
      </c>
      <c r="D53" s="6" t="s">
        <v>178</v>
      </c>
      <c r="E53" s="6" t="s">
        <v>171</v>
      </c>
      <c r="F53" s="6">
        <v>1650507936</v>
      </c>
      <c r="G53" s="6" t="s">
        <v>56</v>
      </c>
      <c r="H53" s="6" t="s">
        <v>55</v>
      </c>
      <c r="I53" s="6" t="s">
        <v>56</v>
      </c>
      <c r="J53" s="6" t="s">
        <v>56</v>
      </c>
      <c r="K53" s="6" t="s">
        <v>73</v>
      </c>
      <c r="L53" s="6" t="s">
        <v>55</v>
      </c>
      <c r="M53" s="6" t="s">
        <v>73</v>
      </c>
      <c r="N53" s="6" t="s">
        <v>73</v>
      </c>
      <c r="O53" s="6" t="s">
        <v>181</v>
      </c>
      <c r="P53" s="6" t="s">
        <v>528</v>
      </c>
      <c r="Q53" s="6" t="s">
        <v>56</v>
      </c>
      <c r="R53" s="6" t="s">
        <v>55</v>
      </c>
      <c r="S53" s="43" t="s">
        <v>73</v>
      </c>
      <c r="T53" s="43" t="str">
        <f>IF(NOT(Tabelle1[[#This Row],[Untradable Since (Epoch)]]="x"),(Tabelle1[[#This Row],[Untradable Since (Epoch)]]-Tabelle1[[#This Row],[Creation Time (Epoch)]])/3600,"Still tradable")</f>
        <v>Still tradable</v>
      </c>
      <c r="U53" s="6" t="s">
        <v>73</v>
      </c>
      <c r="V53" s="6">
        <f>IF(Tabelle1[[#This Row],[Scam]]="yes",1,0)</f>
        <v>0</v>
      </c>
    </row>
    <row r="54" spans="1:22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</sheetData>
  <mergeCells count="1">
    <mergeCell ref="A1:C1"/>
  </mergeCells>
  <phoneticPr fontId="6" type="noConversion"/>
  <hyperlinks>
    <hyperlink ref="B5" r:id="rId1" xr:uid="{97860E98-A9B7-BC44-ACE4-14D9BE5E8B34}"/>
    <hyperlink ref="B6" r:id="rId2" xr:uid="{0F968F6C-7B21-B74B-97F1-7EE6C0625C11}"/>
    <hyperlink ref="B7" r:id="rId3" location="balances" xr:uid="{B74E0CC3-3900-B94A-AC8B-3450B4B5B86E}"/>
    <hyperlink ref="B8" r:id="rId4" xr:uid="{B62709F0-116B-DF47-BDF7-41EBCA183484}"/>
    <hyperlink ref="B9" r:id="rId5" xr:uid="{181386DA-9D79-1A4D-AF49-D1A90F67C3AD}"/>
    <hyperlink ref="U10" r:id="rId6" xr:uid="{7398668B-09CB-8E44-847F-3C05DD669F30}"/>
    <hyperlink ref="B10" r:id="rId7" xr:uid="{419E12B4-5F04-8A43-87EC-B3041CD26E0C}"/>
    <hyperlink ref="U11" r:id="rId8" xr:uid="{610BDE81-32B3-3940-9625-2E5962AD27D1}"/>
    <hyperlink ref="B11" r:id="rId9" xr:uid="{C457C444-2F67-C64A-B150-103241DDE630}"/>
    <hyperlink ref="B12" r:id="rId10" xr:uid="{31340B21-FF32-CB47-B367-EFDB8C855627}"/>
    <hyperlink ref="B13" r:id="rId11" xr:uid="{1505EA01-D718-BB41-9768-3A34FC8CA105}"/>
    <hyperlink ref="B14" r:id="rId12" location="balances" xr:uid="{6340ED85-52ED-014E-8467-058D0F703798}"/>
    <hyperlink ref="B15" r:id="rId13" xr:uid="{84C5270E-F764-E244-BC6D-4B53CE6A0166}"/>
    <hyperlink ref="B16" r:id="rId14" xr:uid="{778BDB7E-689C-BC46-B431-E6597F97166F}"/>
    <hyperlink ref="B17" r:id="rId15" xr:uid="{60A506A6-876B-8648-835A-9D64B7035216}"/>
    <hyperlink ref="B18" r:id="rId16" xr:uid="{5E1809D1-1A94-CE40-ACDF-5618E71C08B0}"/>
    <hyperlink ref="U19" r:id="rId17" xr:uid="{F10F5F3B-D9E7-4647-8200-87A65F08F8DD}"/>
    <hyperlink ref="B19" r:id="rId18" xr:uid="{380D6157-F0F8-EA44-8373-32D7EDF5E80E}"/>
    <hyperlink ref="B20" r:id="rId19" xr:uid="{DD477989-584C-6744-86F5-00CEAF2F4C1D}"/>
    <hyperlink ref="B21" r:id="rId20" xr:uid="{8652E2B5-4754-FB4B-A839-75D6F72373A7}"/>
    <hyperlink ref="B22" r:id="rId21" xr:uid="{224B5F63-C56C-A645-833D-74BC89BD4A29}"/>
    <hyperlink ref="B23" r:id="rId22" xr:uid="{F66B3D52-8F5C-FE40-A71B-186705653029}"/>
    <hyperlink ref="B24" r:id="rId23" xr:uid="{219022A0-C375-AC44-9A7B-EAD743297DEF}"/>
    <hyperlink ref="B25" r:id="rId24" xr:uid="{63EB0EBC-E283-4044-B18E-C73D77D97CC3}"/>
    <hyperlink ref="B26" r:id="rId25" xr:uid="{E2AC5AFF-970D-9143-AFBC-C27FA1F7D758}"/>
    <hyperlink ref="B27" r:id="rId26" xr:uid="{CA57F993-B621-4D45-9461-C51C69DE39D9}"/>
    <hyperlink ref="B28" r:id="rId27" xr:uid="{A9FDE591-A657-0745-AECD-96E7680C49B1}"/>
    <hyperlink ref="B29" r:id="rId28" location="balances" xr:uid="{0CEF8557-8E3E-8D42-AF27-8DE2C151FCB5}"/>
    <hyperlink ref="B30" r:id="rId29" xr:uid="{6C0F5C59-8843-A64B-851C-59DE1648226A}"/>
    <hyperlink ref="B31" r:id="rId30" xr:uid="{81EF1FF2-C08F-1447-ADC7-260D9D98576F}"/>
    <hyperlink ref="B32" r:id="rId31" xr:uid="{25F42805-8131-D346-BEC5-1932D180D297}"/>
    <hyperlink ref="B33" r:id="rId32" xr:uid="{CB3FBF89-A121-3246-8007-3FA2593375AB}"/>
    <hyperlink ref="B34" r:id="rId33" xr:uid="{B9C89684-473C-334B-B443-393F77EA6372}"/>
    <hyperlink ref="B35" r:id="rId34" xr:uid="{F76753BD-31AC-7B44-BB84-A0743BD700D4}"/>
    <hyperlink ref="B36" r:id="rId35" xr:uid="{E8F5D7B0-2C63-8F4F-982F-3E6D22B7544A}"/>
    <hyperlink ref="U38" r:id="rId36" xr:uid="{6E03E573-47B3-1045-A18D-084EEA162915}"/>
    <hyperlink ref="B38" r:id="rId37" xr:uid="{C6C9A2F8-EFFF-6A47-B214-6445E6EEDE71}"/>
    <hyperlink ref="B39" r:id="rId38" xr:uid="{F8700E9A-3EDD-114D-87F8-1273ACA5EDD6}"/>
    <hyperlink ref="U40" r:id="rId39" xr:uid="{2A578189-915B-A645-869E-114CAB9008F4}"/>
    <hyperlink ref="B40" r:id="rId40" xr:uid="{4789848B-1CFB-7040-B5F6-5DDB970E1F20}"/>
    <hyperlink ref="B41" r:id="rId41" xr:uid="{18E32EAA-4B3E-144D-96CC-C6107B98082D}"/>
    <hyperlink ref="B42" r:id="rId42" xr:uid="{6B176FA6-269D-7343-97D9-53330B51AC31}"/>
    <hyperlink ref="B43" r:id="rId43" xr:uid="{6F0F2865-F03D-2F49-B485-4960AAB06C8E}"/>
    <hyperlink ref="B44" r:id="rId44" xr:uid="{1DF811E6-8ECF-C543-A2E9-BD345AB4E2DC}"/>
    <hyperlink ref="U45" r:id="rId45" xr:uid="{177D313A-6259-D143-90FF-6B81C7788714}"/>
    <hyperlink ref="B45" r:id="rId46" xr:uid="{A17D3153-749E-4E41-970A-6F7D184A3238}"/>
    <hyperlink ref="B46" r:id="rId47" xr:uid="{1605267E-EA33-6B48-89D7-7D91C4CE367B}"/>
    <hyperlink ref="B47" r:id="rId48" xr:uid="{AA1E8597-08E1-6A4D-8DEA-98EC800522C8}"/>
    <hyperlink ref="B48" r:id="rId49" xr:uid="{B2F38A83-92DB-7C4D-BCF5-46A384F3F0B0}"/>
    <hyperlink ref="B49" r:id="rId50" xr:uid="{E6EBEFF5-FC9D-BB42-9554-C2AA46C291B0}"/>
    <hyperlink ref="B50" r:id="rId51" xr:uid="{5C482A37-0DAF-5C45-AD3A-75B2358807B8}"/>
    <hyperlink ref="B51" r:id="rId52" xr:uid="{8BF2D370-3636-9148-B876-36C32ECEDB50}"/>
    <hyperlink ref="B52" r:id="rId53" xr:uid="{A184168F-65FE-2D48-9B17-50F44F691B71}"/>
    <hyperlink ref="B53" r:id="rId54" xr:uid="{DF0FDB26-A986-0047-8955-EDB3B1AA1974}"/>
    <hyperlink ref="U37" r:id="rId55" xr:uid="{16FF72CD-24BC-7941-83E6-29143F5DAD6F}"/>
    <hyperlink ref="B37" r:id="rId56" xr:uid="{18896DA4-0A70-1943-BC35-0D98AF72B2F9}"/>
    <hyperlink ref="U7" r:id="rId57" xr:uid="{A80CE9E2-3A8C-F44F-9204-15D72768F5A5}"/>
    <hyperlink ref="U15" r:id="rId58" xr:uid="{262115CE-DF05-5046-AB05-A970E56D6392}"/>
    <hyperlink ref="U34" r:id="rId59" xr:uid="{C31F9C4E-DCA3-B74C-9377-D19ACEC86DC1}"/>
    <hyperlink ref="U49" r:id="rId60" xr:uid="{498F7E50-0FBF-7749-8E11-A29F0E1D07D6}"/>
    <hyperlink ref="U52" r:id="rId61" xr:uid="{6A5221E7-FA9E-3F47-A96C-E5779720B7B1}"/>
    <hyperlink ref="U51" r:id="rId62" xr:uid="{F85C4064-C13C-9A4C-90D0-C0D21675C7B9}"/>
    <hyperlink ref="B4" r:id="rId63" xr:uid="{11A14E0C-C116-2245-8F6D-89962E4B7E5A}"/>
    <hyperlink ref="U36" r:id="rId64" xr:uid="{1214A1F8-F1F1-B044-9327-0F11C7E2B288}"/>
    <hyperlink ref="U35" r:id="rId65" xr:uid="{6EEC1E89-658C-2A4C-83E8-64D093EDAB99}"/>
    <hyperlink ref="U14" r:id="rId66" xr:uid="{824DBCB0-A502-7A43-A871-84B984FADCCA}"/>
    <hyperlink ref="U20" r:id="rId67" xr:uid="{2DBA1AAD-20F6-494A-8458-014939A30783}"/>
    <hyperlink ref="U21" r:id="rId68" xr:uid="{A9AB4873-895A-E64B-9CBC-0F3689AC122B}"/>
    <hyperlink ref="U25" r:id="rId69" xr:uid="{283B2CE6-D111-474E-A535-BED7C0EFFDBC}"/>
    <hyperlink ref="U22" r:id="rId70" xr:uid="{F51F56FD-F9FE-5B47-9276-1920269904B4}"/>
    <hyperlink ref="U28" r:id="rId71" xr:uid="{2DD7651C-525A-8544-BC41-D28E592143D7}"/>
    <hyperlink ref="U39" r:id="rId72" xr:uid="{D6894F7F-EE36-3446-8E41-349856442957}"/>
    <hyperlink ref="U41" r:id="rId73" xr:uid="{54473B73-14B8-A24B-8671-F09FEA9C58F4}"/>
    <hyperlink ref="U6" r:id="rId74" xr:uid="{92A542CF-17B9-584F-90B5-C3411A1F0B22}"/>
    <hyperlink ref="U27" r:id="rId75" xr:uid="{B0A59BB2-6162-8E4D-A01F-60C0BFEE8450}"/>
    <hyperlink ref="U29" r:id="rId76" xr:uid="{D28C820E-6092-C145-A963-F983ED6CCABF}"/>
    <hyperlink ref="U30" r:id="rId77" xr:uid="{606B051C-10ED-5542-B51A-DC11DFC2C626}"/>
    <hyperlink ref="U24" r:id="rId78" xr:uid="{460D2198-A72F-8844-A38F-84C7DF708EB2}"/>
    <hyperlink ref="U12" r:id="rId79" xr:uid="{22FB51C7-265E-8E49-BDA3-A38125E0D155}"/>
    <hyperlink ref="U44" r:id="rId80" xr:uid="{1F5155CA-9CCE-B542-A8BD-3608EAF5CC16}"/>
    <hyperlink ref="U48" r:id="rId81" xr:uid="{F79018DD-F790-0449-B142-5E29F3BDC7C1}"/>
    <hyperlink ref="U9" r:id="rId82" xr:uid="{BF24F04A-70EB-534A-B4A1-DAD614B9AEFA}"/>
    <hyperlink ref="U13" r:id="rId83" xr:uid="{9222FA32-039F-E741-A4D7-FE77B245DC07}"/>
  </hyperlinks>
  <pageMargins left="0.7" right="0.7" top="0.78740157499999996" bottom="0.78740157499999996" header="0.3" footer="0.3"/>
  <pageSetup paperSize="9" orientation="portrait" horizontalDpi="0" verticalDpi="0"/>
  <tableParts count="1">
    <tablePart r:id="rId8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7285-BAD4-F94A-951F-0110CE67F979}">
  <dimension ref="A1:O126"/>
  <sheetViews>
    <sheetView zoomScaleNormal="100" workbookViewId="0">
      <selection activeCell="O4" sqref="O4:O126"/>
    </sheetView>
  </sheetViews>
  <sheetFormatPr baseColWidth="10" defaultRowHeight="16" x14ac:dyDescent="0.2"/>
  <cols>
    <col min="1" max="1" width="10.33203125" bestFit="1" customWidth="1"/>
    <col min="2" max="2" width="47.6640625" bestFit="1" customWidth="1"/>
    <col min="3" max="3" width="16.83203125" bestFit="1" customWidth="1"/>
    <col min="4" max="4" width="14.83203125" bestFit="1" customWidth="1"/>
    <col min="5" max="5" width="18.6640625" bestFit="1" customWidth="1"/>
    <col min="6" max="6" width="16.83203125" bestFit="1" customWidth="1"/>
    <col min="7" max="7" width="17.5" bestFit="1" customWidth="1"/>
    <col min="8" max="8" width="17.33203125" bestFit="1" customWidth="1"/>
    <col min="9" max="9" width="24.5" bestFit="1" customWidth="1"/>
    <col min="10" max="10" width="67.5" bestFit="1" customWidth="1"/>
    <col min="11" max="11" width="43.83203125" bestFit="1" customWidth="1"/>
    <col min="12" max="12" width="17" bestFit="1" customWidth="1"/>
    <col min="13" max="13" width="19.5" bestFit="1" customWidth="1"/>
    <col min="14" max="14" width="8.6640625" bestFit="1" customWidth="1"/>
    <col min="15" max="15" width="16.6640625" bestFit="1" customWidth="1"/>
  </cols>
  <sheetData>
    <row r="1" spans="1:15" ht="36" x14ac:dyDescent="0.4">
      <c r="A1" s="16" t="s">
        <v>1701</v>
      </c>
      <c r="B1" s="16"/>
      <c r="C1" s="16"/>
      <c r="D1" s="16"/>
      <c r="E1" s="16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">
      <c r="A3" t="s">
        <v>1705</v>
      </c>
      <c r="B3" s="1" t="s">
        <v>0</v>
      </c>
      <c r="C3" s="1" t="s">
        <v>520</v>
      </c>
      <c r="D3" s="1" t="s">
        <v>52</v>
      </c>
      <c r="E3" s="1" t="s">
        <v>51</v>
      </c>
      <c r="F3" s="1" t="s">
        <v>2145</v>
      </c>
      <c r="G3" s="1" t="s">
        <v>2146</v>
      </c>
      <c r="H3" s="1" t="s">
        <v>2147</v>
      </c>
      <c r="I3" s="1" t="s">
        <v>284</v>
      </c>
      <c r="J3" s="1" t="s">
        <v>2149</v>
      </c>
      <c r="K3" s="1" t="s">
        <v>2150</v>
      </c>
      <c r="L3" s="1" t="s">
        <v>2151</v>
      </c>
      <c r="M3" s="1" t="s">
        <v>2152</v>
      </c>
      <c r="N3" s="1" t="s">
        <v>96</v>
      </c>
      <c r="O3" s="1" t="s">
        <v>522</v>
      </c>
    </row>
    <row r="4" spans="1:15" x14ac:dyDescent="0.2">
      <c r="A4" t="s">
        <v>1877</v>
      </c>
      <c r="B4" s="1" t="s">
        <v>545</v>
      </c>
      <c r="C4" s="3">
        <v>44715</v>
      </c>
      <c r="D4" s="1" t="s">
        <v>548</v>
      </c>
      <c r="E4" s="1" t="s">
        <v>2155</v>
      </c>
      <c r="F4" s="1">
        <v>431</v>
      </c>
      <c r="G4" s="1">
        <v>0.06</v>
      </c>
      <c r="H4" s="1">
        <v>14742446</v>
      </c>
      <c r="I4" s="1">
        <v>1652099602</v>
      </c>
      <c r="J4" s="1" t="s">
        <v>546</v>
      </c>
      <c r="K4" s="1" t="s">
        <v>547</v>
      </c>
      <c r="L4" s="1">
        <v>10000000000000</v>
      </c>
      <c r="M4" s="1">
        <v>1653135322</v>
      </c>
      <c r="N4" s="1" t="s">
        <v>55</v>
      </c>
      <c r="O4" s="1">
        <f>IF(Tabelle44[[#This Row],[Scam]]="yes",1,0)</f>
        <v>1</v>
      </c>
    </row>
    <row r="5" spans="1:15" x14ac:dyDescent="0.2">
      <c r="A5" t="s">
        <v>1878</v>
      </c>
      <c r="B5" s="1" t="s">
        <v>549</v>
      </c>
      <c r="C5" s="3">
        <v>44715</v>
      </c>
      <c r="D5" s="1" t="s">
        <v>552</v>
      </c>
      <c r="E5" s="1" t="s">
        <v>2156</v>
      </c>
      <c r="F5" s="1">
        <v>6</v>
      </c>
      <c r="G5" s="1">
        <v>1.7805300000000001E-4</v>
      </c>
      <c r="H5" s="1">
        <v>14748643</v>
      </c>
      <c r="I5" s="1">
        <v>1652186774</v>
      </c>
      <c r="J5" s="1" t="s">
        <v>550</v>
      </c>
      <c r="K5" s="1" t="s">
        <v>551</v>
      </c>
      <c r="L5" s="1">
        <v>1000000000</v>
      </c>
      <c r="M5" s="1">
        <v>1653135331</v>
      </c>
      <c r="N5" s="1" t="s">
        <v>55</v>
      </c>
      <c r="O5" s="1">
        <f>IF(Tabelle44[[#This Row],[Scam]]="yes",1,0)</f>
        <v>1</v>
      </c>
    </row>
    <row r="6" spans="1:15" x14ac:dyDescent="0.2">
      <c r="A6" t="s">
        <v>1879</v>
      </c>
      <c r="B6" s="1" t="s">
        <v>553</v>
      </c>
      <c r="C6" s="3">
        <v>44715</v>
      </c>
      <c r="D6" s="1" t="s">
        <v>556</v>
      </c>
      <c r="E6" s="1" t="s">
        <v>2157</v>
      </c>
      <c r="F6" s="1">
        <v>20</v>
      </c>
      <c r="G6" s="1">
        <v>2.8513971279999999</v>
      </c>
      <c r="H6" s="1">
        <v>14748609</v>
      </c>
      <c r="I6" s="1">
        <v>1652186410</v>
      </c>
      <c r="J6" s="1" t="s">
        <v>554</v>
      </c>
      <c r="K6" s="1" t="s">
        <v>555</v>
      </c>
      <c r="L6" s="1">
        <v>10000000000</v>
      </c>
      <c r="M6" s="1">
        <v>1653135342</v>
      </c>
      <c r="N6" s="1" t="s">
        <v>55</v>
      </c>
      <c r="O6" s="1">
        <f>IF(Tabelle44[[#This Row],[Scam]]="yes",1,0)</f>
        <v>1</v>
      </c>
    </row>
    <row r="7" spans="1:15" x14ac:dyDescent="0.2">
      <c r="A7" t="s">
        <v>1880</v>
      </c>
      <c r="B7" s="1" t="s">
        <v>557</v>
      </c>
      <c r="C7" s="3">
        <v>44715</v>
      </c>
      <c r="D7" s="1" t="s">
        <v>560</v>
      </c>
      <c r="E7" s="1" t="s">
        <v>2158</v>
      </c>
      <c r="F7" s="1">
        <v>11</v>
      </c>
      <c r="G7" s="1">
        <v>4.0456897620000003</v>
      </c>
      <c r="H7" s="1">
        <v>14749081</v>
      </c>
      <c r="I7" s="1">
        <v>1652192827</v>
      </c>
      <c r="J7" s="1" t="s">
        <v>558</v>
      </c>
      <c r="K7" s="1" t="s">
        <v>559</v>
      </c>
      <c r="L7" s="1">
        <v>1000000000000000</v>
      </c>
      <c r="M7" s="1">
        <v>1653135352</v>
      </c>
      <c r="N7" s="1" t="s">
        <v>56</v>
      </c>
      <c r="O7" s="1">
        <f>IF(Tabelle44[[#This Row],[Scam]]="yes",1,0)</f>
        <v>0</v>
      </c>
    </row>
    <row r="8" spans="1:15" x14ac:dyDescent="0.2">
      <c r="A8" t="s">
        <v>1881</v>
      </c>
      <c r="B8" s="1" t="s">
        <v>561</v>
      </c>
      <c r="C8" s="3">
        <v>44715</v>
      </c>
      <c r="D8" s="1" t="s">
        <v>564</v>
      </c>
      <c r="E8" s="1" t="s">
        <v>2159</v>
      </c>
      <c r="F8" s="1">
        <v>23</v>
      </c>
      <c r="G8" s="1">
        <v>5.7299999999999996E-7</v>
      </c>
      <c r="H8" s="1">
        <v>14749140</v>
      </c>
      <c r="I8" s="1">
        <v>1652193576</v>
      </c>
      <c r="J8" s="1" t="s">
        <v>562</v>
      </c>
      <c r="K8" s="1" t="s">
        <v>563</v>
      </c>
      <c r="L8" s="1">
        <v>1000000</v>
      </c>
      <c r="M8" s="1">
        <v>1653135381</v>
      </c>
      <c r="N8" s="1" t="s">
        <v>55</v>
      </c>
      <c r="O8" s="1">
        <f>IF(Tabelle44[[#This Row],[Scam]]="yes",1,0)</f>
        <v>1</v>
      </c>
    </row>
    <row r="9" spans="1:15" x14ac:dyDescent="0.2">
      <c r="A9" t="s">
        <v>1882</v>
      </c>
      <c r="B9" s="1" t="s">
        <v>565</v>
      </c>
      <c r="C9" s="3">
        <v>44715</v>
      </c>
      <c r="D9" s="1" t="s">
        <v>568</v>
      </c>
      <c r="E9" s="1" t="s">
        <v>2160</v>
      </c>
      <c r="F9" s="1">
        <v>7</v>
      </c>
      <c r="G9" s="1">
        <v>1.874959E-3</v>
      </c>
      <c r="H9" s="1">
        <v>14749526</v>
      </c>
      <c r="I9" s="1">
        <v>1652198763</v>
      </c>
      <c r="J9" s="1" t="s">
        <v>566</v>
      </c>
      <c r="K9" s="1" t="s">
        <v>567</v>
      </c>
      <c r="L9" s="1">
        <v>1E+16</v>
      </c>
      <c r="M9" s="1">
        <v>1653135401</v>
      </c>
      <c r="N9" s="1" t="s">
        <v>55</v>
      </c>
      <c r="O9" s="1">
        <f>IF(Tabelle44[[#This Row],[Scam]]="yes",1,0)</f>
        <v>1</v>
      </c>
    </row>
    <row r="10" spans="1:15" x14ac:dyDescent="0.2">
      <c r="A10" t="s">
        <v>1883</v>
      </c>
      <c r="B10" s="1" t="s">
        <v>569</v>
      </c>
      <c r="C10" s="3">
        <v>44715</v>
      </c>
      <c r="D10" s="1" t="s">
        <v>572</v>
      </c>
      <c r="E10" s="1" t="s">
        <v>572</v>
      </c>
      <c r="F10" s="1">
        <v>5</v>
      </c>
      <c r="G10" s="1">
        <v>1.697982388</v>
      </c>
      <c r="H10" s="1">
        <v>14749528</v>
      </c>
      <c r="I10" s="1">
        <v>1652198786</v>
      </c>
      <c r="J10" s="1" t="s">
        <v>570</v>
      </c>
      <c r="K10" s="1" t="s">
        <v>571</v>
      </c>
      <c r="L10" s="1">
        <v>10000000000</v>
      </c>
      <c r="M10" s="1">
        <v>1653135410</v>
      </c>
      <c r="N10" s="1" t="s">
        <v>56</v>
      </c>
      <c r="O10" s="1">
        <f>IF(Tabelle44[[#This Row],[Scam]]="yes",1,0)</f>
        <v>0</v>
      </c>
    </row>
    <row r="11" spans="1:15" x14ac:dyDescent="0.2">
      <c r="A11" t="s">
        <v>1884</v>
      </c>
      <c r="B11" s="1" t="s">
        <v>573</v>
      </c>
      <c r="C11" s="3">
        <v>44715</v>
      </c>
      <c r="D11" s="1" t="s">
        <v>576</v>
      </c>
      <c r="E11" s="1" t="s">
        <v>2161</v>
      </c>
      <c r="F11" s="1">
        <v>2</v>
      </c>
      <c r="G11" s="1">
        <v>0.1</v>
      </c>
      <c r="H11" s="1">
        <v>14735779</v>
      </c>
      <c r="I11" s="1">
        <v>1652008907</v>
      </c>
      <c r="J11" s="1" t="s">
        <v>574</v>
      </c>
      <c r="K11" s="1" t="s">
        <v>575</v>
      </c>
      <c r="L11" s="1">
        <v>200000000</v>
      </c>
      <c r="M11" s="1">
        <v>1653135429</v>
      </c>
      <c r="N11" s="1" t="s">
        <v>55</v>
      </c>
      <c r="O11" s="1">
        <f>IF(Tabelle44[[#This Row],[Scam]]="yes",1,0)</f>
        <v>1</v>
      </c>
    </row>
    <row r="12" spans="1:15" x14ac:dyDescent="0.2">
      <c r="A12" t="s">
        <v>1885</v>
      </c>
      <c r="B12" s="1" t="s">
        <v>577</v>
      </c>
      <c r="C12" s="3">
        <v>44715</v>
      </c>
      <c r="D12" s="1" t="s">
        <v>580</v>
      </c>
      <c r="E12" s="1" t="s">
        <v>2162</v>
      </c>
      <c r="F12" s="1">
        <v>5</v>
      </c>
      <c r="G12" s="1">
        <v>1.5444339999999999E-3</v>
      </c>
      <c r="H12" s="1">
        <v>14753911</v>
      </c>
      <c r="I12" s="1">
        <v>1652259376</v>
      </c>
      <c r="J12" s="1" t="s">
        <v>578</v>
      </c>
      <c r="K12" s="1" t="s">
        <v>579</v>
      </c>
      <c r="L12" s="1">
        <v>1E+16</v>
      </c>
      <c r="M12" s="1">
        <v>1653135469</v>
      </c>
      <c r="N12" s="1" t="s">
        <v>55</v>
      </c>
      <c r="O12" s="1">
        <f>IF(Tabelle44[[#This Row],[Scam]]="yes",1,0)</f>
        <v>1</v>
      </c>
    </row>
    <row r="13" spans="1:15" x14ac:dyDescent="0.2">
      <c r="A13" t="s">
        <v>1886</v>
      </c>
      <c r="B13" s="1" t="s">
        <v>581</v>
      </c>
      <c r="C13" s="3">
        <v>44715</v>
      </c>
      <c r="D13" s="1" t="s">
        <v>584</v>
      </c>
      <c r="E13" s="1" t="s">
        <v>2163</v>
      </c>
      <c r="F13" s="1">
        <v>980</v>
      </c>
      <c r="G13" s="1">
        <v>523.52003660000003</v>
      </c>
      <c r="H13" s="1">
        <v>10851896</v>
      </c>
      <c r="I13" s="1">
        <v>1599977214</v>
      </c>
      <c r="J13" s="1" t="s">
        <v>582</v>
      </c>
      <c r="K13" s="1" t="s">
        <v>583</v>
      </c>
      <c r="L13" s="1">
        <v>38380</v>
      </c>
      <c r="M13" s="1">
        <v>1653135491</v>
      </c>
      <c r="N13" s="1" t="s">
        <v>56</v>
      </c>
      <c r="O13" s="1">
        <f>IF(Tabelle44[[#This Row],[Scam]]="yes",1,0)</f>
        <v>0</v>
      </c>
    </row>
    <row r="14" spans="1:15" x14ac:dyDescent="0.2">
      <c r="A14" t="s">
        <v>1887</v>
      </c>
      <c r="B14" s="1" t="s">
        <v>585</v>
      </c>
      <c r="C14" s="3">
        <v>44715</v>
      </c>
      <c r="D14" s="1" t="s">
        <v>588</v>
      </c>
      <c r="E14" s="1" t="s">
        <v>2164</v>
      </c>
      <c r="F14" s="1">
        <v>2</v>
      </c>
      <c r="G14" s="1">
        <v>3.03E-7</v>
      </c>
      <c r="H14" s="1">
        <v>14754497</v>
      </c>
      <c r="I14" s="1">
        <v>1652266892</v>
      </c>
      <c r="J14" s="1" t="s">
        <v>586</v>
      </c>
      <c r="K14" s="1" t="s">
        <v>587</v>
      </c>
      <c r="L14" s="1">
        <v>1000000000000000</v>
      </c>
      <c r="M14" s="1">
        <v>1653135500</v>
      </c>
      <c r="N14" s="1" t="s">
        <v>55</v>
      </c>
      <c r="O14" s="1">
        <f>IF(Tabelle44[[#This Row],[Scam]]="yes",1,0)</f>
        <v>1</v>
      </c>
    </row>
    <row r="15" spans="1:15" x14ac:dyDescent="0.2">
      <c r="A15" t="s">
        <v>1888</v>
      </c>
      <c r="B15" s="1" t="s">
        <v>589</v>
      </c>
      <c r="C15" s="3">
        <v>44715</v>
      </c>
      <c r="D15" s="1" t="s">
        <v>592</v>
      </c>
      <c r="E15" s="1" t="s">
        <v>2165</v>
      </c>
      <c r="F15" s="1">
        <v>174</v>
      </c>
      <c r="G15" s="1">
        <v>3.4664611619999999</v>
      </c>
      <c r="H15" s="1">
        <v>14754422</v>
      </c>
      <c r="I15" s="1">
        <v>1652266008</v>
      </c>
      <c r="J15" s="1" t="s">
        <v>590</v>
      </c>
      <c r="K15" s="1" t="s">
        <v>591</v>
      </c>
      <c r="L15" s="1">
        <v>1000000000</v>
      </c>
      <c r="M15" s="1">
        <v>1653135511</v>
      </c>
      <c r="N15" s="1" t="s">
        <v>56</v>
      </c>
      <c r="O15" s="1">
        <f>IF(Tabelle44[[#This Row],[Scam]]="yes",1,0)</f>
        <v>0</v>
      </c>
    </row>
    <row r="16" spans="1:15" x14ac:dyDescent="0.2">
      <c r="A16" t="s">
        <v>1889</v>
      </c>
      <c r="B16" s="1" t="s">
        <v>593</v>
      </c>
      <c r="C16" s="3">
        <v>44715</v>
      </c>
      <c r="D16" s="1" t="s">
        <v>596</v>
      </c>
      <c r="E16" s="1" t="s">
        <v>2166</v>
      </c>
      <c r="F16" s="1">
        <v>253</v>
      </c>
      <c r="G16" s="1">
        <v>49.952891649999998</v>
      </c>
      <c r="H16" s="1">
        <v>14756550</v>
      </c>
      <c r="I16" s="1">
        <v>1652295097</v>
      </c>
      <c r="J16" s="1" t="s">
        <v>594</v>
      </c>
      <c r="K16" s="1" t="s">
        <v>595</v>
      </c>
      <c r="L16" s="1">
        <v>1000000000</v>
      </c>
      <c r="M16" s="1">
        <v>1653135522</v>
      </c>
      <c r="N16" s="1" t="s">
        <v>56</v>
      </c>
      <c r="O16" s="1">
        <f>IF(Tabelle44[[#This Row],[Scam]]="yes",1,0)</f>
        <v>0</v>
      </c>
    </row>
    <row r="17" spans="1:15" x14ac:dyDescent="0.2">
      <c r="A17" t="s">
        <v>1890</v>
      </c>
      <c r="B17" s="1" t="s">
        <v>597</v>
      </c>
      <c r="C17" s="3">
        <v>44715</v>
      </c>
      <c r="D17" s="1" t="s">
        <v>600</v>
      </c>
      <c r="E17" s="1" t="s">
        <v>600</v>
      </c>
      <c r="F17" s="1">
        <v>407</v>
      </c>
      <c r="G17" s="1">
        <v>84.199724889999999</v>
      </c>
      <c r="H17" s="1">
        <v>14759064</v>
      </c>
      <c r="I17" s="1">
        <v>1652330142</v>
      </c>
      <c r="J17" s="1" t="s">
        <v>598</v>
      </c>
      <c r="K17" s="1" t="s">
        <v>599</v>
      </c>
      <c r="L17" s="1">
        <v>139679900</v>
      </c>
      <c r="M17" s="1">
        <v>1653135532</v>
      </c>
      <c r="N17" s="1" t="s">
        <v>56</v>
      </c>
      <c r="O17" s="1">
        <f>IF(Tabelle44[[#This Row],[Scam]]="yes",1,0)</f>
        <v>0</v>
      </c>
    </row>
    <row r="18" spans="1:15" x14ac:dyDescent="0.2">
      <c r="A18" t="s">
        <v>1891</v>
      </c>
      <c r="B18" s="1" t="s">
        <v>601</v>
      </c>
      <c r="C18" s="3">
        <v>44715</v>
      </c>
      <c r="D18" s="1" t="s">
        <v>604</v>
      </c>
      <c r="E18" s="1" t="s">
        <v>2167</v>
      </c>
      <c r="F18" s="1">
        <v>9</v>
      </c>
      <c r="G18" s="1">
        <v>2.5097404E-2</v>
      </c>
      <c r="H18" s="1">
        <v>11658534</v>
      </c>
      <c r="I18" s="1">
        <v>1610698465</v>
      </c>
      <c r="J18" s="1" t="s">
        <v>602</v>
      </c>
      <c r="K18" s="1" t="s">
        <v>603</v>
      </c>
      <c r="L18" s="1">
        <v>420000000</v>
      </c>
      <c r="M18" s="1">
        <v>1653135541</v>
      </c>
      <c r="N18" s="1" t="s">
        <v>56</v>
      </c>
      <c r="O18" s="1">
        <f>IF(Tabelle44[[#This Row],[Scam]]="yes",1,0)</f>
        <v>0</v>
      </c>
    </row>
    <row r="19" spans="1:15" x14ac:dyDescent="0.2">
      <c r="A19" t="s">
        <v>1892</v>
      </c>
      <c r="B19" s="1" t="s">
        <v>605</v>
      </c>
      <c r="C19" s="3">
        <v>44715</v>
      </c>
      <c r="D19" s="1" t="s">
        <v>608</v>
      </c>
      <c r="E19" s="1" t="s">
        <v>2168</v>
      </c>
      <c r="F19" s="1">
        <v>19</v>
      </c>
      <c r="G19" s="1">
        <v>3.895989095</v>
      </c>
      <c r="H19" s="1">
        <v>14760783</v>
      </c>
      <c r="I19" s="1">
        <v>1652354435</v>
      </c>
      <c r="J19" s="1" t="s">
        <v>606</v>
      </c>
      <c r="K19" s="1" t="s">
        <v>607</v>
      </c>
      <c r="L19" s="1">
        <v>1400000000</v>
      </c>
      <c r="M19" s="1">
        <v>1653135551</v>
      </c>
      <c r="N19" s="1" t="s">
        <v>55</v>
      </c>
      <c r="O19" s="1">
        <f>IF(Tabelle44[[#This Row],[Scam]]="yes",1,0)</f>
        <v>1</v>
      </c>
    </row>
    <row r="20" spans="1:15" x14ac:dyDescent="0.2">
      <c r="A20" t="s">
        <v>1893</v>
      </c>
      <c r="B20" s="1" t="s">
        <v>609</v>
      </c>
      <c r="C20" s="3">
        <v>44715</v>
      </c>
      <c r="D20" s="1" t="s">
        <v>612</v>
      </c>
      <c r="E20" s="1" t="s">
        <v>2169</v>
      </c>
      <c r="F20" s="1">
        <v>9</v>
      </c>
      <c r="G20" s="1">
        <v>1.3899999999999999E-14</v>
      </c>
      <c r="H20" s="1">
        <v>14762046</v>
      </c>
      <c r="I20" s="1">
        <v>1652371902</v>
      </c>
      <c r="J20" s="1" t="s">
        <v>610</v>
      </c>
      <c r="K20" s="1" t="s">
        <v>611</v>
      </c>
      <c r="L20" s="1">
        <v>10000000</v>
      </c>
      <c r="M20" s="1">
        <v>1653135561</v>
      </c>
      <c r="N20" s="1" t="s">
        <v>55</v>
      </c>
      <c r="O20" s="1">
        <f>IF(Tabelle44[[#This Row],[Scam]]="yes",1,0)</f>
        <v>1</v>
      </c>
    </row>
    <row r="21" spans="1:15" x14ac:dyDescent="0.2">
      <c r="A21" t="s">
        <v>1894</v>
      </c>
      <c r="B21" s="1" t="s">
        <v>613</v>
      </c>
      <c r="C21" s="3">
        <v>44715</v>
      </c>
      <c r="D21" s="1" t="s">
        <v>616</v>
      </c>
      <c r="E21" s="1" t="s">
        <v>2170</v>
      </c>
      <c r="F21" s="1">
        <v>235</v>
      </c>
      <c r="G21" s="1">
        <v>22.196689339999999</v>
      </c>
      <c r="H21" s="1">
        <v>14756348</v>
      </c>
      <c r="I21" s="1">
        <v>1652292400</v>
      </c>
      <c r="J21" s="1" t="s">
        <v>614</v>
      </c>
      <c r="K21" s="1" t="s">
        <v>615</v>
      </c>
      <c r="L21" s="1">
        <v>111000000000</v>
      </c>
      <c r="M21" s="1">
        <v>1653135573</v>
      </c>
      <c r="N21" s="1" t="s">
        <v>56</v>
      </c>
      <c r="O21" s="1">
        <f>IF(Tabelle44[[#This Row],[Scam]]="yes",1,0)</f>
        <v>0</v>
      </c>
    </row>
    <row r="22" spans="1:15" x14ac:dyDescent="0.2">
      <c r="A22" t="s">
        <v>1895</v>
      </c>
      <c r="B22" s="1" t="s">
        <v>617</v>
      </c>
      <c r="C22" s="3">
        <v>44715</v>
      </c>
      <c r="D22" s="1" t="s">
        <v>620</v>
      </c>
      <c r="E22" s="1" t="s">
        <v>2171</v>
      </c>
      <c r="F22" s="1">
        <v>5</v>
      </c>
      <c r="G22" s="1">
        <v>1.5434719999999999E-3</v>
      </c>
      <c r="H22" s="1">
        <v>14762874</v>
      </c>
      <c r="I22" s="1">
        <v>1652383357</v>
      </c>
      <c r="J22" s="1" t="s">
        <v>618</v>
      </c>
      <c r="K22" s="1" t="s">
        <v>619</v>
      </c>
      <c r="L22" s="1">
        <v>1E+16</v>
      </c>
      <c r="M22" s="1">
        <v>1653135581</v>
      </c>
      <c r="N22" s="1" t="s">
        <v>55</v>
      </c>
      <c r="O22" s="1">
        <f>IF(Tabelle44[[#This Row],[Scam]]="yes",1,0)</f>
        <v>1</v>
      </c>
    </row>
    <row r="23" spans="1:15" x14ac:dyDescent="0.2">
      <c r="A23" t="s">
        <v>1896</v>
      </c>
      <c r="B23" s="1" t="s">
        <v>621</v>
      </c>
      <c r="C23" s="3">
        <v>44715</v>
      </c>
      <c r="D23" s="1" t="s">
        <v>624</v>
      </c>
      <c r="E23" s="1" t="s">
        <v>624</v>
      </c>
      <c r="F23" s="1">
        <v>399</v>
      </c>
      <c r="G23" s="1">
        <v>1.0000000000000001E-18</v>
      </c>
      <c r="H23" s="1">
        <v>14762986</v>
      </c>
      <c r="I23" s="1">
        <v>1652384951</v>
      </c>
      <c r="J23" s="1" t="s">
        <v>622</v>
      </c>
      <c r="K23" s="1" t="s">
        <v>623</v>
      </c>
      <c r="L23" s="1">
        <v>10000000000000</v>
      </c>
      <c r="M23" s="1">
        <v>1653135600</v>
      </c>
      <c r="N23" s="1" t="s">
        <v>55</v>
      </c>
      <c r="O23" s="1">
        <f>IF(Tabelle44[[#This Row],[Scam]]="yes",1,0)</f>
        <v>1</v>
      </c>
    </row>
    <row r="24" spans="1:15" x14ac:dyDescent="0.2">
      <c r="A24" t="s">
        <v>1897</v>
      </c>
      <c r="B24" s="1" t="s">
        <v>625</v>
      </c>
      <c r="C24" s="3">
        <v>44715</v>
      </c>
      <c r="D24" s="1" t="s">
        <v>628</v>
      </c>
      <c r="E24" s="1" t="s">
        <v>628</v>
      </c>
      <c r="F24" s="1">
        <v>4</v>
      </c>
      <c r="G24" s="1">
        <v>2.319318971</v>
      </c>
      <c r="H24" s="1">
        <v>14772938</v>
      </c>
      <c r="I24" s="1">
        <v>1652522127</v>
      </c>
      <c r="J24" s="1" t="s">
        <v>626</v>
      </c>
      <c r="K24" s="1" t="s">
        <v>627</v>
      </c>
      <c r="L24" s="1">
        <v>100000000000</v>
      </c>
      <c r="M24" s="1">
        <v>1653136084</v>
      </c>
      <c r="N24" s="1" t="s">
        <v>56</v>
      </c>
      <c r="O24" s="1">
        <f>IF(Tabelle44[[#This Row],[Scam]]="yes",1,0)</f>
        <v>0</v>
      </c>
    </row>
    <row r="25" spans="1:15" x14ac:dyDescent="0.2">
      <c r="A25" t="s">
        <v>1898</v>
      </c>
      <c r="B25" s="1" t="s">
        <v>629</v>
      </c>
      <c r="C25" s="3">
        <v>44715</v>
      </c>
      <c r="D25" s="1" t="s">
        <v>632</v>
      </c>
      <c r="E25" s="1" t="s">
        <v>2172</v>
      </c>
      <c r="F25" s="1">
        <v>8</v>
      </c>
      <c r="G25" s="1">
        <v>1.0000000000000001E-18</v>
      </c>
      <c r="H25" s="1">
        <v>14773462</v>
      </c>
      <c r="I25" s="1">
        <v>1652529101</v>
      </c>
      <c r="J25" s="1" t="s">
        <v>630</v>
      </c>
      <c r="K25" s="1" t="s">
        <v>631</v>
      </c>
      <c r="L25" s="1">
        <v>5000000000</v>
      </c>
      <c r="M25" s="1">
        <v>1653136095</v>
      </c>
      <c r="N25" s="1" t="s">
        <v>55</v>
      </c>
      <c r="O25" s="1">
        <f>IF(Tabelle44[[#This Row],[Scam]]="yes",1,0)</f>
        <v>1</v>
      </c>
    </row>
    <row r="26" spans="1:15" x14ac:dyDescent="0.2">
      <c r="A26" t="s">
        <v>1899</v>
      </c>
      <c r="B26" s="1" t="s">
        <v>633</v>
      </c>
      <c r="C26" s="3">
        <v>44715</v>
      </c>
      <c r="D26" s="1" t="s">
        <v>636</v>
      </c>
      <c r="E26" s="1" t="s">
        <v>2173</v>
      </c>
      <c r="F26" s="1">
        <v>36</v>
      </c>
      <c r="G26" s="1">
        <v>9.5799999999999998E-6</v>
      </c>
      <c r="H26" s="1">
        <v>13847747</v>
      </c>
      <c r="I26" s="1">
        <v>1640079227</v>
      </c>
      <c r="J26" s="1" t="s">
        <v>634</v>
      </c>
      <c r="K26" s="1" t="s">
        <v>635</v>
      </c>
      <c r="L26" s="1">
        <v>333000000</v>
      </c>
      <c r="M26" s="1">
        <v>1653136104</v>
      </c>
      <c r="N26" s="1" t="s">
        <v>55</v>
      </c>
      <c r="O26" s="1">
        <f>IF(Tabelle44[[#This Row],[Scam]]="yes",1,0)</f>
        <v>1</v>
      </c>
    </row>
    <row r="27" spans="1:15" x14ac:dyDescent="0.2">
      <c r="A27" t="s">
        <v>1900</v>
      </c>
      <c r="B27" s="1" t="s">
        <v>637</v>
      </c>
      <c r="C27" s="3">
        <v>44715</v>
      </c>
      <c r="D27" s="1" t="s">
        <v>640</v>
      </c>
      <c r="E27" s="1" t="s">
        <v>640</v>
      </c>
      <c r="F27" s="1">
        <v>13</v>
      </c>
      <c r="G27" s="1">
        <v>2.1791724440000002</v>
      </c>
      <c r="H27" s="1">
        <v>14773963</v>
      </c>
      <c r="I27" s="1">
        <v>1652536507</v>
      </c>
      <c r="J27" s="1" t="s">
        <v>638</v>
      </c>
      <c r="K27" s="1" t="s">
        <v>639</v>
      </c>
      <c r="L27" s="1">
        <v>100000000000</v>
      </c>
      <c r="M27" s="1">
        <v>1653136114</v>
      </c>
      <c r="N27" s="1" t="s">
        <v>56</v>
      </c>
      <c r="O27" s="1">
        <f>IF(Tabelle44[[#This Row],[Scam]]="yes",1,0)</f>
        <v>0</v>
      </c>
    </row>
    <row r="28" spans="1:15" x14ac:dyDescent="0.2">
      <c r="A28" t="s">
        <v>1901</v>
      </c>
      <c r="B28" s="1" t="s">
        <v>641</v>
      </c>
      <c r="C28" s="3">
        <v>44715</v>
      </c>
      <c r="D28" s="1" t="s">
        <v>644</v>
      </c>
      <c r="E28" s="1" t="s">
        <v>644</v>
      </c>
      <c r="F28" s="1">
        <v>4</v>
      </c>
      <c r="G28" s="1">
        <v>3.1300000000000001E-7</v>
      </c>
      <c r="H28" s="1">
        <v>14774214</v>
      </c>
      <c r="I28" s="1">
        <v>1652540003</v>
      </c>
      <c r="J28" s="1" t="s">
        <v>642</v>
      </c>
      <c r="K28" s="1" t="s">
        <v>643</v>
      </c>
      <c r="L28" s="1">
        <v>1000000000000000</v>
      </c>
      <c r="M28" s="1">
        <v>1653136122</v>
      </c>
      <c r="N28" s="1" t="s">
        <v>55</v>
      </c>
      <c r="O28" s="1">
        <f>IF(Tabelle44[[#This Row],[Scam]]="yes",1,0)</f>
        <v>1</v>
      </c>
    </row>
    <row r="29" spans="1:15" x14ac:dyDescent="0.2">
      <c r="A29" t="s">
        <v>1902</v>
      </c>
      <c r="B29" s="1" t="s">
        <v>645</v>
      </c>
      <c r="C29" s="3">
        <v>44715</v>
      </c>
      <c r="D29" s="1" t="s">
        <v>648</v>
      </c>
      <c r="E29" s="1" t="s">
        <v>2174</v>
      </c>
      <c r="F29" s="1">
        <v>4</v>
      </c>
      <c r="G29" s="1">
        <v>1.6651372000000001E-2</v>
      </c>
      <c r="H29" s="1">
        <v>14774122</v>
      </c>
      <c r="I29" s="1">
        <v>1652538819</v>
      </c>
      <c r="J29" s="1" t="s">
        <v>646</v>
      </c>
      <c r="K29" s="1" t="s">
        <v>647</v>
      </c>
      <c r="L29" s="1">
        <v>20000000</v>
      </c>
      <c r="M29" s="1">
        <v>1653136131</v>
      </c>
      <c r="N29" s="1" t="s">
        <v>55</v>
      </c>
      <c r="O29" s="1">
        <f>IF(Tabelle44[[#This Row],[Scam]]="yes",1,0)</f>
        <v>1</v>
      </c>
    </row>
    <row r="30" spans="1:15" x14ac:dyDescent="0.2">
      <c r="A30" t="s">
        <v>1903</v>
      </c>
      <c r="B30" s="1" t="s">
        <v>649</v>
      </c>
      <c r="C30" s="3">
        <v>44715</v>
      </c>
      <c r="D30" s="1" t="s">
        <v>652</v>
      </c>
      <c r="E30" s="1" t="s">
        <v>652</v>
      </c>
      <c r="F30" s="1">
        <v>14</v>
      </c>
      <c r="G30" s="1">
        <v>1.9817413580000001</v>
      </c>
      <c r="H30" s="1">
        <v>14774557</v>
      </c>
      <c r="I30" s="1">
        <v>1652544412</v>
      </c>
      <c r="J30" s="1" t="s">
        <v>650</v>
      </c>
      <c r="K30" s="1" t="s">
        <v>651</v>
      </c>
      <c r="L30" s="1">
        <v>100000000000</v>
      </c>
      <c r="M30" s="1">
        <v>1653136141</v>
      </c>
      <c r="N30" s="1" t="s">
        <v>56</v>
      </c>
      <c r="O30" s="1">
        <f>IF(Tabelle44[[#This Row],[Scam]]="yes",1,0)</f>
        <v>0</v>
      </c>
    </row>
    <row r="31" spans="1:15" x14ac:dyDescent="0.2">
      <c r="A31" t="s">
        <v>1904</v>
      </c>
      <c r="B31" s="1" t="s">
        <v>653</v>
      </c>
      <c r="C31" s="3">
        <v>44715</v>
      </c>
      <c r="D31" s="1" t="s">
        <v>656</v>
      </c>
      <c r="E31" s="1" t="s">
        <v>2175</v>
      </c>
      <c r="F31" s="1">
        <v>27</v>
      </c>
      <c r="G31" s="1">
        <v>1.8164739999999999E-2</v>
      </c>
      <c r="H31" s="1">
        <v>14774795</v>
      </c>
      <c r="I31" s="1">
        <v>1652547830</v>
      </c>
      <c r="J31" s="1" t="s">
        <v>654</v>
      </c>
      <c r="K31" s="1" t="s">
        <v>655</v>
      </c>
      <c r="L31" s="1">
        <v>1000000000000</v>
      </c>
      <c r="M31" s="1">
        <v>1653136151</v>
      </c>
      <c r="N31" s="1" t="s">
        <v>55</v>
      </c>
      <c r="O31" s="1">
        <f>IF(Tabelle44[[#This Row],[Scam]]="yes",1,0)</f>
        <v>1</v>
      </c>
    </row>
    <row r="32" spans="1:15" x14ac:dyDescent="0.2">
      <c r="A32" t="s">
        <v>1905</v>
      </c>
      <c r="B32" s="1" t="s">
        <v>657</v>
      </c>
      <c r="C32" s="3">
        <v>44715</v>
      </c>
      <c r="D32" s="1" t="s">
        <v>660</v>
      </c>
      <c r="E32" s="1" t="s">
        <v>2176</v>
      </c>
      <c r="F32" s="1">
        <v>8</v>
      </c>
      <c r="G32" s="1">
        <v>2.0000000000000001E-18</v>
      </c>
      <c r="H32" s="1">
        <v>14774924</v>
      </c>
      <c r="I32" s="1">
        <v>1652549586</v>
      </c>
      <c r="J32" s="1" t="s">
        <v>658</v>
      </c>
      <c r="K32" s="1" t="s">
        <v>659</v>
      </c>
      <c r="L32" s="1">
        <v>150000000</v>
      </c>
      <c r="M32" s="1">
        <v>1653136159</v>
      </c>
      <c r="N32" s="1" t="s">
        <v>55</v>
      </c>
      <c r="O32" s="1">
        <f>IF(Tabelle44[[#This Row],[Scam]]="yes",1,0)</f>
        <v>1</v>
      </c>
    </row>
    <row r="33" spans="1:15" x14ac:dyDescent="0.2">
      <c r="A33" t="s">
        <v>1906</v>
      </c>
      <c r="B33" s="1" t="s">
        <v>661</v>
      </c>
      <c r="C33" s="3">
        <v>44715</v>
      </c>
      <c r="D33" s="1" t="s">
        <v>664</v>
      </c>
      <c r="E33" s="1" t="s">
        <v>2177</v>
      </c>
      <c r="F33" s="1">
        <v>59</v>
      </c>
      <c r="G33" s="1">
        <v>7.6131977749999997</v>
      </c>
      <c r="H33" s="1">
        <v>14774899</v>
      </c>
      <c r="I33" s="1">
        <v>1652549183</v>
      </c>
      <c r="J33" s="1" t="s">
        <v>662</v>
      </c>
      <c r="K33" s="1" t="s">
        <v>663</v>
      </c>
      <c r="L33" s="1">
        <v>77000000000</v>
      </c>
      <c r="M33" s="1">
        <v>1653136171</v>
      </c>
      <c r="N33" s="1" t="s">
        <v>56</v>
      </c>
      <c r="O33" s="1">
        <f>IF(Tabelle44[[#This Row],[Scam]]="yes",1,0)</f>
        <v>0</v>
      </c>
    </row>
    <row r="34" spans="1:15" x14ac:dyDescent="0.2">
      <c r="A34" t="s">
        <v>1907</v>
      </c>
      <c r="B34" s="1" t="s">
        <v>665</v>
      </c>
      <c r="C34" s="3">
        <v>44715</v>
      </c>
      <c r="D34" s="1" t="s">
        <v>668</v>
      </c>
      <c r="E34" s="1" t="s">
        <v>2178</v>
      </c>
      <c r="F34" s="1">
        <v>2</v>
      </c>
      <c r="G34" s="1">
        <v>3.9700000000000002E-7</v>
      </c>
      <c r="H34" s="1">
        <v>14774915</v>
      </c>
      <c r="I34" s="1">
        <v>1652549410</v>
      </c>
      <c r="J34" s="1" t="s">
        <v>666</v>
      </c>
      <c r="K34" s="1" t="s">
        <v>667</v>
      </c>
      <c r="L34" s="1">
        <v>100000000</v>
      </c>
      <c r="M34" s="1">
        <v>1653136180</v>
      </c>
      <c r="N34" s="1" t="s">
        <v>55</v>
      </c>
      <c r="O34" s="1">
        <f>IF(Tabelle44[[#This Row],[Scam]]="yes",1,0)</f>
        <v>1</v>
      </c>
    </row>
    <row r="35" spans="1:15" x14ac:dyDescent="0.2">
      <c r="A35" t="s">
        <v>1908</v>
      </c>
      <c r="B35" s="1" t="s">
        <v>669</v>
      </c>
      <c r="C35" s="3">
        <v>44715</v>
      </c>
      <c r="D35" s="1" t="s">
        <v>660</v>
      </c>
      <c r="E35" s="1" t="s">
        <v>2176</v>
      </c>
      <c r="F35" s="1">
        <v>2</v>
      </c>
      <c r="G35" s="1">
        <v>2.9999999999999998E-18</v>
      </c>
      <c r="H35" s="1">
        <v>14775007</v>
      </c>
      <c r="I35" s="1">
        <v>1652550636</v>
      </c>
      <c r="J35" s="1" t="s">
        <v>670</v>
      </c>
      <c r="K35" s="1" t="s">
        <v>671</v>
      </c>
      <c r="L35" s="1">
        <v>150000000</v>
      </c>
      <c r="M35" s="1">
        <v>1653136188</v>
      </c>
      <c r="N35" s="1" t="s">
        <v>55</v>
      </c>
      <c r="O35" s="1">
        <f>IF(Tabelle44[[#This Row],[Scam]]="yes",1,0)</f>
        <v>1</v>
      </c>
    </row>
    <row r="36" spans="1:15" x14ac:dyDescent="0.2">
      <c r="A36" t="s">
        <v>1909</v>
      </c>
      <c r="B36" s="1" t="s">
        <v>672</v>
      </c>
      <c r="C36" s="3">
        <v>44715</v>
      </c>
      <c r="D36" s="1" t="s">
        <v>675</v>
      </c>
      <c r="E36" s="1" t="s">
        <v>2179</v>
      </c>
      <c r="F36" s="1">
        <v>3</v>
      </c>
      <c r="G36" s="1">
        <v>1.0000000000000001E-18</v>
      </c>
      <c r="H36" s="1">
        <v>14774997</v>
      </c>
      <c r="I36" s="1">
        <v>1652550553</v>
      </c>
      <c r="J36" s="1" t="s">
        <v>673</v>
      </c>
      <c r="K36" s="1" t="s">
        <v>674</v>
      </c>
      <c r="L36" s="1">
        <v>1000000000000</v>
      </c>
      <c r="M36" s="1">
        <v>1653136195</v>
      </c>
      <c r="N36" s="1" t="s">
        <v>55</v>
      </c>
      <c r="O36" s="1">
        <f>IF(Tabelle44[[#This Row],[Scam]]="yes",1,0)</f>
        <v>1</v>
      </c>
    </row>
    <row r="37" spans="1:15" x14ac:dyDescent="0.2">
      <c r="A37" t="s">
        <v>1910</v>
      </c>
      <c r="B37" s="1" t="s">
        <v>676</v>
      </c>
      <c r="C37" s="3">
        <v>44715</v>
      </c>
      <c r="D37" s="1" t="s">
        <v>679</v>
      </c>
      <c r="E37" s="1" t="s">
        <v>2180</v>
      </c>
      <c r="F37" s="1">
        <v>6</v>
      </c>
      <c r="G37" s="1">
        <v>4.7999999999999999E-15</v>
      </c>
      <c r="H37" s="1">
        <v>14775314</v>
      </c>
      <c r="I37" s="1">
        <v>1652554864</v>
      </c>
      <c r="J37" s="1" t="s">
        <v>677</v>
      </c>
      <c r="K37" s="1" t="s">
        <v>678</v>
      </c>
      <c r="L37" s="1">
        <v>100000000</v>
      </c>
      <c r="M37" s="1">
        <v>1653136217</v>
      </c>
      <c r="N37" s="1" t="s">
        <v>55</v>
      </c>
      <c r="O37" s="1">
        <f>IF(Tabelle44[[#This Row],[Scam]]="yes",1,0)</f>
        <v>1</v>
      </c>
    </row>
    <row r="38" spans="1:15" x14ac:dyDescent="0.2">
      <c r="A38" t="s">
        <v>1911</v>
      </c>
      <c r="B38" s="1" t="s">
        <v>680</v>
      </c>
      <c r="C38" s="3">
        <v>44715</v>
      </c>
      <c r="D38" s="1" t="s">
        <v>683</v>
      </c>
      <c r="E38" s="1" t="s">
        <v>2181</v>
      </c>
      <c r="F38" s="1">
        <v>3</v>
      </c>
      <c r="G38" s="1">
        <v>1.0399999999999999E-15</v>
      </c>
      <c r="H38" s="1">
        <v>14775367</v>
      </c>
      <c r="I38" s="1">
        <v>1652555544</v>
      </c>
      <c r="J38" s="1" t="s">
        <v>681</v>
      </c>
      <c r="K38" s="1" t="s">
        <v>682</v>
      </c>
      <c r="L38" s="1">
        <v>1000000000</v>
      </c>
      <c r="M38" s="1">
        <v>1653136227</v>
      </c>
      <c r="N38" s="1" t="s">
        <v>55</v>
      </c>
      <c r="O38" s="1">
        <f>IF(Tabelle44[[#This Row],[Scam]]="yes",1,0)</f>
        <v>1</v>
      </c>
    </row>
    <row r="39" spans="1:15" x14ac:dyDescent="0.2">
      <c r="A39" t="s">
        <v>1912</v>
      </c>
      <c r="B39" s="1" t="s">
        <v>684</v>
      </c>
      <c r="C39" s="3">
        <v>44715</v>
      </c>
      <c r="D39" s="1" t="s">
        <v>687</v>
      </c>
      <c r="E39" s="1" t="s">
        <v>2182</v>
      </c>
      <c r="F39" s="1">
        <v>33</v>
      </c>
      <c r="G39" s="1">
        <v>1.0000000000000001E-18</v>
      </c>
      <c r="H39" s="1">
        <v>14775656</v>
      </c>
      <c r="I39" s="1">
        <v>1652559410</v>
      </c>
      <c r="J39" s="1" t="s">
        <v>685</v>
      </c>
      <c r="K39" s="1" t="s">
        <v>686</v>
      </c>
      <c r="L39" s="1">
        <v>6.8999999999999998E+22</v>
      </c>
      <c r="M39" s="1">
        <v>1653136235</v>
      </c>
      <c r="N39" s="1" t="s">
        <v>55</v>
      </c>
      <c r="O39" s="1">
        <f>IF(Tabelle44[[#This Row],[Scam]]="yes",1,0)</f>
        <v>1</v>
      </c>
    </row>
    <row r="40" spans="1:15" x14ac:dyDescent="0.2">
      <c r="A40" t="s">
        <v>1913</v>
      </c>
      <c r="B40" s="1" t="s">
        <v>688</v>
      </c>
      <c r="C40" s="3">
        <v>44715</v>
      </c>
      <c r="D40" s="1" t="s">
        <v>691</v>
      </c>
      <c r="E40" s="1" t="s">
        <v>2183</v>
      </c>
      <c r="F40" s="1">
        <v>12</v>
      </c>
      <c r="G40" s="1">
        <v>6.9999999999999997E-18</v>
      </c>
      <c r="H40" s="1">
        <v>14775908</v>
      </c>
      <c r="I40" s="1">
        <v>1652562787</v>
      </c>
      <c r="J40" s="1" t="s">
        <v>689</v>
      </c>
      <c r="K40" s="1" t="s">
        <v>690</v>
      </c>
      <c r="L40" s="1">
        <v>100000000000000</v>
      </c>
      <c r="M40" s="1">
        <v>1653136254</v>
      </c>
      <c r="N40" s="1" t="s">
        <v>55</v>
      </c>
      <c r="O40" s="1">
        <f>IF(Tabelle44[[#This Row],[Scam]]="yes",1,0)</f>
        <v>1</v>
      </c>
    </row>
    <row r="41" spans="1:15" x14ac:dyDescent="0.2">
      <c r="A41" t="s">
        <v>1914</v>
      </c>
      <c r="B41" s="1" t="s">
        <v>692</v>
      </c>
      <c r="C41" s="3">
        <v>44715</v>
      </c>
      <c r="D41" s="1" t="s">
        <v>695</v>
      </c>
      <c r="E41" s="1" t="s">
        <v>2184</v>
      </c>
      <c r="F41" s="1">
        <v>41</v>
      </c>
      <c r="G41" s="1">
        <v>2.7600736600000002</v>
      </c>
      <c r="H41" s="1">
        <v>14775874</v>
      </c>
      <c r="I41" s="1">
        <v>1652562285</v>
      </c>
      <c r="J41" s="1" t="s">
        <v>693</v>
      </c>
      <c r="K41" s="1" t="s">
        <v>694</v>
      </c>
      <c r="L41" s="1">
        <v>1000000</v>
      </c>
      <c r="M41" s="1">
        <v>1653136265</v>
      </c>
      <c r="N41" s="1" t="s">
        <v>56</v>
      </c>
      <c r="O41" s="1">
        <f>IF(Tabelle44[[#This Row],[Scam]]="yes",1,0)</f>
        <v>0</v>
      </c>
    </row>
    <row r="42" spans="1:15" x14ac:dyDescent="0.2">
      <c r="A42" t="s">
        <v>1915</v>
      </c>
      <c r="B42" s="1" t="s">
        <v>696</v>
      </c>
      <c r="C42" s="3">
        <v>44715</v>
      </c>
      <c r="D42" s="1" t="s">
        <v>699</v>
      </c>
      <c r="E42" s="1" t="s">
        <v>2185</v>
      </c>
      <c r="F42" s="1">
        <v>5</v>
      </c>
      <c r="G42" s="1">
        <v>3.2000000000000002E-17</v>
      </c>
      <c r="H42" s="1">
        <v>14776034</v>
      </c>
      <c r="I42" s="1">
        <v>1652564105</v>
      </c>
      <c r="J42" s="1" t="s">
        <v>697</v>
      </c>
      <c r="K42" s="1" t="s">
        <v>698</v>
      </c>
      <c r="L42" s="1">
        <v>1000000000000</v>
      </c>
      <c r="M42" s="1">
        <v>1653136274</v>
      </c>
      <c r="N42" s="1" t="s">
        <v>55</v>
      </c>
      <c r="O42" s="1">
        <f>IF(Tabelle44[[#This Row],[Scam]]="yes",1,0)</f>
        <v>1</v>
      </c>
    </row>
    <row r="43" spans="1:15" x14ac:dyDescent="0.2">
      <c r="A43" t="s">
        <v>1916</v>
      </c>
      <c r="B43" s="1" t="s">
        <v>700</v>
      </c>
      <c r="C43" s="3">
        <v>44715</v>
      </c>
      <c r="D43" s="1" t="s">
        <v>703</v>
      </c>
      <c r="E43" s="1" t="s">
        <v>2186</v>
      </c>
      <c r="F43" s="1">
        <v>9</v>
      </c>
      <c r="G43" s="1">
        <v>0.05</v>
      </c>
      <c r="H43" s="1">
        <v>14776020</v>
      </c>
      <c r="I43" s="1">
        <v>1652563987</v>
      </c>
      <c r="J43" s="1" t="s">
        <v>701</v>
      </c>
      <c r="K43" s="1" t="s">
        <v>702</v>
      </c>
      <c r="L43" s="1">
        <v>999000000</v>
      </c>
      <c r="M43" s="1">
        <v>1653136284</v>
      </c>
      <c r="N43" s="1" t="s">
        <v>55</v>
      </c>
      <c r="O43" s="1">
        <f>IF(Tabelle44[[#This Row],[Scam]]="yes",1,0)</f>
        <v>1</v>
      </c>
    </row>
    <row r="44" spans="1:15" x14ac:dyDescent="0.2">
      <c r="A44" t="s">
        <v>1917</v>
      </c>
      <c r="B44" s="1" t="s">
        <v>704</v>
      </c>
      <c r="C44" s="3">
        <v>44715</v>
      </c>
      <c r="D44" s="1" t="s">
        <v>323</v>
      </c>
      <c r="E44" s="1" t="s">
        <v>2187</v>
      </c>
      <c r="F44" s="1">
        <v>2</v>
      </c>
      <c r="G44" s="1">
        <v>1.0000000000000001E-18</v>
      </c>
      <c r="H44" s="1">
        <v>14776165</v>
      </c>
      <c r="I44" s="1">
        <v>1652565768</v>
      </c>
      <c r="J44" s="1" t="s">
        <v>705</v>
      </c>
      <c r="K44" s="1" t="s">
        <v>706</v>
      </c>
      <c r="L44" s="1">
        <v>10000000000</v>
      </c>
      <c r="M44" s="1">
        <v>1653136300</v>
      </c>
      <c r="N44" s="1" t="s">
        <v>55</v>
      </c>
      <c r="O44" s="1">
        <f>IF(Tabelle44[[#This Row],[Scam]]="yes",1,0)</f>
        <v>1</v>
      </c>
    </row>
    <row r="45" spans="1:15" x14ac:dyDescent="0.2">
      <c r="A45" t="s">
        <v>1918</v>
      </c>
      <c r="B45" s="1" t="s">
        <v>707</v>
      </c>
      <c r="C45" s="3">
        <v>44715</v>
      </c>
      <c r="D45" s="1" t="s">
        <v>710</v>
      </c>
      <c r="E45" s="1" t="s">
        <v>2188</v>
      </c>
      <c r="F45" s="1">
        <v>18</v>
      </c>
      <c r="G45" s="1">
        <v>2.9999999999999998E-18</v>
      </c>
      <c r="H45" s="1">
        <v>14725608</v>
      </c>
      <c r="I45" s="1">
        <v>1651868617</v>
      </c>
      <c r="J45" s="1" t="s">
        <v>708</v>
      </c>
      <c r="K45" s="1" t="s">
        <v>709</v>
      </c>
      <c r="L45" s="1">
        <v>1E+18</v>
      </c>
      <c r="M45" s="1">
        <v>1653136311</v>
      </c>
      <c r="N45" s="1" t="s">
        <v>55</v>
      </c>
      <c r="O45" s="1">
        <f>IF(Tabelle44[[#This Row],[Scam]]="yes",1,0)</f>
        <v>1</v>
      </c>
    </row>
    <row r="46" spans="1:15" x14ac:dyDescent="0.2">
      <c r="A46" t="s">
        <v>1919</v>
      </c>
      <c r="B46" s="1" t="s">
        <v>711</v>
      </c>
      <c r="C46" s="3">
        <v>44715</v>
      </c>
      <c r="D46" s="1" t="s">
        <v>323</v>
      </c>
      <c r="E46" s="1" t="s">
        <v>2187</v>
      </c>
      <c r="F46" s="1">
        <v>2</v>
      </c>
      <c r="G46" s="1">
        <v>1.0000000000000001E-18</v>
      </c>
      <c r="H46" s="1">
        <v>14776251</v>
      </c>
      <c r="I46" s="1">
        <v>1652567026</v>
      </c>
      <c r="J46" s="1" t="s">
        <v>712</v>
      </c>
      <c r="K46" s="1" t="s">
        <v>706</v>
      </c>
      <c r="L46" s="1">
        <v>1000000000000</v>
      </c>
      <c r="M46" s="1">
        <v>1653136319</v>
      </c>
      <c r="N46" s="1" t="s">
        <v>55</v>
      </c>
      <c r="O46" s="1">
        <f>IF(Tabelle44[[#This Row],[Scam]]="yes",1,0)</f>
        <v>1</v>
      </c>
    </row>
    <row r="47" spans="1:15" x14ac:dyDescent="0.2">
      <c r="A47" t="s">
        <v>1920</v>
      </c>
      <c r="B47" s="1" t="s">
        <v>713</v>
      </c>
      <c r="C47" s="3">
        <v>44715</v>
      </c>
      <c r="D47" s="1" t="s">
        <v>716</v>
      </c>
      <c r="E47" s="1" t="s">
        <v>716</v>
      </c>
      <c r="F47" s="1">
        <v>25</v>
      </c>
      <c r="G47" s="1">
        <v>2.2548605880000001</v>
      </c>
      <c r="H47" s="1">
        <v>14776474</v>
      </c>
      <c r="I47" s="1">
        <v>1652569896</v>
      </c>
      <c r="J47" s="1" t="s">
        <v>714</v>
      </c>
      <c r="K47" s="1" t="s">
        <v>715</v>
      </c>
      <c r="L47" s="1">
        <v>1000000</v>
      </c>
      <c r="M47" s="1">
        <v>1653136329</v>
      </c>
      <c r="N47" s="1" t="s">
        <v>55</v>
      </c>
      <c r="O47" s="1">
        <f>IF(Tabelle44[[#This Row],[Scam]]="yes",1,0)</f>
        <v>1</v>
      </c>
    </row>
    <row r="48" spans="1:15" x14ac:dyDescent="0.2">
      <c r="A48" t="s">
        <v>1921</v>
      </c>
      <c r="B48" s="1" t="s">
        <v>717</v>
      </c>
      <c r="C48" s="3">
        <v>44715</v>
      </c>
      <c r="D48" s="1" t="s">
        <v>720</v>
      </c>
      <c r="E48" s="1" t="s">
        <v>2189</v>
      </c>
      <c r="F48" s="1">
        <v>33</v>
      </c>
      <c r="G48" s="1">
        <v>3.0424663619999999</v>
      </c>
      <c r="H48" s="1">
        <v>14776734</v>
      </c>
      <c r="I48" s="1">
        <v>1652573326</v>
      </c>
      <c r="J48" s="1" t="s">
        <v>718</v>
      </c>
      <c r="K48" s="1" t="s">
        <v>719</v>
      </c>
      <c r="L48" s="1">
        <v>875.64713649999999</v>
      </c>
      <c r="M48" s="1">
        <v>1653136369</v>
      </c>
      <c r="N48" s="1" t="s">
        <v>56</v>
      </c>
      <c r="O48" s="1">
        <f>IF(Tabelle44[[#This Row],[Scam]]="yes",1,0)</f>
        <v>0</v>
      </c>
    </row>
    <row r="49" spans="1:15" x14ac:dyDescent="0.2">
      <c r="A49" t="s">
        <v>1922</v>
      </c>
      <c r="B49" s="1" t="s">
        <v>721</v>
      </c>
      <c r="C49" s="3">
        <v>44715</v>
      </c>
      <c r="D49" s="1" t="s">
        <v>724</v>
      </c>
      <c r="E49" s="1" t="s">
        <v>2190</v>
      </c>
      <c r="F49" s="1">
        <v>4</v>
      </c>
      <c r="G49" s="1">
        <v>1.0000000000000001E-18</v>
      </c>
      <c r="H49" s="1">
        <v>14777055</v>
      </c>
      <c r="I49" s="1">
        <v>1652577598</v>
      </c>
      <c r="J49" s="1" t="s">
        <v>722</v>
      </c>
      <c r="K49" s="1" t="s">
        <v>723</v>
      </c>
      <c r="L49" s="1">
        <v>100000000000</v>
      </c>
      <c r="M49" s="1">
        <v>1653136381</v>
      </c>
      <c r="N49" s="1" t="s">
        <v>55</v>
      </c>
      <c r="O49" s="1">
        <f>IF(Tabelle44[[#This Row],[Scam]]="yes",1,0)</f>
        <v>1</v>
      </c>
    </row>
    <row r="50" spans="1:15" x14ac:dyDescent="0.2">
      <c r="A50" t="s">
        <v>1923</v>
      </c>
      <c r="B50" s="1" t="s">
        <v>725</v>
      </c>
      <c r="C50" s="3">
        <v>44715</v>
      </c>
      <c r="D50" s="1" t="s">
        <v>728</v>
      </c>
      <c r="E50" s="1" t="s">
        <v>2191</v>
      </c>
      <c r="F50" s="1">
        <v>26</v>
      </c>
      <c r="G50" s="1">
        <v>0.27439307400000001</v>
      </c>
      <c r="H50" s="1">
        <v>12494798</v>
      </c>
      <c r="I50" s="1">
        <v>1621829264</v>
      </c>
      <c r="J50" s="1" t="s">
        <v>726</v>
      </c>
      <c r="K50" s="1" t="s">
        <v>727</v>
      </c>
      <c r="L50" s="1">
        <v>20000000</v>
      </c>
      <c r="M50" s="1">
        <v>1653136393</v>
      </c>
      <c r="N50" s="1" t="s">
        <v>55</v>
      </c>
      <c r="O50" s="1">
        <f>IF(Tabelle44[[#This Row],[Scam]]="yes",1,0)</f>
        <v>1</v>
      </c>
    </row>
    <row r="51" spans="1:15" x14ac:dyDescent="0.2">
      <c r="A51" t="s">
        <v>1924</v>
      </c>
      <c r="B51" s="1" t="s">
        <v>729</v>
      </c>
      <c r="C51" s="3">
        <v>44715</v>
      </c>
      <c r="D51" s="1" t="s">
        <v>732</v>
      </c>
      <c r="E51" s="1" t="s">
        <v>2192</v>
      </c>
      <c r="F51" s="1">
        <v>30</v>
      </c>
      <c r="G51" s="1">
        <v>2.9368401999999998E-2</v>
      </c>
      <c r="H51" s="1">
        <v>14693459</v>
      </c>
      <c r="I51" s="1">
        <v>1651428420</v>
      </c>
      <c r="J51" s="1" t="s">
        <v>730</v>
      </c>
      <c r="K51" s="1" t="s">
        <v>731</v>
      </c>
      <c r="L51" s="1">
        <v>623834</v>
      </c>
      <c r="M51" s="1">
        <v>1653136405</v>
      </c>
      <c r="N51" s="1" t="s">
        <v>55</v>
      </c>
      <c r="O51" s="1">
        <f>IF(Tabelle44[[#This Row],[Scam]]="yes",1,0)</f>
        <v>1</v>
      </c>
    </row>
    <row r="52" spans="1:15" x14ac:dyDescent="0.2">
      <c r="A52" t="s">
        <v>1925</v>
      </c>
      <c r="B52" s="1" t="s">
        <v>733</v>
      </c>
      <c r="C52" s="3">
        <v>44715</v>
      </c>
      <c r="D52" s="1" t="s">
        <v>736</v>
      </c>
      <c r="E52" s="1" t="s">
        <v>2193</v>
      </c>
      <c r="F52" s="1">
        <v>58</v>
      </c>
      <c r="G52" s="1">
        <v>9.5272891999999998E-2</v>
      </c>
      <c r="H52" s="1">
        <v>14777256</v>
      </c>
      <c r="I52" s="1">
        <v>1652580314</v>
      </c>
      <c r="J52" s="1" t="s">
        <v>734</v>
      </c>
      <c r="K52" s="1" t="s">
        <v>735</v>
      </c>
      <c r="L52" s="1">
        <v>1000000000000</v>
      </c>
      <c r="M52" s="1">
        <v>1653136445</v>
      </c>
      <c r="N52" s="1" t="s">
        <v>55</v>
      </c>
      <c r="O52" s="1">
        <f>IF(Tabelle44[[#This Row],[Scam]]="yes",1,0)</f>
        <v>1</v>
      </c>
    </row>
    <row r="53" spans="1:15" x14ac:dyDescent="0.2">
      <c r="A53" t="s">
        <v>1926</v>
      </c>
      <c r="B53" s="1" t="s">
        <v>737</v>
      </c>
      <c r="C53" s="3">
        <v>44715</v>
      </c>
      <c r="D53" s="1" t="s">
        <v>740</v>
      </c>
      <c r="E53" s="1" t="s">
        <v>2194</v>
      </c>
      <c r="F53" s="1">
        <v>27</v>
      </c>
      <c r="G53" s="1">
        <v>6.9400000000000005E-7</v>
      </c>
      <c r="H53" s="1">
        <v>14777376</v>
      </c>
      <c r="I53" s="1">
        <v>1652582035</v>
      </c>
      <c r="J53" s="1" t="s">
        <v>738</v>
      </c>
      <c r="K53" s="1" t="s">
        <v>739</v>
      </c>
      <c r="L53" s="1">
        <v>600000</v>
      </c>
      <c r="M53" s="1">
        <v>1653136454</v>
      </c>
      <c r="N53" s="1" t="s">
        <v>55</v>
      </c>
      <c r="O53" s="1">
        <f>IF(Tabelle44[[#This Row],[Scam]]="yes",1,0)</f>
        <v>1</v>
      </c>
    </row>
    <row r="54" spans="1:15" x14ac:dyDescent="0.2">
      <c r="A54" t="s">
        <v>1927</v>
      </c>
      <c r="B54" s="1" t="s">
        <v>741</v>
      </c>
      <c r="C54" s="3">
        <v>44715</v>
      </c>
      <c r="D54" s="1" t="s">
        <v>744</v>
      </c>
      <c r="E54" s="1" t="s">
        <v>2195</v>
      </c>
      <c r="F54" s="1">
        <v>5</v>
      </c>
      <c r="G54" s="1">
        <v>1.0000000000000001E-18</v>
      </c>
      <c r="H54" s="1">
        <v>14777566</v>
      </c>
      <c r="I54" s="1">
        <v>1652584611</v>
      </c>
      <c r="J54" s="1" t="s">
        <v>742</v>
      </c>
      <c r="K54" s="1" t="s">
        <v>743</v>
      </c>
      <c r="L54" s="1">
        <v>1000000000000</v>
      </c>
      <c r="M54" s="1">
        <v>1653136463</v>
      </c>
      <c r="N54" s="1" t="s">
        <v>55</v>
      </c>
      <c r="O54" s="1">
        <f>IF(Tabelle44[[#This Row],[Scam]]="yes",1,0)</f>
        <v>1</v>
      </c>
    </row>
    <row r="55" spans="1:15" x14ac:dyDescent="0.2">
      <c r="A55" t="s">
        <v>1928</v>
      </c>
      <c r="B55" s="1" t="s">
        <v>745</v>
      </c>
      <c r="C55" s="3">
        <v>44715</v>
      </c>
      <c r="D55" s="1" t="s">
        <v>747</v>
      </c>
      <c r="E55" s="1" t="s">
        <v>2196</v>
      </c>
      <c r="F55" s="1">
        <v>25</v>
      </c>
      <c r="G55" s="1">
        <v>1.0000000000000001E-18</v>
      </c>
      <c r="H55" s="1">
        <v>14778251</v>
      </c>
      <c r="I55" s="1">
        <v>1652593939</v>
      </c>
      <c r="J55" s="1" t="s">
        <v>746</v>
      </c>
      <c r="K55" s="1" t="s">
        <v>311</v>
      </c>
      <c r="L55" s="1">
        <v>10000000000</v>
      </c>
      <c r="M55" s="1">
        <v>1653136470</v>
      </c>
      <c r="N55" s="1" t="s">
        <v>55</v>
      </c>
      <c r="O55" s="1">
        <f>IF(Tabelle44[[#This Row],[Scam]]="yes",1,0)</f>
        <v>1</v>
      </c>
    </row>
    <row r="56" spans="1:15" x14ac:dyDescent="0.2">
      <c r="A56" t="s">
        <v>1929</v>
      </c>
      <c r="B56" s="1" t="s">
        <v>748</v>
      </c>
      <c r="C56" s="3">
        <v>44715</v>
      </c>
      <c r="D56" s="1" t="s">
        <v>751</v>
      </c>
      <c r="E56" s="1" t="s">
        <v>2197</v>
      </c>
      <c r="F56" s="1">
        <v>3</v>
      </c>
      <c r="G56" s="1">
        <v>1.0000000000000001E-18</v>
      </c>
      <c r="H56" s="1">
        <v>14778356</v>
      </c>
      <c r="I56" s="1">
        <v>1652595735</v>
      </c>
      <c r="J56" s="1" t="s">
        <v>749</v>
      </c>
      <c r="K56" s="1" t="s">
        <v>750</v>
      </c>
      <c r="L56" s="1">
        <v>100000000000</v>
      </c>
      <c r="M56" s="1">
        <v>1653136480</v>
      </c>
      <c r="N56" s="1" t="s">
        <v>55</v>
      </c>
      <c r="O56" s="1">
        <f>IF(Tabelle44[[#This Row],[Scam]]="yes",1,0)</f>
        <v>1</v>
      </c>
    </row>
    <row r="57" spans="1:15" x14ac:dyDescent="0.2">
      <c r="A57" t="s">
        <v>1930</v>
      </c>
      <c r="B57" s="1" t="s">
        <v>752</v>
      </c>
      <c r="C57" s="3">
        <v>44715</v>
      </c>
      <c r="D57" s="1" t="s">
        <v>755</v>
      </c>
      <c r="E57" s="1" t="s">
        <v>2198</v>
      </c>
      <c r="F57" s="1">
        <v>6</v>
      </c>
      <c r="G57" s="1">
        <v>1.2091572180000001</v>
      </c>
      <c r="H57" s="1">
        <v>14778628</v>
      </c>
      <c r="I57" s="1">
        <v>1652599909</v>
      </c>
      <c r="J57" s="1" t="s">
        <v>753</v>
      </c>
      <c r="K57" s="1" t="s">
        <v>754</v>
      </c>
      <c r="L57" s="1">
        <v>345000000000</v>
      </c>
      <c r="M57" s="1">
        <v>1653136499</v>
      </c>
      <c r="N57" s="1" t="s">
        <v>56</v>
      </c>
      <c r="O57" s="1">
        <f>IF(Tabelle44[[#This Row],[Scam]]="yes",1,0)</f>
        <v>0</v>
      </c>
    </row>
    <row r="58" spans="1:15" x14ac:dyDescent="0.2">
      <c r="A58" t="s">
        <v>1931</v>
      </c>
      <c r="B58" s="1" t="s">
        <v>756</v>
      </c>
      <c r="C58" s="3">
        <v>44715</v>
      </c>
      <c r="D58" s="1" t="s">
        <v>759</v>
      </c>
      <c r="E58" s="1" t="s">
        <v>2199</v>
      </c>
      <c r="F58" s="1">
        <v>3</v>
      </c>
      <c r="G58" s="1">
        <v>1.0000000000000001E-18</v>
      </c>
      <c r="H58" s="1">
        <v>14778678</v>
      </c>
      <c r="I58" s="1">
        <v>1652600391</v>
      </c>
      <c r="J58" s="1" t="s">
        <v>757</v>
      </c>
      <c r="K58" s="1" t="s">
        <v>758</v>
      </c>
      <c r="L58" s="1">
        <v>100000000</v>
      </c>
      <c r="M58" s="1">
        <v>1653136511</v>
      </c>
      <c r="N58" s="1" t="s">
        <v>55</v>
      </c>
      <c r="O58" s="1">
        <f>IF(Tabelle44[[#This Row],[Scam]]="yes",1,0)</f>
        <v>1</v>
      </c>
    </row>
    <row r="59" spans="1:15" x14ac:dyDescent="0.2">
      <c r="A59" t="s">
        <v>1932</v>
      </c>
      <c r="B59" s="1" t="s">
        <v>760</v>
      </c>
      <c r="C59" s="3">
        <v>44715</v>
      </c>
      <c r="D59" s="1" t="s">
        <v>763</v>
      </c>
      <c r="E59" s="1" t="s">
        <v>2200</v>
      </c>
      <c r="F59" s="1">
        <v>6</v>
      </c>
      <c r="G59" s="1">
        <v>7.5199999999999996E-7</v>
      </c>
      <c r="H59" s="1">
        <v>14778764</v>
      </c>
      <c r="I59" s="1">
        <v>1652601405</v>
      </c>
      <c r="J59" s="1" t="s">
        <v>761</v>
      </c>
      <c r="K59" s="1" t="s">
        <v>762</v>
      </c>
      <c r="L59" s="1">
        <v>100000000</v>
      </c>
      <c r="M59" s="1">
        <v>1653136520</v>
      </c>
      <c r="N59" s="1" t="s">
        <v>55</v>
      </c>
      <c r="O59" s="1">
        <f>IF(Tabelle44[[#This Row],[Scam]]="yes",1,0)</f>
        <v>1</v>
      </c>
    </row>
    <row r="60" spans="1:15" x14ac:dyDescent="0.2">
      <c r="A60" t="s">
        <v>1933</v>
      </c>
      <c r="B60" s="1" t="s">
        <v>764</v>
      </c>
      <c r="C60" s="3">
        <v>44715</v>
      </c>
      <c r="D60" s="1" t="s">
        <v>767</v>
      </c>
      <c r="E60" s="1" t="s">
        <v>2201</v>
      </c>
      <c r="F60" s="1">
        <v>6</v>
      </c>
      <c r="G60" s="1">
        <v>2.0100000000000001E-5</v>
      </c>
      <c r="H60" s="1">
        <v>14779261</v>
      </c>
      <c r="I60" s="1">
        <v>1652608192</v>
      </c>
      <c r="J60" s="1" t="s">
        <v>765</v>
      </c>
      <c r="K60" s="1" t="s">
        <v>766</v>
      </c>
      <c r="L60" s="1">
        <v>667000000000</v>
      </c>
      <c r="M60" s="1">
        <v>1653136529</v>
      </c>
      <c r="N60" s="1" t="s">
        <v>55</v>
      </c>
      <c r="O60" s="1">
        <f>IF(Tabelle44[[#This Row],[Scam]]="yes",1,0)</f>
        <v>1</v>
      </c>
    </row>
    <row r="61" spans="1:15" x14ac:dyDescent="0.2">
      <c r="A61" t="s">
        <v>1934</v>
      </c>
      <c r="B61" s="1" t="s">
        <v>768</v>
      </c>
      <c r="C61" s="3">
        <v>44715</v>
      </c>
      <c r="D61" s="1" t="s">
        <v>771</v>
      </c>
      <c r="E61" s="1" t="s">
        <v>771</v>
      </c>
      <c r="F61" s="1">
        <v>6</v>
      </c>
      <c r="G61" s="1">
        <v>1.915942313</v>
      </c>
      <c r="H61" s="1">
        <v>14779361</v>
      </c>
      <c r="I61" s="1">
        <v>1652609572</v>
      </c>
      <c r="J61" s="1" t="s">
        <v>769</v>
      </c>
      <c r="K61" s="1" t="s">
        <v>770</v>
      </c>
      <c r="L61" s="1">
        <v>200000000000</v>
      </c>
      <c r="M61" s="1">
        <v>1653136538</v>
      </c>
      <c r="N61" s="1" t="s">
        <v>55</v>
      </c>
      <c r="O61" s="1">
        <f>IF(Tabelle44[[#This Row],[Scam]]="yes",1,0)</f>
        <v>1</v>
      </c>
    </row>
    <row r="62" spans="1:15" x14ac:dyDescent="0.2">
      <c r="A62" t="s">
        <v>1935</v>
      </c>
      <c r="B62" s="1" t="s">
        <v>772</v>
      </c>
      <c r="C62" s="3">
        <v>44715</v>
      </c>
      <c r="D62" s="1" t="s">
        <v>679</v>
      </c>
      <c r="E62" s="1" t="s">
        <v>2202</v>
      </c>
      <c r="F62" s="1">
        <v>1962</v>
      </c>
      <c r="G62" s="1">
        <v>107.5104614</v>
      </c>
      <c r="H62" s="1">
        <v>14779461</v>
      </c>
      <c r="I62" s="1">
        <v>1652610877</v>
      </c>
      <c r="J62" s="1" t="s">
        <v>773</v>
      </c>
      <c r="K62" s="1" t="s">
        <v>774</v>
      </c>
      <c r="L62" s="1">
        <v>1000000000000000</v>
      </c>
      <c r="M62" s="1">
        <v>1653136549</v>
      </c>
      <c r="N62" s="1" t="s">
        <v>56</v>
      </c>
      <c r="O62" s="1">
        <f>IF(Tabelle44[[#This Row],[Scam]]="yes",1,0)</f>
        <v>0</v>
      </c>
    </row>
    <row r="63" spans="1:15" x14ac:dyDescent="0.2">
      <c r="A63" t="s">
        <v>1936</v>
      </c>
      <c r="B63" s="1" t="s">
        <v>775</v>
      </c>
      <c r="C63" s="3">
        <v>44715</v>
      </c>
      <c r="D63" s="1" t="s">
        <v>778</v>
      </c>
      <c r="E63" s="1" t="s">
        <v>778</v>
      </c>
      <c r="F63" s="1">
        <v>2</v>
      </c>
      <c r="G63" s="1">
        <v>1.0000000000000001E-18</v>
      </c>
      <c r="H63" s="1">
        <v>14779489</v>
      </c>
      <c r="I63" s="1">
        <v>1652611217</v>
      </c>
      <c r="J63" s="1" t="s">
        <v>776</v>
      </c>
      <c r="K63" s="1" t="s">
        <v>777</v>
      </c>
      <c r="L63" s="1">
        <v>6.8999999999999998E+22</v>
      </c>
      <c r="M63" s="1">
        <v>1653136557</v>
      </c>
      <c r="N63" s="1" t="s">
        <v>55</v>
      </c>
      <c r="O63" s="1">
        <f>IF(Tabelle44[[#This Row],[Scam]]="yes",1,0)</f>
        <v>1</v>
      </c>
    </row>
    <row r="64" spans="1:15" x14ac:dyDescent="0.2">
      <c r="A64" t="s">
        <v>1937</v>
      </c>
      <c r="B64" s="1" t="s">
        <v>779</v>
      </c>
      <c r="C64" s="3">
        <v>44715</v>
      </c>
      <c r="D64" s="1" t="s">
        <v>781</v>
      </c>
      <c r="E64" s="1" t="s">
        <v>2203</v>
      </c>
      <c r="F64" s="1">
        <v>28</v>
      </c>
      <c r="G64" s="1">
        <v>1.0000000000000001E-18</v>
      </c>
      <c r="H64" s="1">
        <v>14779729</v>
      </c>
      <c r="I64" s="1">
        <v>1652614521</v>
      </c>
      <c r="J64" s="1" t="s">
        <v>780</v>
      </c>
      <c r="K64" s="1" t="s">
        <v>311</v>
      </c>
      <c r="L64" s="1">
        <v>1000000000000</v>
      </c>
      <c r="M64" s="1">
        <v>1653136567</v>
      </c>
      <c r="N64" s="1" t="s">
        <v>55</v>
      </c>
      <c r="O64" s="1">
        <f>IF(Tabelle44[[#This Row],[Scam]]="yes",1,0)</f>
        <v>1</v>
      </c>
    </row>
    <row r="65" spans="1:15" x14ac:dyDescent="0.2">
      <c r="A65" t="s">
        <v>1938</v>
      </c>
      <c r="B65" s="1" t="s">
        <v>782</v>
      </c>
      <c r="C65" s="3">
        <v>44715</v>
      </c>
      <c r="D65" s="1" t="s">
        <v>784</v>
      </c>
      <c r="E65" s="1" t="s">
        <v>784</v>
      </c>
      <c r="F65" s="1">
        <v>42</v>
      </c>
      <c r="G65" s="1">
        <v>1.0000000000000001E-18</v>
      </c>
      <c r="H65" s="1">
        <v>14736411</v>
      </c>
      <c r="I65" s="1">
        <v>1652017072</v>
      </c>
      <c r="J65" s="1" t="s">
        <v>783</v>
      </c>
      <c r="K65" s="1" t="s">
        <v>331</v>
      </c>
      <c r="L65" s="1">
        <v>1000000000000</v>
      </c>
      <c r="M65" s="1">
        <v>1653136577</v>
      </c>
      <c r="N65" s="1" t="s">
        <v>55</v>
      </c>
      <c r="O65" s="1">
        <f>IF(Tabelle44[[#This Row],[Scam]]="yes",1,0)</f>
        <v>1</v>
      </c>
    </row>
    <row r="66" spans="1:15" x14ac:dyDescent="0.2">
      <c r="A66" t="s">
        <v>1939</v>
      </c>
      <c r="B66" s="1" t="s">
        <v>785</v>
      </c>
      <c r="C66" s="3">
        <v>44715</v>
      </c>
      <c r="D66" s="1" t="s">
        <v>788</v>
      </c>
      <c r="E66" s="1" t="s">
        <v>2204</v>
      </c>
      <c r="F66" s="1">
        <v>10</v>
      </c>
      <c r="G66" s="1">
        <v>1.0000000000000001E-18</v>
      </c>
      <c r="H66" s="1">
        <v>14777960</v>
      </c>
      <c r="I66" s="1">
        <v>1652589716</v>
      </c>
      <c r="J66" s="1" t="s">
        <v>786</v>
      </c>
      <c r="K66" s="1" t="s">
        <v>787</v>
      </c>
      <c r="L66" s="1">
        <v>1000000000</v>
      </c>
      <c r="M66" s="1">
        <v>1653136586</v>
      </c>
      <c r="N66" s="1" t="s">
        <v>55</v>
      </c>
      <c r="O66" s="1">
        <f>IF(Tabelle44[[#This Row],[Scam]]="yes",1,0)</f>
        <v>1</v>
      </c>
    </row>
    <row r="67" spans="1:15" x14ac:dyDescent="0.2">
      <c r="A67" t="s">
        <v>1940</v>
      </c>
      <c r="B67" s="1" t="s">
        <v>789</v>
      </c>
      <c r="C67" s="3">
        <v>44715</v>
      </c>
      <c r="D67" s="1" t="s">
        <v>792</v>
      </c>
      <c r="E67" s="1" t="s">
        <v>2205</v>
      </c>
      <c r="F67" s="1">
        <v>4</v>
      </c>
      <c r="G67" s="1">
        <v>1.0001000000000001E-3</v>
      </c>
      <c r="H67" s="1">
        <v>14780273</v>
      </c>
      <c r="I67" s="1">
        <v>1652622093</v>
      </c>
      <c r="J67" s="1" t="s">
        <v>790</v>
      </c>
      <c r="K67" s="1" t="s">
        <v>791</v>
      </c>
      <c r="L67" s="1">
        <v>988000000000000</v>
      </c>
      <c r="M67" s="1">
        <v>1653136606</v>
      </c>
      <c r="N67" s="1" t="s">
        <v>55</v>
      </c>
      <c r="O67" s="1">
        <f>IF(Tabelle44[[#This Row],[Scam]]="yes",1,0)</f>
        <v>1</v>
      </c>
    </row>
    <row r="68" spans="1:15" x14ac:dyDescent="0.2">
      <c r="A68" t="s">
        <v>1941</v>
      </c>
      <c r="B68" s="1" t="s">
        <v>793</v>
      </c>
      <c r="C68" s="3">
        <v>44715</v>
      </c>
      <c r="D68" s="1" t="s">
        <v>796</v>
      </c>
      <c r="E68" s="1" t="s">
        <v>2206</v>
      </c>
      <c r="F68" s="1">
        <v>921</v>
      </c>
      <c r="G68" s="1">
        <v>32.22830012</v>
      </c>
      <c r="H68" s="1">
        <v>14768765</v>
      </c>
      <c r="I68" s="1">
        <v>1652463776</v>
      </c>
      <c r="J68" s="1" t="s">
        <v>794</v>
      </c>
      <c r="K68" s="1" t="s">
        <v>795</v>
      </c>
      <c r="L68" s="1">
        <v>1E+18</v>
      </c>
      <c r="M68" s="1">
        <v>1653136616</v>
      </c>
      <c r="N68" s="1" t="s">
        <v>56</v>
      </c>
      <c r="O68" s="1">
        <f>IF(Tabelle44[[#This Row],[Scam]]="yes",1,0)</f>
        <v>0</v>
      </c>
    </row>
    <row r="69" spans="1:15" x14ac:dyDescent="0.2">
      <c r="A69" t="s">
        <v>1942</v>
      </c>
      <c r="B69" s="1" t="s">
        <v>797</v>
      </c>
      <c r="C69" s="3">
        <v>44715</v>
      </c>
      <c r="D69" s="1" t="s">
        <v>800</v>
      </c>
      <c r="E69" s="1" t="s">
        <v>800</v>
      </c>
      <c r="F69" s="1">
        <v>16</v>
      </c>
      <c r="G69" s="1">
        <v>4.2428290510000002</v>
      </c>
      <c r="H69" s="1">
        <v>14780757</v>
      </c>
      <c r="I69" s="1">
        <v>1652628867</v>
      </c>
      <c r="J69" s="1" t="s">
        <v>798</v>
      </c>
      <c r="K69" s="1" t="s">
        <v>799</v>
      </c>
      <c r="L69" s="1">
        <v>100000000000</v>
      </c>
      <c r="M69" s="1">
        <v>1653136626</v>
      </c>
      <c r="N69" s="1" t="s">
        <v>55</v>
      </c>
      <c r="O69" s="1">
        <f>IF(Tabelle44[[#This Row],[Scam]]="yes",1,0)</f>
        <v>1</v>
      </c>
    </row>
    <row r="70" spans="1:15" x14ac:dyDescent="0.2">
      <c r="A70" t="s">
        <v>1943</v>
      </c>
      <c r="B70" s="1" t="s">
        <v>801</v>
      </c>
      <c r="C70" s="3">
        <v>44715</v>
      </c>
      <c r="D70" s="1" t="s">
        <v>804</v>
      </c>
      <c r="E70" s="1" t="s">
        <v>2207</v>
      </c>
      <c r="F70" s="1">
        <v>1</v>
      </c>
      <c r="G70" s="1">
        <v>1.0000000000000001E-18</v>
      </c>
      <c r="H70" s="1">
        <v>14780912</v>
      </c>
      <c r="I70" s="1">
        <v>1652630962</v>
      </c>
      <c r="J70" s="1" t="s">
        <v>802</v>
      </c>
      <c r="K70" s="1" t="s">
        <v>803</v>
      </c>
      <c r="L70" s="1">
        <v>1000000000</v>
      </c>
      <c r="M70" s="1">
        <v>1653136635</v>
      </c>
      <c r="N70" s="1" t="s">
        <v>55</v>
      </c>
      <c r="O70" s="1">
        <f>IF(Tabelle44[[#This Row],[Scam]]="yes",1,0)</f>
        <v>1</v>
      </c>
    </row>
    <row r="71" spans="1:15" x14ac:dyDescent="0.2">
      <c r="A71" t="s">
        <v>1944</v>
      </c>
      <c r="B71" s="1" t="s">
        <v>805</v>
      </c>
      <c r="C71" s="3">
        <v>44715</v>
      </c>
      <c r="D71" s="1" t="s">
        <v>808</v>
      </c>
      <c r="E71" s="1" t="s">
        <v>808</v>
      </c>
      <c r="F71" s="1">
        <v>29</v>
      </c>
      <c r="G71" s="1">
        <v>2.8699999999999999E-8</v>
      </c>
      <c r="H71" s="1">
        <v>14781169</v>
      </c>
      <c r="I71" s="1">
        <v>1652634679</v>
      </c>
      <c r="J71" s="1" t="s">
        <v>806</v>
      </c>
      <c r="K71" s="1" t="s">
        <v>807</v>
      </c>
      <c r="L71" s="1">
        <v>1000000000000000</v>
      </c>
      <c r="M71" s="1">
        <v>1653136645</v>
      </c>
      <c r="N71" s="1" t="s">
        <v>55</v>
      </c>
      <c r="O71" s="1">
        <f>IF(Tabelle44[[#This Row],[Scam]]="yes",1,0)</f>
        <v>1</v>
      </c>
    </row>
    <row r="72" spans="1:15" x14ac:dyDescent="0.2">
      <c r="A72" t="s">
        <v>1945</v>
      </c>
      <c r="B72" s="1" t="s">
        <v>809</v>
      </c>
      <c r="C72" s="3">
        <v>44715</v>
      </c>
      <c r="D72" s="1" t="s">
        <v>812</v>
      </c>
      <c r="E72" s="1" t="s">
        <v>2208</v>
      </c>
      <c r="F72" s="1">
        <v>18</v>
      </c>
      <c r="G72" s="1">
        <v>5.2799999999999996E-7</v>
      </c>
      <c r="H72" s="1">
        <v>14781332</v>
      </c>
      <c r="I72" s="1">
        <v>1652636728</v>
      </c>
      <c r="J72" s="1" t="s">
        <v>810</v>
      </c>
      <c r="K72" s="1" t="s">
        <v>811</v>
      </c>
      <c r="L72" s="1">
        <v>37000</v>
      </c>
      <c r="M72" s="1">
        <v>1653136655</v>
      </c>
      <c r="N72" s="1" t="s">
        <v>55</v>
      </c>
      <c r="O72" s="1">
        <f>IF(Tabelle44[[#This Row],[Scam]]="yes",1,0)</f>
        <v>1</v>
      </c>
    </row>
    <row r="73" spans="1:15" x14ac:dyDescent="0.2">
      <c r="A73" t="s">
        <v>1946</v>
      </c>
      <c r="B73" s="1" t="s">
        <v>813</v>
      </c>
      <c r="C73" s="3">
        <v>44715</v>
      </c>
      <c r="D73" s="1" t="s">
        <v>816</v>
      </c>
      <c r="E73" s="1" t="s">
        <v>2209</v>
      </c>
      <c r="F73" s="1">
        <v>11</v>
      </c>
      <c r="G73" s="1">
        <v>0.05</v>
      </c>
      <c r="H73" s="1">
        <v>14781286</v>
      </c>
      <c r="I73" s="1">
        <v>1652636269</v>
      </c>
      <c r="J73" s="1" t="s">
        <v>814</v>
      </c>
      <c r="K73" s="1" t="s">
        <v>815</v>
      </c>
      <c r="L73" s="1">
        <v>10000000000000</v>
      </c>
      <c r="M73" s="1">
        <v>1653136663</v>
      </c>
      <c r="N73" s="1" t="s">
        <v>55</v>
      </c>
      <c r="O73" s="1">
        <f>IF(Tabelle44[[#This Row],[Scam]]="yes",1,0)</f>
        <v>1</v>
      </c>
    </row>
    <row r="74" spans="1:15" x14ac:dyDescent="0.2">
      <c r="A74" t="s">
        <v>1947</v>
      </c>
      <c r="B74" s="1" t="s">
        <v>817</v>
      </c>
      <c r="C74" s="3">
        <v>44715</v>
      </c>
      <c r="D74" s="1" t="s">
        <v>808</v>
      </c>
      <c r="E74" s="1" t="s">
        <v>808</v>
      </c>
      <c r="F74" s="1">
        <v>40</v>
      </c>
      <c r="G74" s="1">
        <v>5.3900000000000005E-7</v>
      </c>
      <c r="H74" s="1">
        <v>14781375</v>
      </c>
      <c r="I74" s="1">
        <v>1652637318</v>
      </c>
      <c r="J74" s="1" t="s">
        <v>818</v>
      </c>
      <c r="K74" s="1" t="s">
        <v>819</v>
      </c>
      <c r="L74" s="1">
        <v>1000000000000000</v>
      </c>
      <c r="M74" s="1">
        <v>1653136673</v>
      </c>
      <c r="N74" s="1" t="s">
        <v>55</v>
      </c>
      <c r="O74" s="1">
        <f>IF(Tabelle44[[#This Row],[Scam]]="yes",1,0)</f>
        <v>1</v>
      </c>
    </row>
    <row r="75" spans="1:15" x14ac:dyDescent="0.2">
      <c r="A75" t="s">
        <v>1948</v>
      </c>
      <c r="B75" s="1" t="s">
        <v>820</v>
      </c>
      <c r="C75" s="3">
        <v>44715</v>
      </c>
      <c r="D75" s="1" t="s">
        <v>823</v>
      </c>
      <c r="E75" s="1" t="s">
        <v>2210</v>
      </c>
      <c r="F75" s="1">
        <v>2</v>
      </c>
      <c r="G75" s="1">
        <v>1.0000000000000001E-18</v>
      </c>
      <c r="H75" s="1">
        <v>14781573</v>
      </c>
      <c r="I75" s="1">
        <v>1652639975</v>
      </c>
      <c r="J75" s="1" t="s">
        <v>821</v>
      </c>
      <c r="K75" s="1" t="s">
        <v>822</v>
      </c>
      <c r="L75" s="1">
        <v>1000000000</v>
      </c>
      <c r="M75" s="1">
        <v>1653136680</v>
      </c>
      <c r="N75" s="1" t="s">
        <v>55</v>
      </c>
      <c r="O75" s="1">
        <f>IF(Tabelle44[[#This Row],[Scam]]="yes",1,0)</f>
        <v>1</v>
      </c>
    </row>
    <row r="76" spans="1:15" x14ac:dyDescent="0.2">
      <c r="A76" t="s">
        <v>1949</v>
      </c>
      <c r="B76" s="1" t="s">
        <v>824</v>
      </c>
      <c r="C76" s="3">
        <v>44715</v>
      </c>
      <c r="D76" s="1" t="s">
        <v>827</v>
      </c>
      <c r="E76" s="1" t="s">
        <v>2211</v>
      </c>
      <c r="F76" s="1">
        <v>60</v>
      </c>
      <c r="G76" s="1">
        <v>1.4585883770000001</v>
      </c>
      <c r="H76" s="1">
        <v>14780717</v>
      </c>
      <c r="I76" s="1">
        <v>1652628467</v>
      </c>
      <c r="J76" s="1" t="s">
        <v>825</v>
      </c>
      <c r="K76" s="1" t="s">
        <v>826</v>
      </c>
      <c r="L76" s="1">
        <v>1000000000000</v>
      </c>
      <c r="M76" s="1">
        <v>1653136690</v>
      </c>
      <c r="N76" s="1" t="s">
        <v>55</v>
      </c>
      <c r="O76" s="1">
        <f>IF(Tabelle44[[#This Row],[Scam]]="yes",1,0)</f>
        <v>1</v>
      </c>
    </row>
    <row r="77" spans="1:15" x14ac:dyDescent="0.2">
      <c r="A77" t="s">
        <v>1950</v>
      </c>
      <c r="B77" s="1" t="s">
        <v>828</v>
      </c>
      <c r="C77" s="3">
        <v>44715</v>
      </c>
      <c r="D77" s="1" t="s">
        <v>831</v>
      </c>
      <c r="E77" s="1" t="s">
        <v>2212</v>
      </c>
      <c r="F77" s="1">
        <v>9</v>
      </c>
      <c r="G77" s="1">
        <v>2.05E-5</v>
      </c>
      <c r="H77" s="1">
        <v>14782075</v>
      </c>
      <c r="I77" s="1">
        <v>1652646624</v>
      </c>
      <c r="J77" s="1" t="s">
        <v>829</v>
      </c>
      <c r="K77" s="1" t="s">
        <v>830</v>
      </c>
      <c r="L77" s="1">
        <v>1000000</v>
      </c>
      <c r="M77" s="1">
        <v>1653136700</v>
      </c>
      <c r="N77" s="1" t="s">
        <v>55</v>
      </c>
      <c r="O77" s="1">
        <f>IF(Tabelle44[[#This Row],[Scam]]="yes",1,0)</f>
        <v>1</v>
      </c>
    </row>
    <row r="78" spans="1:15" x14ac:dyDescent="0.2">
      <c r="A78" t="s">
        <v>1951</v>
      </c>
      <c r="B78" s="1" t="s">
        <v>832</v>
      </c>
      <c r="C78" s="3">
        <v>44715</v>
      </c>
      <c r="D78" s="1" t="s">
        <v>835</v>
      </c>
      <c r="E78" s="1" t="s">
        <v>2213</v>
      </c>
      <c r="F78" s="1">
        <v>30</v>
      </c>
      <c r="G78" s="1">
        <v>5.68E-7</v>
      </c>
      <c r="H78" s="1">
        <v>14782054</v>
      </c>
      <c r="I78" s="1">
        <v>1652646316</v>
      </c>
      <c r="J78" s="1" t="s">
        <v>833</v>
      </c>
      <c r="K78" s="1" t="s">
        <v>834</v>
      </c>
      <c r="L78" s="1">
        <v>1000000000000000</v>
      </c>
      <c r="M78" s="1">
        <v>1653136709</v>
      </c>
      <c r="N78" s="1" t="s">
        <v>55</v>
      </c>
      <c r="O78" s="1">
        <f>IF(Tabelle44[[#This Row],[Scam]]="yes",1,0)</f>
        <v>1</v>
      </c>
    </row>
    <row r="79" spans="1:15" x14ac:dyDescent="0.2">
      <c r="A79" t="s">
        <v>1952</v>
      </c>
      <c r="B79" s="1" t="s">
        <v>836</v>
      </c>
      <c r="C79" s="3">
        <v>44715</v>
      </c>
      <c r="D79" s="1" t="s">
        <v>838</v>
      </c>
      <c r="E79" s="1" t="s">
        <v>2214</v>
      </c>
      <c r="F79" s="1">
        <v>2</v>
      </c>
      <c r="G79" s="1">
        <v>1.0000000000000001E-18</v>
      </c>
      <c r="H79" s="1">
        <v>14782131</v>
      </c>
      <c r="I79" s="1">
        <v>1652647421</v>
      </c>
      <c r="J79" s="1" t="s">
        <v>837</v>
      </c>
      <c r="K79" s="1" t="s">
        <v>743</v>
      </c>
      <c r="L79" s="1">
        <v>100000000000</v>
      </c>
      <c r="M79" s="1">
        <v>1653136718</v>
      </c>
      <c r="N79" s="1" t="s">
        <v>55</v>
      </c>
      <c r="O79" s="1">
        <f>IF(Tabelle44[[#This Row],[Scam]]="yes",1,0)</f>
        <v>1</v>
      </c>
    </row>
    <row r="80" spans="1:15" x14ac:dyDescent="0.2">
      <c r="A80" t="s">
        <v>1953</v>
      </c>
      <c r="B80" s="1" t="s">
        <v>839</v>
      </c>
      <c r="C80" s="3">
        <v>44715</v>
      </c>
      <c r="D80" s="1" t="s">
        <v>842</v>
      </c>
      <c r="E80" s="1" t="s">
        <v>2215</v>
      </c>
      <c r="F80" s="1">
        <v>8</v>
      </c>
      <c r="G80" s="1">
        <v>5.7899999999999998E-15</v>
      </c>
      <c r="H80" s="1">
        <v>14782025</v>
      </c>
      <c r="I80" s="1">
        <v>1652645974</v>
      </c>
      <c r="J80" s="1" t="s">
        <v>840</v>
      </c>
      <c r="K80" s="1" t="s">
        <v>841</v>
      </c>
      <c r="L80" s="1">
        <v>100000000</v>
      </c>
      <c r="M80" s="1">
        <v>1653136727</v>
      </c>
      <c r="N80" s="1" t="s">
        <v>55</v>
      </c>
      <c r="O80" s="1">
        <f>IF(Tabelle44[[#This Row],[Scam]]="yes",1,0)</f>
        <v>1</v>
      </c>
    </row>
    <row r="81" spans="1:15" x14ac:dyDescent="0.2">
      <c r="A81" t="s">
        <v>1954</v>
      </c>
      <c r="B81" s="1" t="s">
        <v>843</v>
      </c>
      <c r="C81" s="3">
        <v>44715</v>
      </c>
      <c r="D81" s="1" t="s">
        <v>846</v>
      </c>
      <c r="E81" s="1" t="s">
        <v>2216</v>
      </c>
      <c r="F81" s="1">
        <v>27</v>
      </c>
      <c r="G81" s="1">
        <v>1.642126389</v>
      </c>
      <c r="H81" s="1">
        <v>14781901</v>
      </c>
      <c r="I81" s="1">
        <v>1652644201</v>
      </c>
      <c r="J81" s="1" t="s">
        <v>844</v>
      </c>
      <c r="K81" s="1" t="s">
        <v>845</v>
      </c>
      <c r="L81" s="1">
        <v>1000000000000</v>
      </c>
      <c r="M81" s="1">
        <v>1653136738</v>
      </c>
      <c r="N81" s="1" t="s">
        <v>55</v>
      </c>
      <c r="O81" s="1">
        <f>IF(Tabelle44[[#This Row],[Scam]]="yes",1,0)</f>
        <v>1</v>
      </c>
    </row>
    <row r="82" spans="1:15" x14ac:dyDescent="0.2">
      <c r="A82" t="s">
        <v>1955</v>
      </c>
      <c r="B82" s="1" t="s">
        <v>847</v>
      </c>
      <c r="C82" s="3">
        <v>44715</v>
      </c>
      <c r="D82" s="1" t="s">
        <v>850</v>
      </c>
      <c r="E82" s="1" t="s">
        <v>2217</v>
      </c>
      <c r="F82" s="1">
        <v>12</v>
      </c>
      <c r="G82" s="1">
        <v>1.7626067089999999</v>
      </c>
      <c r="H82" s="1">
        <v>14782157</v>
      </c>
      <c r="I82" s="1">
        <v>1652647964</v>
      </c>
      <c r="J82" s="1" t="s">
        <v>848</v>
      </c>
      <c r="K82" s="1" t="s">
        <v>849</v>
      </c>
      <c r="L82" s="1">
        <v>1000000</v>
      </c>
      <c r="M82" s="1">
        <v>1653136748</v>
      </c>
      <c r="N82" s="1" t="s">
        <v>55</v>
      </c>
      <c r="O82" s="1">
        <f>IF(Tabelle44[[#This Row],[Scam]]="yes",1,0)</f>
        <v>1</v>
      </c>
    </row>
    <row r="83" spans="1:15" x14ac:dyDescent="0.2">
      <c r="A83" t="s">
        <v>1956</v>
      </c>
      <c r="B83" s="1" t="s">
        <v>851</v>
      </c>
      <c r="C83" s="3">
        <v>44715</v>
      </c>
      <c r="D83" s="1" t="s">
        <v>854</v>
      </c>
      <c r="E83" s="1" t="s">
        <v>2218</v>
      </c>
      <c r="F83" s="1">
        <v>1</v>
      </c>
      <c r="G83" s="1">
        <v>2.0000000000000001E-18</v>
      </c>
      <c r="H83" s="1">
        <v>14782335</v>
      </c>
      <c r="I83" s="1">
        <v>1652650111</v>
      </c>
      <c r="J83" s="1" t="s">
        <v>852</v>
      </c>
      <c r="K83" s="1" t="s">
        <v>853</v>
      </c>
      <c r="L83" s="1">
        <v>5000000</v>
      </c>
      <c r="M83" s="1">
        <v>1653136756</v>
      </c>
      <c r="N83" s="1" t="s">
        <v>55</v>
      </c>
      <c r="O83" s="1">
        <f>IF(Tabelle44[[#This Row],[Scam]]="yes",1,0)</f>
        <v>1</v>
      </c>
    </row>
    <row r="84" spans="1:15" x14ac:dyDescent="0.2">
      <c r="A84" t="s">
        <v>1957</v>
      </c>
      <c r="B84" s="1" t="s">
        <v>855</v>
      </c>
      <c r="C84" s="3">
        <v>44715</v>
      </c>
      <c r="D84" s="1" t="s">
        <v>858</v>
      </c>
      <c r="E84" s="1" t="s">
        <v>2219</v>
      </c>
      <c r="F84" s="1">
        <v>3</v>
      </c>
      <c r="G84" s="1">
        <v>3.0699999999999998E-7</v>
      </c>
      <c r="H84" s="1">
        <v>14782333</v>
      </c>
      <c r="I84" s="1">
        <v>1652650101</v>
      </c>
      <c r="J84" s="1" t="s">
        <v>856</v>
      </c>
      <c r="K84" s="1" t="s">
        <v>857</v>
      </c>
      <c r="L84" s="1">
        <v>1000000000000000</v>
      </c>
      <c r="M84" s="1">
        <v>1653136765</v>
      </c>
      <c r="N84" s="1" t="s">
        <v>55</v>
      </c>
      <c r="O84" s="1">
        <f>IF(Tabelle44[[#This Row],[Scam]]="yes",1,0)</f>
        <v>1</v>
      </c>
    </row>
    <row r="85" spans="1:15" x14ac:dyDescent="0.2">
      <c r="A85" t="s">
        <v>1958</v>
      </c>
      <c r="B85" s="1" t="s">
        <v>859</v>
      </c>
      <c r="C85" s="3">
        <v>44715</v>
      </c>
      <c r="D85" s="1" t="s">
        <v>850</v>
      </c>
      <c r="E85" s="1" t="s">
        <v>2217</v>
      </c>
      <c r="F85" s="1">
        <v>28</v>
      </c>
      <c r="G85" s="1">
        <v>1.8601607979999999</v>
      </c>
      <c r="H85" s="1">
        <v>14782437</v>
      </c>
      <c r="I85" s="1">
        <v>1652651334</v>
      </c>
      <c r="J85" s="1" t="s">
        <v>860</v>
      </c>
      <c r="K85" s="1" t="s">
        <v>861</v>
      </c>
      <c r="L85" s="1">
        <v>1000000</v>
      </c>
      <c r="M85" s="1">
        <v>1653136775</v>
      </c>
      <c r="N85" s="1" t="s">
        <v>55</v>
      </c>
      <c r="O85" s="1">
        <f>IF(Tabelle44[[#This Row],[Scam]]="yes",1,0)</f>
        <v>1</v>
      </c>
    </row>
    <row r="86" spans="1:15" x14ac:dyDescent="0.2">
      <c r="A86" t="s">
        <v>1959</v>
      </c>
      <c r="B86" s="1" t="s">
        <v>862</v>
      </c>
      <c r="C86" s="3">
        <v>44715</v>
      </c>
      <c r="D86" s="1" t="s">
        <v>865</v>
      </c>
      <c r="E86" s="1" t="s">
        <v>2220</v>
      </c>
      <c r="F86" s="1">
        <v>23</v>
      </c>
      <c r="G86" s="1">
        <v>4.7300000000000001E-7</v>
      </c>
      <c r="H86" s="1">
        <v>14782651</v>
      </c>
      <c r="I86" s="1">
        <v>1652654573</v>
      </c>
      <c r="J86" s="1" t="s">
        <v>863</v>
      </c>
      <c r="K86" s="1" t="s">
        <v>864</v>
      </c>
      <c r="L86" s="1">
        <v>50000</v>
      </c>
      <c r="M86" s="1">
        <v>1653136783</v>
      </c>
      <c r="N86" s="1" t="s">
        <v>55</v>
      </c>
      <c r="O86" s="1">
        <f>IF(Tabelle44[[#This Row],[Scam]]="yes",1,0)</f>
        <v>1</v>
      </c>
    </row>
    <row r="87" spans="1:15" x14ac:dyDescent="0.2">
      <c r="A87" t="s">
        <v>1960</v>
      </c>
      <c r="B87" s="1" t="s">
        <v>866</v>
      </c>
      <c r="C87" s="3">
        <v>44715</v>
      </c>
      <c r="D87" s="1" t="s">
        <v>792</v>
      </c>
      <c r="E87" s="1" t="s">
        <v>2221</v>
      </c>
      <c r="F87" s="1">
        <v>11</v>
      </c>
      <c r="G87" s="1">
        <v>5.0999999999999997E-14</v>
      </c>
      <c r="H87" s="1">
        <v>14782732</v>
      </c>
      <c r="I87" s="1">
        <v>1652655645</v>
      </c>
      <c r="J87" s="1" t="s">
        <v>867</v>
      </c>
      <c r="K87" s="1" t="s">
        <v>868</v>
      </c>
      <c r="L87" s="1">
        <v>1000000</v>
      </c>
      <c r="M87" s="1">
        <v>1653136800</v>
      </c>
      <c r="N87" s="1" t="s">
        <v>55</v>
      </c>
      <c r="O87" s="1">
        <f>IF(Tabelle44[[#This Row],[Scam]]="yes",1,0)</f>
        <v>1</v>
      </c>
    </row>
    <row r="88" spans="1:15" x14ac:dyDescent="0.2">
      <c r="A88" t="s">
        <v>1961</v>
      </c>
      <c r="B88" s="1" t="s">
        <v>869</v>
      </c>
      <c r="C88" s="3">
        <v>44715</v>
      </c>
      <c r="D88" s="1" t="s">
        <v>872</v>
      </c>
      <c r="E88" s="1" t="s">
        <v>2222</v>
      </c>
      <c r="F88" s="1">
        <v>22</v>
      </c>
      <c r="G88" s="1">
        <v>1.0000000000000001E-18</v>
      </c>
      <c r="H88" s="1">
        <v>14782556</v>
      </c>
      <c r="I88" s="1">
        <v>1652653217</v>
      </c>
      <c r="J88" s="1" t="s">
        <v>870</v>
      </c>
      <c r="K88" s="1" t="s">
        <v>871</v>
      </c>
      <c r="L88" s="1">
        <v>100000000</v>
      </c>
      <c r="M88" s="1">
        <v>1653136808</v>
      </c>
      <c r="N88" s="1" t="s">
        <v>55</v>
      </c>
      <c r="O88" s="1">
        <f>IF(Tabelle44[[#This Row],[Scam]]="yes",1,0)</f>
        <v>1</v>
      </c>
    </row>
    <row r="89" spans="1:15" x14ac:dyDescent="0.2">
      <c r="A89" t="s">
        <v>1962</v>
      </c>
      <c r="B89" s="1" t="s">
        <v>873</v>
      </c>
      <c r="C89" s="3">
        <v>44715</v>
      </c>
      <c r="D89" s="1" t="s">
        <v>876</v>
      </c>
      <c r="E89" s="1" t="s">
        <v>2223</v>
      </c>
      <c r="F89" s="1">
        <v>11</v>
      </c>
      <c r="G89" s="1">
        <v>1.0000000000000001E-18</v>
      </c>
      <c r="H89" s="1">
        <v>14782810</v>
      </c>
      <c r="I89" s="1">
        <v>1652656678</v>
      </c>
      <c r="J89" s="1" t="s">
        <v>874</v>
      </c>
      <c r="K89" s="1" t="s">
        <v>875</v>
      </c>
      <c r="L89" s="1">
        <v>1E+16</v>
      </c>
      <c r="M89" s="1">
        <v>1653136816</v>
      </c>
      <c r="N89" s="1" t="s">
        <v>55</v>
      </c>
      <c r="O89" s="1">
        <f>IF(Tabelle44[[#This Row],[Scam]]="yes",1,0)</f>
        <v>1</v>
      </c>
    </row>
    <row r="90" spans="1:15" x14ac:dyDescent="0.2">
      <c r="A90" t="s">
        <v>1963</v>
      </c>
      <c r="B90" s="1" t="s">
        <v>877</v>
      </c>
      <c r="C90" s="3">
        <v>44715</v>
      </c>
      <c r="D90" s="1" t="s">
        <v>880</v>
      </c>
      <c r="E90" s="1" t="s">
        <v>2224</v>
      </c>
      <c r="F90" s="1">
        <v>23</v>
      </c>
      <c r="G90" s="1">
        <v>0.252228328</v>
      </c>
      <c r="H90" s="1">
        <v>14464827</v>
      </c>
      <c r="I90" s="1">
        <v>1648338027</v>
      </c>
      <c r="J90" s="1" t="s">
        <v>878</v>
      </c>
      <c r="K90" s="1" t="s">
        <v>879</v>
      </c>
      <c r="L90" s="1">
        <v>900000000000000</v>
      </c>
      <c r="M90" s="1">
        <v>1653136826</v>
      </c>
      <c r="N90" s="1" t="s">
        <v>55</v>
      </c>
      <c r="O90" s="1">
        <f>IF(Tabelle44[[#This Row],[Scam]]="yes",1,0)</f>
        <v>1</v>
      </c>
    </row>
    <row r="91" spans="1:15" x14ac:dyDescent="0.2">
      <c r="A91" t="s">
        <v>1964</v>
      </c>
      <c r="B91" s="1" t="s">
        <v>881</v>
      </c>
      <c r="C91" s="3">
        <v>44715</v>
      </c>
      <c r="D91" s="1" t="s">
        <v>884</v>
      </c>
      <c r="E91" s="1" t="s">
        <v>2225</v>
      </c>
      <c r="F91" s="1">
        <v>157</v>
      </c>
      <c r="G91" s="1">
        <v>2.3618020000000001E-3</v>
      </c>
      <c r="H91" s="1">
        <v>14782925</v>
      </c>
      <c r="I91" s="1">
        <v>1652658435</v>
      </c>
      <c r="J91" s="1" t="s">
        <v>882</v>
      </c>
      <c r="K91" s="1" t="s">
        <v>883</v>
      </c>
      <c r="L91" s="1">
        <v>1000000</v>
      </c>
      <c r="M91" s="1">
        <v>1653136873</v>
      </c>
      <c r="N91" s="1" t="s">
        <v>55</v>
      </c>
      <c r="O91" s="1">
        <f>IF(Tabelle44[[#This Row],[Scam]]="yes",1,0)</f>
        <v>1</v>
      </c>
    </row>
    <row r="92" spans="1:15" x14ac:dyDescent="0.2">
      <c r="A92" t="s">
        <v>1965</v>
      </c>
      <c r="B92" s="1" t="s">
        <v>885</v>
      </c>
      <c r="C92" s="3">
        <v>44715</v>
      </c>
      <c r="D92" s="1" t="s">
        <v>888</v>
      </c>
      <c r="E92" s="1" t="s">
        <v>2226</v>
      </c>
      <c r="F92" s="1">
        <v>5</v>
      </c>
      <c r="G92" s="1">
        <v>1.0000000000000001E-18</v>
      </c>
      <c r="H92" s="1">
        <v>14782983</v>
      </c>
      <c r="I92" s="1">
        <v>1652659276</v>
      </c>
      <c r="J92" s="1" t="s">
        <v>886</v>
      </c>
      <c r="K92" s="1" t="s">
        <v>887</v>
      </c>
      <c r="L92" s="1">
        <v>1000000000000</v>
      </c>
      <c r="M92" s="1">
        <v>1653136883</v>
      </c>
      <c r="N92" s="1" t="s">
        <v>55</v>
      </c>
      <c r="O92" s="1">
        <f>IF(Tabelle44[[#This Row],[Scam]]="yes",1,0)</f>
        <v>1</v>
      </c>
    </row>
    <row r="93" spans="1:15" x14ac:dyDescent="0.2">
      <c r="A93" t="s">
        <v>1966</v>
      </c>
      <c r="B93" s="1" t="s">
        <v>889</v>
      </c>
      <c r="C93" s="3">
        <v>44715</v>
      </c>
      <c r="D93" s="1" t="s">
        <v>892</v>
      </c>
      <c r="E93" s="1" t="s">
        <v>2227</v>
      </c>
      <c r="F93" s="1">
        <v>4</v>
      </c>
      <c r="G93" s="1">
        <v>1.0000000000000001E-18</v>
      </c>
      <c r="H93" s="1">
        <v>14783138</v>
      </c>
      <c r="I93" s="1">
        <v>1652661307</v>
      </c>
      <c r="J93" s="1" t="s">
        <v>890</v>
      </c>
      <c r="K93" s="1" t="s">
        <v>891</v>
      </c>
      <c r="L93" s="1">
        <v>1000000000</v>
      </c>
      <c r="M93" s="1">
        <v>1653136892</v>
      </c>
      <c r="N93" s="1" t="s">
        <v>55</v>
      </c>
      <c r="O93" s="1">
        <f>IF(Tabelle44[[#This Row],[Scam]]="yes",1,0)</f>
        <v>1</v>
      </c>
    </row>
    <row r="94" spans="1:15" x14ac:dyDescent="0.2">
      <c r="A94" t="s">
        <v>1967</v>
      </c>
      <c r="B94" s="1" t="s">
        <v>893</v>
      </c>
      <c r="C94" s="3">
        <v>44715</v>
      </c>
      <c r="D94" s="1" t="s">
        <v>896</v>
      </c>
      <c r="E94" s="1" t="s">
        <v>2228</v>
      </c>
      <c r="F94" s="1">
        <v>472</v>
      </c>
      <c r="G94" s="1">
        <v>82.398711680000005</v>
      </c>
      <c r="H94" s="1">
        <v>14782634</v>
      </c>
      <c r="I94" s="1">
        <v>1652654345</v>
      </c>
      <c r="J94" s="1" t="s">
        <v>894</v>
      </c>
      <c r="K94" s="1" t="s">
        <v>895</v>
      </c>
      <c r="L94" s="1">
        <v>100000000</v>
      </c>
      <c r="M94" s="1">
        <v>1653136901</v>
      </c>
      <c r="N94" s="1" t="s">
        <v>56</v>
      </c>
      <c r="O94" s="1">
        <f>IF(Tabelle44[[#This Row],[Scam]]="yes",1,0)</f>
        <v>0</v>
      </c>
    </row>
    <row r="95" spans="1:15" x14ac:dyDescent="0.2">
      <c r="A95" t="s">
        <v>1968</v>
      </c>
      <c r="B95" s="1" t="s">
        <v>897</v>
      </c>
      <c r="C95" s="3">
        <v>44715</v>
      </c>
      <c r="D95" s="1" t="s">
        <v>900</v>
      </c>
      <c r="E95" s="1" t="s">
        <v>2229</v>
      </c>
      <c r="F95" s="1">
        <v>69</v>
      </c>
      <c r="G95" s="1">
        <v>4.8156108</v>
      </c>
      <c r="H95" s="1">
        <v>14783239</v>
      </c>
      <c r="I95" s="1">
        <v>1652662770</v>
      </c>
      <c r="J95" s="1" t="s">
        <v>898</v>
      </c>
      <c r="K95" s="1" t="s">
        <v>899</v>
      </c>
      <c r="L95" s="1">
        <v>1000000</v>
      </c>
      <c r="M95" s="1">
        <v>1653136911</v>
      </c>
      <c r="N95" s="1" t="s">
        <v>56</v>
      </c>
      <c r="O95" s="1">
        <f>IF(Tabelle44[[#This Row],[Scam]]="yes",1,0)</f>
        <v>0</v>
      </c>
    </row>
    <row r="96" spans="1:15" x14ac:dyDescent="0.2">
      <c r="A96" t="s">
        <v>1969</v>
      </c>
      <c r="B96" s="1" t="s">
        <v>901</v>
      </c>
      <c r="C96" s="3">
        <v>44715</v>
      </c>
      <c r="D96" s="1" t="s">
        <v>904</v>
      </c>
      <c r="E96" s="1" t="s">
        <v>2230</v>
      </c>
      <c r="F96" s="1">
        <v>4</v>
      </c>
      <c r="G96" s="1">
        <v>2.0700000000000001E-16</v>
      </c>
      <c r="H96" s="1">
        <v>14783258</v>
      </c>
      <c r="I96" s="1">
        <v>1652662954</v>
      </c>
      <c r="J96" s="1" t="s">
        <v>902</v>
      </c>
      <c r="K96" s="1" t="s">
        <v>903</v>
      </c>
      <c r="L96" s="1">
        <v>100000000000</v>
      </c>
      <c r="M96" s="1">
        <v>1653136921</v>
      </c>
      <c r="N96" s="1" t="s">
        <v>55</v>
      </c>
      <c r="O96" s="1">
        <f>IF(Tabelle44[[#This Row],[Scam]]="yes",1,0)</f>
        <v>1</v>
      </c>
    </row>
    <row r="97" spans="1:15" x14ac:dyDescent="0.2">
      <c r="A97" t="s">
        <v>1970</v>
      </c>
      <c r="B97" s="1" t="s">
        <v>905</v>
      </c>
      <c r="C97" s="3">
        <v>44715</v>
      </c>
      <c r="D97" s="1" t="s">
        <v>908</v>
      </c>
      <c r="E97" s="1" t="s">
        <v>2231</v>
      </c>
      <c r="F97" s="1">
        <v>8</v>
      </c>
      <c r="G97" s="1">
        <v>2.2548310000000001E-3</v>
      </c>
      <c r="H97" s="1">
        <v>14783217</v>
      </c>
      <c r="I97" s="1">
        <v>1652662463</v>
      </c>
      <c r="J97" s="1" t="s">
        <v>906</v>
      </c>
      <c r="K97" s="1" t="s">
        <v>907</v>
      </c>
      <c r="L97" s="1">
        <v>1000000000000</v>
      </c>
      <c r="M97" s="1">
        <v>1653136934</v>
      </c>
      <c r="N97" s="1" t="s">
        <v>55</v>
      </c>
      <c r="O97" s="1">
        <f>IF(Tabelle44[[#This Row],[Scam]]="yes",1,0)</f>
        <v>1</v>
      </c>
    </row>
    <row r="98" spans="1:15" x14ac:dyDescent="0.2">
      <c r="A98" t="s">
        <v>2116</v>
      </c>
      <c r="B98" s="1" t="s">
        <v>909</v>
      </c>
      <c r="C98" s="3">
        <v>44715</v>
      </c>
      <c r="D98" s="1" t="s">
        <v>912</v>
      </c>
      <c r="E98" s="1" t="s">
        <v>2232</v>
      </c>
      <c r="F98" s="1">
        <v>7</v>
      </c>
      <c r="G98" s="1">
        <v>4.75E-14</v>
      </c>
      <c r="H98" s="1">
        <v>14783229</v>
      </c>
      <c r="I98" s="1">
        <v>1652662628</v>
      </c>
      <c r="J98" s="1" t="s">
        <v>910</v>
      </c>
      <c r="K98" s="1" t="s">
        <v>911</v>
      </c>
      <c r="L98" s="1">
        <v>1000000</v>
      </c>
      <c r="M98" s="1">
        <v>1653136945</v>
      </c>
      <c r="N98" s="1" t="s">
        <v>55</v>
      </c>
      <c r="O98" s="1">
        <f>IF(Tabelle44[[#This Row],[Scam]]="yes",1,0)</f>
        <v>1</v>
      </c>
    </row>
    <row r="99" spans="1:15" x14ac:dyDescent="0.2">
      <c r="A99" t="s">
        <v>2117</v>
      </c>
      <c r="B99" s="1" t="s">
        <v>913</v>
      </c>
      <c r="C99" s="3">
        <v>44715</v>
      </c>
      <c r="D99" s="1" t="s">
        <v>916</v>
      </c>
      <c r="E99" s="1" t="s">
        <v>2184</v>
      </c>
      <c r="F99" s="1">
        <v>16</v>
      </c>
      <c r="G99" s="1">
        <v>3.2000000000000002E-17</v>
      </c>
      <c r="H99" s="1">
        <v>14783338</v>
      </c>
      <c r="I99" s="1">
        <v>1652663851</v>
      </c>
      <c r="J99" s="1" t="s">
        <v>914</v>
      </c>
      <c r="K99" s="1" t="s">
        <v>915</v>
      </c>
      <c r="L99" s="1">
        <v>1000000000000</v>
      </c>
      <c r="M99" s="1">
        <v>1653136954</v>
      </c>
      <c r="N99" s="1" t="s">
        <v>55</v>
      </c>
      <c r="O99" s="1">
        <f>IF(Tabelle44[[#This Row],[Scam]]="yes",1,0)</f>
        <v>1</v>
      </c>
    </row>
    <row r="100" spans="1:15" x14ac:dyDescent="0.2">
      <c r="A100" t="s">
        <v>2118</v>
      </c>
      <c r="B100" s="1" t="s">
        <v>917</v>
      </c>
      <c r="C100" s="3">
        <v>44715</v>
      </c>
      <c r="D100" s="1" t="s">
        <v>920</v>
      </c>
      <c r="E100" s="1" t="s">
        <v>920</v>
      </c>
      <c r="F100" s="1">
        <v>8</v>
      </c>
      <c r="G100" s="1">
        <v>2.0799999999999999E-15</v>
      </c>
      <c r="H100" s="1">
        <v>14783338</v>
      </c>
      <c r="I100" s="1">
        <v>1652663851</v>
      </c>
      <c r="J100" s="1" t="s">
        <v>918</v>
      </c>
      <c r="K100" s="1" t="s">
        <v>919</v>
      </c>
      <c r="L100" s="1">
        <v>1000000000</v>
      </c>
      <c r="M100" s="1">
        <v>1653136964</v>
      </c>
      <c r="N100" s="1" t="s">
        <v>55</v>
      </c>
      <c r="O100" s="1">
        <f>IF(Tabelle44[[#This Row],[Scam]]="yes",1,0)</f>
        <v>1</v>
      </c>
    </row>
    <row r="101" spans="1:15" x14ac:dyDescent="0.2">
      <c r="A101" t="s">
        <v>2119</v>
      </c>
      <c r="B101" s="1" t="s">
        <v>921</v>
      </c>
      <c r="C101" s="3">
        <v>44715</v>
      </c>
      <c r="D101" s="1" t="s">
        <v>479</v>
      </c>
      <c r="E101" s="1" t="s">
        <v>2233</v>
      </c>
      <c r="F101" s="1">
        <v>7</v>
      </c>
      <c r="G101" s="1">
        <v>1.0000000000000001E-18</v>
      </c>
      <c r="H101" s="1">
        <v>14783403</v>
      </c>
      <c r="I101" s="1">
        <v>1652664901</v>
      </c>
      <c r="J101" s="1" t="s">
        <v>922</v>
      </c>
      <c r="K101" s="1" t="s">
        <v>923</v>
      </c>
      <c r="L101" s="1">
        <v>100000000000</v>
      </c>
      <c r="M101" s="1">
        <v>1653136972</v>
      </c>
      <c r="N101" s="1" t="s">
        <v>55</v>
      </c>
      <c r="O101" s="1">
        <f>IF(Tabelle44[[#This Row],[Scam]]="yes",1,0)</f>
        <v>1</v>
      </c>
    </row>
    <row r="102" spans="1:15" x14ac:dyDescent="0.2">
      <c r="A102" t="s">
        <v>2120</v>
      </c>
      <c r="B102" s="1" t="s">
        <v>924</v>
      </c>
      <c r="C102" s="3">
        <v>44715</v>
      </c>
      <c r="D102" s="1" t="s">
        <v>927</v>
      </c>
      <c r="E102" s="1" t="s">
        <v>927</v>
      </c>
      <c r="F102" s="1">
        <v>24</v>
      </c>
      <c r="G102" s="1">
        <v>1.0000000000000001E-18</v>
      </c>
      <c r="H102" s="1">
        <v>14783458</v>
      </c>
      <c r="I102" s="1">
        <v>1652665568</v>
      </c>
      <c r="J102" s="1" t="s">
        <v>925</v>
      </c>
      <c r="K102" s="1" t="s">
        <v>926</v>
      </c>
      <c r="L102" s="1">
        <v>1E+17</v>
      </c>
      <c r="M102" s="1">
        <v>1653136981</v>
      </c>
      <c r="N102" s="1" t="s">
        <v>55</v>
      </c>
      <c r="O102" s="1">
        <f>IF(Tabelle44[[#This Row],[Scam]]="yes",1,0)</f>
        <v>1</v>
      </c>
    </row>
    <row r="103" spans="1:15" x14ac:dyDescent="0.2">
      <c r="A103" t="s">
        <v>2121</v>
      </c>
      <c r="B103" s="1" t="s">
        <v>928</v>
      </c>
      <c r="C103" s="3">
        <v>44715</v>
      </c>
      <c r="D103" s="1" t="s">
        <v>931</v>
      </c>
      <c r="E103" s="1" t="s">
        <v>2234</v>
      </c>
      <c r="F103" s="1">
        <v>20</v>
      </c>
      <c r="G103" s="1">
        <v>4.2199999999999999E-7</v>
      </c>
      <c r="H103" s="1">
        <v>14783583</v>
      </c>
      <c r="I103" s="1">
        <v>1652667278</v>
      </c>
      <c r="J103" s="1" t="s">
        <v>929</v>
      </c>
      <c r="K103" s="1" t="s">
        <v>930</v>
      </c>
      <c r="L103" s="1">
        <v>90000</v>
      </c>
      <c r="M103" s="1">
        <v>1653137002</v>
      </c>
      <c r="N103" s="1" t="s">
        <v>55</v>
      </c>
      <c r="O103" s="1">
        <f>IF(Tabelle44[[#This Row],[Scam]]="yes",1,0)</f>
        <v>1</v>
      </c>
    </row>
    <row r="104" spans="1:15" x14ac:dyDescent="0.2">
      <c r="A104" t="s">
        <v>2122</v>
      </c>
      <c r="B104" s="1" t="s">
        <v>932</v>
      </c>
      <c r="C104" s="3">
        <v>44715</v>
      </c>
      <c r="D104" s="1" t="s">
        <v>935</v>
      </c>
      <c r="E104" s="1" t="s">
        <v>2235</v>
      </c>
      <c r="F104" s="1">
        <v>10</v>
      </c>
      <c r="G104" s="1">
        <v>1.4938993199999999</v>
      </c>
      <c r="H104" s="1">
        <v>14783562</v>
      </c>
      <c r="I104" s="1">
        <v>1652667017</v>
      </c>
      <c r="J104" s="1" t="s">
        <v>933</v>
      </c>
      <c r="K104" s="1" t="s">
        <v>934</v>
      </c>
      <c r="L104" s="1">
        <v>1000000000000</v>
      </c>
      <c r="M104" s="1">
        <v>1653137021</v>
      </c>
      <c r="N104" s="1" t="s">
        <v>55</v>
      </c>
      <c r="O104" s="1">
        <f>IF(Tabelle44[[#This Row],[Scam]]="yes",1,0)</f>
        <v>1</v>
      </c>
    </row>
    <row r="105" spans="1:15" x14ac:dyDescent="0.2">
      <c r="A105" t="s">
        <v>2123</v>
      </c>
      <c r="B105" s="1" t="s">
        <v>936</v>
      </c>
      <c r="C105" s="3">
        <v>44715</v>
      </c>
      <c r="D105" s="1" t="s">
        <v>939</v>
      </c>
      <c r="E105" s="1" t="s">
        <v>2236</v>
      </c>
      <c r="F105" s="1">
        <v>10</v>
      </c>
      <c r="G105" s="1">
        <v>3.0384682550000002</v>
      </c>
      <c r="H105" s="1">
        <v>14783446</v>
      </c>
      <c r="I105" s="1">
        <v>1652665461</v>
      </c>
      <c r="J105" s="1" t="s">
        <v>937</v>
      </c>
      <c r="K105" s="1" t="s">
        <v>938</v>
      </c>
      <c r="L105" s="1">
        <v>100000000000</v>
      </c>
      <c r="M105" s="1">
        <v>1653137031</v>
      </c>
      <c r="N105" s="1" t="s">
        <v>56</v>
      </c>
      <c r="O105" s="1">
        <f>IF(Tabelle44[[#This Row],[Scam]]="yes",1,0)</f>
        <v>0</v>
      </c>
    </row>
    <row r="106" spans="1:15" x14ac:dyDescent="0.2">
      <c r="A106" t="s">
        <v>2124</v>
      </c>
      <c r="B106" s="1" t="s">
        <v>940</v>
      </c>
      <c r="C106" s="3">
        <v>44715</v>
      </c>
      <c r="D106" s="1" t="s">
        <v>943</v>
      </c>
      <c r="E106" s="1" t="s">
        <v>943</v>
      </c>
      <c r="F106" s="1">
        <v>28</v>
      </c>
      <c r="G106" s="1">
        <v>1.0000000000000001E-18</v>
      </c>
      <c r="H106" s="1">
        <v>14781479</v>
      </c>
      <c r="I106" s="1">
        <v>1652638675</v>
      </c>
      <c r="J106" s="1" t="s">
        <v>941</v>
      </c>
      <c r="K106" s="1" t="s">
        <v>942</v>
      </c>
      <c r="L106" s="1">
        <v>100000000000</v>
      </c>
      <c r="M106" s="1">
        <v>1653137040</v>
      </c>
      <c r="N106" s="1" t="s">
        <v>55</v>
      </c>
      <c r="O106" s="1">
        <f>IF(Tabelle44[[#This Row],[Scam]]="yes",1,0)</f>
        <v>1</v>
      </c>
    </row>
    <row r="107" spans="1:15" x14ac:dyDescent="0.2">
      <c r="A107" t="s">
        <v>2125</v>
      </c>
      <c r="B107" s="1" t="s">
        <v>944</v>
      </c>
      <c r="C107" s="3">
        <v>44715</v>
      </c>
      <c r="D107" s="1" t="s">
        <v>947</v>
      </c>
      <c r="E107" s="1" t="s">
        <v>2237</v>
      </c>
      <c r="F107" s="1">
        <v>8</v>
      </c>
      <c r="G107" s="1">
        <v>3.5871500000000001E-4</v>
      </c>
      <c r="H107" s="1">
        <v>14783841</v>
      </c>
      <c r="I107" s="1">
        <v>1652670650</v>
      </c>
      <c r="J107" s="1" t="s">
        <v>945</v>
      </c>
      <c r="K107" s="1" t="s">
        <v>946</v>
      </c>
      <c r="L107" s="1">
        <v>1000000000</v>
      </c>
      <c r="M107" s="1">
        <v>1653137052</v>
      </c>
      <c r="N107" s="1" t="s">
        <v>55</v>
      </c>
      <c r="O107" s="1">
        <f>IF(Tabelle44[[#This Row],[Scam]]="yes",1,0)</f>
        <v>1</v>
      </c>
    </row>
    <row r="108" spans="1:15" x14ac:dyDescent="0.2">
      <c r="A108" t="s">
        <v>2126</v>
      </c>
      <c r="B108" s="1" t="s">
        <v>948</v>
      </c>
      <c r="C108" s="3">
        <v>44715</v>
      </c>
      <c r="D108" s="1" t="s">
        <v>951</v>
      </c>
      <c r="E108" s="1" t="s">
        <v>951</v>
      </c>
      <c r="F108" s="1">
        <v>53</v>
      </c>
      <c r="G108" s="1">
        <v>2.4315897070000001</v>
      </c>
      <c r="H108" s="1">
        <v>14783957</v>
      </c>
      <c r="I108" s="1">
        <v>1652672413</v>
      </c>
      <c r="J108" s="1" t="s">
        <v>949</v>
      </c>
      <c r="K108" s="1" t="s">
        <v>950</v>
      </c>
      <c r="L108" s="1">
        <v>100000000</v>
      </c>
      <c r="M108" s="1">
        <v>1653137062</v>
      </c>
      <c r="N108" s="1" t="s">
        <v>55</v>
      </c>
      <c r="O108" s="1">
        <f>IF(Tabelle44[[#This Row],[Scam]]="yes",1,0)</f>
        <v>1</v>
      </c>
    </row>
    <row r="109" spans="1:15" x14ac:dyDescent="0.2">
      <c r="A109" t="s">
        <v>2127</v>
      </c>
      <c r="B109" s="1" t="s">
        <v>952</v>
      </c>
      <c r="C109" s="3">
        <v>44715</v>
      </c>
      <c r="D109" s="1" t="s">
        <v>951</v>
      </c>
      <c r="E109" s="1" t="s">
        <v>951</v>
      </c>
      <c r="F109" s="1">
        <v>27</v>
      </c>
      <c r="G109" s="1">
        <v>1.0000000000000001E-18</v>
      </c>
      <c r="H109" s="1">
        <v>14783730</v>
      </c>
      <c r="I109" s="1">
        <v>1652669173</v>
      </c>
      <c r="J109" s="1" t="s">
        <v>953</v>
      </c>
      <c r="K109" s="1" t="s">
        <v>950</v>
      </c>
      <c r="L109" s="1">
        <v>100000000</v>
      </c>
      <c r="M109" s="1">
        <v>1653137072</v>
      </c>
      <c r="N109" s="1" t="s">
        <v>55</v>
      </c>
      <c r="O109" s="1">
        <f>IF(Tabelle44[[#This Row],[Scam]]="yes",1,0)</f>
        <v>1</v>
      </c>
    </row>
    <row r="110" spans="1:15" x14ac:dyDescent="0.2">
      <c r="A110" t="s">
        <v>2128</v>
      </c>
      <c r="B110" s="1" t="s">
        <v>954</v>
      </c>
      <c r="C110" s="3">
        <v>44715</v>
      </c>
      <c r="D110" s="1" t="s">
        <v>957</v>
      </c>
      <c r="E110" s="1" t="s">
        <v>2238</v>
      </c>
      <c r="F110" s="1">
        <v>16</v>
      </c>
      <c r="G110" s="1">
        <v>1.0000000000000001E-18</v>
      </c>
      <c r="H110" s="1">
        <v>14783888</v>
      </c>
      <c r="I110" s="1">
        <v>1652671417</v>
      </c>
      <c r="J110" s="1" t="s">
        <v>955</v>
      </c>
      <c r="K110" s="1" t="s">
        <v>956</v>
      </c>
      <c r="L110" s="1">
        <v>6.9E+16</v>
      </c>
      <c r="M110" s="1">
        <v>1653137080</v>
      </c>
      <c r="N110" s="1" t="s">
        <v>55</v>
      </c>
      <c r="O110" s="1">
        <f>IF(Tabelle44[[#This Row],[Scam]]="yes",1,0)</f>
        <v>1</v>
      </c>
    </row>
    <row r="111" spans="1:15" x14ac:dyDescent="0.2">
      <c r="A111" t="s">
        <v>2129</v>
      </c>
      <c r="B111" s="1" t="s">
        <v>958</v>
      </c>
      <c r="C111" s="3">
        <v>44715</v>
      </c>
      <c r="D111" s="1" t="s">
        <v>961</v>
      </c>
      <c r="E111" s="1" t="s">
        <v>2239</v>
      </c>
      <c r="F111" s="1">
        <v>35</v>
      </c>
      <c r="G111" s="1">
        <v>9.9999999999999995E-8</v>
      </c>
      <c r="H111" s="1">
        <v>14703902</v>
      </c>
      <c r="I111" s="1">
        <v>1651570745</v>
      </c>
      <c r="J111" s="1" t="s">
        <v>959</v>
      </c>
      <c r="K111" s="1" t="s">
        <v>960</v>
      </c>
      <c r="L111" s="1">
        <v>6670000000000</v>
      </c>
      <c r="M111" s="1">
        <v>1653137089</v>
      </c>
      <c r="N111" s="1" t="s">
        <v>55</v>
      </c>
      <c r="O111" s="1">
        <f>IF(Tabelle44[[#This Row],[Scam]]="yes",1,0)</f>
        <v>1</v>
      </c>
    </row>
    <row r="112" spans="1:15" x14ac:dyDescent="0.2">
      <c r="A112" t="s">
        <v>2130</v>
      </c>
      <c r="B112" s="1" t="s">
        <v>962</v>
      </c>
      <c r="C112" s="3">
        <v>44715</v>
      </c>
      <c r="D112" s="1" t="s">
        <v>965</v>
      </c>
      <c r="E112" s="1" t="s">
        <v>965</v>
      </c>
      <c r="F112" s="1">
        <v>13</v>
      </c>
      <c r="G112" s="1">
        <v>1.0000000000000001E-18</v>
      </c>
      <c r="H112" s="1">
        <v>14784029</v>
      </c>
      <c r="I112" s="1">
        <v>1652673426</v>
      </c>
      <c r="J112" s="1" t="s">
        <v>963</v>
      </c>
      <c r="K112" s="1" t="s">
        <v>964</v>
      </c>
      <c r="L112" s="1">
        <v>100000000000</v>
      </c>
      <c r="M112" s="1">
        <v>1653137108</v>
      </c>
      <c r="N112" s="1" t="s">
        <v>55</v>
      </c>
      <c r="O112" s="1">
        <f>IF(Tabelle44[[#This Row],[Scam]]="yes",1,0)</f>
        <v>1</v>
      </c>
    </row>
    <row r="113" spans="1:15" x14ac:dyDescent="0.2">
      <c r="A113" t="s">
        <v>2131</v>
      </c>
      <c r="B113" s="1" t="s">
        <v>966</v>
      </c>
      <c r="C113" s="3">
        <v>44715</v>
      </c>
      <c r="D113" s="1" t="s">
        <v>969</v>
      </c>
      <c r="E113" s="1" t="s">
        <v>2240</v>
      </c>
      <c r="F113" s="1">
        <v>8</v>
      </c>
      <c r="G113" s="1">
        <v>1.0000000000000001E-18</v>
      </c>
      <c r="H113" s="1">
        <v>14784230</v>
      </c>
      <c r="I113" s="1">
        <v>1652675987</v>
      </c>
      <c r="J113" s="1" t="s">
        <v>967</v>
      </c>
      <c r="K113" s="1" t="s">
        <v>968</v>
      </c>
      <c r="L113" s="1">
        <v>1000000000</v>
      </c>
      <c r="M113" s="1">
        <v>1653137118</v>
      </c>
      <c r="N113" s="1" t="s">
        <v>55</v>
      </c>
      <c r="O113" s="1">
        <f>IF(Tabelle44[[#This Row],[Scam]]="yes",1,0)</f>
        <v>1</v>
      </c>
    </row>
    <row r="114" spans="1:15" x14ac:dyDescent="0.2">
      <c r="A114" t="s">
        <v>2132</v>
      </c>
      <c r="B114" s="1" t="s">
        <v>970</v>
      </c>
      <c r="C114" s="3">
        <v>44715</v>
      </c>
      <c r="D114" s="1" t="s">
        <v>973</v>
      </c>
      <c r="E114" s="1" t="s">
        <v>2241</v>
      </c>
      <c r="F114" s="1">
        <v>23</v>
      </c>
      <c r="G114" s="1">
        <v>4.0000000000000003E-18</v>
      </c>
      <c r="H114" s="1">
        <v>14784228</v>
      </c>
      <c r="I114" s="1">
        <v>1652675963</v>
      </c>
      <c r="J114" s="1" t="s">
        <v>971</v>
      </c>
      <c r="K114" s="1" t="s">
        <v>972</v>
      </c>
      <c r="L114" s="1">
        <v>384971.9902</v>
      </c>
      <c r="M114" s="1">
        <v>1653137129</v>
      </c>
      <c r="N114" s="1" t="s">
        <v>55</v>
      </c>
      <c r="O114" s="1">
        <f>IF(Tabelle44[[#This Row],[Scam]]="yes",1,0)</f>
        <v>1</v>
      </c>
    </row>
    <row r="115" spans="1:15" x14ac:dyDescent="0.2">
      <c r="A115" t="s">
        <v>2133</v>
      </c>
      <c r="B115" s="1" t="s">
        <v>974</v>
      </c>
      <c r="C115" s="3">
        <v>44715</v>
      </c>
      <c r="D115" s="1" t="s">
        <v>977</v>
      </c>
      <c r="E115" s="1" t="s">
        <v>2242</v>
      </c>
      <c r="F115" s="1">
        <v>10</v>
      </c>
      <c r="G115" s="1">
        <v>4.1000000000000001E-17</v>
      </c>
      <c r="H115" s="1">
        <v>14784163</v>
      </c>
      <c r="I115" s="1">
        <v>1652675083</v>
      </c>
      <c r="J115" s="1" t="s">
        <v>975</v>
      </c>
      <c r="K115" s="1" t="s">
        <v>976</v>
      </c>
      <c r="L115" s="1">
        <v>1000000000000</v>
      </c>
      <c r="M115" s="1">
        <v>1653137139</v>
      </c>
      <c r="N115" s="1" t="s">
        <v>55</v>
      </c>
      <c r="O115" s="1">
        <f>IF(Tabelle44[[#This Row],[Scam]]="yes",1,0)</f>
        <v>1</v>
      </c>
    </row>
    <row r="116" spans="1:15" x14ac:dyDescent="0.2">
      <c r="A116" t="s">
        <v>2134</v>
      </c>
      <c r="B116" s="1" t="s">
        <v>978</v>
      </c>
      <c r="C116" s="3">
        <v>44715</v>
      </c>
      <c r="D116" s="1" t="s">
        <v>981</v>
      </c>
      <c r="E116" s="1" t="s">
        <v>2243</v>
      </c>
      <c r="F116" s="1">
        <v>50</v>
      </c>
      <c r="G116" s="1">
        <v>1.2053507320000001</v>
      </c>
      <c r="H116" s="1">
        <v>14784312</v>
      </c>
      <c r="I116" s="1">
        <v>1652677194</v>
      </c>
      <c r="J116" s="1" t="s">
        <v>979</v>
      </c>
      <c r="K116" s="1" t="s">
        <v>980</v>
      </c>
      <c r="L116" s="1">
        <v>1000000000000</v>
      </c>
      <c r="M116" s="1">
        <v>1653137148</v>
      </c>
      <c r="N116" s="1" t="s">
        <v>56</v>
      </c>
      <c r="O116" s="1">
        <f>IF(Tabelle44[[#This Row],[Scam]]="yes",1,0)</f>
        <v>0</v>
      </c>
    </row>
    <row r="117" spans="1:15" x14ac:dyDescent="0.2">
      <c r="A117" t="s">
        <v>2135</v>
      </c>
      <c r="B117" s="1" t="s">
        <v>982</v>
      </c>
      <c r="C117" s="3">
        <v>44715</v>
      </c>
      <c r="D117" s="1" t="s">
        <v>984</v>
      </c>
      <c r="E117" s="1" t="s">
        <v>2244</v>
      </c>
      <c r="F117" s="1">
        <v>13</v>
      </c>
      <c r="G117" s="1">
        <v>1.0000000000000001E-18</v>
      </c>
      <c r="H117" s="1">
        <v>14784411</v>
      </c>
      <c r="I117" s="1">
        <v>1652678583</v>
      </c>
      <c r="J117" s="1" t="s">
        <v>983</v>
      </c>
      <c r="K117" s="1" t="s">
        <v>311</v>
      </c>
      <c r="L117" s="1">
        <v>10000000000</v>
      </c>
      <c r="M117" s="1">
        <v>1653137157</v>
      </c>
      <c r="N117" s="1" t="s">
        <v>55</v>
      </c>
      <c r="O117" s="1">
        <f>IF(Tabelle44[[#This Row],[Scam]]="yes",1,0)</f>
        <v>1</v>
      </c>
    </row>
    <row r="118" spans="1:15" x14ac:dyDescent="0.2">
      <c r="A118" t="s">
        <v>2136</v>
      </c>
      <c r="B118" s="1" t="s">
        <v>985</v>
      </c>
      <c r="C118" s="3">
        <v>44715</v>
      </c>
      <c r="D118" s="1" t="s">
        <v>988</v>
      </c>
      <c r="E118" s="1" t="s">
        <v>2245</v>
      </c>
      <c r="F118" s="1">
        <v>7757</v>
      </c>
      <c r="G118" s="1">
        <v>867.69284370000003</v>
      </c>
      <c r="H118" s="1">
        <v>14396702</v>
      </c>
      <c r="I118" s="1">
        <v>1647421675</v>
      </c>
      <c r="J118" s="1" t="s">
        <v>986</v>
      </c>
      <c r="K118" s="1" t="s">
        <v>987</v>
      </c>
      <c r="L118" s="1">
        <v>1000000000000000</v>
      </c>
      <c r="M118" s="1">
        <v>1653137193</v>
      </c>
      <c r="N118" s="1" t="s">
        <v>56</v>
      </c>
      <c r="O118" s="1">
        <f>IF(Tabelle44[[#This Row],[Scam]]="yes",1,0)</f>
        <v>0</v>
      </c>
    </row>
    <row r="119" spans="1:15" x14ac:dyDescent="0.2">
      <c r="A119" t="s">
        <v>2137</v>
      </c>
      <c r="B119" s="1" t="s">
        <v>989</v>
      </c>
      <c r="C119" s="3">
        <v>44715</v>
      </c>
      <c r="D119" s="1" t="s">
        <v>992</v>
      </c>
      <c r="E119" s="1" t="s">
        <v>2246</v>
      </c>
      <c r="F119" s="1">
        <v>15</v>
      </c>
      <c r="G119" s="1">
        <v>1.9926455999999999E-2</v>
      </c>
      <c r="H119" s="1">
        <v>14479659</v>
      </c>
      <c r="I119" s="1">
        <v>1648537524</v>
      </c>
      <c r="J119" s="1" t="s">
        <v>990</v>
      </c>
      <c r="K119" s="1" t="s">
        <v>991</v>
      </c>
      <c r="L119" s="1">
        <v>900000000000000</v>
      </c>
      <c r="M119" s="1">
        <v>1653137203</v>
      </c>
      <c r="N119" s="1" t="s">
        <v>55</v>
      </c>
      <c r="O119" s="1">
        <f>IF(Tabelle44[[#This Row],[Scam]]="yes",1,0)</f>
        <v>1</v>
      </c>
    </row>
    <row r="120" spans="1:15" x14ac:dyDescent="0.2">
      <c r="A120" t="s">
        <v>2138</v>
      </c>
      <c r="B120" s="1" t="s">
        <v>993</v>
      </c>
      <c r="C120" s="3">
        <v>44715</v>
      </c>
      <c r="D120" s="1" t="s">
        <v>996</v>
      </c>
      <c r="E120" s="1" t="s">
        <v>2247</v>
      </c>
      <c r="F120" s="1">
        <v>30</v>
      </c>
      <c r="G120" s="1">
        <v>5.13E-7</v>
      </c>
      <c r="H120" s="1">
        <v>14784332</v>
      </c>
      <c r="I120" s="1">
        <v>1652677525</v>
      </c>
      <c r="J120" s="1" t="s">
        <v>994</v>
      </c>
      <c r="K120" s="1" t="s">
        <v>995</v>
      </c>
      <c r="L120" s="1">
        <v>180000</v>
      </c>
      <c r="M120" s="1">
        <v>1653137213</v>
      </c>
      <c r="N120" s="1" t="s">
        <v>55</v>
      </c>
      <c r="O120" s="1">
        <f>IF(Tabelle44[[#This Row],[Scam]]="yes",1,0)</f>
        <v>1</v>
      </c>
    </row>
    <row r="121" spans="1:15" x14ac:dyDescent="0.2">
      <c r="A121" t="s">
        <v>2139</v>
      </c>
      <c r="B121" s="1" t="s">
        <v>997</v>
      </c>
      <c r="C121" s="3">
        <v>44715</v>
      </c>
      <c r="D121" s="1" t="s">
        <v>1000</v>
      </c>
      <c r="E121" s="1" t="s">
        <v>2248</v>
      </c>
      <c r="F121" s="1">
        <v>24</v>
      </c>
      <c r="G121" s="1">
        <v>4.7300000000000001E-7</v>
      </c>
      <c r="H121" s="1">
        <v>14784459</v>
      </c>
      <c r="I121" s="1">
        <v>1652679241</v>
      </c>
      <c r="J121" s="1" t="s">
        <v>998</v>
      </c>
      <c r="K121" s="1" t="s">
        <v>999</v>
      </c>
      <c r="L121" s="1">
        <v>37500</v>
      </c>
      <c r="M121" s="1">
        <v>1653137223</v>
      </c>
      <c r="N121" s="1" t="s">
        <v>55</v>
      </c>
      <c r="O121" s="1">
        <f>IF(Tabelle44[[#This Row],[Scam]]="yes",1,0)</f>
        <v>1</v>
      </c>
    </row>
    <row r="122" spans="1:15" x14ac:dyDescent="0.2">
      <c r="A122" t="s">
        <v>2140</v>
      </c>
      <c r="B122" s="1" t="s">
        <v>1001</v>
      </c>
      <c r="C122" s="3">
        <v>44715</v>
      </c>
      <c r="D122" s="1" t="s">
        <v>1003</v>
      </c>
      <c r="E122" s="1" t="s">
        <v>2249</v>
      </c>
      <c r="F122" s="1">
        <v>6</v>
      </c>
      <c r="G122" s="1">
        <v>5.4947623000000001E-2</v>
      </c>
      <c r="H122" s="1">
        <v>14601102</v>
      </c>
      <c r="I122" s="1">
        <v>1650175098</v>
      </c>
      <c r="J122" s="1" t="s">
        <v>1002</v>
      </c>
      <c r="K122" s="1" t="s">
        <v>879</v>
      </c>
      <c r="L122" s="1">
        <v>900000000000000</v>
      </c>
      <c r="M122" s="1">
        <v>1653137233</v>
      </c>
      <c r="N122" s="1" t="s">
        <v>55</v>
      </c>
      <c r="O122" s="1">
        <f>IF(Tabelle44[[#This Row],[Scam]]="yes",1,0)</f>
        <v>1</v>
      </c>
    </row>
    <row r="123" spans="1:15" x14ac:dyDescent="0.2">
      <c r="A123" t="s">
        <v>2141</v>
      </c>
      <c r="B123" s="1" t="s">
        <v>1004</v>
      </c>
      <c r="C123" s="3">
        <v>44715</v>
      </c>
      <c r="D123" s="1" t="s">
        <v>1007</v>
      </c>
      <c r="E123" s="1" t="s">
        <v>2250</v>
      </c>
      <c r="F123" s="1">
        <v>73823</v>
      </c>
      <c r="G123" s="1">
        <v>220.88196350000001</v>
      </c>
      <c r="H123" s="1">
        <v>14204533</v>
      </c>
      <c r="I123" s="1">
        <v>1644845135</v>
      </c>
      <c r="J123" s="1" t="s">
        <v>1005</v>
      </c>
      <c r="K123" s="1" t="s">
        <v>1006</v>
      </c>
      <c r="L123" s="1">
        <v>1000000000</v>
      </c>
      <c r="M123" s="1">
        <v>1653137248</v>
      </c>
      <c r="N123" s="1" t="s">
        <v>56</v>
      </c>
      <c r="O123" s="1">
        <f>IF(Tabelle44[[#This Row],[Scam]]="yes",1,0)</f>
        <v>0</v>
      </c>
    </row>
    <row r="124" spans="1:15" x14ac:dyDescent="0.2">
      <c r="A124" t="s">
        <v>2142</v>
      </c>
      <c r="B124" s="1" t="s">
        <v>1008</v>
      </c>
      <c r="C124" s="3">
        <v>44715</v>
      </c>
      <c r="D124" s="1" t="s">
        <v>1011</v>
      </c>
      <c r="E124" s="1" t="s">
        <v>2251</v>
      </c>
      <c r="F124" s="1">
        <v>196</v>
      </c>
      <c r="G124" s="1">
        <v>2.0000000000000001E-18</v>
      </c>
      <c r="H124" s="1">
        <v>14784579</v>
      </c>
      <c r="I124" s="1">
        <v>1652680927</v>
      </c>
      <c r="J124" s="1" t="s">
        <v>1009</v>
      </c>
      <c r="K124" s="1" t="s">
        <v>1010</v>
      </c>
      <c r="L124" s="1">
        <v>1000000000</v>
      </c>
      <c r="M124" s="1">
        <v>1653137258</v>
      </c>
      <c r="N124" s="1" t="s">
        <v>55</v>
      </c>
      <c r="O124" s="1">
        <f>IF(Tabelle44[[#This Row],[Scam]]="yes",1,0)</f>
        <v>1</v>
      </c>
    </row>
    <row r="125" spans="1:15" x14ac:dyDescent="0.2">
      <c r="A125" t="s">
        <v>2143</v>
      </c>
      <c r="B125" s="1" t="s">
        <v>1012</v>
      </c>
      <c r="C125" s="3">
        <v>44715</v>
      </c>
      <c r="D125" s="1" t="s">
        <v>1015</v>
      </c>
      <c r="E125" s="1" t="s">
        <v>2252</v>
      </c>
      <c r="F125" s="1">
        <v>33</v>
      </c>
      <c r="G125" s="1">
        <v>3.01E-6</v>
      </c>
      <c r="H125" s="1">
        <v>14784812</v>
      </c>
      <c r="I125" s="1">
        <v>1652684463</v>
      </c>
      <c r="J125" s="1" t="s">
        <v>1013</v>
      </c>
      <c r="K125" s="1" t="s">
        <v>1014</v>
      </c>
      <c r="L125" s="1">
        <v>1000000000000000</v>
      </c>
      <c r="M125" s="1">
        <v>1653137278</v>
      </c>
      <c r="N125" s="1" t="s">
        <v>55</v>
      </c>
      <c r="O125" s="1">
        <f>IF(Tabelle44[[#This Row],[Scam]]="yes",1,0)</f>
        <v>1</v>
      </c>
    </row>
    <row r="126" spans="1:15" x14ac:dyDescent="0.2">
      <c r="A126" t="s">
        <v>2144</v>
      </c>
      <c r="B126" s="1" t="s">
        <v>1016</v>
      </c>
      <c r="C126" s="3">
        <v>44715</v>
      </c>
      <c r="D126" s="1" t="s">
        <v>1019</v>
      </c>
      <c r="E126" s="1" t="s">
        <v>2253</v>
      </c>
      <c r="F126" s="1">
        <v>8</v>
      </c>
      <c r="G126" s="1">
        <v>1.1970246550000001</v>
      </c>
      <c r="H126" s="1">
        <v>14784620</v>
      </c>
      <c r="I126" s="1">
        <v>1652681463</v>
      </c>
      <c r="J126" s="1" t="s">
        <v>1017</v>
      </c>
      <c r="K126" s="1" t="s">
        <v>1018</v>
      </c>
      <c r="L126" s="1">
        <v>6670000000000</v>
      </c>
      <c r="M126" s="1">
        <v>1653137288</v>
      </c>
      <c r="N126" s="1" t="s">
        <v>56</v>
      </c>
      <c r="O126" s="1">
        <f>IF(Tabelle44[[#This Row],[Scam]]="yes",1,0)</f>
        <v>0</v>
      </c>
    </row>
  </sheetData>
  <phoneticPr fontId="6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3CB0-D7A5-C448-BE86-25C92CF77C49}">
  <dimension ref="A1:G518"/>
  <sheetViews>
    <sheetView tabSelected="1" topLeftCell="C205" zoomScale="145" zoomScaleNormal="145" workbookViewId="0">
      <selection activeCell="E222" sqref="E222"/>
    </sheetView>
  </sheetViews>
  <sheetFormatPr baseColWidth="10" defaultColWidth="11" defaultRowHeight="16" x14ac:dyDescent="0.2"/>
  <cols>
    <col min="1" max="1" width="10.33203125" style="1" bestFit="1" customWidth="1"/>
    <col min="2" max="2" width="9.6640625" style="1" bestFit="1" customWidth="1"/>
    <col min="3" max="3" width="54.33203125" style="1" bestFit="1" customWidth="1"/>
    <col min="4" max="4" width="32.1640625" style="1" bestFit="1" customWidth="1"/>
    <col min="5" max="5" width="17.33203125" style="1" bestFit="1" customWidth="1"/>
    <col min="6" max="6" width="16.33203125" style="1" bestFit="1" customWidth="1"/>
    <col min="7" max="7" width="16.6640625" style="1" bestFit="1" customWidth="1"/>
    <col min="8" max="16384" width="11" style="1"/>
  </cols>
  <sheetData>
    <row r="1" spans="1:7" ht="36" x14ac:dyDescent="0.4">
      <c r="A1" s="48" t="s">
        <v>2153</v>
      </c>
      <c r="B1" s="48"/>
      <c r="C1" s="48"/>
      <c r="D1" s="48"/>
      <c r="E1" s="15"/>
      <c r="F1" s="15"/>
      <c r="G1" s="15"/>
    </row>
    <row r="3" spans="1:7" x14ac:dyDescent="0.2">
      <c r="A3" s="1" t="s">
        <v>1702</v>
      </c>
      <c r="B3" s="1" t="s">
        <v>1705</v>
      </c>
      <c r="C3" s="1" t="s">
        <v>0</v>
      </c>
      <c r="D3" s="1" t="s">
        <v>52</v>
      </c>
      <c r="E3" s="1" t="s">
        <v>51</v>
      </c>
      <c r="F3" s="1" t="s">
        <v>96</v>
      </c>
      <c r="G3" s="1" t="s">
        <v>522</v>
      </c>
    </row>
    <row r="4" spans="1:7" x14ac:dyDescent="0.2">
      <c r="A4" s="1">
        <v>1</v>
      </c>
      <c r="B4" s="1" t="s">
        <v>1971</v>
      </c>
      <c r="C4" s="1" t="s">
        <v>1</v>
      </c>
      <c r="D4" s="1" t="s">
        <v>54</v>
      </c>
      <c r="E4" s="1" t="s">
        <v>53</v>
      </c>
      <c r="F4" s="1" t="s">
        <v>56</v>
      </c>
      <c r="G4" s="1">
        <f>IF(Tabelle446[[#This Row],[Scam]]="yes",1,0)</f>
        <v>0</v>
      </c>
    </row>
    <row r="5" spans="1:7" x14ac:dyDescent="0.2">
      <c r="A5" s="1">
        <v>2</v>
      </c>
      <c r="B5" s="1" t="s">
        <v>1972</v>
      </c>
      <c r="C5" s="1" t="s">
        <v>2</v>
      </c>
      <c r="D5" s="1" t="s">
        <v>58</v>
      </c>
      <c r="E5" s="1" t="s">
        <v>57</v>
      </c>
      <c r="F5" s="1" t="s">
        <v>55</v>
      </c>
      <c r="G5" s="1">
        <f>IF(Tabelle446[[#This Row],[Scam]]="yes",1,0)</f>
        <v>1</v>
      </c>
    </row>
    <row r="6" spans="1:7" x14ac:dyDescent="0.2">
      <c r="A6" s="1">
        <v>3</v>
      </c>
      <c r="B6" s="1" t="s">
        <v>1973</v>
      </c>
      <c r="C6" s="1" t="s">
        <v>3</v>
      </c>
      <c r="D6" s="1" t="s">
        <v>62</v>
      </c>
      <c r="E6" s="1" t="s">
        <v>62</v>
      </c>
      <c r="F6" s="1" t="s">
        <v>55</v>
      </c>
      <c r="G6" s="1">
        <f>IF(Tabelle446[[#This Row],[Scam]]="yes",1,0)</f>
        <v>1</v>
      </c>
    </row>
    <row r="7" spans="1:7" x14ac:dyDescent="0.2">
      <c r="A7" s="1">
        <v>4</v>
      </c>
      <c r="B7" s="1" t="s">
        <v>1974</v>
      </c>
      <c r="C7" s="1" t="s">
        <v>4</v>
      </c>
      <c r="D7" s="1" t="s">
        <v>64</v>
      </c>
      <c r="E7" s="1" t="s">
        <v>63</v>
      </c>
      <c r="F7" s="1" t="s">
        <v>55</v>
      </c>
      <c r="G7" s="1">
        <f>IF(Tabelle446[[#This Row],[Scam]]="yes",1,0)</f>
        <v>1</v>
      </c>
    </row>
    <row r="8" spans="1:7" x14ac:dyDescent="0.2">
      <c r="A8" s="1">
        <v>5</v>
      </c>
      <c r="B8" s="1" t="s">
        <v>1975</v>
      </c>
      <c r="C8" s="1" t="s">
        <v>5</v>
      </c>
      <c r="D8" s="1" t="s">
        <v>65</v>
      </c>
      <c r="E8" s="1" t="s">
        <v>66</v>
      </c>
      <c r="F8" s="1" t="s">
        <v>55</v>
      </c>
      <c r="G8" s="1">
        <f>IF(Tabelle446[[#This Row],[Scam]]="yes",1,0)</f>
        <v>1</v>
      </c>
    </row>
    <row r="9" spans="1:7" x14ac:dyDescent="0.2">
      <c r="A9" s="1">
        <v>6</v>
      </c>
      <c r="B9" s="1" t="s">
        <v>1976</v>
      </c>
      <c r="C9" s="1" t="s">
        <v>6</v>
      </c>
      <c r="D9" s="1" t="s">
        <v>69</v>
      </c>
      <c r="E9" s="1" t="s">
        <v>68</v>
      </c>
      <c r="F9" s="1" t="s">
        <v>55</v>
      </c>
      <c r="G9" s="1">
        <f>IF(Tabelle446[[#This Row],[Scam]]="yes",1,0)</f>
        <v>1</v>
      </c>
    </row>
    <row r="10" spans="1:7" x14ac:dyDescent="0.2">
      <c r="A10" s="1">
        <v>7</v>
      </c>
      <c r="B10" s="1" t="s">
        <v>1977</v>
      </c>
      <c r="C10" s="1" t="s">
        <v>7</v>
      </c>
      <c r="D10" s="1" t="s">
        <v>71</v>
      </c>
      <c r="E10" s="1" t="s">
        <v>72</v>
      </c>
      <c r="F10" s="1" t="s">
        <v>55</v>
      </c>
      <c r="G10" s="1">
        <f>IF(Tabelle446[[#This Row],[Scam]]="yes",1,0)</f>
        <v>1</v>
      </c>
    </row>
    <row r="11" spans="1:7" x14ac:dyDescent="0.2">
      <c r="A11" s="1">
        <v>8</v>
      </c>
      <c r="B11" s="1" t="s">
        <v>1978</v>
      </c>
      <c r="C11" s="1" t="s">
        <v>8</v>
      </c>
      <c r="D11" s="1" t="s">
        <v>74</v>
      </c>
      <c r="E11" s="1" t="s">
        <v>75</v>
      </c>
      <c r="F11" s="1" t="s">
        <v>55</v>
      </c>
      <c r="G11" s="1">
        <f>IF(Tabelle446[[#This Row],[Scam]]="yes",1,0)</f>
        <v>1</v>
      </c>
    </row>
    <row r="12" spans="1:7" x14ac:dyDescent="0.2">
      <c r="A12" s="1">
        <v>9</v>
      </c>
      <c r="B12" s="1" t="s">
        <v>1979</v>
      </c>
      <c r="C12" s="1" t="s">
        <v>9</v>
      </c>
      <c r="D12" s="1" t="s">
        <v>80</v>
      </c>
      <c r="E12" s="1" t="s">
        <v>79</v>
      </c>
      <c r="F12" s="1" t="s">
        <v>55</v>
      </c>
      <c r="G12" s="1">
        <f>IF(Tabelle446[[#This Row],[Scam]]="yes",1,0)</f>
        <v>1</v>
      </c>
    </row>
    <row r="13" spans="1:7" x14ac:dyDescent="0.2">
      <c r="A13" s="1">
        <v>10</v>
      </c>
      <c r="B13" s="1" t="s">
        <v>1980</v>
      </c>
      <c r="C13" s="1" t="s">
        <v>10</v>
      </c>
      <c r="D13" s="1" t="s">
        <v>81</v>
      </c>
      <c r="E13" s="1" t="s">
        <v>82</v>
      </c>
      <c r="F13" s="1" t="s">
        <v>55</v>
      </c>
      <c r="G13" s="1">
        <f>IF(Tabelle446[[#This Row],[Scam]]="yes",1,0)</f>
        <v>1</v>
      </c>
    </row>
    <row r="14" spans="1:7" x14ac:dyDescent="0.2">
      <c r="A14" s="1">
        <v>11</v>
      </c>
      <c r="B14" s="1" t="s">
        <v>1981</v>
      </c>
      <c r="C14" s="1" t="s">
        <v>11</v>
      </c>
      <c r="D14" s="1" t="s">
        <v>91</v>
      </c>
      <c r="E14" s="1" t="s">
        <v>90</v>
      </c>
      <c r="F14" s="1" t="s">
        <v>55</v>
      </c>
      <c r="G14" s="1">
        <f>IF(Tabelle446[[#This Row],[Scam]]="yes",1,0)</f>
        <v>1</v>
      </c>
    </row>
    <row r="15" spans="1:7" x14ac:dyDescent="0.2">
      <c r="A15" s="1">
        <v>12</v>
      </c>
      <c r="B15" s="1" t="s">
        <v>1982</v>
      </c>
      <c r="C15" s="1" t="s">
        <v>12</v>
      </c>
      <c r="D15" s="1" t="s">
        <v>92</v>
      </c>
      <c r="E15" s="1" t="s">
        <v>93</v>
      </c>
      <c r="F15" s="1" t="s">
        <v>55</v>
      </c>
      <c r="G15" s="1">
        <f>IF(Tabelle446[[#This Row],[Scam]]="yes",1,0)</f>
        <v>1</v>
      </c>
    </row>
    <row r="16" spans="1:7" x14ac:dyDescent="0.2">
      <c r="A16" s="1">
        <v>13</v>
      </c>
      <c r="B16" s="1" t="s">
        <v>1983</v>
      </c>
      <c r="C16" s="1" t="s">
        <v>13</v>
      </c>
      <c r="D16" s="1" t="s">
        <v>99</v>
      </c>
      <c r="E16" s="1" t="s">
        <v>98</v>
      </c>
      <c r="F16" s="1" t="s">
        <v>56</v>
      </c>
      <c r="G16" s="1">
        <f>IF(Tabelle446[[#This Row],[Scam]]="yes",1,0)</f>
        <v>0</v>
      </c>
    </row>
    <row r="17" spans="1:7" x14ac:dyDescent="0.2">
      <c r="A17" s="1">
        <v>14</v>
      </c>
      <c r="B17" s="1" t="s">
        <v>1984</v>
      </c>
      <c r="C17" s="1" t="s">
        <v>14</v>
      </c>
      <c r="D17" s="1" t="s">
        <v>100</v>
      </c>
      <c r="E17" s="1" t="s">
        <v>100</v>
      </c>
      <c r="F17" s="1" t="s">
        <v>56</v>
      </c>
      <c r="G17" s="1">
        <f>IF(Tabelle446[[#This Row],[Scam]]="yes",1,0)</f>
        <v>0</v>
      </c>
    </row>
    <row r="18" spans="1:7" x14ac:dyDescent="0.2">
      <c r="A18" s="1">
        <v>15</v>
      </c>
      <c r="B18" s="1" t="s">
        <v>1985</v>
      </c>
      <c r="C18" s="1" t="s">
        <v>15</v>
      </c>
      <c r="D18" s="1" t="s">
        <v>102</v>
      </c>
      <c r="E18" s="1" t="s">
        <v>101</v>
      </c>
      <c r="F18" s="1" t="s">
        <v>56</v>
      </c>
      <c r="G18" s="1">
        <f>IF(Tabelle446[[#This Row],[Scam]]="yes",1,0)</f>
        <v>0</v>
      </c>
    </row>
    <row r="19" spans="1:7" x14ac:dyDescent="0.2">
      <c r="A19" s="1">
        <v>16</v>
      </c>
      <c r="B19" s="1" t="s">
        <v>1986</v>
      </c>
      <c r="C19" s="1" t="s">
        <v>16</v>
      </c>
      <c r="D19" s="1" t="s">
        <v>103</v>
      </c>
      <c r="E19" s="1" t="s">
        <v>104</v>
      </c>
      <c r="F19" s="1" t="s">
        <v>55</v>
      </c>
      <c r="G19" s="1">
        <f>IF(Tabelle446[[#This Row],[Scam]]="yes",1,0)</f>
        <v>1</v>
      </c>
    </row>
    <row r="20" spans="1:7" x14ac:dyDescent="0.2">
      <c r="A20" s="1">
        <v>17</v>
      </c>
      <c r="B20" s="1" t="s">
        <v>1987</v>
      </c>
      <c r="C20" s="1" t="s">
        <v>17</v>
      </c>
      <c r="D20" s="1" t="s">
        <v>106</v>
      </c>
      <c r="E20" s="1" t="s">
        <v>105</v>
      </c>
      <c r="F20" s="1" t="s">
        <v>55</v>
      </c>
      <c r="G20" s="1">
        <f>IF(Tabelle446[[#This Row],[Scam]]="yes",1,0)</f>
        <v>1</v>
      </c>
    </row>
    <row r="21" spans="1:7" x14ac:dyDescent="0.2">
      <c r="A21" s="1">
        <v>18</v>
      </c>
      <c r="B21" s="1" t="s">
        <v>1988</v>
      </c>
      <c r="C21" s="1" t="s">
        <v>18</v>
      </c>
      <c r="D21" s="1" t="s">
        <v>107</v>
      </c>
      <c r="E21" s="1" t="s">
        <v>108</v>
      </c>
      <c r="F21" s="1" t="s">
        <v>55</v>
      </c>
      <c r="G21" s="1">
        <f>IF(Tabelle446[[#This Row],[Scam]]="yes",1,0)</f>
        <v>1</v>
      </c>
    </row>
    <row r="22" spans="1:7" x14ac:dyDescent="0.2">
      <c r="A22" s="1">
        <v>19</v>
      </c>
      <c r="B22" s="1" t="s">
        <v>1989</v>
      </c>
      <c r="C22" s="1" t="s">
        <v>19</v>
      </c>
      <c r="D22" s="1" t="s">
        <v>109</v>
      </c>
      <c r="E22" s="1" t="s">
        <v>110</v>
      </c>
      <c r="F22" s="1" t="s">
        <v>55</v>
      </c>
      <c r="G22" s="1">
        <f>IF(Tabelle446[[#This Row],[Scam]]="yes",1,0)</f>
        <v>1</v>
      </c>
    </row>
    <row r="23" spans="1:7" x14ac:dyDescent="0.2">
      <c r="A23" s="1">
        <v>20</v>
      </c>
      <c r="B23" s="1" t="s">
        <v>1990</v>
      </c>
      <c r="C23" s="1" t="s">
        <v>20</v>
      </c>
      <c r="D23" s="1" t="s">
        <v>111</v>
      </c>
      <c r="E23" s="1" t="s">
        <v>112</v>
      </c>
      <c r="F23" s="1" t="s">
        <v>55</v>
      </c>
      <c r="G23" s="1">
        <f>IF(Tabelle446[[#This Row],[Scam]]="yes",1,0)</f>
        <v>1</v>
      </c>
    </row>
    <row r="24" spans="1:7" x14ac:dyDescent="0.2">
      <c r="A24" s="1">
        <v>21</v>
      </c>
      <c r="B24" s="1" t="s">
        <v>1991</v>
      </c>
      <c r="C24" s="1" t="s">
        <v>21</v>
      </c>
      <c r="D24" s="1" t="s">
        <v>114</v>
      </c>
      <c r="E24" s="1" t="s">
        <v>115</v>
      </c>
      <c r="F24" s="1" t="s">
        <v>55</v>
      </c>
      <c r="G24" s="1">
        <f>IF(Tabelle446[[#This Row],[Scam]]="yes",1,0)</f>
        <v>1</v>
      </c>
    </row>
    <row r="25" spans="1:7" x14ac:dyDescent="0.2">
      <c r="A25" s="1">
        <v>22</v>
      </c>
      <c r="B25" s="1" t="s">
        <v>1992</v>
      </c>
      <c r="C25" s="1" t="s">
        <v>22</v>
      </c>
      <c r="D25" s="1" t="s">
        <v>116</v>
      </c>
      <c r="E25" s="1" t="s">
        <v>117</v>
      </c>
      <c r="F25" s="1" t="s">
        <v>55</v>
      </c>
      <c r="G25" s="1">
        <f>IF(Tabelle446[[#This Row],[Scam]]="yes",1,0)</f>
        <v>1</v>
      </c>
    </row>
    <row r="26" spans="1:7" x14ac:dyDescent="0.2">
      <c r="A26" s="1">
        <v>23</v>
      </c>
      <c r="B26" s="1" t="s">
        <v>1993</v>
      </c>
      <c r="C26" s="1" t="s">
        <v>23</v>
      </c>
      <c r="D26" s="1" t="s">
        <v>118</v>
      </c>
      <c r="E26" s="1" t="s">
        <v>119</v>
      </c>
      <c r="F26" s="1" t="s">
        <v>55</v>
      </c>
      <c r="G26" s="1">
        <f>IF(Tabelle446[[#This Row],[Scam]]="yes",1,0)</f>
        <v>1</v>
      </c>
    </row>
    <row r="27" spans="1:7" x14ac:dyDescent="0.2">
      <c r="A27" s="1">
        <v>24</v>
      </c>
      <c r="B27" s="1" t="s">
        <v>1994</v>
      </c>
      <c r="C27" s="1" t="s">
        <v>24</v>
      </c>
      <c r="D27" s="1" t="s">
        <v>120</v>
      </c>
      <c r="E27" s="1" t="s">
        <v>121</v>
      </c>
      <c r="F27" s="1" t="s">
        <v>55</v>
      </c>
      <c r="G27" s="1">
        <f>IF(Tabelle446[[#This Row],[Scam]]="yes",1,0)</f>
        <v>1</v>
      </c>
    </row>
    <row r="28" spans="1:7" x14ac:dyDescent="0.2">
      <c r="A28" s="1">
        <v>25</v>
      </c>
      <c r="B28" s="1" t="s">
        <v>1995</v>
      </c>
      <c r="C28" s="1" t="s">
        <v>25</v>
      </c>
      <c r="D28" s="1" t="s">
        <v>122</v>
      </c>
      <c r="E28" s="1" t="s">
        <v>123</v>
      </c>
      <c r="F28" s="1" t="s">
        <v>55</v>
      </c>
      <c r="G28" s="1">
        <f>IF(Tabelle446[[#This Row],[Scam]]="yes",1,0)</f>
        <v>1</v>
      </c>
    </row>
    <row r="29" spans="1:7" x14ac:dyDescent="0.2">
      <c r="A29" s="1">
        <v>26</v>
      </c>
      <c r="B29" s="1" t="s">
        <v>1996</v>
      </c>
      <c r="C29" s="1" t="s">
        <v>26</v>
      </c>
      <c r="D29" s="1" t="s">
        <v>125</v>
      </c>
      <c r="E29" s="1" t="s">
        <v>124</v>
      </c>
      <c r="F29" s="1" t="s">
        <v>55</v>
      </c>
      <c r="G29" s="1">
        <f>IF(Tabelle446[[#This Row],[Scam]]="yes",1,0)</f>
        <v>1</v>
      </c>
    </row>
    <row r="30" spans="1:7" x14ac:dyDescent="0.2">
      <c r="A30" s="1">
        <v>27</v>
      </c>
      <c r="B30" s="1" t="s">
        <v>1997</v>
      </c>
      <c r="C30" s="1" t="s">
        <v>27</v>
      </c>
      <c r="D30" s="1" t="s">
        <v>126</v>
      </c>
      <c r="E30" s="1" t="s">
        <v>127</v>
      </c>
      <c r="F30" s="1" t="s">
        <v>55</v>
      </c>
      <c r="G30" s="1">
        <f>IF(Tabelle446[[#This Row],[Scam]]="yes",1,0)</f>
        <v>1</v>
      </c>
    </row>
    <row r="31" spans="1:7" x14ac:dyDescent="0.2">
      <c r="A31" s="1">
        <v>28</v>
      </c>
      <c r="B31" s="1" t="s">
        <v>1998</v>
      </c>
      <c r="C31" s="1" t="s">
        <v>28</v>
      </c>
      <c r="D31" s="1" t="s">
        <v>64</v>
      </c>
      <c r="E31" s="1" t="s">
        <v>63</v>
      </c>
      <c r="F31" s="1" t="s">
        <v>55</v>
      </c>
      <c r="G31" s="1">
        <f>IF(Tabelle446[[#This Row],[Scam]]="yes",1,0)</f>
        <v>1</v>
      </c>
    </row>
    <row r="32" spans="1:7" x14ac:dyDescent="0.2">
      <c r="A32" s="1">
        <v>29</v>
      </c>
      <c r="B32" s="1" t="s">
        <v>1999</v>
      </c>
      <c r="C32" s="1" t="s">
        <v>29</v>
      </c>
      <c r="D32" s="1" t="s">
        <v>128</v>
      </c>
      <c r="E32" s="1" t="s">
        <v>129</v>
      </c>
      <c r="F32" s="1" t="s">
        <v>55</v>
      </c>
      <c r="G32" s="1">
        <f>IF(Tabelle446[[#This Row],[Scam]]="yes",1,0)</f>
        <v>1</v>
      </c>
    </row>
    <row r="33" spans="1:7" x14ac:dyDescent="0.2">
      <c r="A33" s="1">
        <v>30</v>
      </c>
      <c r="B33" s="1" t="s">
        <v>2000</v>
      </c>
      <c r="C33" s="1" t="s">
        <v>30</v>
      </c>
      <c r="D33" s="1" t="s">
        <v>131</v>
      </c>
      <c r="E33" s="1" t="s">
        <v>132</v>
      </c>
      <c r="F33" s="1" t="s">
        <v>55</v>
      </c>
      <c r="G33" s="1">
        <f>IF(Tabelle446[[#This Row],[Scam]]="yes",1,0)</f>
        <v>1</v>
      </c>
    </row>
    <row r="34" spans="1:7" x14ac:dyDescent="0.2">
      <c r="A34" s="1">
        <v>31</v>
      </c>
      <c r="B34" s="1" t="s">
        <v>2001</v>
      </c>
      <c r="C34" s="1" t="s">
        <v>31</v>
      </c>
      <c r="D34" s="1" t="s">
        <v>133</v>
      </c>
      <c r="E34" s="1" t="s">
        <v>134</v>
      </c>
      <c r="F34" s="1" t="s">
        <v>55</v>
      </c>
      <c r="G34" s="1">
        <f>IF(Tabelle446[[#This Row],[Scam]]="yes",1,0)</f>
        <v>1</v>
      </c>
    </row>
    <row r="35" spans="1:7" x14ac:dyDescent="0.2">
      <c r="A35" s="1">
        <v>32</v>
      </c>
      <c r="B35" s="1" t="s">
        <v>2002</v>
      </c>
      <c r="C35" s="1" t="s">
        <v>32</v>
      </c>
      <c r="D35" s="1" t="s">
        <v>136</v>
      </c>
      <c r="E35" s="1" t="s">
        <v>135</v>
      </c>
      <c r="F35" s="1" t="s">
        <v>55</v>
      </c>
      <c r="G35" s="1">
        <f>IF(Tabelle446[[#This Row],[Scam]]="yes",1,0)</f>
        <v>1</v>
      </c>
    </row>
    <row r="36" spans="1:7" x14ac:dyDescent="0.2">
      <c r="A36" s="1">
        <v>33</v>
      </c>
      <c r="B36" s="1" t="s">
        <v>2003</v>
      </c>
      <c r="C36" s="1" t="s">
        <v>33</v>
      </c>
      <c r="D36" s="1" t="s">
        <v>137</v>
      </c>
      <c r="E36" s="1" t="s">
        <v>138</v>
      </c>
      <c r="F36" s="1" t="s">
        <v>55</v>
      </c>
      <c r="G36" s="1">
        <f>IF(Tabelle446[[#This Row],[Scam]]="yes",1,0)</f>
        <v>1</v>
      </c>
    </row>
    <row r="37" spans="1:7" x14ac:dyDescent="0.2">
      <c r="A37" s="1">
        <v>34</v>
      </c>
      <c r="B37" s="1" t="s">
        <v>2004</v>
      </c>
      <c r="C37" s="1" t="s">
        <v>34</v>
      </c>
      <c r="D37" s="1" t="s">
        <v>185</v>
      </c>
      <c r="E37" s="1" t="s">
        <v>186</v>
      </c>
      <c r="F37" s="1" t="s">
        <v>55</v>
      </c>
      <c r="G37" s="1">
        <f>IF(Tabelle446[[#This Row],[Scam]]="yes",1,0)</f>
        <v>1</v>
      </c>
    </row>
    <row r="38" spans="1:7" x14ac:dyDescent="0.2">
      <c r="A38" s="1">
        <v>35</v>
      </c>
      <c r="B38" s="1" t="s">
        <v>2005</v>
      </c>
      <c r="C38" s="1" t="s">
        <v>35</v>
      </c>
      <c r="D38" s="1" t="s">
        <v>140</v>
      </c>
      <c r="E38" s="1" t="s">
        <v>139</v>
      </c>
      <c r="F38" s="1" t="s">
        <v>55</v>
      </c>
      <c r="G38" s="1">
        <f>IF(Tabelle446[[#This Row],[Scam]]="yes",1,0)</f>
        <v>1</v>
      </c>
    </row>
    <row r="39" spans="1:7" x14ac:dyDescent="0.2">
      <c r="A39" s="1">
        <v>36</v>
      </c>
      <c r="B39" s="1" t="s">
        <v>2006</v>
      </c>
      <c r="C39" s="1" t="s">
        <v>36</v>
      </c>
      <c r="D39" s="1" t="s">
        <v>142</v>
      </c>
      <c r="E39" s="1" t="s">
        <v>141</v>
      </c>
      <c r="F39" s="1" t="s">
        <v>55</v>
      </c>
      <c r="G39" s="1">
        <f>IF(Tabelle446[[#This Row],[Scam]]="yes",1,0)</f>
        <v>1</v>
      </c>
    </row>
    <row r="40" spans="1:7" x14ac:dyDescent="0.2">
      <c r="A40" s="1">
        <v>37</v>
      </c>
      <c r="B40" s="1" t="s">
        <v>2007</v>
      </c>
      <c r="C40" s="1" t="s">
        <v>37</v>
      </c>
      <c r="D40" s="1" t="s">
        <v>145</v>
      </c>
      <c r="E40" s="1" t="s">
        <v>93</v>
      </c>
      <c r="F40" s="1" t="s">
        <v>55</v>
      </c>
      <c r="G40" s="1">
        <f>IF(Tabelle446[[#This Row],[Scam]]="yes",1,0)</f>
        <v>1</v>
      </c>
    </row>
    <row r="41" spans="1:7" x14ac:dyDescent="0.2">
      <c r="A41" s="1">
        <v>38</v>
      </c>
      <c r="B41" s="1" t="s">
        <v>2008</v>
      </c>
      <c r="C41" s="1" t="s">
        <v>38</v>
      </c>
      <c r="D41" s="1" t="s">
        <v>152</v>
      </c>
      <c r="E41" s="1" t="s">
        <v>153</v>
      </c>
      <c r="F41" s="1" t="s">
        <v>55</v>
      </c>
      <c r="G41" s="1">
        <f>IF(Tabelle446[[#This Row],[Scam]]="yes",1,0)</f>
        <v>1</v>
      </c>
    </row>
    <row r="42" spans="1:7" x14ac:dyDescent="0.2">
      <c r="A42" s="1">
        <v>39</v>
      </c>
      <c r="B42" s="1" t="s">
        <v>2009</v>
      </c>
      <c r="C42" s="1" t="s">
        <v>39</v>
      </c>
      <c r="D42" s="1" t="s">
        <v>155</v>
      </c>
      <c r="E42" s="1" t="s">
        <v>156</v>
      </c>
      <c r="F42" s="1" t="s">
        <v>56</v>
      </c>
      <c r="G42" s="1">
        <f>IF(Tabelle446[[#This Row],[Scam]]="yes",1,0)</f>
        <v>0</v>
      </c>
    </row>
    <row r="43" spans="1:7" x14ac:dyDescent="0.2">
      <c r="A43" s="1">
        <v>40</v>
      </c>
      <c r="B43" s="1" t="s">
        <v>2010</v>
      </c>
      <c r="C43" s="1" t="s">
        <v>40</v>
      </c>
      <c r="D43" s="1" t="s">
        <v>159</v>
      </c>
      <c r="E43" s="1" t="s">
        <v>160</v>
      </c>
      <c r="F43" s="1" t="s">
        <v>55</v>
      </c>
      <c r="G43" s="1">
        <f>IF(Tabelle446[[#This Row],[Scam]]="yes",1,0)</f>
        <v>1</v>
      </c>
    </row>
    <row r="44" spans="1:7" x14ac:dyDescent="0.2">
      <c r="A44" s="1">
        <v>41</v>
      </c>
      <c r="B44" s="1" t="s">
        <v>2011</v>
      </c>
      <c r="C44" s="1" t="s">
        <v>41</v>
      </c>
      <c r="D44" s="1" t="s">
        <v>161</v>
      </c>
      <c r="E44" s="1" t="s">
        <v>162</v>
      </c>
      <c r="F44" s="1" t="s">
        <v>55</v>
      </c>
      <c r="G44" s="1">
        <f>IF(Tabelle446[[#This Row],[Scam]]="yes",1,0)</f>
        <v>1</v>
      </c>
    </row>
    <row r="45" spans="1:7" x14ac:dyDescent="0.2">
      <c r="A45" s="1">
        <v>42</v>
      </c>
      <c r="B45" s="1" t="s">
        <v>2012</v>
      </c>
      <c r="C45" s="1" t="s">
        <v>42</v>
      </c>
      <c r="D45" s="1" t="s">
        <v>158</v>
      </c>
      <c r="E45" s="1" t="s">
        <v>158</v>
      </c>
      <c r="F45" s="1" t="s">
        <v>55</v>
      </c>
      <c r="G45" s="1">
        <f>IF(Tabelle446[[#This Row],[Scam]]="yes",1,0)</f>
        <v>1</v>
      </c>
    </row>
    <row r="46" spans="1:7" x14ac:dyDescent="0.2">
      <c r="A46" s="1">
        <v>43</v>
      </c>
      <c r="B46" s="1" t="s">
        <v>2013</v>
      </c>
      <c r="C46" s="1" t="s">
        <v>43</v>
      </c>
      <c r="D46" s="1" t="s">
        <v>164</v>
      </c>
      <c r="E46" s="1" t="s">
        <v>165</v>
      </c>
      <c r="F46" s="1" t="s">
        <v>56</v>
      </c>
      <c r="G46" s="1">
        <f>IF(Tabelle446[[#This Row],[Scam]]="yes",1,0)</f>
        <v>0</v>
      </c>
    </row>
    <row r="47" spans="1:7" x14ac:dyDescent="0.2">
      <c r="A47" s="1">
        <v>44</v>
      </c>
      <c r="B47" s="1" t="s">
        <v>2014</v>
      </c>
      <c r="C47" s="1" t="s">
        <v>44</v>
      </c>
      <c r="D47" s="1" t="s">
        <v>173</v>
      </c>
      <c r="E47" s="1" t="s">
        <v>166</v>
      </c>
      <c r="F47" s="1" t="s">
        <v>55</v>
      </c>
      <c r="G47" s="1">
        <f>IF(Tabelle446[[#This Row],[Scam]]="yes",1,0)</f>
        <v>1</v>
      </c>
    </row>
    <row r="48" spans="1:7" x14ac:dyDescent="0.2">
      <c r="A48" s="1">
        <v>45</v>
      </c>
      <c r="B48" s="1" t="s">
        <v>2015</v>
      </c>
      <c r="C48" s="1" t="s">
        <v>45</v>
      </c>
      <c r="D48" s="1" t="s">
        <v>179</v>
      </c>
      <c r="E48" s="1" t="s">
        <v>172</v>
      </c>
      <c r="F48" s="1" t="s">
        <v>55</v>
      </c>
      <c r="G48" s="1">
        <f>IF(Tabelle446[[#This Row],[Scam]]="yes",1,0)</f>
        <v>1</v>
      </c>
    </row>
    <row r="49" spans="1:7" x14ac:dyDescent="0.2">
      <c r="A49" s="1">
        <v>46</v>
      </c>
      <c r="B49" s="1" t="s">
        <v>2016</v>
      </c>
      <c r="C49" s="1" t="s">
        <v>46</v>
      </c>
      <c r="D49" s="1" t="s">
        <v>174</v>
      </c>
      <c r="E49" s="1" t="s">
        <v>167</v>
      </c>
      <c r="F49" s="1" t="s">
        <v>55</v>
      </c>
      <c r="G49" s="1">
        <f>IF(Tabelle446[[#This Row],[Scam]]="yes",1,0)</f>
        <v>1</v>
      </c>
    </row>
    <row r="50" spans="1:7" x14ac:dyDescent="0.2">
      <c r="A50" s="1">
        <v>47</v>
      </c>
      <c r="B50" s="1" t="s">
        <v>2017</v>
      </c>
      <c r="C50" s="1" t="s">
        <v>47</v>
      </c>
      <c r="D50" s="1" t="s">
        <v>175</v>
      </c>
      <c r="E50" s="1" t="s">
        <v>168</v>
      </c>
      <c r="F50" s="1" t="s">
        <v>55</v>
      </c>
      <c r="G50" s="1">
        <f>IF(Tabelle446[[#This Row],[Scam]]="yes",1,0)</f>
        <v>1</v>
      </c>
    </row>
    <row r="51" spans="1:7" x14ac:dyDescent="0.2">
      <c r="A51" s="1">
        <v>48</v>
      </c>
      <c r="B51" s="1" t="s">
        <v>2018</v>
      </c>
      <c r="C51" s="1" t="s">
        <v>48</v>
      </c>
      <c r="D51" s="1" t="s">
        <v>176</v>
      </c>
      <c r="E51" s="1" t="s">
        <v>169</v>
      </c>
      <c r="F51" s="1" t="s">
        <v>55</v>
      </c>
      <c r="G51" s="1">
        <f>IF(Tabelle446[[#This Row],[Scam]]="yes",1,0)</f>
        <v>1</v>
      </c>
    </row>
    <row r="52" spans="1:7" x14ac:dyDescent="0.2">
      <c r="A52" s="1">
        <v>49</v>
      </c>
      <c r="B52" s="1" t="s">
        <v>2019</v>
      </c>
      <c r="C52" s="1" t="s">
        <v>49</v>
      </c>
      <c r="D52" s="1" t="s">
        <v>177</v>
      </c>
      <c r="E52" s="1" t="s">
        <v>170</v>
      </c>
      <c r="F52" s="1" t="s">
        <v>55</v>
      </c>
      <c r="G52" s="1">
        <f>IF(Tabelle446[[#This Row],[Scam]]="yes",1,0)</f>
        <v>1</v>
      </c>
    </row>
    <row r="53" spans="1:7" x14ac:dyDescent="0.2">
      <c r="A53" s="1">
        <v>50</v>
      </c>
      <c r="B53" s="1" t="s">
        <v>2020</v>
      </c>
      <c r="C53" s="1" t="s">
        <v>180</v>
      </c>
      <c r="D53" s="1" t="s">
        <v>178</v>
      </c>
      <c r="E53" s="1" t="s">
        <v>171</v>
      </c>
      <c r="F53" s="1" t="s">
        <v>56</v>
      </c>
      <c r="G53" s="1">
        <f>IF(Tabelle446[[#This Row],[Scam]]="yes",1,0)</f>
        <v>0</v>
      </c>
    </row>
    <row r="54" spans="1:7" x14ac:dyDescent="0.2">
      <c r="A54" s="1">
        <v>51</v>
      </c>
      <c r="B54" s="1" t="s">
        <v>1877</v>
      </c>
      <c r="C54" s="1" t="s">
        <v>545</v>
      </c>
      <c r="D54" s="1" t="s">
        <v>548</v>
      </c>
      <c r="E54" s="1" t="s">
        <v>2155</v>
      </c>
      <c r="F54" s="1" t="s">
        <v>55</v>
      </c>
      <c r="G54" s="1">
        <f>IF(Tabelle446[[#This Row],[Scam]]="yes",1,0)</f>
        <v>1</v>
      </c>
    </row>
    <row r="55" spans="1:7" x14ac:dyDescent="0.2">
      <c r="A55" s="1">
        <v>52</v>
      </c>
      <c r="B55" s="1" t="s">
        <v>1878</v>
      </c>
      <c r="C55" s="1" t="s">
        <v>549</v>
      </c>
      <c r="D55" s="1" t="s">
        <v>552</v>
      </c>
      <c r="E55" s="1" t="s">
        <v>2156</v>
      </c>
      <c r="F55" s="1" t="s">
        <v>55</v>
      </c>
      <c r="G55" s="1">
        <f>IF(Tabelle446[[#This Row],[Scam]]="yes",1,0)</f>
        <v>1</v>
      </c>
    </row>
    <row r="56" spans="1:7" x14ac:dyDescent="0.2">
      <c r="A56" s="1">
        <v>53</v>
      </c>
      <c r="B56" s="1" t="s">
        <v>1879</v>
      </c>
      <c r="C56" s="1" t="s">
        <v>553</v>
      </c>
      <c r="D56" s="1" t="s">
        <v>556</v>
      </c>
      <c r="E56" s="1" t="s">
        <v>2157</v>
      </c>
      <c r="F56" s="1" t="s">
        <v>55</v>
      </c>
      <c r="G56" s="1">
        <f>IF(Tabelle446[[#This Row],[Scam]]="yes",1,0)</f>
        <v>1</v>
      </c>
    </row>
    <row r="57" spans="1:7" x14ac:dyDescent="0.2">
      <c r="A57" s="1">
        <v>54</v>
      </c>
      <c r="B57" s="1" t="s">
        <v>1880</v>
      </c>
      <c r="C57" s="1" t="s">
        <v>557</v>
      </c>
      <c r="D57" s="1" t="s">
        <v>560</v>
      </c>
      <c r="E57" s="1" t="s">
        <v>2158</v>
      </c>
      <c r="F57" s="1" t="s">
        <v>56</v>
      </c>
      <c r="G57" s="1">
        <f>IF(Tabelle446[[#This Row],[Scam]]="yes",1,0)</f>
        <v>0</v>
      </c>
    </row>
    <row r="58" spans="1:7" x14ac:dyDescent="0.2">
      <c r="A58" s="1">
        <v>55</v>
      </c>
      <c r="B58" s="1" t="s">
        <v>1881</v>
      </c>
      <c r="C58" s="1" t="s">
        <v>561</v>
      </c>
      <c r="D58" s="1" t="s">
        <v>564</v>
      </c>
      <c r="E58" s="1" t="s">
        <v>2159</v>
      </c>
      <c r="F58" s="1" t="s">
        <v>55</v>
      </c>
      <c r="G58" s="1">
        <f>IF(Tabelle446[[#This Row],[Scam]]="yes",1,0)</f>
        <v>1</v>
      </c>
    </row>
    <row r="59" spans="1:7" x14ac:dyDescent="0.2">
      <c r="A59" s="1">
        <v>56</v>
      </c>
      <c r="B59" s="1" t="s">
        <v>1882</v>
      </c>
      <c r="C59" s="1" t="s">
        <v>565</v>
      </c>
      <c r="D59" s="1" t="s">
        <v>568</v>
      </c>
      <c r="E59" s="1" t="s">
        <v>2160</v>
      </c>
      <c r="F59" s="1" t="s">
        <v>55</v>
      </c>
      <c r="G59" s="1">
        <f>IF(Tabelle446[[#This Row],[Scam]]="yes",1,0)</f>
        <v>1</v>
      </c>
    </row>
    <row r="60" spans="1:7" x14ac:dyDescent="0.2">
      <c r="A60" s="1">
        <v>57</v>
      </c>
      <c r="B60" s="1" t="s">
        <v>1883</v>
      </c>
      <c r="C60" s="1" t="s">
        <v>569</v>
      </c>
      <c r="D60" s="1" t="s">
        <v>572</v>
      </c>
      <c r="E60" s="1" t="s">
        <v>572</v>
      </c>
      <c r="F60" s="1" t="s">
        <v>56</v>
      </c>
      <c r="G60" s="1">
        <f>IF(Tabelle446[[#This Row],[Scam]]="yes",1,0)</f>
        <v>0</v>
      </c>
    </row>
    <row r="61" spans="1:7" x14ac:dyDescent="0.2">
      <c r="A61" s="1">
        <v>58</v>
      </c>
      <c r="B61" s="1" t="s">
        <v>1884</v>
      </c>
      <c r="C61" s="1" t="s">
        <v>573</v>
      </c>
      <c r="D61" s="1" t="s">
        <v>576</v>
      </c>
      <c r="E61" s="1" t="s">
        <v>2161</v>
      </c>
      <c r="F61" s="1" t="s">
        <v>55</v>
      </c>
      <c r="G61" s="1">
        <f>IF(Tabelle446[[#This Row],[Scam]]="yes",1,0)</f>
        <v>1</v>
      </c>
    </row>
    <row r="62" spans="1:7" x14ac:dyDescent="0.2">
      <c r="A62" s="1">
        <v>59</v>
      </c>
      <c r="B62" s="1" t="s">
        <v>1885</v>
      </c>
      <c r="C62" s="1" t="s">
        <v>577</v>
      </c>
      <c r="D62" s="1" t="s">
        <v>580</v>
      </c>
      <c r="E62" s="1" t="s">
        <v>2162</v>
      </c>
      <c r="F62" s="1" t="s">
        <v>55</v>
      </c>
      <c r="G62" s="1">
        <f>IF(Tabelle446[[#This Row],[Scam]]="yes",1,0)</f>
        <v>1</v>
      </c>
    </row>
    <row r="63" spans="1:7" x14ac:dyDescent="0.2">
      <c r="A63" s="1">
        <v>60</v>
      </c>
      <c r="B63" s="1" t="s">
        <v>1886</v>
      </c>
      <c r="C63" s="1" t="s">
        <v>581</v>
      </c>
      <c r="D63" s="1" t="s">
        <v>584</v>
      </c>
      <c r="E63" s="1" t="s">
        <v>2163</v>
      </c>
      <c r="F63" s="1" t="s">
        <v>56</v>
      </c>
      <c r="G63" s="1">
        <f>IF(Tabelle446[[#This Row],[Scam]]="yes",1,0)</f>
        <v>0</v>
      </c>
    </row>
    <row r="64" spans="1:7" x14ac:dyDescent="0.2">
      <c r="A64" s="1">
        <v>61</v>
      </c>
      <c r="B64" s="1" t="s">
        <v>1887</v>
      </c>
      <c r="C64" s="1" t="s">
        <v>585</v>
      </c>
      <c r="D64" s="1" t="s">
        <v>588</v>
      </c>
      <c r="E64" s="1" t="s">
        <v>2164</v>
      </c>
      <c r="F64" s="1" t="s">
        <v>55</v>
      </c>
      <c r="G64" s="1">
        <f>IF(Tabelle446[[#This Row],[Scam]]="yes",1,0)</f>
        <v>1</v>
      </c>
    </row>
    <row r="65" spans="1:7" x14ac:dyDescent="0.2">
      <c r="A65" s="1">
        <v>62</v>
      </c>
      <c r="B65" s="1" t="s">
        <v>1888</v>
      </c>
      <c r="C65" s="1" t="s">
        <v>589</v>
      </c>
      <c r="D65" s="1" t="s">
        <v>592</v>
      </c>
      <c r="E65" s="1" t="s">
        <v>2165</v>
      </c>
      <c r="F65" s="1" t="s">
        <v>56</v>
      </c>
      <c r="G65" s="1">
        <f>IF(Tabelle446[[#This Row],[Scam]]="yes",1,0)</f>
        <v>0</v>
      </c>
    </row>
    <row r="66" spans="1:7" x14ac:dyDescent="0.2">
      <c r="A66" s="1">
        <v>63</v>
      </c>
      <c r="B66" s="1" t="s">
        <v>1889</v>
      </c>
      <c r="C66" s="1" t="s">
        <v>593</v>
      </c>
      <c r="D66" s="1" t="s">
        <v>596</v>
      </c>
      <c r="E66" s="1" t="s">
        <v>2166</v>
      </c>
      <c r="F66" s="1" t="s">
        <v>56</v>
      </c>
      <c r="G66" s="1">
        <f>IF(Tabelle446[[#This Row],[Scam]]="yes",1,0)</f>
        <v>0</v>
      </c>
    </row>
    <row r="67" spans="1:7" x14ac:dyDescent="0.2">
      <c r="A67" s="1">
        <v>64</v>
      </c>
      <c r="B67" s="1" t="s">
        <v>1890</v>
      </c>
      <c r="C67" s="1" t="s">
        <v>597</v>
      </c>
      <c r="D67" s="1" t="s">
        <v>600</v>
      </c>
      <c r="E67" s="1" t="s">
        <v>600</v>
      </c>
      <c r="F67" s="1" t="s">
        <v>56</v>
      </c>
      <c r="G67" s="1">
        <f>IF(Tabelle446[[#This Row],[Scam]]="yes",1,0)</f>
        <v>0</v>
      </c>
    </row>
    <row r="68" spans="1:7" x14ac:dyDescent="0.2">
      <c r="A68" s="1">
        <v>65</v>
      </c>
      <c r="B68" s="1" t="s">
        <v>1891</v>
      </c>
      <c r="C68" s="1" t="s">
        <v>601</v>
      </c>
      <c r="D68" s="1" t="s">
        <v>604</v>
      </c>
      <c r="E68" s="1" t="s">
        <v>2167</v>
      </c>
      <c r="F68" s="1" t="s">
        <v>56</v>
      </c>
      <c r="G68" s="1">
        <f>IF(Tabelle446[[#This Row],[Scam]]="yes",1,0)</f>
        <v>0</v>
      </c>
    </row>
    <row r="69" spans="1:7" x14ac:dyDescent="0.2">
      <c r="A69" s="1">
        <v>66</v>
      </c>
      <c r="B69" s="1" t="s">
        <v>1892</v>
      </c>
      <c r="C69" s="1" t="s">
        <v>605</v>
      </c>
      <c r="D69" s="1" t="s">
        <v>608</v>
      </c>
      <c r="E69" s="1" t="s">
        <v>2168</v>
      </c>
      <c r="F69" s="1" t="s">
        <v>55</v>
      </c>
      <c r="G69" s="1">
        <f>IF(Tabelle446[[#This Row],[Scam]]="yes",1,0)</f>
        <v>1</v>
      </c>
    </row>
    <row r="70" spans="1:7" x14ac:dyDescent="0.2">
      <c r="A70" s="1">
        <v>67</v>
      </c>
      <c r="B70" s="1" t="s">
        <v>1893</v>
      </c>
      <c r="C70" s="1" t="s">
        <v>609</v>
      </c>
      <c r="D70" s="1" t="s">
        <v>612</v>
      </c>
      <c r="E70" s="1" t="s">
        <v>2169</v>
      </c>
      <c r="F70" s="1" t="s">
        <v>55</v>
      </c>
      <c r="G70" s="1">
        <f>IF(Tabelle446[[#This Row],[Scam]]="yes",1,0)</f>
        <v>1</v>
      </c>
    </row>
    <row r="71" spans="1:7" x14ac:dyDescent="0.2">
      <c r="A71" s="1">
        <v>68</v>
      </c>
      <c r="B71" s="1" t="s">
        <v>1894</v>
      </c>
      <c r="C71" s="1" t="s">
        <v>613</v>
      </c>
      <c r="D71" s="1" t="s">
        <v>616</v>
      </c>
      <c r="E71" s="1" t="s">
        <v>2170</v>
      </c>
      <c r="F71" s="1" t="s">
        <v>56</v>
      </c>
      <c r="G71" s="1">
        <f>IF(Tabelle446[[#This Row],[Scam]]="yes",1,0)</f>
        <v>0</v>
      </c>
    </row>
    <row r="72" spans="1:7" x14ac:dyDescent="0.2">
      <c r="A72" s="1">
        <v>69</v>
      </c>
      <c r="B72" s="1" t="s">
        <v>1895</v>
      </c>
      <c r="C72" s="1" t="s">
        <v>617</v>
      </c>
      <c r="D72" s="1" t="s">
        <v>620</v>
      </c>
      <c r="E72" s="1" t="s">
        <v>2171</v>
      </c>
      <c r="F72" s="1" t="s">
        <v>55</v>
      </c>
      <c r="G72" s="1">
        <f>IF(Tabelle446[[#This Row],[Scam]]="yes",1,0)</f>
        <v>1</v>
      </c>
    </row>
    <row r="73" spans="1:7" x14ac:dyDescent="0.2">
      <c r="A73" s="1">
        <v>70</v>
      </c>
      <c r="B73" s="1" t="s">
        <v>1896</v>
      </c>
      <c r="C73" s="1" t="s">
        <v>621</v>
      </c>
      <c r="D73" s="1" t="s">
        <v>624</v>
      </c>
      <c r="E73" s="1" t="s">
        <v>624</v>
      </c>
      <c r="F73" s="1" t="s">
        <v>55</v>
      </c>
      <c r="G73" s="1">
        <f>IF(Tabelle446[[#This Row],[Scam]]="yes",1,0)</f>
        <v>1</v>
      </c>
    </row>
    <row r="74" spans="1:7" x14ac:dyDescent="0.2">
      <c r="A74" s="1">
        <v>71</v>
      </c>
      <c r="B74" s="1" t="s">
        <v>1897</v>
      </c>
      <c r="C74" s="1" t="s">
        <v>625</v>
      </c>
      <c r="D74" s="1" t="s">
        <v>628</v>
      </c>
      <c r="E74" s="1" t="s">
        <v>628</v>
      </c>
      <c r="F74" s="1" t="s">
        <v>56</v>
      </c>
      <c r="G74" s="1">
        <f>IF(Tabelle446[[#This Row],[Scam]]="yes",1,0)</f>
        <v>0</v>
      </c>
    </row>
    <row r="75" spans="1:7" x14ac:dyDescent="0.2">
      <c r="A75" s="1">
        <v>72</v>
      </c>
      <c r="B75" s="1" t="s">
        <v>1898</v>
      </c>
      <c r="C75" s="1" t="s">
        <v>629</v>
      </c>
      <c r="D75" s="1" t="s">
        <v>632</v>
      </c>
      <c r="E75" s="1" t="s">
        <v>2172</v>
      </c>
      <c r="F75" s="1" t="s">
        <v>55</v>
      </c>
      <c r="G75" s="1">
        <f>IF(Tabelle446[[#This Row],[Scam]]="yes",1,0)</f>
        <v>1</v>
      </c>
    </row>
    <row r="76" spans="1:7" x14ac:dyDescent="0.2">
      <c r="A76" s="1">
        <v>73</v>
      </c>
      <c r="B76" s="1" t="s">
        <v>1899</v>
      </c>
      <c r="C76" s="1" t="s">
        <v>633</v>
      </c>
      <c r="D76" s="1" t="s">
        <v>636</v>
      </c>
      <c r="E76" s="1" t="s">
        <v>2173</v>
      </c>
      <c r="F76" s="1" t="s">
        <v>55</v>
      </c>
      <c r="G76" s="1">
        <f>IF(Tabelle446[[#This Row],[Scam]]="yes",1,0)</f>
        <v>1</v>
      </c>
    </row>
    <row r="77" spans="1:7" x14ac:dyDescent="0.2">
      <c r="A77" s="1">
        <v>74</v>
      </c>
      <c r="B77" s="1" t="s">
        <v>1900</v>
      </c>
      <c r="C77" s="1" t="s">
        <v>637</v>
      </c>
      <c r="D77" s="1" t="s">
        <v>640</v>
      </c>
      <c r="E77" s="1" t="s">
        <v>640</v>
      </c>
      <c r="F77" s="1" t="s">
        <v>56</v>
      </c>
      <c r="G77" s="1">
        <f>IF(Tabelle446[[#This Row],[Scam]]="yes",1,0)</f>
        <v>0</v>
      </c>
    </row>
    <row r="78" spans="1:7" x14ac:dyDescent="0.2">
      <c r="A78" s="1">
        <v>75</v>
      </c>
      <c r="B78" s="1" t="s">
        <v>1901</v>
      </c>
      <c r="C78" s="1" t="s">
        <v>641</v>
      </c>
      <c r="D78" s="1" t="s">
        <v>644</v>
      </c>
      <c r="E78" s="1" t="s">
        <v>644</v>
      </c>
      <c r="F78" s="1" t="s">
        <v>55</v>
      </c>
      <c r="G78" s="1">
        <f>IF(Tabelle446[[#This Row],[Scam]]="yes",1,0)</f>
        <v>1</v>
      </c>
    </row>
    <row r="79" spans="1:7" x14ac:dyDescent="0.2">
      <c r="A79" s="1">
        <v>76</v>
      </c>
      <c r="B79" s="1" t="s">
        <v>1902</v>
      </c>
      <c r="C79" s="1" t="s">
        <v>645</v>
      </c>
      <c r="D79" s="1" t="s">
        <v>648</v>
      </c>
      <c r="E79" s="1" t="s">
        <v>2174</v>
      </c>
      <c r="F79" s="1" t="s">
        <v>55</v>
      </c>
      <c r="G79" s="1">
        <f>IF(Tabelle446[[#This Row],[Scam]]="yes",1,0)</f>
        <v>1</v>
      </c>
    </row>
    <row r="80" spans="1:7" x14ac:dyDescent="0.2">
      <c r="A80" s="1">
        <v>77</v>
      </c>
      <c r="B80" s="1" t="s">
        <v>1903</v>
      </c>
      <c r="C80" s="1" t="s">
        <v>649</v>
      </c>
      <c r="D80" s="1" t="s">
        <v>652</v>
      </c>
      <c r="E80" s="1" t="s">
        <v>652</v>
      </c>
      <c r="F80" s="1" t="s">
        <v>56</v>
      </c>
      <c r="G80" s="1">
        <f>IF(Tabelle446[[#This Row],[Scam]]="yes",1,0)</f>
        <v>0</v>
      </c>
    </row>
    <row r="81" spans="1:7" x14ac:dyDescent="0.2">
      <c r="A81" s="1">
        <v>78</v>
      </c>
      <c r="B81" s="1" t="s">
        <v>1904</v>
      </c>
      <c r="C81" s="1" t="s">
        <v>653</v>
      </c>
      <c r="D81" s="1" t="s">
        <v>656</v>
      </c>
      <c r="E81" s="1" t="s">
        <v>2175</v>
      </c>
      <c r="F81" s="1" t="s">
        <v>55</v>
      </c>
      <c r="G81" s="1">
        <f>IF(Tabelle446[[#This Row],[Scam]]="yes",1,0)</f>
        <v>1</v>
      </c>
    </row>
    <row r="82" spans="1:7" x14ac:dyDescent="0.2">
      <c r="A82" s="1">
        <v>79</v>
      </c>
      <c r="B82" s="1" t="s">
        <v>1905</v>
      </c>
      <c r="C82" s="1" t="s">
        <v>657</v>
      </c>
      <c r="D82" s="1" t="s">
        <v>660</v>
      </c>
      <c r="E82" s="1" t="s">
        <v>2176</v>
      </c>
      <c r="F82" s="1" t="s">
        <v>55</v>
      </c>
      <c r="G82" s="1">
        <f>IF(Tabelle446[[#This Row],[Scam]]="yes",1,0)</f>
        <v>1</v>
      </c>
    </row>
    <row r="83" spans="1:7" x14ac:dyDescent="0.2">
      <c r="A83" s="1">
        <v>80</v>
      </c>
      <c r="B83" s="1" t="s">
        <v>1906</v>
      </c>
      <c r="C83" s="1" t="s">
        <v>661</v>
      </c>
      <c r="D83" s="1" t="s">
        <v>664</v>
      </c>
      <c r="E83" s="1" t="s">
        <v>2177</v>
      </c>
      <c r="F83" s="1" t="s">
        <v>56</v>
      </c>
      <c r="G83" s="1">
        <f>IF(Tabelle446[[#This Row],[Scam]]="yes",1,0)</f>
        <v>0</v>
      </c>
    </row>
    <row r="84" spans="1:7" x14ac:dyDescent="0.2">
      <c r="A84" s="1">
        <v>81</v>
      </c>
      <c r="B84" s="1" t="s">
        <v>1907</v>
      </c>
      <c r="C84" s="1" t="s">
        <v>665</v>
      </c>
      <c r="D84" s="1" t="s">
        <v>668</v>
      </c>
      <c r="E84" s="1" t="s">
        <v>2178</v>
      </c>
      <c r="F84" s="1" t="s">
        <v>55</v>
      </c>
      <c r="G84" s="1">
        <f>IF(Tabelle446[[#This Row],[Scam]]="yes",1,0)</f>
        <v>1</v>
      </c>
    </row>
    <row r="85" spans="1:7" x14ac:dyDescent="0.2">
      <c r="A85" s="1">
        <v>82</v>
      </c>
      <c r="B85" s="1" t="s">
        <v>1908</v>
      </c>
      <c r="C85" s="1" t="s">
        <v>669</v>
      </c>
      <c r="D85" s="1" t="s">
        <v>660</v>
      </c>
      <c r="E85" s="1" t="s">
        <v>2176</v>
      </c>
      <c r="F85" s="1" t="s">
        <v>55</v>
      </c>
      <c r="G85" s="1">
        <f>IF(Tabelle446[[#This Row],[Scam]]="yes",1,0)</f>
        <v>1</v>
      </c>
    </row>
    <row r="86" spans="1:7" x14ac:dyDescent="0.2">
      <c r="A86" s="1">
        <v>83</v>
      </c>
      <c r="B86" s="1" t="s">
        <v>1909</v>
      </c>
      <c r="C86" s="1" t="s">
        <v>672</v>
      </c>
      <c r="D86" s="1" t="s">
        <v>675</v>
      </c>
      <c r="E86" s="1" t="s">
        <v>2179</v>
      </c>
      <c r="F86" s="1" t="s">
        <v>55</v>
      </c>
      <c r="G86" s="1">
        <f>IF(Tabelle446[[#This Row],[Scam]]="yes",1,0)</f>
        <v>1</v>
      </c>
    </row>
    <row r="87" spans="1:7" x14ac:dyDescent="0.2">
      <c r="A87" s="1">
        <v>84</v>
      </c>
      <c r="B87" s="1" t="s">
        <v>1910</v>
      </c>
      <c r="C87" s="1" t="s">
        <v>676</v>
      </c>
      <c r="D87" s="1" t="s">
        <v>679</v>
      </c>
      <c r="E87" s="1" t="s">
        <v>2180</v>
      </c>
      <c r="F87" s="1" t="s">
        <v>55</v>
      </c>
      <c r="G87" s="1">
        <f>IF(Tabelle446[[#This Row],[Scam]]="yes",1,0)</f>
        <v>1</v>
      </c>
    </row>
    <row r="88" spans="1:7" x14ac:dyDescent="0.2">
      <c r="A88" s="1">
        <v>85</v>
      </c>
      <c r="B88" s="1" t="s">
        <v>1911</v>
      </c>
      <c r="C88" s="1" t="s">
        <v>680</v>
      </c>
      <c r="D88" s="1" t="s">
        <v>683</v>
      </c>
      <c r="E88" s="1" t="s">
        <v>2181</v>
      </c>
      <c r="F88" s="1" t="s">
        <v>55</v>
      </c>
      <c r="G88" s="1">
        <f>IF(Tabelle446[[#This Row],[Scam]]="yes",1,0)</f>
        <v>1</v>
      </c>
    </row>
    <row r="89" spans="1:7" x14ac:dyDescent="0.2">
      <c r="A89" s="1">
        <v>86</v>
      </c>
      <c r="B89" s="1" t="s">
        <v>1912</v>
      </c>
      <c r="C89" s="1" t="s">
        <v>684</v>
      </c>
      <c r="D89" s="1" t="s">
        <v>687</v>
      </c>
      <c r="E89" s="1" t="s">
        <v>2182</v>
      </c>
      <c r="F89" s="1" t="s">
        <v>55</v>
      </c>
      <c r="G89" s="1">
        <f>IF(Tabelle446[[#This Row],[Scam]]="yes",1,0)</f>
        <v>1</v>
      </c>
    </row>
    <row r="90" spans="1:7" x14ac:dyDescent="0.2">
      <c r="A90" s="1">
        <v>87</v>
      </c>
      <c r="B90" s="1" t="s">
        <v>1913</v>
      </c>
      <c r="C90" s="1" t="s">
        <v>688</v>
      </c>
      <c r="D90" s="1" t="s">
        <v>691</v>
      </c>
      <c r="E90" s="1" t="s">
        <v>2183</v>
      </c>
      <c r="F90" s="1" t="s">
        <v>55</v>
      </c>
      <c r="G90" s="1">
        <f>IF(Tabelle446[[#This Row],[Scam]]="yes",1,0)</f>
        <v>1</v>
      </c>
    </row>
    <row r="91" spans="1:7" x14ac:dyDescent="0.2">
      <c r="A91" s="1">
        <v>88</v>
      </c>
      <c r="B91" s="1" t="s">
        <v>1914</v>
      </c>
      <c r="C91" s="1" t="s">
        <v>692</v>
      </c>
      <c r="D91" s="1" t="s">
        <v>695</v>
      </c>
      <c r="E91" s="1" t="s">
        <v>2184</v>
      </c>
      <c r="F91" s="1" t="s">
        <v>56</v>
      </c>
      <c r="G91" s="1">
        <f>IF(Tabelle446[[#This Row],[Scam]]="yes",1,0)</f>
        <v>0</v>
      </c>
    </row>
    <row r="92" spans="1:7" x14ac:dyDescent="0.2">
      <c r="A92" s="1">
        <v>89</v>
      </c>
      <c r="B92" s="1" t="s">
        <v>1915</v>
      </c>
      <c r="C92" s="1" t="s">
        <v>696</v>
      </c>
      <c r="D92" s="1" t="s">
        <v>699</v>
      </c>
      <c r="E92" s="1" t="s">
        <v>2185</v>
      </c>
      <c r="F92" s="1" t="s">
        <v>55</v>
      </c>
      <c r="G92" s="1">
        <f>IF(Tabelle446[[#This Row],[Scam]]="yes",1,0)</f>
        <v>1</v>
      </c>
    </row>
    <row r="93" spans="1:7" x14ac:dyDescent="0.2">
      <c r="A93" s="1">
        <v>90</v>
      </c>
      <c r="B93" s="1" t="s">
        <v>1916</v>
      </c>
      <c r="C93" s="1" t="s">
        <v>700</v>
      </c>
      <c r="D93" s="1" t="s">
        <v>703</v>
      </c>
      <c r="E93" s="1" t="s">
        <v>2186</v>
      </c>
      <c r="F93" s="1" t="s">
        <v>55</v>
      </c>
      <c r="G93" s="1">
        <f>IF(Tabelle446[[#This Row],[Scam]]="yes",1,0)</f>
        <v>1</v>
      </c>
    </row>
    <row r="94" spans="1:7" x14ac:dyDescent="0.2">
      <c r="A94" s="1">
        <v>91</v>
      </c>
      <c r="B94" s="1" t="s">
        <v>1917</v>
      </c>
      <c r="C94" s="1" t="s">
        <v>704</v>
      </c>
      <c r="D94" s="1" t="s">
        <v>323</v>
      </c>
      <c r="E94" s="1" t="s">
        <v>2187</v>
      </c>
      <c r="F94" s="1" t="s">
        <v>55</v>
      </c>
      <c r="G94" s="1">
        <f>IF(Tabelle446[[#This Row],[Scam]]="yes",1,0)</f>
        <v>1</v>
      </c>
    </row>
    <row r="95" spans="1:7" x14ac:dyDescent="0.2">
      <c r="A95" s="1">
        <v>92</v>
      </c>
      <c r="B95" s="1" t="s">
        <v>1918</v>
      </c>
      <c r="C95" s="1" t="s">
        <v>707</v>
      </c>
      <c r="D95" s="1" t="s">
        <v>710</v>
      </c>
      <c r="E95" s="1" t="s">
        <v>2188</v>
      </c>
      <c r="F95" s="1" t="s">
        <v>55</v>
      </c>
      <c r="G95" s="1">
        <f>IF(Tabelle446[[#This Row],[Scam]]="yes",1,0)</f>
        <v>1</v>
      </c>
    </row>
    <row r="96" spans="1:7" x14ac:dyDescent="0.2">
      <c r="A96" s="1">
        <v>93</v>
      </c>
      <c r="B96" s="1" t="s">
        <v>1919</v>
      </c>
      <c r="C96" s="1" t="s">
        <v>711</v>
      </c>
      <c r="D96" s="1" t="s">
        <v>323</v>
      </c>
      <c r="E96" s="1" t="s">
        <v>2187</v>
      </c>
      <c r="F96" s="1" t="s">
        <v>55</v>
      </c>
      <c r="G96" s="1">
        <f>IF(Tabelle446[[#This Row],[Scam]]="yes",1,0)</f>
        <v>1</v>
      </c>
    </row>
    <row r="97" spans="1:7" x14ac:dyDescent="0.2">
      <c r="A97" s="1">
        <v>94</v>
      </c>
      <c r="B97" s="1" t="s">
        <v>1920</v>
      </c>
      <c r="C97" s="1" t="s">
        <v>713</v>
      </c>
      <c r="D97" s="1" t="s">
        <v>716</v>
      </c>
      <c r="E97" s="1" t="s">
        <v>716</v>
      </c>
      <c r="F97" s="1" t="s">
        <v>55</v>
      </c>
      <c r="G97" s="1">
        <f>IF(Tabelle446[[#This Row],[Scam]]="yes",1,0)</f>
        <v>1</v>
      </c>
    </row>
    <row r="98" spans="1:7" x14ac:dyDescent="0.2">
      <c r="A98" s="1">
        <v>95</v>
      </c>
      <c r="B98" s="1" t="s">
        <v>1921</v>
      </c>
      <c r="C98" s="1" t="s">
        <v>717</v>
      </c>
      <c r="D98" s="1" t="s">
        <v>720</v>
      </c>
      <c r="E98" s="1" t="s">
        <v>2189</v>
      </c>
      <c r="F98" s="1" t="s">
        <v>56</v>
      </c>
      <c r="G98" s="1">
        <f>IF(Tabelle446[[#This Row],[Scam]]="yes",1,0)</f>
        <v>0</v>
      </c>
    </row>
    <row r="99" spans="1:7" x14ac:dyDescent="0.2">
      <c r="A99" s="1">
        <v>96</v>
      </c>
      <c r="B99" s="1" t="s">
        <v>1922</v>
      </c>
      <c r="C99" s="1" t="s">
        <v>721</v>
      </c>
      <c r="D99" s="1" t="s">
        <v>724</v>
      </c>
      <c r="E99" s="1" t="s">
        <v>2190</v>
      </c>
      <c r="F99" s="1" t="s">
        <v>55</v>
      </c>
      <c r="G99" s="1">
        <f>IF(Tabelle446[[#This Row],[Scam]]="yes",1,0)</f>
        <v>1</v>
      </c>
    </row>
    <row r="100" spans="1:7" x14ac:dyDescent="0.2">
      <c r="A100" s="1">
        <v>97</v>
      </c>
      <c r="B100" s="1" t="s">
        <v>1923</v>
      </c>
      <c r="C100" s="1" t="s">
        <v>725</v>
      </c>
      <c r="D100" s="1" t="s">
        <v>728</v>
      </c>
      <c r="E100" s="1" t="s">
        <v>2191</v>
      </c>
      <c r="F100" s="1" t="s">
        <v>55</v>
      </c>
      <c r="G100" s="1">
        <f>IF(Tabelle446[[#This Row],[Scam]]="yes",1,0)</f>
        <v>1</v>
      </c>
    </row>
    <row r="101" spans="1:7" x14ac:dyDescent="0.2">
      <c r="A101" s="1">
        <v>98</v>
      </c>
      <c r="B101" s="1" t="s">
        <v>1924</v>
      </c>
      <c r="C101" s="1" t="s">
        <v>729</v>
      </c>
      <c r="D101" s="1" t="s">
        <v>732</v>
      </c>
      <c r="E101" s="1" t="s">
        <v>2192</v>
      </c>
      <c r="F101" s="1" t="s">
        <v>55</v>
      </c>
      <c r="G101" s="1">
        <f>IF(Tabelle446[[#This Row],[Scam]]="yes",1,0)</f>
        <v>1</v>
      </c>
    </row>
    <row r="102" spans="1:7" x14ac:dyDescent="0.2">
      <c r="A102" s="1">
        <v>99</v>
      </c>
      <c r="B102" s="1" t="s">
        <v>1925</v>
      </c>
      <c r="C102" s="1" t="s">
        <v>733</v>
      </c>
      <c r="D102" s="1" t="s">
        <v>736</v>
      </c>
      <c r="E102" s="1" t="s">
        <v>2193</v>
      </c>
      <c r="F102" s="1" t="s">
        <v>55</v>
      </c>
      <c r="G102" s="1">
        <f>IF(Tabelle446[[#This Row],[Scam]]="yes",1,0)</f>
        <v>1</v>
      </c>
    </row>
    <row r="103" spans="1:7" x14ac:dyDescent="0.2">
      <c r="A103" s="1">
        <v>100</v>
      </c>
      <c r="B103" s="1" t="s">
        <v>1926</v>
      </c>
      <c r="C103" s="1" t="s">
        <v>737</v>
      </c>
      <c r="D103" s="1" t="s">
        <v>740</v>
      </c>
      <c r="E103" s="1" t="s">
        <v>2194</v>
      </c>
      <c r="F103" s="1" t="s">
        <v>55</v>
      </c>
      <c r="G103" s="1">
        <f>IF(Tabelle446[[#This Row],[Scam]]="yes",1,0)</f>
        <v>1</v>
      </c>
    </row>
    <row r="104" spans="1:7" x14ac:dyDescent="0.2">
      <c r="A104" s="1">
        <v>101</v>
      </c>
      <c r="B104" s="1" t="s">
        <v>1927</v>
      </c>
      <c r="C104" s="1" t="s">
        <v>741</v>
      </c>
      <c r="D104" s="1" t="s">
        <v>744</v>
      </c>
      <c r="E104" s="1" t="s">
        <v>2195</v>
      </c>
      <c r="F104" s="1" t="s">
        <v>55</v>
      </c>
      <c r="G104" s="1">
        <f>IF(Tabelle446[[#This Row],[Scam]]="yes",1,0)</f>
        <v>1</v>
      </c>
    </row>
    <row r="105" spans="1:7" x14ac:dyDescent="0.2">
      <c r="A105" s="1">
        <v>102</v>
      </c>
      <c r="B105" s="1" t="s">
        <v>1928</v>
      </c>
      <c r="C105" s="1" t="s">
        <v>745</v>
      </c>
      <c r="D105" s="1" t="s">
        <v>747</v>
      </c>
      <c r="E105" s="1" t="s">
        <v>2196</v>
      </c>
      <c r="F105" s="1" t="s">
        <v>55</v>
      </c>
      <c r="G105" s="1">
        <f>IF(Tabelle446[[#This Row],[Scam]]="yes",1,0)</f>
        <v>1</v>
      </c>
    </row>
    <row r="106" spans="1:7" x14ac:dyDescent="0.2">
      <c r="A106" s="1">
        <v>103</v>
      </c>
      <c r="B106" s="1" t="s">
        <v>1929</v>
      </c>
      <c r="C106" s="1" t="s">
        <v>748</v>
      </c>
      <c r="D106" s="1" t="s">
        <v>751</v>
      </c>
      <c r="E106" s="1" t="s">
        <v>2197</v>
      </c>
      <c r="F106" s="1" t="s">
        <v>55</v>
      </c>
      <c r="G106" s="1">
        <f>IF(Tabelle446[[#This Row],[Scam]]="yes",1,0)</f>
        <v>1</v>
      </c>
    </row>
    <row r="107" spans="1:7" x14ac:dyDescent="0.2">
      <c r="A107" s="1">
        <v>104</v>
      </c>
      <c r="B107" s="1" t="s">
        <v>1930</v>
      </c>
      <c r="C107" s="1" t="s">
        <v>752</v>
      </c>
      <c r="D107" s="1" t="s">
        <v>755</v>
      </c>
      <c r="E107" s="1" t="s">
        <v>2198</v>
      </c>
      <c r="F107" s="1" t="s">
        <v>56</v>
      </c>
      <c r="G107" s="1">
        <f>IF(Tabelle446[[#This Row],[Scam]]="yes",1,0)</f>
        <v>0</v>
      </c>
    </row>
    <row r="108" spans="1:7" x14ac:dyDescent="0.2">
      <c r="A108" s="1">
        <v>105</v>
      </c>
      <c r="B108" s="1" t="s">
        <v>1931</v>
      </c>
      <c r="C108" s="1" t="s">
        <v>756</v>
      </c>
      <c r="D108" s="1" t="s">
        <v>759</v>
      </c>
      <c r="E108" s="1" t="s">
        <v>2199</v>
      </c>
      <c r="F108" s="1" t="s">
        <v>55</v>
      </c>
      <c r="G108" s="1">
        <f>IF(Tabelle446[[#This Row],[Scam]]="yes",1,0)</f>
        <v>1</v>
      </c>
    </row>
    <row r="109" spans="1:7" x14ac:dyDescent="0.2">
      <c r="A109" s="1">
        <v>106</v>
      </c>
      <c r="B109" s="1" t="s">
        <v>1932</v>
      </c>
      <c r="C109" s="1" t="s">
        <v>760</v>
      </c>
      <c r="D109" s="1" t="s">
        <v>763</v>
      </c>
      <c r="E109" s="1" t="s">
        <v>2200</v>
      </c>
      <c r="F109" s="1" t="s">
        <v>55</v>
      </c>
      <c r="G109" s="1">
        <f>IF(Tabelle446[[#This Row],[Scam]]="yes",1,0)</f>
        <v>1</v>
      </c>
    </row>
    <row r="110" spans="1:7" x14ac:dyDescent="0.2">
      <c r="A110" s="1">
        <v>107</v>
      </c>
      <c r="B110" s="1" t="s">
        <v>1933</v>
      </c>
      <c r="C110" s="1" t="s">
        <v>764</v>
      </c>
      <c r="D110" s="1" t="s">
        <v>767</v>
      </c>
      <c r="E110" s="1" t="s">
        <v>2201</v>
      </c>
      <c r="F110" s="1" t="s">
        <v>55</v>
      </c>
      <c r="G110" s="1">
        <f>IF(Tabelle446[[#This Row],[Scam]]="yes",1,0)</f>
        <v>1</v>
      </c>
    </row>
    <row r="111" spans="1:7" x14ac:dyDescent="0.2">
      <c r="A111" s="1">
        <v>108</v>
      </c>
      <c r="B111" s="1" t="s">
        <v>1934</v>
      </c>
      <c r="C111" s="1" t="s">
        <v>768</v>
      </c>
      <c r="D111" s="1" t="s">
        <v>771</v>
      </c>
      <c r="E111" s="1" t="s">
        <v>771</v>
      </c>
      <c r="F111" s="1" t="s">
        <v>55</v>
      </c>
      <c r="G111" s="1">
        <f>IF(Tabelle446[[#This Row],[Scam]]="yes",1,0)</f>
        <v>1</v>
      </c>
    </row>
    <row r="112" spans="1:7" x14ac:dyDescent="0.2">
      <c r="A112" s="1">
        <v>109</v>
      </c>
      <c r="B112" s="1" t="s">
        <v>1935</v>
      </c>
      <c r="C112" s="1" t="s">
        <v>772</v>
      </c>
      <c r="D112" s="1" t="s">
        <v>679</v>
      </c>
      <c r="E112" s="1" t="s">
        <v>2202</v>
      </c>
      <c r="F112" s="1" t="s">
        <v>56</v>
      </c>
      <c r="G112" s="1">
        <f>IF(Tabelle446[[#This Row],[Scam]]="yes",1,0)</f>
        <v>0</v>
      </c>
    </row>
    <row r="113" spans="1:7" x14ac:dyDescent="0.2">
      <c r="A113" s="1">
        <v>110</v>
      </c>
      <c r="B113" s="1" t="s">
        <v>1936</v>
      </c>
      <c r="C113" s="1" t="s">
        <v>775</v>
      </c>
      <c r="D113" s="1" t="s">
        <v>778</v>
      </c>
      <c r="E113" s="1" t="s">
        <v>778</v>
      </c>
      <c r="F113" s="1" t="s">
        <v>55</v>
      </c>
      <c r="G113" s="1">
        <f>IF(Tabelle446[[#This Row],[Scam]]="yes",1,0)</f>
        <v>1</v>
      </c>
    </row>
    <row r="114" spans="1:7" x14ac:dyDescent="0.2">
      <c r="A114" s="1">
        <v>111</v>
      </c>
      <c r="B114" s="1" t="s">
        <v>1937</v>
      </c>
      <c r="C114" s="1" t="s">
        <v>779</v>
      </c>
      <c r="D114" s="1" t="s">
        <v>781</v>
      </c>
      <c r="E114" s="1" t="s">
        <v>2203</v>
      </c>
      <c r="F114" s="1" t="s">
        <v>55</v>
      </c>
      <c r="G114" s="1">
        <f>IF(Tabelle446[[#This Row],[Scam]]="yes",1,0)</f>
        <v>1</v>
      </c>
    </row>
    <row r="115" spans="1:7" x14ac:dyDescent="0.2">
      <c r="A115" s="1">
        <v>112</v>
      </c>
      <c r="B115" s="1" t="s">
        <v>1938</v>
      </c>
      <c r="C115" s="1" t="s">
        <v>782</v>
      </c>
      <c r="D115" s="1" t="s">
        <v>784</v>
      </c>
      <c r="E115" s="1" t="s">
        <v>784</v>
      </c>
      <c r="F115" s="1" t="s">
        <v>55</v>
      </c>
      <c r="G115" s="1">
        <f>IF(Tabelle446[[#This Row],[Scam]]="yes",1,0)</f>
        <v>1</v>
      </c>
    </row>
    <row r="116" spans="1:7" x14ac:dyDescent="0.2">
      <c r="A116" s="1">
        <v>113</v>
      </c>
      <c r="B116" s="1" t="s">
        <v>1939</v>
      </c>
      <c r="C116" s="1" t="s">
        <v>785</v>
      </c>
      <c r="D116" s="1" t="s">
        <v>788</v>
      </c>
      <c r="E116" s="1" t="s">
        <v>2204</v>
      </c>
      <c r="F116" s="1" t="s">
        <v>55</v>
      </c>
      <c r="G116" s="1">
        <f>IF(Tabelle446[[#This Row],[Scam]]="yes",1,0)</f>
        <v>1</v>
      </c>
    </row>
    <row r="117" spans="1:7" x14ac:dyDescent="0.2">
      <c r="A117" s="1">
        <v>114</v>
      </c>
      <c r="B117" s="1" t="s">
        <v>1940</v>
      </c>
      <c r="C117" s="1" t="s">
        <v>789</v>
      </c>
      <c r="D117" s="1" t="s">
        <v>792</v>
      </c>
      <c r="E117" s="1" t="s">
        <v>2205</v>
      </c>
      <c r="F117" s="1" t="s">
        <v>55</v>
      </c>
      <c r="G117" s="1">
        <f>IF(Tabelle446[[#This Row],[Scam]]="yes",1,0)</f>
        <v>1</v>
      </c>
    </row>
    <row r="118" spans="1:7" x14ac:dyDescent="0.2">
      <c r="A118" s="1">
        <v>115</v>
      </c>
      <c r="B118" s="1" t="s">
        <v>1941</v>
      </c>
      <c r="C118" s="1" t="s">
        <v>793</v>
      </c>
      <c r="D118" s="1" t="s">
        <v>796</v>
      </c>
      <c r="E118" s="1" t="s">
        <v>2206</v>
      </c>
      <c r="F118" s="1" t="s">
        <v>56</v>
      </c>
      <c r="G118" s="1">
        <f>IF(Tabelle446[[#This Row],[Scam]]="yes",1,0)</f>
        <v>0</v>
      </c>
    </row>
    <row r="119" spans="1:7" x14ac:dyDescent="0.2">
      <c r="A119" s="1">
        <v>116</v>
      </c>
      <c r="B119" s="1" t="s">
        <v>1942</v>
      </c>
      <c r="C119" s="1" t="s">
        <v>797</v>
      </c>
      <c r="D119" s="1" t="s">
        <v>800</v>
      </c>
      <c r="E119" s="1" t="s">
        <v>800</v>
      </c>
      <c r="F119" s="1" t="s">
        <v>55</v>
      </c>
      <c r="G119" s="1">
        <f>IF(Tabelle446[[#This Row],[Scam]]="yes",1,0)</f>
        <v>1</v>
      </c>
    </row>
    <row r="120" spans="1:7" x14ac:dyDescent="0.2">
      <c r="A120" s="1">
        <v>117</v>
      </c>
      <c r="B120" s="1" t="s">
        <v>1943</v>
      </c>
      <c r="C120" s="1" t="s">
        <v>801</v>
      </c>
      <c r="D120" s="1" t="s">
        <v>804</v>
      </c>
      <c r="E120" s="1" t="s">
        <v>2207</v>
      </c>
      <c r="F120" s="1" t="s">
        <v>55</v>
      </c>
      <c r="G120" s="1">
        <f>IF(Tabelle446[[#This Row],[Scam]]="yes",1,0)</f>
        <v>1</v>
      </c>
    </row>
    <row r="121" spans="1:7" x14ac:dyDescent="0.2">
      <c r="A121" s="1">
        <v>118</v>
      </c>
      <c r="B121" s="1" t="s">
        <v>1944</v>
      </c>
      <c r="C121" s="1" t="s">
        <v>805</v>
      </c>
      <c r="D121" s="1" t="s">
        <v>808</v>
      </c>
      <c r="E121" s="1" t="s">
        <v>808</v>
      </c>
      <c r="F121" s="1" t="s">
        <v>55</v>
      </c>
      <c r="G121" s="1">
        <f>IF(Tabelle446[[#This Row],[Scam]]="yes",1,0)</f>
        <v>1</v>
      </c>
    </row>
    <row r="122" spans="1:7" x14ac:dyDescent="0.2">
      <c r="A122" s="1">
        <v>119</v>
      </c>
      <c r="B122" s="1" t="s">
        <v>1945</v>
      </c>
      <c r="C122" s="1" t="s">
        <v>809</v>
      </c>
      <c r="D122" s="1" t="s">
        <v>812</v>
      </c>
      <c r="E122" s="1" t="s">
        <v>2208</v>
      </c>
      <c r="F122" s="1" t="s">
        <v>55</v>
      </c>
      <c r="G122" s="1">
        <f>IF(Tabelle446[[#This Row],[Scam]]="yes",1,0)</f>
        <v>1</v>
      </c>
    </row>
    <row r="123" spans="1:7" x14ac:dyDescent="0.2">
      <c r="A123" s="1">
        <v>120</v>
      </c>
      <c r="B123" s="1" t="s">
        <v>1946</v>
      </c>
      <c r="C123" s="1" t="s">
        <v>813</v>
      </c>
      <c r="D123" s="1" t="s">
        <v>816</v>
      </c>
      <c r="E123" s="1" t="s">
        <v>2209</v>
      </c>
      <c r="F123" s="1" t="s">
        <v>55</v>
      </c>
      <c r="G123" s="1">
        <f>IF(Tabelle446[[#This Row],[Scam]]="yes",1,0)</f>
        <v>1</v>
      </c>
    </row>
    <row r="124" spans="1:7" x14ac:dyDescent="0.2">
      <c r="A124" s="1">
        <v>121</v>
      </c>
      <c r="B124" s="1" t="s">
        <v>1947</v>
      </c>
      <c r="C124" s="1" t="s">
        <v>817</v>
      </c>
      <c r="D124" s="1" t="s">
        <v>808</v>
      </c>
      <c r="E124" s="1" t="s">
        <v>808</v>
      </c>
      <c r="F124" s="1" t="s">
        <v>55</v>
      </c>
      <c r="G124" s="1">
        <f>IF(Tabelle446[[#This Row],[Scam]]="yes",1,0)</f>
        <v>1</v>
      </c>
    </row>
    <row r="125" spans="1:7" x14ac:dyDescent="0.2">
      <c r="A125" s="1">
        <v>122</v>
      </c>
      <c r="B125" s="1" t="s">
        <v>1948</v>
      </c>
      <c r="C125" s="1" t="s">
        <v>820</v>
      </c>
      <c r="D125" s="1" t="s">
        <v>823</v>
      </c>
      <c r="E125" s="1" t="s">
        <v>2210</v>
      </c>
      <c r="F125" s="1" t="s">
        <v>55</v>
      </c>
      <c r="G125" s="1">
        <f>IF(Tabelle446[[#This Row],[Scam]]="yes",1,0)</f>
        <v>1</v>
      </c>
    </row>
    <row r="126" spans="1:7" x14ac:dyDescent="0.2">
      <c r="A126" s="1">
        <v>123</v>
      </c>
      <c r="B126" s="1" t="s">
        <v>1949</v>
      </c>
      <c r="C126" s="1" t="s">
        <v>824</v>
      </c>
      <c r="D126" s="1" t="s">
        <v>827</v>
      </c>
      <c r="E126" s="1" t="s">
        <v>2211</v>
      </c>
      <c r="F126" s="1" t="s">
        <v>55</v>
      </c>
      <c r="G126" s="1">
        <f>IF(Tabelle446[[#This Row],[Scam]]="yes",1,0)</f>
        <v>1</v>
      </c>
    </row>
    <row r="127" spans="1:7" x14ac:dyDescent="0.2">
      <c r="A127" s="1">
        <v>124</v>
      </c>
      <c r="B127" s="1" t="s">
        <v>1950</v>
      </c>
      <c r="C127" s="1" t="s">
        <v>828</v>
      </c>
      <c r="D127" s="1" t="s">
        <v>831</v>
      </c>
      <c r="E127" s="1" t="s">
        <v>2212</v>
      </c>
      <c r="F127" s="1" t="s">
        <v>55</v>
      </c>
      <c r="G127" s="1">
        <f>IF(Tabelle446[[#This Row],[Scam]]="yes",1,0)</f>
        <v>1</v>
      </c>
    </row>
    <row r="128" spans="1:7" x14ac:dyDescent="0.2">
      <c r="A128" s="1">
        <v>125</v>
      </c>
      <c r="B128" s="1" t="s">
        <v>1951</v>
      </c>
      <c r="C128" s="1" t="s">
        <v>832</v>
      </c>
      <c r="D128" s="1" t="s">
        <v>835</v>
      </c>
      <c r="E128" s="1" t="s">
        <v>2213</v>
      </c>
      <c r="F128" s="1" t="s">
        <v>55</v>
      </c>
      <c r="G128" s="1">
        <f>IF(Tabelle446[[#This Row],[Scam]]="yes",1,0)</f>
        <v>1</v>
      </c>
    </row>
    <row r="129" spans="1:7" x14ac:dyDescent="0.2">
      <c r="A129" s="1">
        <v>126</v>
      </c>
      <c r="B129" s="1" t="s">
        <v>1952</v>
      </c>
      <c r="C129" s="1" t="s">
        <v>836</v>
      </c>
      <c r="D129" s="1" t="s">
        <v>838</v>
      </c>
      <c r="E129" s="1" t="s">
        <v>2214</v>
      </c>
      <c r="F129" s="1" t="s">
        <v>55</v>
      </c>
      <c r="G129" s="1">
        <f>IF(Tabelle446[[#This Row],[Scam]]="yes",1,0)</f>
        <v>1</v>
      </c>
    </row>
    <row r="130" spans="1:7" x14ac:dyDescent="0.2">
      <c r="A130" s="1">
        <v>127</v>
      </c>
      <c r="B130" s="1" t="s">
        <v>1953</v>
      </c>
      <c r="C130" s="1" t="s">
        <v>839</v>
      </c>
      <c r="D130" s="1" t="s">
        <v>842</v>
      </c>
      <c r="E130" s="1" t="s">
        <v>2215</v>
      </c>
      <c r="F130" s="1" t="s">
        <v>55</v>
      </c>
      <c r="G130" s="1">
        <f>IF(Tabelle446[[#This Row],[Scam]]="yes",1,0)</f>
        <v>1</v>
      </c>
    </row>
    <row r="131" spans="1:7" x14ac:dyDescent="0.2">
      <c r="A131" s="1">
        <v>128</v>
      </c>
      <c r="B131" s="1" t="s">
        <v>1954</v>
      </c>
      <c r="C131" s="1" t="s">
        <v>843</v>
      </c>
      <c r="D131" s="1" t="s">
        <v>846</v>
      </c>
      <c r="E131" s="1" t="s">
        <v>2216</v>
      </c>
      <c r="F131" s="1" t="s">
        <v>55</v>
      </c>
      <c r="G131" s="1">
        <f>IF(Tabelle446[[#This Row],[Scam]]="yes",1,0)</f>
        <v>1</v>
      </c>
    </row>
    <row r="132" spans="1:7" x14ac:dyDescent="0.2">
      <c r="A132" s="1">
        <v>129</v>
      </c>
      <c r="B132" s="1" t="s">
        <v>1955</v>
      </c>
      <c r="C132" s="1" t="s">
        <v>847</v>
      </c>
      <c r="D132" s="1" t="s">
        <v>850</v>
      </c>
      <c r="E132" s="1" t="s">
        <v>2217</v>
      </c>
      <c r="F132" s="1" t="s">
        <v>55</v>
      </c>
      <c r="G132" s="1">
        <f>IF(Tabelle446[[#This Row],[Scam]]="yes",1,0)</f>
        <v>1</v>
      </c>
    </row>
    <row r="133" spans="1:7" x14ac:dyDescent="0.2">
      <c r="A133" s="1">
        <v>130</v>
      </c>
      <c r="B133" s="1" t="s">
        <v>1956</v>
      </c>
      <c r="C133" s="1" t="s">
        <v>851</v>
      </c>
      <c r="D133" s="1" t="s">
        <v>854</v>
      </c>
      <c r="E133" s="1" t="s">
        <v>2218</v>
      </c>
      <c r="F133" s="1" t="s">
        <v>55</v>
      </c>
      <c r="G133" s="1">
        <f>IF(Tabelle446[[#This Row],[Scam]]="yes",1,0)</f>
        <v>1</v>
      </c>
    </row>
    <row r="134" spans="1:7" x14ac:dyDescent="0.2">
      <c r="A134" s="1">
        <v>131</v>
      </c>
      <c r="B134" s="1" t="s">
        <v>1957</v>
      </c>
      <c r="C134" s="1" t="s">
        <v>855</v>
      </c>
      <c r="D134" s="1" t="s">
        <v>858</v>
      </c>
      <c r="E134" s="1" t="s">
        <v>2219</v>
      </c>
      <c r="F134" s="1" t="s">
        <v>55</v>
      </c>
      <c r="G134" s="1">
        <f>IF(Tabelle446[[#This Row],[Scam]]="yes",1,0)</f>
        <v>1</v>
      </c>
    </row>
    <row r="135" spans="1:7" x14ac:dyDescent="0.2">
      <c r="A135" s="1">
        <v>132</v>
      </c>
      <c r="B135" s="1" t="s">
        <v>1958</v>
      </c>
      <c r="C135" s="1" t="s">
        <v>859</v>
      </c>
      <c r="D135" s="1" t="s">
        <v>850</v>
      </c>
      <c r="E135" s="1" t="s">
        <v>2217</v>
      </c>
      <c r="F135" s="1" t="s">
        <v>55</v>
      </c>
      <c r="G135" s="1">
        <f>IF(Tabelle446[[#This Row],[Scam]]="yes",1,0)</f>
        <v>1</v>
      </c>
    </row>
    <row r="136" spans="1:7" x14ac:dyDescent="0.2">
      <c r="A136" s="1">
        <v>133</v>
      </c>
      <c r="B136" s="1" t="s">
        <v>1959</v>
      </c>
      <c r="C136" s="1" t="s">
        <v>862</v>
      </c>
      <c r="D136" s="1" t="s">
        <v>865</v>
      </c>
      <c r="E136" s="1" t="s">
        <v>2220</v>
      </c>
      <c r="F136" s="1" t="s">
        <v>55</v>
      </c>
      <c r="G136" s="1">
        <f>IF(Tabelle446[[#This Row],[Scam]]="yes",1,0)</f>
        <v>1</v>
      </c>
    </row>
    <row r="137" spans="1:7" x14ac:dyDescent="0.2">
      <c r="A137" s="1">
        <v>134</v>
      </c>
      <c r="B137" s="1" t="s">
        <v>1960</v>
      </c>
      <c r="C137" s="1" t="s">
        <v>866</v>
      </c>
      <c r="D137" s="1" t="s">
        <v>792</v>
      </c>
      <c r="E137" s="1" t="s">
        <v>2221</v>
      </c>
      <c r="F137" s="1" t="s">
        <v>55</v>
      </c>
      <c r="G137" s="1">
        <f>IF(Tabelle446[[#This Row],[Scam]]="yes",1,0)</f>
        <v>1</v>
      </c>
    </row>
    <row r="138" spans="1:7" x14ac:dyDescent="0.2">
      <c r="A138" s="1">
        <v>135</v>
      </c>
      <c r="B138" s="1" t="s">
        <v>1961</v>
      </c>
      <c r="C138" s="1" t="s">
        <v>869</v>
      </c>
      <c r="D138" s="1" t="s">
        <v>872</v>
      </c>
      <c r="E138" s="1" t="s">
        <v>2222</v>
      </c>
      <c r="F138" s="1" t="s">
        <v>55</v>
      </c>
      <c r="G138" s="1">
        <f>IF(Tabelle446[[#This Row],[Scam]]="yes",1,0)</f>
        <v>1</v>
      </c>
    </row>
    <row r="139" spans="1:7" x14ac:dyDescent="0.2">
      <c r="A139" s="1">
        <v>136</v>
      </c>
      <c r="B139" s="1" t="s">
        <v>1962</v>
      </c>
      <c r="C139" s="1" t="s">
        <v>873</v>
      </c>
      <c r="D139" s="1" t="s">
        <v>876</v>
      </c>
      <c r="E139" s="1" t="s">
        <v>2223</v>
      </c>
      <c r="F139" s="1" t="s">
        <v>55</v>
      </c>
      <c r="G139" s="1">
        <f>IF(Tabelle446[[#This Row],[Scam]]="yes",1,0)</f>
        <v>1</v>
      </c>
    </row>
    <row r="140" spans="1:7" x14ac:dyDescent="0.2">
      <c r="A140" s="1">
        <v>137</v>
      </c>
      <c r="B140" s="1" t="s">
        <v>1963</v>
      </c>
      <c r="C140" s="1" t="s">
        <v>877</v>
      </c>
      <c r="D140" s="1" t="s">
        <v>880</v>
      </c>
      <c r="E140" s="1" t="s">
        <v>2224</v>
      </c>
      <c r="F140" s="1" t="s">
        <v>55</v>
      </c>
      <c r="G140" s="1">
        <f>IF(Tabelle446[[#This Row],[Scam]]="yes",1,0)</f>
        <v>1</v>
      </c>
    </row>
    <row r="141" spans="1:7" x14ac:dyDescent="0.2">
      <c r="A141" s="1">
        <v>138</v>
      </c>
      <c r="B141" s="1" t="s">
        <v>1964</v>
      </c>
      <c r="C141" s="1" t="s">
        <v>881</v>
      </c>
      <c r="D141" s="1" t="s">
        <v>884</v>
      </c>
      <c r="E141" s="1" t="s">
        <v>2225</v>
      </c>
      <c r="F141" s="1" t="s">
        <v>55</v>
      </c>
      <c r="G141" s="1">
        <f>IF(Tabelle446[[#This Row],[Scam]]="yes",1,0)</f>
        <v>1</v>
      </c>
    </row>
    <row r="142" spans="1:7" x14ac:dyDescent="0.2">
      <c r="A142" s="1">
        <v>139</v>
      </c>
      <c r="B142" s="1" t="s">
        <v>1965</v>
      </c>
      <c r="C142" s="1" t="s">
        <v>885</v>
      </c>
      <c r="D142" s="1" t="s">
        <v>888</v>
      </c>
      <c r="E142" s="1" t="s">
        <v>2226</v>
      </c>
      <c r="F142" s="1" t="s">
        <v>55</v>
      </c>
      <c r="G142" s="1">
        <f>IF(Tabelle446[[#This Row],[Scam]]="yes",1,0)</f>
        <v>1</v>
      </c>
    </row>
    <row r="143" spans="1:7" x14ac:dyDescent="0.2">
      <c r="A143" s="1">
        <v>140</v>
      </c>
      <c r="B143" s="1" t="s">
        <v>1966</v>
      </c>
      <c r="C143" s="1" t="s">
        <v>889</v>
      </c>
      <c r="D143" s="1" t="s">
        <v>892</v>
      </c>
      <c r="E143" s="1" t="s">
        <v>2227</v>
      </c>
      <c r="F143" s="1" t="s">
        <v>55</v>
      </c>
      <c r="G143" s="1">
        <f>IF(Tabelle446[[#This Row],[Scam]]="yes",1,0)</f>
        <v>1</v>
      </c>
    </row>
    <row r="144" spans="1:7" x14ac:dyDescent="0.2">
      <c r="A144" s="1">
        <v>141</v>
      </c>
      <c r="B144" s="1" t="s">
        <v>1967</v>
      </c>
      <c r="C144" s="1" t="s">
        <v>893</v>
      </c>
      <c r="D144" s="1" t="s">
        <v>896</v>
      </c>
      <c r="E144" s="1" t="s">
        <v>2228</v>
      </c>
      <c r="F144" s="1" t="s">
        <v>56</v>
      </c>
      <c r="G144" s="1">
        <f>IF(Tabelle446[[#This Row],[Scam]]="yes",1,0)</f>
        <v>0</v>
      </c>
    </row>
    <row r="145" spans="1:7" x14ac:dyDescent="0.2">
      <c r="A145" s="1">
        <v>142</v>
      </c>
      <c r="B145" s="1" t="s">
        <v>1968</v>
      </c>
      <c r="C145" s="1" t="s">
        <v>897</v>
      </c>
      <c r="D145" s="1" t="s">
        <v>900</v>
      </c>
      <c r="E145" s="1" t="s">
        <v>2229</v>
      </c>
      <c r="F145" s="1" t="s">
        <v>56</v>
      </c>
      <c r="G145" s="1">
        <f>IF(Tabelle446[[#This Row],[Scam]]="yes",1,0)</f>
        <v>0</v>
      </c>
    </row>
    <row r="146" spans="1:7" x14ac:dyDescent="0.2">
      <c r="A146" s="1">
        <v>143</v>
      </c>
      <c r="B146" s="1" t="s">
        <v>1969</v>
      </c>
      <c r="C146" s="1" t="s">
        <v>901</v>
      </c>
      <c r="D146" s="1" t="s">
        <v>904</v>
      </c>
      <c r="E146" s="1" t="s">
        <v>2230</v>
      </c>
      <c r="F146" s="1" t="s">
        <v>55</v>
      </c>
      <c r="G146" s="1">
        <f>IF(Tabelle446[[#This Row],[Scam]]="yes",1,0)</f>
        <v>1</v>
      </c>
    </row>
    <row r="147" spans="1:7" x14ac:dyDescent="0.2">
      <c r="A147" s="1">
        <v>144</v>
      </c>
      <c r="B147" s="1" t="s">
        <v>1970</v>
      </c>
      <c r="C147" s="1" t="s">
        <v>905</v>
      </c>
      <c r="D147" s="1" t="s">
        <v>908</v>
      </c>
      <c r="E147" s="1" t="s">
        <v>2231</v>
      </c>
      <c r="F147" s="1" t="s">
        <v>55</v>
      </c>
      <c r="G147" s="1">
        <f>IF(Tabelle446[[#This Row],[Scam]]="yes",1,0)</f>
        <v>1</v>
      </c>
    </row>
    <row r="148" spans="1:7" x14ac:dyDescent="0.2">
      <c r="A148" s="1">
        <v>145</v>
      </c>
      <c r="B148" s="1" t="s">
        <v>2116</v>
      </c>
      <c r="C148" s="1" t="s">
        <v>909</v>
      </c>
      <c r="D148" s="1" t="s">
        <v>912</v>
      </c>
      <c r="E148" s="1" t="s">
        <v>2232</v>
      </c>
      <c r="F148" s="1" t="s">
        <v>55</v>
      </c>
      <c r="G148" s="1">
        <f>IF(Tabelle446[[#This Row],[Scam]]="yes",1,0)</f>
        <v>1</v>
      </c>
    </row>
    <row r="149" spans="1:7" x14ac:dyDescent="0.2">
      <c r="A149" s="1">
        <v>146</v>
      </c>
      <c r="B149" s="1" t="s">
        <v>2117</v>
      </c>
      <c r="C149" s="1" t="s">
        <v>913</v>
      </c>
      <c r="D149" s="1" t="s">
        <v>916</v>
      </c>
      <c r="E149" s="1" t="s">
        <v>2184</v>
      </c>
      <c r="F149" s="1" t="s">
        <v>55</v>
      </c>
      <c r="G149" s="1">
        <f>IF(Tabelle446[[#This Row],[Scam]]="yes",1,0)</f>
        <v>1</v>
      </c>
    </row>
    <row r="150" spans="1:7" x14ac:dyDescent="0.2">
      <c r="A150" s="1">
        <v>147</v>
      </c>
      <c r="B150" s="1" t="s">
        <v>2118</v>
      </c>
      <c r="C150" s="1" t="s">
        <v>917</v>
      </c>
      <c r="D150" s="1" t="s">
        <v>920</v>
      </c>
      <c r="E150" s="1" t="s">
        <v>920</v>
      </c>
      <c r="F150" s="1" t="s">
        <v>55</v>
      </c>
      <c r="G150" s="1">
        <f>IF(Tabelle446[[#This Row],[Scam]]="yes",1,0)</f>
        <v>1</v>
      </c>
    </row>
    <row r="151" spans="1:7" x14ac:dyDescent="0.2">
      <c r="A151" s="1">
        <v>148</v>
      </c>
      <c r="B151" s="1" t="s">
        <v>2119</v>
      </c>
      <c r="C151" s="1" t="s">
        <v>921</v>
      </c>
      <c r="D151" s="1" t="s">
        <v>479</v>
      </c>
      <c r="E151" s="1" t="s">
        <v>2233</v>
      </c>
      <c r="F151" s="1" t="s">
        <v>55</v>
      </c>
      <c r="G151" s="1">
        <f>IF(Tabelle446[[#This Row],[Scam]]="yes",1,0)</f>
        <v>1</v>
      </c>
    </row>
    <row r="152" spans="1:7" x14ac:dyDescent="0.2">
      <c r="A152" s="1">
        <v>149</v>
      </c>
      <c r="B152" s="1" t="s">
        <v>2120</v>
      </c>
      <c r="C152" s="1" t="s">
        <v>924</v>
      </c>
      <c r="D152" s="1" t="s">
        <v>927</v>
      </c>
      <c r="E152" s="1" t="s">
        <v>927</v>
      </c>
      <c r="F152" s="1" t="s">
        <v>55</v>
      </c>
      <c r="G152" s="1">
        <f>IF(Tabelle446[[#This Row],[Scam]]="yes",1,0)</f>
        <v>1</v>
      </c>
    </row>
    <row r="153" spans="1:7" x14ac:dyDescent="0.2">
      <c r="A153" s="1">
        <v>150</v>
      </c>
      <c r="B153" s="1" t="s">
        <v>2121</v>
      </c>
      <c r="C153" s="1" t="s">
        <v>928</v>
      </c>
      <c r="D153" s="1" t="s">
        <v>931</v>
      </c>
      <c r="E153" s="1" t="s">
        <v>2234</v>
      </c>
      <c r="F153" s="1" t="s">
        <v>55</v>
      </c>
      <c r="G153" s="1">
        <f>IF(Tabelle446[[#This Row],[Scam]]="yes",1,0)</f>
        <v>1</v>
      </c>
    </row>
    <row r="154" spans="1:7" x14ac:dyDescent="0.2">
      <c r="A154" s="1">
        <v>151</v>
      </c>
      <c r="B154" s="1" t="s">
        <v>2122</v>
      </c>
      <c r="C154" s="1" t="s">
        <v>932</v>
      </c>
      <c r="D154" s="1" t="s">
        <v>935</v>
      </c>
      <c r="E154" s="1" t="s">
        <v>2235</v>
      </c>
      <c r="F154" s="1" t="s">
        <v>55</v>
      </c>
      <c r="G154" s="1">
        <f>IF(Tabelle446[[#This Row],[Scam]]="yes",1,0)</f>
        <v>1</v>
      </c>
    </row>
    <row r="155" spans="1:7" x14ac:dyDescent="0.2">
      <c r="A155" s="1">
        <v>152</v>
      </c>
      <c r="B155" s="1" t="s">
        <v>2123</v>
      </c>
      <c r="C155" s="1" t="s">
        <v>936</v>
      </c>
      <c r="D155" s="1" t="s">
        <v>939</v>
      </c>
      <c r="E155" s="1" t="s">
        <v>2236</v>
      </c>
      <c r="F155" s="1" t="s">
        <v>56</v>
      </c>
      <c r="G155" s="1">
        <f>IF(Tabelle446[[#This Row],[Scam]]="yes",1,0)</f>
        <v>0</v>
      </c>
    </row>
    <row r="156" spans="1:7" x14ac:dyDescent="0.2">
      <c r="A156" s="1">
        <v>153</v>
      </c>
      <c r="B156" s="1" t="s">
        <v>2124</v>
      </c>
      <c r="C156" s="1" t="s">
        <v>940</v>
      </c>
      <c r="D156" s="1" t="s">
        <v>943</v>
      </c>
      <c r="E156" s="1" t="s">
        <v>943</v>
      </c>
      <c r="F156" s="1" t="s">
        <v>55</v>
      </c>
      <c r="G156" s="1">
        <f>IF(Tabelle446[[#This Row],[Scam]]="yes",1,0)</f>
        <v>1</v>
      </c>
    </row>
    <row r="157" spans="1:7" x14ac:dyDescent="0.2">
      <c r="A157" s="1">
        <v>154</v>
      </c>
      <c r="B157" s="1" t="s">
        <v>2125</v>
      </c>
      <c r="C157" s="1" t="s">
        <v>944</v>
      </c>
      <c r="D157" s="1" t="s">
        <v>947</v>
      </c>
      <c r="E157" s="1" t="s">
        <v>2237</v>
      </c>
      <c r="F157" s="1" t="s">
        <v>55</v>
      </c>
      <c r="G157" s="1">
        <f>IF(Tabelle446[[#This Row],[Scam]]="yes",1,0)</f>
        <v>1</v>
      </c>
    </row>
    <row r="158" spans="1:7" x14ac:dyDescent="0.2">
      <c r="A158" s="1">
        <v>155</v>
      </c>
      <c r="B158" s="1" t="s">
        <v>2126</v>
      </c>
      <c r="C158" s="1" t="s">
        <v>948</v>
      </c>
      <c r="D158" s="1" t="s">
        <v>951</v>
      </c>
      <c r="E158" s="1" t="s">
        <v>951</v>
      </c>
      <c r="F158" s="1" t="s">
        <v>55</v>
      </c>
      <c r="G158" s="1">
        <f>IF(Tabelle446[[#This Row],[Scam]]="yes",1,0)</f>
        <v>1</v>
      </c>
    </row>
    <row r="159" spans="1:7" x14ac:dyDescent="0.2">
      <c r="A159" s="1">
        <v>156</v>
      </c>
      <c r="B159" s="1" t="s">
        <v>2127</v>
      </c>
      <c r="C159" s="1" t="s">
        <v>952</v>
      </c>
      <c r="D159" s="1" t="s">
        <v>951</v>
      </c>
      <c r="E159" s="1" t="s">
        <v>951</v>
      </c>
      <c r="F159" s="1" t="s">
        <v>55</v>
      </c>
      <c r="G159" s="1">
        <f>IF(Tabelle446[[#This Row],[Scam]]="yes",1,0)</f>
        <v>1</v>
      </c>
    </row>
    <row r="160" spans="1:7" x14ac:dyDescent="0.2">
      <c r="A160" s="1">
        <v>157</v>
      </c>
      <c r="B160" s="1" t="s">
        <v>2128</v>
      </c>
      <c r="C160" s="1" t="s">
        <v>954</v>
      </c>
      <c r="D160" s="1" t="s">
        <v>957</v>
      </c>
      <c r="E160" s="1" t="s">
        <v>2238</v>
      </c>
      <c r="F160" s="1" t="s">
        <v>55</v>
      </c>
      <c r="G160" s="1">
        <f>IF(Tabelle446[[#This Row],[Scam]]="yes",1,0)</f>
        <v>1</v>
      </c>
    </row>
    <row r="161" spans="1:7" x14ac:dyDescent="0.2">
      <c r="A161" s="1">
        <v>158</v>
      </c>
      <c r="B161" s="1" t="s">
        <v>2129</v>
      </c>
      <c r="C161" s="1" t="s">
        <v>958</v>
      </c>
      <c r="D161" s="1" t="s">
        <v>961</v>
      </c>
      <c r="E161" s="1" t="s">
        <v>2239</v>
      </c>
      <c r="F161" s="1" t="s">
        <v>55</v>
      </c>
      <c r="G161" s="1">
        <f>IF(Tabelle446[[#This Row],[Scam]]="yes",1,0)</f>
        <v>1</v>
      </c>
    </row>
    <row r="162" spans="1:7" x14ac:dyDescent="0.2">
      <c r="A162" s="1">
        <v>159</v>
      </c>
      <c r="B162" s="1" t="s">
        <v>2130</v>
      </c>
      <c r="C162" s="1" t="s">
        <v>962</v>
      </c>
      <c r="D162" s="1" t="s">
        <v>965</v>
      </c>
      <c r="E162" s="1" t="s">
        <v>965</v>
      </c>
      <c r="F162" s="1" t="s">
        <v>55</v>
      </c>
      <c r="G162" s="1">
        <f>IF(Tabelle446[[#This Row],[Scam]]="yes",1,0)</f>
        <v>1</v>
      </c>
    </row>
    <row r="163" spans="1:7" x14ac:dyDescent="0.2">
      <c r="A163" s="1">
        <v>160</v>
      </c>
      <c r="B163" s="1" t="s">
        <v>2131</v>
      </c>
      <c r="C163" s="1" t="s">
        <v>966</v>
      </c>
      <c r="D163" s="1" t="s">
        <v>969</v>
      </c>
      <c r="E163" s="1" t="s">
        <v>2240</v>
      </c>
      <c r="F163" s="1" t="s">
        <v>55</v>
      </c>
      <c r="G163" s="1">
        <f>IF(Tabelle446[[#This Row],[Scam]]="yes",1,0)</f>
        <v>1</v>
      </c>
    </row>
    <row r="164" spans="1:7" x14ac:dyDescent="0.2">
      <c r="A164" s="1">
        <v>161</v>
      </c>
      <c r="B164" s="1" t="s">
        <v>2132</v>
      </c>
      <c r="C164" s="1" t="s">
        <v>970</v>
      </c>
      <c r="D164" s="1" t="s">
        <v>973</v>
      </c>
      <c r="E164" s="1" t="s">
        <v>2241</v>
      </c>
      <c r="F164" s="1" t="s">
        <v>55</v>
      </c>
      <c r="G164" s="1">
        <f>IF(Tabelle446[[#This Row],[Scam]]="yes",1,0)</f>
        <v>1</v>
      </c>
    </row>
    <row r="165" spans="1:7" x14ac:dyDescent="0.2">
      <c r="A165" s="1">
        <v>162</v>
      </c>
      <c r="B165" s="1" t="s">
        <v>2133</v>
      </c>
      <c r="C165" s="1" t="s">
        <v>974</v>
      </c>
      <c r="D165" s="1" t="s">
        <v>977</v>
      </c>
      <c r="E165" s="1" t="s">
        <v>2242</v>
      </c>
      <c r="F165" s="1" t="s">
        <v>55</v>
      </c>
      <c r="G165" s="1">
        <f>IF(Tabelle446[[#This Row],[Scam]]="yes",1,0)</f>
        <v>1</v>
      </c>
    </row>
    <row r="166" spans="1:7" x14ac:dyDescent="0.2">
      <c r="A166" s="1">
        <v>163</v>
      </c>
      <c r="B166" s="1" t="s">
        <v>2134</v>
      </c>
      <c r="C166" s="1" t="s">
        <v>978</v>
      </c>
      <c r="D166" s="1" t="s">
        <v>981</v>
      </c>
      <c r="E166" s="1" t="s">
        <v>2243</v>
      </c>
      <c r="F166" s="1" t="s">
        <v>56</v>
      </c>
      <c r="G166" s="1">
        <f>IF(Tabelle446[[#This Row],[Scam]]="yes",1,0)</f>
        <v>0</v>
      </c>
    </row>
    <row r="167" spans="1:7" x14ac:dyDescent="0.2">
      <c r="A167" s="1">
        <v>164</v>
      </c>
      <c r="B167" s="1" t="s">
        <v>2135</v>
      </c>
      <c r="C167" s="1" t="s">
        <v>982</v>
      </c>
      <c r="D167" s="1" t="s">
        <v>984</v>
      </c>
      <c r="E167" s="1" t="s">
        <v>2244</v>
      </c>
      <c r="F167" s="1" t="s">
        <v>55</v>
      </c>
      <c r="G167" s="1">
        <f>IF(Tabelle446[[#This Row],[Scam]]="yes",1,0)</f>
        <v>1</v>
      </c>
    </row>
    <row r="168" spans="1:7" x14ac:dyDescent="0.2">
      <c r="A168" s="1">
        <v>165</v>
      </c>
      <c r="B168" s="1" t="s">
        <v>2136</v>
      </c>
      <c r="C168" s="1" t="s">
        <v>985</v>
      </c>
      <c r="D168" s="1" t="s">
        <v>988</v>
      </c>
      <c r="E168" s="1" t="s">
        <v>2245</v>
      </c>
      <c r="F168" s="1" t="s">
        <v>56</v>
      </c>
      <c r="G168" s="1">
        <f>IF(Tabelle446[[#This Row],[Scam]]="yes",1,0)</f>
        <v>0</v>
      </c>
    </row>
    <row r="169" spans="1:7" x14ac:dyDescent="0.2">
      <c r="A169" s="1">
        <v>166</v>
      </c>
      <c r="B169" s="1" t="s">
        <v>2137</v>
      </c>
      <c r="C169" s="1" t="s">
        <v>989</v>
      </c>
      <c r="D169" s="1" t="s">
        <v>992</v>
      </c>
      <c r="E169" s="1" t="s">
        <v>2246</v>
      </c>
      <c r="F169" s="1" t="s">
        <v>55</v>
      </c>
      <c r="G169" s="1">
        <f>IF(Tabelle446[[#This Row],[Scam]]="yes",1,0)</f>
        <v>1</v>
      </c>
    </row>
    <row r="170" spans="1:7" x14ac:dyDescent="0.2">
      <c r="A170" s="1">
        <v>167</v>
      </c>
      <c r="B170" s="1" t="s">
        <v>2138</v>
      </c>
      <c r="C170" s="1" t="s">
        <v>993</v>
      </c>
      <c r="D170" s="1" t="s">
        <v>996</v>
      </c>
      <c r="E170" s="1" t="s">
        <v>2247</v>
      </c>
      <c r="F170" s="1" t="s">
        <v>55</v>
      </c>
      <c r="G170" s="1">
        <f>IF(Tabelle446[[#This Row],[Scam]]="yes",1,0)</f>
        <v>1</v>
      </c>
    </row>
    <row r="171" spans="1:7" x14ac:dyDescent="0.2">
      <c r="A171" s="1">
        <v>168</v>
      </c>
      <c r="B171" s="1" t="s">
        <v>2139</v>
      </c>
      <c r="C171" s="1" t="s">
        <v>997</v>
      </c>
      <c r="D171" s="1" t="s">
        <v>1000</v>
      </c>
      <c r="E171" s="1" t="s">
        <v>2248</v>
      </c>
      <c r="F171" s="1" t="s">
        <v>55</v>
      </c>
      <c r="G171" s="1">
        <f>IF(Tabelle446[[#This Row],[Scam]]="yes",1,0)</f>
        <v>1</v>
      </c>
    </row>
    <row r="172" spans="1:7" x14ac:dyDescent="0.2">
      <c r="A172" s="1">
        <v>169</v>
      </c>
      <c r="B172" s="1" t="s">
        <v>2140</v>
      </c>
      <c r="C172" s="1" t="s">
        <v>1001</v>
      </c>
      <c r="D172" s="1" t="s">
        <v>1003</v>
      </c>
      <c r="E172" s="1" t="s">
        <v>2249</v>
      </c>
      <c r="F172" s="1" t="s">
        <v>55</v>
      </c>
      <c r="G172" s="1">
        <f>IF(Tabelle446[[#This Row],[Scam]]="yes",1,0)</f>
        <v>1</v>
      </c>
    </row>
    <row r="173" spans="1:7" x14ac:dyDescent="0.2">
      <c r="A173" s="1">
        <v>170</v>
      </c>
      <c r="B173" s="1" t="s">
        <v>2141</v>
      </c>
      <c r="C173" s="1" t="s">
        <v>1004</v>
      </c>
      <c r="D173" s="1" t="s">
        <v>1007</v>
      </c>
      <c r="E173" s="1" t="s">
        <v>2250</v>
      </c>
      <c r="F173" s="1" t="s">
        <v>56</v>
      </c>
      <c r="G173" s="1">
        <f>IF(Tabelle446[[#This Row],[Scam]]="yes",1,0)</f>
        <v>0</v>
      </c>
    </row>
    <row r="174" spans="1:7" x14ac:dyDescent="0.2">
      <c r="A174" s="1">
        <v>171</v>
      </c>
      <c r="B174" s="1" t="s">
        <v>2142</v>
      </c>
      <c r="C174" s="1" t="s">
        <v>1008</v>
      </c>
      <c r="D174" s="1" t="s">
        <v>1011</v>
      </c>
      <c r="E174" s="1" t="s">
        <v>2251</v>
      </c>
      <c r="F174" s="1" t="s">
        <v>55</v>
      </c>
      <c r="G174" s="1">
        <f>IF(Tabelle446[[#This Row],[Scam]]="yes",1,0)</f>
        <v>1</v>
      </c>
    </row>
    <row r="175" spans="1:7" x14ac:dyDescent="0.2">
      <c r="A175" s="17">
        <v>172</v>
      </c>
      <c r="B175" s="1" t="s">
        <v>2143</v>
      </c>
      <c r="C175" s="17" t="s">
        <v>1012</v>
      </c>
      <c r="D175" s="17" t="s">
        <v>1015</v>
      </c>
      <c r="E175" s="1" t="s">
        <v>2252</v>
      </c>
      <c r="F175" s="17" t="s">
        <v>55</v>
      </c>
      <c r="G175" s="17">
        <f>IF(Tabelle446[[#This Row],[Scam]]="yes",1,0)</f>
        <v>1</v>
      </c>
    </row>
    <row r="176" spans="1:7" x14ac:dyDescent="0.2">
      <c r="A176" s="17">
        <v>173</v>
      </c>
      <c r="B176" s="1" t="s">
        <v>2144</v>
      </c>
      <c r="C176" s="17" t="s">
        <v>1016</v>
      </c>
      <c r="D176" s="17" t="s">
        <v>1019</v>
      </c>
      <c r="E176" s="1" t="s">
        <v>2253</v>
      </c>
      <c r="F176" s="17" t="s">
        <v>56</v>
      </c>
      <c r="G176" s="17">
        <f>IF(Tabelle446[[#This Row],[Scam]]="yes",1,0)</f>
        <v>0</v>
      </c>
    </row>
    <row r="177" spans="1:7" x14ac:dyDescent="0.2">
      <c r="A177" s="17">
        <v>174</v>
      </c>
      <c r="B177" s="1" t="s">
        <v>1706</v>
      </c>
      <c r="C177" s="17" t="s">
        <v>1020</v>
      </c>
      <c r="D177" s="17" t="s">
        <v>1023</v>
      </c>
      <c r="E177" s="1" t="s">
        <v>2254</v>
      </c>
      <c r="F177" s="17" t="s">
        <v>56</v>
      </c>
      <c r="G177" s="17">
        <f>IF(Tabelle446[[#This Row],[Scam]]="yes",1,0)</f>
        <v>0</v>
      </c>
    </row>
    <row r="178" spans="1:7" x14ac:dyDescent="0.2">
      <c r="A178" s="17">
        <v>175</v>
      </c>
      <c r="B178" s="1" t="s">
        <v>1707</v>
      </c>
      <c r="C178" s="17" t="s">
        <v>1024</v>
      </c>
      <c r="D178" s="17" t="s">
        <v>1026</v>
      </c>
      <c r="E178" s="1" t="s">
        <v>2255</v>
      </c>
      <c r="F178" s="17" t="s">
        <v>56</v>
      </c>
      <c r="G178" s="17">
        <f>IF(Tabelle446[[#This Row],[Scam]]="yes",1,0)</f>
        <v>0</v>
      </c>
    </row>
    <row r="179" spans="1:7" x14ac:dyDescent="0.2">
      <c r="A179" s="17">
        <v>176</v>
      </c>
      <c r="B179" s="1" t="s">
        <v>1708</v>
      </c>
      <c r="C179" s="17" t="s">
        <v>1027</v>
      </c>
      <c r="D179" s="17" t="s">
        <v>1030</v>
      </c>
      <c r="E179" s="1" t="s">
        <v>2256</v>
      </c>
      <c r="F179" s="17" t="s">
        <v>56</v>
      </c>
      <c r="G179" s="17">
        <f>IF(Tabelle446[[#This Row],[Scam]]="yes",1,0)</f>
        <v>0</v>
      </c>
    </row>
    <row r="180" spans="1:7" x14ac:dyDescent="0.2">
      <c r="A180" s="17">
        <v>177</v>
      </c>
      <c r="B180" s="1" t="s">
        <v>1709</v>
      </c>
      <c r="C180" s="17" t="s">
        <v>1031</v>
      </c>
      <c r="D180" s="17" t="s">
        <v>1034</v>
      </c>
      <c r="E180" s="1" t="s">
        <v>2257</v>
      </c>
      <c r="F180" s="17" t="s">
        <v>56</v>
      </c>
      <c r="G180" s="17">
        <f>IF(Tabelle446[[#This Row],[Scam]]="yes",1,0)</f>
        <v>0</v>
      </c>
    </row>
    <row r="181" spans="1:7" x14ac:dyDescent="0.2">
      <c r="A181" s="17">
        <v>178</v>
      </c>
      <c r="B181" s="1" t="s">
        <v>1710</v>
      </c>
      <c r="C181" s="17" t="s">
        <v>1035</v>
      </c>
      <c r="D181" s="17" t="s">
        <v>1038</v>
      </c>
      <c r="E181" s="1" t="s">
        <v>2258</v>
      </c>
      <c r="F181" s="17" t="s">
        <v>56</v>
      </c>
      <c r="G181" s="17">
        <f>IF(Tabelle446[[#This Row],[Scam]]="yes",1,0)</f>
        <v>0</v>
      </c>
    </row>
    <row r="182" spans="1:7" x14ac:dyDescent="0.2">
      <c r="A182" s="17">
        <v>179</v>
      </c>
      <c r="B182" s="1" t="s">
        <v>1711</v>
      </c>
      <c r="C182" s="17" t="s">
        <v>1039</v>
      </c>
      <c r="D182" s="17" t="s">
        <v>1042</v>
      </c>
      <c r="E182" s="1" t="s">
        <v>2259</v>
      </c>
      <c r="F182" s="17" t="s">
        <v>56</v>
      </c>
      <c r="G182" s="17">
        <f>IF(Tabelle446[[#This Row],[Scam]]="yes",1,0)</f>
        <v>0</v>
      </c>
    </row>
    <row r="183" spans="1:7" x14ac:dyDescent="0.2">
      <c r="A183" s="17">
        <v>180</v>
      </c>
      <c r="B183" s="1" t="s">
        <v>1712</v>
      </c>
      <c r="C183" s="17" t="s">
        <v>1043</v>
      </c>
      <c r="D183" s="17" t="s">
        <v>1046</v>
      </c>
      <c r="E183" s="1" t="s">
        <v>2260</v>
      </c>
      <c r="F183" s="17" t="s">
        <v>56</v>
      </c>
      <c r="G183" s="17">
        <f>IF(Tabelle446[[#This Row],[Scam]]="yes",1,0)</f>
        <v>0</v>
      </c>
    </row>
    <row r="184" spans="1:7" x14ac:dyDescent="0.2">
      <c r="A184" s="17">
        <v>181</v>
      </c>
      <c r="B184" s="1" t="s">
        <v>1713</v>
      </c>
      <c r="C184" s="17" t="s">
        <v>1047</v>
      </c>
      <c r="D184" s="17" t="s">
        <v>1050</v>
      </c>
      <c r="E184" s="1" t="s">
        <v>2261</v>
      </c>
      <c r="F184" s="17" t="s">
        <v>56</v>
      </c>
      <c r="G184" s="17">
        <f>IF(Tabelle446[[#This Row],[Scam]]="yes",1,0)</f>
        <v>0</v>
      </c>
    </row>
    <row r="185" spans="1:7" x14ac:dyDescent="0.2">
      <c r="A185" s="17">
        <v>182</v>
      </c>
      <c r="B185" s="1" t="s">
        <v>1714</v>
      </c>
      <c r="C185" s="17" t="s">
        <v>1051</v>
      </c>
      <c r="D185" s="17" t="s">
        <v>1054</v>
      </c>
      <c r="E185" s="1" t="s">
        <v>2262</v>
      </c>
      <c r="F185" s="17" t="s">
        <v>56</v>
      </c>
      <c r="G185" s="17">
        <f>IF(Tabelle446[[#This Row],[Scam]]="yes",1,0)</f>
        <v>0</v>
      </c>
    </row>
    <row r="186" spans="1:7" x14ac:dyDescent="0.2">
      <c r="A186" s="17">
        <v>183</v>
      </c>
      <c r="B186" s="1" t="s">
        <v>1715</v>
      </c>
      <c r="C186" s="17" t="s">
        <v>1055</v>
      </c>
      <c r="D186" s="17" t="s">
        <v>1058</v>
      </c>
      <c r="E186" s="1" t="s">
        <v>2263</v>
      </c>
      <c r="F186" s="17" t="s">
        <v>56</v>
      </c>
      <c r="G186" s="17">
        <f>IF(Tabelle446[[#This Row],[Scam]]="yes",1,0)</f>
        <v>0</v>
      </c>
    </row>
    <row r="187" spans="1:7" x14ac:dyDescent="0.2">
      <c r="A187" s="17">
        <v>184</v>
      </c>
      <c r="B187" s="1" t="s">
        <v>1716</v>
      </c>
      <c r="C187" s="17" t="s">
        <v>1059</v>
      </c>
      <c r="D187" s="17" t="s">
        <v>1062</v>
      </c>
      <c r="E187" s="1" t="s">
        <v>2264</v>
      </c>
      <c r="F187" s="17" t="s">
        <v>56</v>
      </c>
      <c r="G187" s="17">
        <f>IF(Tabelle446[[#This Row],[Scam]]="yes",1,0)</f>
        <v>0</v>
      </c>
    </row>
    <row r="188" spans="1:7" x14ac:dyDescent="0.2">
      <c r="A188" s="17">
        <v>185</v>
      </c>
      <c r="B188" s="1" t="s">
        <v>1717</v>
      </c>
      <c r="C188" s="17" t="s">
        <v>1063</v>
      </c>
      <c r="D188" s="17" t="s">
        <v>1066</v>
      </c>
      <c r="E188" s="1" t="s">
        <v>2265</v>
      </c>
      <c r="F188" s="17" t="s">
        <v>56</v>
      </c>
      <c r="G188" s="17">
        <f>IF(Tabelle446[[#This Row],[Scam]]="yes",1,0)</f>
        <v>0</v>
      </c>
    </row>
    <row r="189" spans="1:7" x14ac:dyDescent="0.2">
      <c r="A189" s="17">
        <v>186</v>
      </c>
      <c r="B189" s="1" t="s">
        <v>1718</v>
      </c>
      <c r="C189" s="17" t="s">
        <v>1067</v>
      </c>
      <c r="D189" s="17" t="s">
        <v>1070</v>
      </c>
      <c r="E189" s="1" t="s">
        <v>2266</v>
      </c>
      <c r="F189" s="17" t="s">
        <v>56</v>
      </c>
      <c r="G189" s="17">
        <f>IF(Tabelle446[[#This Row],[Scam]]="yes",1,0)</f>
        <v>0</v>
      </c>
    </row>
    <row r="190" spans="1:7" x14ac:dyDescent="0.2">
      <c r="A190" s="17">
        <v>187</v>
      </c>
      <c r="B190" s="1" t="s">
        <v>1719</v>
      </c>
      <c r="C190" s="17" t="s">
        <v>1071</v>
      </c>
      <c r="D190" s="17" t="s">
        <v>1074</v>
      </c>
      <c r="E190" s="1" t="s">
        <v>1074</v>
      </c>
      <c r="F190" s="17" t="s">
        <v>56</v>
      </c>
      <c r="G190" s="17">
        <f>IF(Tabelle446[[#This Row],[Scam]]="yes",1,0)</f>
        <v>0</v>
      </c>
    </row>
    <row r="191" spans="1:7" x14ac:dyDescent="0.2">
      <c r="A191" s="17">
        <v>188</v>
      </c>
      <c r="B191" s="1" t="s">
        <v>1720</v>
      </c>
      <c r="C191" s="17" t="s">
        <v>1075</v>
      </c>
      <c r="D191" s="17" t="s">
        <v>1078</v>
      </c>
      <c r="E191" s="1" t="s">
        <v>2267</v>
      </c>
      <c r="F191" s="17" t="s">
        <v>56</v>
      </c>
      <c r="G191" s="17">
        <f>IF(Tabelle446[[#This Row],[Scam]]="yes",1,0)</f>
        <v>0</v>
      </c>
    </row>
    <row r="192" spans="1:7" x14ac:dyDescent="0.2">
      <c r="A192" s="17">
        <v>189</v>
      </c>
      <c r="B192" s="1" t="s">
        <v>1721</v>
      </c>
      <c r="C192" s="17" t="s">
        <v>1079</v>
      </c>
      <c r="D192" s="17" t="s">
        <v>1082</v>
      </c>
      <c r="E192" s="1" t="s">
        <v>2268</v>
      </c>
      <c r="F192" s="17" t="s">
        <v>56</v>
      </c>
      <c r="G192" s="17">
        <f>IF(Tabelle446[[#This Row],[Scam]]="yes",1,0)</f>
        <v>0</v>
      </c>
    </row>
    <row r="193" spans="1:7" x14ac:dyDescent="0.2">
      <c r="A193" s="17">
        <v>190</v>
      </c>
      <c r="B193" s="1" t="s">
        <v>1722</v>
      </c>
      <c r="C193" s="17" t="s">
        <v>1083</v>
      </c>
      <c r="D193" s="17" t="s">
        <v>1086</v>
      </c>
      <c r="E193" s="1" t="s">
        <v>2269</v>
      </c>
      <c r="F193" s="17" t="s">
        <v>56</v>
      </c>
      <c r="G193" s="17">
        <f>IF(Tabelle446[[#This Row],[Scam]]="yes",1,0)</f>
        <v>0</v>
      </c>
    </row>
    <row r="194" spans="1:7" x14ac:dyDescent="0.2">
      <c r="A194" s="17">
        <v>191</v>
      </c>
      <c r="B194" s="1" t="s">
        <v>1723</v>
      </c>
      <c r="C194" s="17" t="s">
        <v>1087</v>
      </c>
      <c r="D194" s="17" t="s">
        <v>1090</v>
      </c>
      <c r="E194" s="1" t="s">
        <v>2270</v>
      </c>
      <c r="F194" s="17" t="s">
        <v>55</v>
      </c>
      <c r="G194" s="17">
        <f>IF(Tabelle446[[#This Row],[Scam]]="yes",1,0)</f>
        <v>1</v>
      </c>
    </row>
    <row r="195" spans="1:7" x14ac:dyDescent="0.2">
      <c r="A195" s="17">
        <v>192</v>
      </c>
      <c r="B195" s="1" t="s">
        <v>1724</v>
      </c>
      <c r="C195" s="17" t="s">
        <v>1091</v>
      </c>
      <c r="D195" s="17" t="s">
        <v>1094</v>
      </c>
      <c r="E195" s="1" t="s">
        <v>2271</v>
      </c>
      <c r="F195" s="17" t="s">
        <v>56</v>
      </c>
      <c r="G195" s="17">
        <f>IF(Tabelle446[[#This Row],[Scam]]="yes",1,0)</f>
        <v>0</v>
      </c>
    </row>
    <row r="196" spans="1:7" x14ac:dyDescent="0.2">
      <c r="A196" s="17">
        <v>193</v>
      </c>
      <c r="B196" s="1" t="s">
        <v>1725</v>
      </c>
      <c r="C196" s="17" t="s">
        <v>1095</v>
      </c>
      <c r="D196" s="17" t="s">
        <v>1098</v>
      </c>
      <c r="E196" s="1" t="s">
        <v>2272</v>
      </c>
      <c r="F196" s="17" t="s">
        <v>56</v>
      </c>
      <c r="G196" s="17">
        <f>IF(Tabelle446[[#This Row],[Scam]]="yes",1,0)</f>
        <v>0</v>
      </c>
    </row>
    <row r="197" spans="1:7" x14ac:dyDescent="0.2">
      <c r="A197" s="17">
        <v>194</v>
      </c>
      <c r="B197" s="1" t="s">
        <v>1726</v>
      </c>
      <c r="C197" s="17" t="s">
        <v>1099</v>
      </c>
      <c r="D197" s="17" t="s">
        <v>1102</v>
      </c>
      <c r="E197" s="1" t="s">
        <v>2273</v>
      </c>
      <c r="F197" s="17" t="s">
        <v>56</v>
      </c>
      <c r="G197" s="17">
        <f>IF(Tabelle446[[#This Row],[Scam]]="yes",1,0)</f>
        <v>0</v>
      </c>
    </row>
    <row r="198" spans="1:7" x14ac:dyDescent="0.2">
      <c r="A198" s="17">
        <v>195</v>
      </c>
      <c r="B198" s="1" t="s">
        <v>1727</v>
      </c>
      <c r="C198" s="17" t="s">
        <v>1103</v>
      </c>
      <c r="D198" s="17" t="s">
        <v>1106</v>
      </c>
      <c r="E198" s="1" t="s">
        <v>2274</v>
      </c>
      <c r="F198" s="17" t="s">
        <v>55</v>
      </c>
      <c r="G198" s="17">
        <f>IF(Tabelle446[[#This Row],[Scam]]="yes",1,0)</f>
        <v>1</v>
      </c>
    </row>
    <row r="199" spans="1:7" x14ac:dyDescent="0.2">
      <c r="A199" s="17">
        <v>196</v>
      </c>
      <c r="B199" s="1" t="s">
        <v>1728</v>
      </c>
      <c r="C199" s="17" t="s">
        <v>1107</v>
      </c>
      <c r="D199" s="17" t="s">
        <v>1110</v>
      </c>
      <c r="E199" s="1" t="s">
        <v>2275</v>
      </c>
      <c r="F199" s="17" t="s">
        <v>56</v>
      </c>
      <c r="G199" s="17">
        <f>IF(Tabelle446[[#This Row],[Scam]]="yes",1,0)</f>
        <v>0</v>
      </c>
    </row>
    <row r="200" spans="1:7" x14ac:dyDescent="0.2">
      <c r="A200" s="17">
        <v>197</v>
      </c>
      <c r="B200" s="1" t="s">
        <v>1729</v>
      </c>
      <c r="C200" s="17" t="s">
        <v>1111</v>
      </c>
      <c r="D200" s="17" t="s">
        <v>1114</v>
      </c>
      <c r="E200" s="1" t="s">
        <v>2276</v>
      </c>
      <c r="F200" s="17" t="s">
        <v>56</v>
      </c>
      <c r="G200" s="17">
        <f>IF(Tabelle446[[#This Row],[Scam]]="yes",1,0)</f>
        <v>0</v>
      </c>
    </row>
    <row r="201" spans="1:7" x14ac:dyDescent="0.2">
      <c r="A201" s="17">
        <v>198</v>
      </c>
      <c r="B201" s="1" t="s">
        <v>1730</v>
      </c>
      <c r="C201" s="17" t="s">
        <v>1115</v>
      </c>
      <c r="D201" s="17" t="s">
        <v>1118</v>
      </c>
      <c r="E201" s="1" t="s">
        <v>2277</v>
      </c>
      <c r="F201" s="17" t="s">
        <v>56</v>
      </c>
      <c r="G201" s="17">
        <f>IF(Tabelle446[[#This Row],[Scam]]="yes",1,0)</f>
        <v>0</v>
      </c>
    </row>
    <row r="202" spans="1:7" x14ac:dyDescent="0.2">
      <c r="A202" s="17">
        <v>199</v>
      </c>
      <c r="B202" s="1" t="s">
        <v>1731</v>
      </c>
      <c r="C202" s="17" t="s">
        <v>1119</v>
      </c>
      <c r="D202" s="17" t="s">
        <v>1122</v>
      </c>
      <c r="E202" s="1" t="s">
        <v>2278</v>
      </c>
      <c r="F202" s="17" t="s">
        <v>56</v>
      </c>
      <c r="G202" s="17">
        <f>IF(Tabelle446[[#This Row],[Scam]]="yes",1,0)</f>
        <v>0</v>
      </c>
    </row>
    <row r="203" spans="1:7" x14ac:dyDescent="0.2">
      <c r="A203" s="17">
        <v>200</v>
      </c>
      <c r="B203" s="1" t="s">
        <v>1732</v>
      </c>
      <c r="C203" s="17" t="s">
        <v>1123</v>
      </c>
      <c r="D203" s="17" t="s">
        <v>1126</v>
      </c>
      <c r="E203" s="1" t="s">
        <v>2279</v>
      </c>
      <c r="F203" s="17" t="s">
        <v>56</v>
      </c>
      <c r="G203" s="17">
        <f>IF(Tabelle446[[#This Row],[Scam]]="yes",1,0)</f>
        <v>0</v>
      </c>
    </row>
    <row r="204" spans="1:7" x14ac:dyDescent="0.2">
      <c r="A204" s="17">
        <v>201</v>
      </c>
      <c r="B204" s="1" t="s">
        <v>1733</v>
      </c>
      <c r="C204" s="17" t="s">
        <v>1127</v>
      </c>
      <c r="D204" s="17" t="s">
        <v>1130</v>
      </c>
      <c r="E204" s="1" t="s">
        <v>2280</v>
      </c>
      <c r="F204" s="17" t="s">
        <v>56</v>
      </c>
      <c r="G204" s="17">
        <f>IF(Tabelle446[[#This Row],[Scam]]="yes",1,0)</f>
        <v>0</v>
      </c>
    </row>
    <row r="205" spans="1:7" x14ac:dyDescent="0.2">
      <c r="A205" s="17">
        <v>202</v>
      </c>
      <c r="B205" s="1" t="s">
        <v>1734</v>
      </c>
      <c r="C205" s="17" t="s">
        <v>1131</v>
      </c>
      <c r="D205" s="17" t="s">
        <v>1134</v>
      </c>
      <c r="E205" s="1" t="s">
        <v>2281</v>
      </c>
      <c r="F205" s="17" t="s">
        <v>56</v>
      </c>
      <c r="G205" s="17">
        <f>IF(Tabelle446[[#This Row],[Scam]]="yes",1,0)</f>
        <v>0</v>
      </c>
    </row>
    <row r="206" spans="1:7" x14ac:dyDescent="0.2">
      <c r="A206" s="17">
        <v>203</v>
      </c>
      <c r="B206" s="1" t="s">
        <v>1735</v>
      </c>
      <c r="C206" s="17" t="s">
        <v>1135</v>
      </c>
      <c r="D206" s="17" t="s">
        <v>1138</v>
      </c>
      <c r="E206" s="1" t="s">
        <v>1138</v>
      </c>
      <c r="F206" s="17" t="s">
        <v>56</v>
      </c>
      <c r="G206" s="17">
        <f>IF(Tabelle446[[#This Row],[Scam]]="yes",1,0)</f>
        <v>0</v>
      </c>
    </row>
    <row r="207" spans="1:7" x14ac:dyDescent="0.2">
      <c r="A207" s="17">
        <v>204</v>
      </c>
      <c r="B207" s="1" t="s">
        <v>1736</v>
      </c>
      <c r="C207" s="17" t="s">
        <v>1139</v>
      </c>
      <c r="D207" s="17" t="s">
        <v>1142</v>
      </c>
      <c r="E207" s="1" t="s">
        <v>2282</v>
      </c>
      <c r="F207" s="17" t="s">
        <v>56</v>
      </c>
      <c r="G207" s="17">
        <f>IF(Tabelle446[[#This Row],[Scam]]="yes",1,0)</f>
        <v>0</v>
      </c>
    </row>
    <row r="208" spans="1:7" x14ac:dyDescent="0.2">
      <c r="A208" s="17">
        <v>205</v>
      </c>
      <c r="B208" s="1" t="s">
        <v>1737</v>
      </c>
      <c r="C208" s="17" t="s">
        <v>1143</v>
      </c>
      <c r="D208" s="17" t="s">
        <v>1146</v>
      </c>
      <c r="E208" s="1" t="s">
        <v>2283</v>
      </c>
      <c r="F208" s="17" t="s">
        <v>55</v>
      </c>
      <c r="G208" s="17">
        <f>IF(Tabelle446[[#This Row],[Scam]]="yes",1,0)</f>
        <v>1</v>
      </c>
    </row>
    <row r="209" spans="1:7" x14ac:dyDescent="0.2">
      <c r="A209" s="17">
        <v>206</v>
      </c>
      <c r="B209" s="1" t="s">
        <v>1738</v>
      </c>
      <c r="C209" s="17" t="s">
        <v>1147</v>
      </c>
      <c r="D209" s="17" t="s">
        <v>1150</v>
      </c>
      <c r="E209" s="1" t="s">
        <v>2284</v>
      </c>
      <c r="F209" s="17" t="s">
        <v>56</v>
      </c>
      <c r="G209" s="17">
        <f>IF(Tabelle446[[#This Row],[Scam]]="yes",1,0)</f>
        <v>0</v>
      </c>
    </row>
    <row r="210" spans="1:7" x14ac:dyDescent="0.2">
      <c r="A210" s="17">
        <v>207</v>
      </c>
      <c r="B210" s="1" t="s">
        <v>1739</v>
      </c>
      <c r="C210" s="17" t="s">
        <v>1151</v>
      </c>
      <c r="D210" s="17" t="s">
        <v>1154</v>
      </c>
      <c r="E210" s="1" t="s">
        <v>2285</v>
      </c>
      <c r="F210" s="17" t="s">
        <v>56</v>
      </c>
      <c r="G210" s="17">
        <f>IF(Tabelle446[[#This Row],[Scam]]="yes",1,0)</f>
        <v>0</v>
      </c>
    </row>
    <row r="211" spans="1:7" x14ac:dyDescent="0.2">
      <c r="A211" s="17">
        <v>208</v>
      </c>
      <c r="B211" s="1" t="s">
        <v>1740</v>
      </c>
      <c r="C211" s="17" t="s">
        <v>1155</v>
      </c>
      <c r="D211" s="17" t="s">
        <v>1158</v>
      </c>
      <c r="E211" s="1" t="s">
        <v>2286</v>
      </c>
      <c r="F211" s="17" t="s">
        <v>56</v>
      </c>
      <c r="G211" s="17">
        <f>IF(Tabelle446[[#This Row],[Scam]]="yes",1,0)</f>
        <v>0</v>
      </c>
    </row>
    <row r="212" spans="1:7" x14ac:dyDescent="0.2">
      <c r="A212" s="17">
        <v>209</v>
      </c>
      <c r="B212" s="1" t="s">
        <v>1741</v>
      </c>
      <c r="C212" s="17" t="s">
        <v>1159</v>
      </c>
      <c r="D212" s="17" t="s">
        <v>1162</v>
      </c>
      <c r="E212" s="1" t="s">
        <v>2287</v>
      </c>
      <c r="F212" s="17" t="s">
        <v>56</v>
      </c>
      <c r="G212" s="17">
        <f>IF(Tabelle446[[#This Row],[Scam]]="yes",1,0)</f>
        <v>0</v>
      </c>
    </row>
    <row r="213" spans="1:7" x14ac:dyDescent="0.2">
      <c r="A213" s="17">
        <v>210</v>
      </c>
      <c r="B213" s="1" t="s">
        <v>1742</v>
      </c>
      <c r="C213" s="17" t="s">
        <v>1163</v>
      </c>
      <c r="D213" s="17" t="s">
        <v>1166</v>
      </c>
      <c r="E213" s="1" t="s">
        <v>2288</v>
      </c>
      <c r="F213" s="17" t="s">
        <v>56</v>
      </c>
      <c r="G213" s="17">
        <f>IF(Tabelle446[[#This Row],[Scam]]="yes",1,0)</f>
        <v>0</v>
      </c>
    </row>
    <row r="214" spans="1:7" x14ac:dyDescent="0.2">
      <c r="A214" s="17">
        <v>211</v>
      </c>
      <c r="B214" s="1" t="s">
        <v>1743</v>
      </c>
      <c r="C214" s="17" t="s">
        <v>1167</v>
      </c>
      <c r="D214" s="17" t="s">
        <v>1170</v>
      </c>
      <c r="E214" s="1" t="s">
        <v>2289</v>
      </c>
      <c r="F214" s="17" t="s">
        <v>56</v>
      </c>
      <c r="G214" s="17">
        <f>IF(Tabelle446[[#This Row],[Scam]]="yes",1,0)</f>
        <v>0</v>
      </c>
    </row>
    <row r="215" spans="1:7" x14ac:dyDescent="0.2">
      <c r="A215" s="17">
        <v>212</v>
      </c>
      <c r="B215" s="1" t="s">
        <v>1744</v>
      </c>
      <c r="C215" s="17" t="s">
        <v>1171</v>
      </c>
      <c r="D215" s="17" t="s">
        <v>1174</v>
      </c>
      <c r="E215" s="1" t="s">
        <v>1174</v>
      </c>
      <c r="F215" s="17" t="s">
        <v>55</v>
      </c>
      <c r="G215" s="17">
        <f>IF(Tabelle446[[#This Row],[Scam]]="yes",1,0)</f>
        <v>1</v>
      </c>
    </row>
    <row r="216" spans="1:7" x14ac:dyDescent="0.2">
      <c r="A216" s="17">
        <v>213</v>
      </c>
      <c r="B216" s="1" t="s">
        <v>1745</v>
      </c>
      <c r="C216" s="17" t="s">
        <v>1175</v>
      </c>
      <c r="D216" s="17" t="s">
        <v>1178</v>
      </c>
      <c r="E216" s="1" t="s">
        <v>2290</v>
      </c>
      <c r="F216" s="17" t="s">
        <v>56</v>
      </c>
      <c r="G216" s="17">
        <f>IF(Tabelle446[[#This Row],[Scam]]="yes",1,0)</f>
        <v>0</v>
      </c>
    </row>
    <row r="217" spans="1:7" x14ac:dyDescent="0.2">
      <c r="A217" s="17">
        <v>214</v>
      </c>
      <c r="B217" s="1" t="s">
        <v>1746</v>
      </c>
      <c r="C217" s="17" t="s">
        <v>1179</v>
      </c>
      <c r="D217" s="17" t="s">
        <v>1182</v>
      </c>
      <c r="E217" s="1" t="s">
        <v>2291</v>
      </c>
      <c r="F217" s="17" t="s">
        <v>56</v>
      </c>
      <c r="G217" s="17">
        <f>IF(Tabelle446[[#This Row],[Scam]]="yes",1,0)</f>
        <v>0</v>
      </c>
    </row>
    <row r="218" spans="1:7" x14ac:dyDescent="0.2">
      <c r="A218" s="17">
        <v>215</v>
      </c>
      <c r="B218" s="1" t="s">
        <v>1747</v>
      </c>
      <c r="C218" s="17" t="s">
        <v>1183</v>
      </c>
      <c r="D218" s="17" t="s">
        <v>1186</v>
      </c>
      <c r="E218" s="1" t="s">
        <v>2292</v>
      </c>
      <c r="F218" s="17" t="s">
        <v>55</v>
      </c>
      <c r="G218" s="17">
        <f>IF(Tabelle446[[#This Row],[Scam]]="yes",1,0)</f>
        <v>1</v>
      </c>
    </row>
    <row r="219" spans="1:7" x14ac:dyDescent="0.2">
      <c r="A219" s="17">
        <v>216</v>
      </c>
      <c r="B219" s="1" t="s">
        <v>1748</v>
      </c>
      <c r="C219" s="17" t="s">
        <v>1187</v>
      </c>
      <c r="D219" s="17" t="s">
        <v>1190</v>
      </c>
      <c r="E219" s="1" t="s">
        <v>2293</v>
      </c>
      <c r="F219" s="17" t="s">
        <v>55</v>
      </c>
      <c r="G219" s="17">
        <f>IF(Tabelle446[[#This Row],[Scam]]="yes",1,0)</f>
        <v>1</v>
      </c>
    </row>
    <row r="220" spans="1:7" x14ac:dyDescent="0.2">
      <c r="A220" s="17">
        <v>217</v>
      </c>
      <c r="B220" s="1" t="s">
        <v>1749</v>
      </c>
      <c r="C220" s="17" t="s">
        <v>1191</v>
      </c>
      <c r="D220" s="17" t="s">
        <v>1194</v>
      </c>
      <c r="E220" s="1" t="s">
        <v>2294</v>
      </c>
      <c r="F220" s="17" t="s">
        <v>56</v>
      </c>
      <c r="G220" s="17">
        <f>IF(Tabelle446[[#This Row],[Scam]]="yes",1,0)</f>
        <v>0</v>
      </c>
    </row>
    <row r="221" spans="1:7" x14ac:dyDescent="0.2">
      <c r="A221" s="17">
        <v>218</v>
      </c>
      <c r="B221" s="1" t="s">
        <v>1750</v>
      </c>
      <c r="C221" s="17" t="s">
        <v>1195</v>
      </c>
      <c r="D221" s="17" t="s">
        <v>1198</v>
      </c>
      <c r="E221" s="1" t="s">
        <v>2295</v>
      </c>
      <c r="F221" s="17" t="s">
        <v>55</v>
      </c>
      <c r="G221" s="17">
        <f>IF(Tabelle446[[#This Row],[Scam]]="yes",1,0)</f>
        <v>1</v>
      </c>
    </row>
    <row r="222" spans="1:7" x14ac:dyDescent="0.2">
      <c r="A222" s="17">
        <v>219</v>
      </c>
      <c r="B222" s="1" t="s">
        <v>1751</v>
      </c>
      <c r="C222" s="17" t="s">
        <v>1199</v>
      </c>
      <c r="D222" s="17" t="s">
        <v>1202</v>
      </c>
      <c r="E222" s="1" t="s">
        <v>2296</v>
      </c>
      <c r="F222" s="17" t="s">
        <v>56</v>
      </c>
      <c r="G222" s="17">
        <f>IF(Tabelle446[[#This Row],[Scam]]="yes",1,0)</f>
        <v>0</v>
      </c>
    </row>
    <row r="223" spans="1:7" x14ac:dyDescent="0.2">
      <c r="A223" s="17">
        <v>220</v>
      </c>
      <c r="B223" s="1" t="s">
        <v>1752</v>
      </c>
      <c r="C223" s="17" t="s">
        <v>1203</v>
      </c>
      <c r="D223" s="17" t="s">
        <v>1206</v>
      </c>
      <c r="E223" s="1" t="s">
        <v>2297</v>
      </c>
      <c r="F223" s="17" t="s">
        <v>56</v>
      </c>
      <c r="G223" s="17">
        <f>IF(Tabelle446[[#This Row],[Scam]]="yes",1,0)</f>
        <v>0</v>
      </c>
    </row>
    <row r="224" spans="1:7" x14ac:dyDescent="0.2">
      <c r="A224" s="17">
        <v>221</v>
      </c>
      <c r="B224" s="1" t="s">
        <v>1753</v>
      </c>
      <c r="C224" s="17" t="s">
        <v>1207</v>
      </c>
      <c r="D224" s="17" t="s">
        <v>1210</v>
      </c>
      <c r="E224" s="1" t="s">
        <v>2298</v>
      </c>
      <c r="F224" s="17" t="s">
        <v>56</v>
      </c>
      <c r="G224" s="17">
        <f>IF(Tabelle446[[#This Row],[Scam]]="yes",1,0)</f>
        <v>0</v>
      </c>
    </row>
    <row r="225" spans="1:7" x14ac:dyDescent="0.2">
      <c r="A225" s="17">
        <v>222</v>
      </c>
      <c r="B225" s="1" t="s">
        <v>1754</v>
      </c>
      <c r="C225" s="17" t="s">
        <v>1211</v>
      </c>
      <c r="D225" s="17" t="s">
        <v>1214</v>
      </c>
      <c r="E225" s="1" t="s">
        <v>2299</v>
      </c>
      <c r="F225" s="17" t="s">
        <v>56</v>
      </c>
      <c r="G225" s="17">
        <f>IF(Tabelle446[[#This Row],[Scam]]="yes",1,0)</f>
        <v>0</v>
      </c>
    </row>
    <row r="226" spans="1:7" x14ac:dyDescent="0.2">
      <c r="A226" s="17">
        <v>223</v>
      </c>
      <c r="B226" s="1" t="s">
        <v>1755</v>
      </c>
      <c r="C226" s="17" t="s">
        <v>1215</v>
      </c>
      <c r="D226" s="17" t="s">
        <v>1218</v>
      </c>
      <c r="E226" s="1" t="s">
        <v>2300</v>
      </c>
      <c r="F226" s="17" t="s">
        <v>56</v>
      </c>
      <c r="G226" s="17">
        <f>IF(Tabelle446[[#This Row],[Scam]]="yes",1,0)</f>
        <v>0</v>
      </c>
    </row>
    <row r="227" spans="1:7" x14ac:dyDescent="0.2">
      <c r="A227" s="17">
        <v>224</v>
      </c>
      <c r="B227" s="1" t="s">
        <v>1756</v>
      </c>
      <c r="C227" s="17" t="s">
        <v>1219</v>
      </c>
      <c r="D227" s="17" t="s">
        <v>1222</v>
      </c>
      <c r="E227" s="1" t="s">
        <v>2301</v>
      </c>
      <c r="F227" s="17" t="s">
        <v>56</v>
      </c>
      <c r="G227" s="17">
        <f>IF(Tabelle446[[#This Row],[Scam]]="yes",1,0)</f>
        <v>0</v>
      </c>
    </row>
    <row r="228" spans="1:7" x14ac:dyDescent="0.2">
      <c r="A228" s="17">
        <v>225</v>
      </c>
      <c r="B228" s="1" t="s">
        <v>1757</v>
      </c>
      <c r="C228" s="17" t="s">
        <v>1223</v>
      </c>
      <c r="D228" s="17" t="s">
        <v>1226</v>
      </c>
      <c r="E228" s="1" t="s">
        <v>2302</v>
      </c>
      <c r="F228" s="17" t="s">
        <v>56</v>
      </c>
      <c r="G228" s="17">
        <f>IF(Tabelle446[[#This Row],[Scam]]="yes",1,0)</f>
        <v>0</v>
      </c>
    </row>
    <row r="229" spans="1:7" x14ac:dyDescent="0.2">
      <c r="A229" s="17">
        <v>226</v>
      </c>
      <c r="B229" s="1" t="s">
        <v>1758</v>
      </c>
      <c r="C229" s="17" t="s">
        <v>1227</v>
      </c>
      <c r="D229" s="17" t="s">
        <v>1230</v>
      </c>
      <c r="E229" s="1" t="s">
        <v>2303</v>
      </c>
      <c r="F229" s="17" t="s">
        <v>56</v>
      </c>
      <c r="G229" s="17">
        <f>IF(Tabelle446[[#This Row],[Scam]]="yes",1,0)</f>
        <v>0</v>
      </c>
    </row>
    <row r="230" spans="1:7" x14ac:dyDescent="0.2">
      <c r="A230" s="17">
        <v>227</v>
      </c>
      <c r="B230" s="1" t="s">
        <v>1759</v>
      </c>
      <c r="C230" s="17" t="s">
        <v>1231</v>
      </c>
      <c r="D230" s="17" t="s">
        <v>1234</v>
      </c>
      <c r="E230" s="1" t="s">
        <v>2304</v>
      </c>
      <c r="F230" s="17" t="s">
        <v>56</v>
      </c>
      <c r="G230" s="17">
        <f>IF(Tabelle446[[#This Row],[Scam]]="yes",1,0)</f>
        <v>0</v>
      </c>
    </row>
    <row r="231" spans="1:7" x14ac:dyDescent="0.2">
      <c r="A231" s="17">
        <v>228</v>
      </c>
      <c r="B231" s="1" t="s">
        <v>1760</v>
      </c>
      <c r="C231" s="17" t="s">
        <v>1235</v>
      </c>
      <c r="D231" s="17" t="s">
        <v>1238</v>
      </c>
      <c r="E231" s="1" t="s">
        <v>2305</v>
      </c>
      <c r="F231" s="17" t="s">
        <v>56</v>
      </c>
      <c r="G231" s="17">
        <f>IF(Tabelle446[[#This Row],[Scam]]="yes",1,0)</f>
        <v>0</v>
      </c>
    </row>
    <row r="232" spans="1:7" x14ac:dyDescent="0.2">
      <c r="A232" s="17">
        <v>229</v>
      </c>
      <c r="B232" s="1" t="s">
        <v>1761</v>
      </c>
      <c r="C232" s="17" t="s">
        <v>1239</v>
      </c>
      <c r="D232" s="17" t="s">
        <v>1242</v>
      </c>
      <c r="E232" s="1" t="s">
        <v>2306</v>
      </c>
      <c r="F232" s="17" t="s">
        <v>55</v>
      </c>
      <c r="G232" s="17">
        <f>IF(Tabelle446[[#This Row],[Scam]]="yes",1,0)</f>
        <v>1</v>
      </c>
    </row>
    <row r="233" spans="1:7" x14ac:dyDescent="0.2">
      <c r="A233" s="17">
        <v>230</v>
      </c>
      <c r="B233" s="1" t="s">
        <v>1762</v>
      </c>
      <c r="C233" s="17" t="s">
        <v>1243</v>
      </c>
      <c r="D233" s="17" t="s">
        <v>1246</v>
      </c>
      <c r="E233" s="1" t="s">
        <v>2307</v>
      </c>
      <c r="F233" s="17" t="s">
        <v>56</v>
      </c>
      <c r="G233" s="17">
        <f>IF(Tabelle446[[#This Row],[Scam]]="yes",1,0)</f>
        <v>0</v>
      </c>
    </row>
    <row r="234" spans="1:7" x14ac:dyDescent="0.2">
      <c r="A234" s="17">
        <v>231</v>
      </c>
      <c r="B234" s="1" t="s">
        <v>1763</v>
      </c>
      <c r="C234" s="17" t="s">
        <v>1247</v>
      </c>
      <c r="D234" s="17" t="s">
        <v>1250</v>
      </c>
      <c r="E234" s="1" t="s">
        <v>2308</v>
      </c>
      <c r="F234" s="17" t="s">
        <v>56</v>
      </c>
      <c r="G234" s="17">
        <f>IF(Tabelle446[[#This Row],[Scam]]="yes",1,0)</f>
        <v>0</v>
      </c>
    </row>
    <row r="235" spans="1:7" x14ac:dyDescent="0.2">
      <c r="A235" s="17">
        <v>232</v>
      </c>
      <c r="B235" s="1" t="s">
        <v>1764</v>
      </c>
      <c r="C235" s="17" t="s">
        <v>1251</v>
      </c>
      <c r="D235" s="17" t="s">
        <v>1254</v>
      </c>
      <c r="E235" s="1" t="s">
        <v>2309</v>
      </c>
      <c r="F235" s="17" t="s">
        <v>56</v>
      </c>
      <c r="G235" s="17">
        <f>IF(Tabelle446[[#This Row],[Scam]]="yes",1,0)</f>
        <v>0</v>
      </c>
    </row>
    <row r="236" spans="1:7" x14ac:dyDescent="0.2">
      <c r="A236" s="17">
        <v>233</v>
      </c>
      <c r="B236" s="1" t="s">
        <v>1765</v>
      </c>
      <c r="C236" s="17" t="s">
        <v>1255</v>
      </c>
      <c r="D236" s="17" t="s">
        <v>1258</v>
      </c>
      <c r="E236" s="1" t="s">
        <v>2310</v>
      </c>
      <c r="F236" s="17" t="s">
        <v>56</v>
      </c>
      <c r="G236" s="17">
        <f>IF(Tabelle446[[#This Row],[Scam]]="yes",1,0)</f>
        <v>0</v>
      </c>
    </row>
    <row r="237" spans="1:7" x14ac:dyDescent="0.2">
      <c r="A237" s="17">
        <v>234</v>
      </c>
      <c r="B237" s="1" t="s">
        <v>1766</v>
      </c>
      <c r="C237" s="17" t="s">
        <v>1259</v>
      </c>
      <c r="D237" s="17" t="s">
        <v>1262</v>
      </c>
      <c r="E237" s="1" t="s">
        <v>2311</v>
      </c>
      <c r="F237" s="17" t="s">
        <v>56</v>
      </c>
      <c r="G237" s="17">
        <f>IF(Tabelle446[[#This Row],[Scam]]="yes",1,0)</f>
        <v>0</v>
      </c>
    </row>
    <row r="238" spans="1:7" x14ac:dyDescent="0.2">
      <c r="A238" s="17">
        <v>235</v>
      </c>
      <c r="B238" s="1" t="s">
        <v>1767</v>
      </c>
      <c r="C238" s="17" t="s">
        <v>1263</v>
      </c>
      <c r="D238" s="17" t="s">
        <v>1266</v>
      </c>
      <c r="E238" s="1" t="s">
        <v>2312</v>
      </c>
      <c r="F238" s="17" t="s">
        <v>55</v>
      </c>
      <c r="G238" s="17">
        <f>IF(Tabelle446[[#This Row],[Scam]]="yes",1,0)</f>
        <v>1</v>
      </c>
    </row>
    <row r="239" spans="1:7" x14ac:dyDescent="0.2">
      <c r="A239" s="17">
        <v>236</v>
      </c>
      <c r="B239" s="1" t="s">
        <v>1768</v>
      </c>
      <c r="C239" s="17" t="s">
        <v>1267</v>
      </c>
      <c r="D239" s="17" t="s">
        <v>1270</v>
      </c>
      <c r="E239" s="1" t="s">
        <v>2313</v>
      </c>
      <c r="F239" s="17" t="s">
        <v>56</v>
      </c>
      <c r="G239" s="17">
        <f>IF(Tabelle446[[#This Row],[Scam]]="yes",1,0)</f>
        <v>0</v>
      </c>
    </row>
    <row r="240" spans="1:7" x14ac:dyDescent="0.2">
      <c r="A240" s="17">
        <v>237</v>
      </c>
      <c r="B240" s="1" t="s">
        <v>1769</v>
      </c>
      <c r="C240" s="17" t="s">
        <v>1271</v>
      </c>
      <c r="D240" s="17" t="s">
        <v>1274</v>
      </c>
      <c r="E240" s="1" t="s">
        <v>2314</v>
      </c>
      <c r="F240" s="17" t="s">
        <v>56</v>
      </c>
      <c r="G240" s="17">
        <f>IF(Tabelle446[[#This Row],[Scam]]="yes",1,0)</f>
        <v>0</v>
      </c>
    </row>
    <row r="241" spans="1:7" x14ac:dyDescent="0.2">
      <c r="A241" s="17">
        <v>238</v>
      </c>
      <c r="B241" s="1" t="s">
        <v>1770</v>
      </c>
      <c r="C241" s="17" t="s">
        <v>1275</v>
      </c>
      <c r="D241" s="17" t="s">
        <v>1278</v>
      </c>
      <c r="E241" s="1" t="s">
        <v>2315</v>
      </c>
      <c r="F241" s="17" t="s">
        <v>55</v>
      </c>
      <c r="G241" s="17">
        <f>IF(Tabelle446[[#This Row],[Scam]]="yes",1,0)</f>
        <v>1</v>
      </c>
    </row>
    <row r="242" spans="1:7" x14ac:dyDescent="0.2">
      <c r="A242" s="17">
        <v>239</v>
      </c>
      <c r="B242" s="1" t="s">
        <v>1771</v>
      </c>
      <c r="C242" s="17" t="s">
        <v>1279</v>
      </c>
      <c r="D242" s="17" t="s">
        <v>1282</v>
      </c>
      <c r="E242" s="1" t="s">
        <v>2316</v>
      </c>
      <c r="F242" s="17" t="s">
        <v>55</v>
      </c>
      <c r="G242" s="17">
        <f>IF(Tabelle446[[#This Row],[Scam]]="yes",1,0)</f>
        <v>1</v>
      </c>
    </row>
    <row r="243" spans="1:7" x14ac:dyDescent="0.2">
      <c r="A243" s="17">
        <v>240</v>
      </c>
      <c r="B243" s="1" t="s">
        <v>1772</v>
      </c>
      <c r="C243" s="17" t="s">
        <v>1283</v>
      </c>
      <c r="D243" s="17" t="s">
        <v>1286</v>
      </c>
      <c r="E243" s="1" t="s">
        <v>2317</v>
      </c>
      <c r="F243" s="17" t="s">
        <v>56</v>
      </c>
      <c r="G243" s="17">
        <f>IF(Tabelle446[[#This Row],[Scam]]="yes",1,0)</f>
        <v>0</v>
      </c>
    </row>
    <row r="244" spans="1:7" x14ac:dyDescent="0.2">
      <c r="A244" s="17">
        <v>241</v>
      </c>
      <c r="B244" s="1" t="s">
        <v>1773</v>
      </c>
      <c r="C244" s="17" t="s">
        <v>1287</v>
      </c>
      <c r="D244" s="17" t="s">
        <v>1290</v>
      </c>
      <c r="E244" s="1" t="s">
        <v>2318</v>
      </c>
      <c r="F244" s="17" t="s">
        <v>56</v>
      </c>
      <c r="G244" s="17">
        <f>IF(Tabelle446[[#This Row],[Scam]]="yes",1,0)</f>
        <v>0</v>
      </c>
    </row>
    <row r="245" spans="1:7" x14ac:dyDescent="0.2">
      <c r="A245" s="17">
        <v>242</v>
      </c>
      <c r="B245" s="1" t="s">
        <v>1774</v>
      </c>
      <c r="C245" s="17" t="s">
        <v>1291</v>
      </c>
      <c r="D245" s="17" t="s">
        <v>1294</v>
      </c>
      <c r="E245" s="1" t="s">
        <v>2319</v>
      </c>
      <c r="F245" s="17" t="s">
        <v>56</v>
      </c>
      <c r="G245" s="17">
        <f>IF(Tabelle446[[#This Row],[Scam]]="yes",1,0)</f>
        <v>0</v>
      </c>
    </row>
    <row r="246" spans="1:7" x14ac:dyDescent="0.2">
      <c r="A246" s="17">
        <v>243</v>
      </c>
      <c r="B246" s="1" t="s">
        <v>1775</v>
      </c>
      <c r="C246" s="17" t="s">
        <v>1295</v>
      </c>
      <c r="D246" s="17" t="s">
        <v>1298</v>
      </c>
      <c r="E246" s="1" t="s">
        <v>2320</v>
      </c>
      <c r="F246" s="17" t="s">
        <v>56</v>
      </c>
      <c r="G246" s="17">
        <f>IF(Tabelle446[[#This Row],[Scam]]="yes",1,0)</f>
        <v>0</v>
      </c>
    </row>
    <row r="247" spans="1:7" x14ac:dyDescent="0.2">
      <c r="A247" s="17">
        <v>244</v>
      </c>
      <c r="B247" s="1" t="s">
        <v>1776</v>
      </c>
      <c r="C247" s="17" t="s">
        <v>1299</v>
      </c>
      <c r="D247" s="17" t="s">
        <v>1302</v>
      </c>
      <c r="E247" s="1" t="s">
        <v>2321</v>
      </c>
      <c r="F247" s="17" t="s">
        <v>56</v>
      </c>
      <c r="G247" s="17">
        <f>IF(Tabelle446[[#This Row],[Scam]]="yes",1,0)</f>
        <v>0</v>
      </c>
    </row>
    <row r="248" spans="1:7" x14ac:dyDescent="0.2">
      <c r="A248" s="17">
        <v>245</v>
      </c>
      <c r="B248" s="1" t="s">
        <v>1777</v>
      </c>
      <c r="C248" s="17" t="s">
        <v>1303</v>
      </c>
      <c r="D248" s="17" t="s">
        <v>1306</v>
      </c>
      <c r="E248" s="1" t="s">
        <v>2322</v>
      </c>
      <c r="F248" s="17" t="s">
        <v>56</v>
      </c>
      <c r="G248" s="17">
        <f>IF(Tabelle446[[#This Row],[Scam]]="yes",1,0)</f>
        <v>0</v>
      </c>
    </row>
    <row r="249" spans="1:7" x14ac:dyDescent="0.2">
      <c r="A249" s="17">
        <v>246</v>
      </c>
      <c r="B249" s="1" t="s">
        <v>1778</v>
      </c>
      <c r="C249" s="17" t="s">
        <v>1307</v>
      </c>
      <c r="D249" s="17" t="s">
        <v>1310</v>
      </c>
      <c r="E249" s="1" t="s">
        <v>2323</v>
      </c>
      <c r="F249" s="17" t="s">
        <v>56</v>
      </c>
      <c r="G249" s="17">
        <f>IF(Tabelle446[[#This Row],[Scam]]="yes",1,0)</f>
        <v>0</v>
      </c>
    </row>
    <row r="250" spans="1:7" x14ac:dyDescent="0.2">
      <c r="A250" s="17">
        <v>247</v>
      </c>
      <c r="B250" s="1" t="s">
        <v>1779</v>
      </c>
      <c r="C250" s="17" t="s">
        <v>1311</v>
      </c>
      <c r="D250" s="17" t="s">
        <v>1314</v>
      </c>
      <c r="E250" s="1" t="s">
        <v>2324</v>
      </c>
      <c r="F250" s="17" t="s">
        <v>56</v>
      </c>
      <c r="G250" s="17">
        <f>IF(Tabelle446[[#This Row],[Scam]]="yes",1,0)</f>
        <v>0</v>
      </c>
    </row>
    <row r="251" spans="1:7" x14ac:dyDescent="0.2">
      <c r="A251" s="17">
        <v>248</v>
      </c>
      <c r="B251" s="1" t="s">
        <v>1780</v>
      </c>
      <c r="C251" s="17" t="s">
        <v>1315</v>
      </c>
      <c r="D251" s="17" t="s">
        <v>1318</v>
      </c>
      <c r="E251" s="1" t="s">
        <v>2325</v>
      </c>
      <c r="F251" s="17" t="s">
        <v>56</v>
      </c>
      <c r="G251" s="17">
        <f>IF(Tabelle446[[#This Row],[Scam]]="yes",1,0)</f>
        <v>0</v>
      </c>
    </row>
    <row r="252" spans="1:7" x14ac:dyDescent="0.2">
      <c r="A252" s="17">
        <v>249</v>
      </c>
      <c r="B252" s="1" t="s">
        <v>1781</v>
      </c>
      <c r="C252" s="17" t="s">
        <v>1319</v>
      </c>
      <c r="D252" s="17" t="s">
        <v>1322</v>
      </c>
      <c r="E252" s="1" t="s">
        <v>2326</v>
      </c>
      <c r="F252" s="17" t="s">
        <v>56</v>
      </c>
      <c r="G252" s="17">
        <f>IF(Tabelle446[[#This Row],[Scam]]="yes",1,0)</f>
        <v>0</v>
      </c>
    </row>
    <row r="253" spans="1:7" x14ac:dyDescent="0.2">
      <c r="A253" s="17">
        <v>250</v>
      </c>
      <c r="B253" s="1" t="s">
        <v>1782</v>
      </c>
      <c r="C253" s="17" t="s">
        <v>1323</v>
      </c>
      <c r="D253" s="17" t="s">
        <v>1326</v>
      </c>
      <c r="E253" s="1" t="s">
        <v>2327</v>
      </c>
      <c r="F253" s="17" t="s">
        <v>55</v>
      </c>
      <c r="G253" s="17">
        <f>IF(Tabelle446[[#This Row],[Scam]]="yes",1,0)</f>
        <v>1</v>
      </c>
    </row>
    <row r="254" spans="1:7" x14ac:dyDescent="0.2">
      <c r="A254" s="17">
        <v>251</v>
      </c>
      <c r="B254" s="1" t="s">
        <v>1783</v>
      </c>
      <c r="C254" s="17" t="s">
        <v>1327</v>
      </c>
      <c r="D254" s="17" t="s">
        <v>1330</v>
      </c>
      <c r="E254" s="1" t="s">
        <v>2328</v>
      </c>
      <c r="F254" s="17" t="s">
        <v>56</v>
      </c>
      <c r="G254" s="17">
        <f>IF(Tabelle446[[#This Row],[Scam]]="yes",1,0)</f>
        <v>0</v>
      </c>
    </row>
    <row r="255" spans="1:7" x14ac:dyDescent="0.2">
      <c r="A255" s="17">
        <v>252</v>
      </c>
      <c r="B255" s="1" t="s">
        <v>1784</v>
      </c>
      <c r="C255" s="17" t="s">
        <v>1331</v>
      </c>
      <c r="D255" s="17" t="s">
        <v>1334</v>
      </c>
      <c r="E255" s="1" t="s">
        <v>2329</v>
      </c>
      <c r="F255" s="17" t="s">
        <v>56</v>
      </c>
      <c r="G255" s="17">
        <f>IF(Tabelle446[[#This Row],[Scam]]="yes",1,0)</f>
        <v>0</v>
      </c>
    </row>
    <row r="256" spans="1:7" x14ac:dyDescent="0.2">
      <c r="A256" s="17">
        <v>253</v>
      </c>
      <c r="B256" s="1" t="s">
        <v>1785</v>
      </c>
      <c r="C256" s="17" t="s">
        <v>1335</v>
      </c>
      <c r="D256" s="17" t="s">
        <v>1338</v>
      </c>
      <c r="E256" s="1" t="s">
        <v>1338</v>
      </c>
      <c r="F256" s="17" t="s">
        <v>56</v>
      </c>
      <c r="G256" s="17">
        <f>IF(Tabelle446[[#This Row],[Scam]]="yes",1,0)</f>
        <v>0</v>
      </c>
    </row>
    <row r="257" spans="1:7" x14ac:dyDescent="0.2">
      <c r="A257" s="17">
        <v>254</v>
      </c>
      <c r="B257" s="1" t="s">
        <v>1786</v>
      </c>
      <c r="C257" s="17" t="s">
        <v>1339</v>
      </c>
      <c r="D257" s="17" t="s">
        <v>1342</v>
      </c>
      <c r="E257" s="1" t="s">
        <v>2330</v>
      </c>
      <c r="F257" s="17" t="s">
        <v>56</v>
      </c>
      <c r="G257" s="17">
        <f>IF(Tabelle446[[#This Row],[Scam]]="yes",1,0)</f>
        <v>0</v>
      </c>
    </row>
    <row r="258" spans="1:7" x14ac:dyDescent="0.2">
      <c r="A258" s="17">
        <v>255</v>
      </c>
      <c r="B258" s="1" t="s">
        <v>1787</v>
      </c>
      <c r="C258" s="17" t="s">
        <v>1343</v>
      </c>
      <c r="D258" s="17" t="s">
        <v>1346</v>
      </c>
      <c r="E258" s="1" t="s">
        <v>2331</v>
      </c>
      <c r="F258" s="17" t="s">
        <v>55</v>
      </c>
      <c r="G258" s="17">
        <f>IF(Tabelle446[[#This Row],[Scam]]="yes",1,0)</f>
        <v>1</v>
      </c>
    </row>
    <row r="259" spans="1:7" x14ac:dyDescent="0.2">
      <c r="A259" s="17">
        <v>256</v>
      </c>
      <c r="B259" s="1" t="s">
        <v>1788</v>
      </c>
      <c r="C259" s="17" t="s">
        <v>1347</v>
      </c>
      <c r="D259" s="17" t="s">
        <v>1350</v>
      </c>
      <c r="E259" s="1" t="s">
        <v>1350</v>
      </c>
      <c r="F259" s="17" t="s">
        <v>56</v>
      </c>
      <c r="G259" s="17">
        <f>IF(Tabelle446[[#This Row],[Scam]]="yes",1,0)</f>
        <v>0</v>
      </c>
    </row>
    <row r="260" spans="1:7" x14ac:dyDescent="0.2">
      <c r="A260" s="17">
        <v>257</v>
      </c>
      <c r="B260" s="1" t="s">
        <v>1789</v>
      </c>
      <c r="C260" s="17" t="s">
        <v>1351</v>
      </c>
      <c r="D260" s="17" t="s">
        <v>1354</v>
      </c>
      <c r="E260" s="1" t="s">
        <v>2332</v>
      </c>
      <c r="F260" s="17" t="s">
        <v>56</v>
      </c>
      <c r="G260" s="17">
        <f>IF(Tabelle446[[#This Row],[Scam]]="yes",1,0)</f>
        <v>0</v>
      </c>
    </row>
    <row r="261" spans="1:7" x14ac:dyDescent="0.2">
      <c r="A261" s="17">
        <v>258</v>
      </c>
      <c r="B261" s="1" t="s">
        <v>1790</v>
      </c>
      <c r="C261" s="17" t="s">
        <v>1355</v>
      </c>
      <c r="D261" s="17" t="s">
        <v>1358</v>
      </c>
      <c r="E261" s="1" t="s">
        <v>2154</v>
      </c>
      <c r="F261" s="17" t="s">
        <v>56</v>
      </c>
      <c r="G261" s="17">
        <f>IF(Tabelle446[[#This Row],[Scam]]="yes",1,0)</f>
        <v>0</v>
      </c>
    </row>
    <row r="262" spans="1:7" x14ac:dyDescent="0.2">
      <c r="A262" s="17">
        <v>259</v>
      </c>
      <c r="B262" s="1" t="s">
        <v>1791</v>
      </c>
      <c r="C262" s="17" t="s">
        <v>1359</v>
      </c>
      <c r="D262" s="17" t="s">
        <v>1362</v>
      </c>
      <c r="E262" s="1" t="s">
        <v>2333</v>
      </c>
      <c r="F262" s="17" t="s">
        <v>55</v>
      </c>
      <c r="G262" s="17">
        <f>IF(Tabelle446[[#This Row],[Scam]]="yes",1,0)</f>
        <v>1</v>
      </c>
    </row>
    <row r="263" spans="1:7" x14ac:dyDescent="0.2">
      <c r="A263" s="17">
        <v>260</v>
      </c>
      <c r="B263" s="1" t="s">
        <v>1792</v>
      </c>
      <c r="C263" s="17" t="s">
        <v>1363</v>
      </c>
      <c r="D263" s="17" t="s">
        <v>1366</v>
      </c>
      <c r="E263" s="1" t="s">
        <v>2334</v>
      </c>
      <c r="F263" s="17" t="s">
        <v>55</v>
      </c>
      <c r="G263" s="17">
        <f>IF(Tabelle446[[#This Row],[Scam]]="yes",1,0)</f>
        <v>1</v>
      </c>
    </row>
    <row r="264" spans="1:7" x14ac:dyDescent="0.2">
      <c r="A264" s="17">
        <v>261</v>
      </c>
      <c r="B264" s="1" t="s">
        <v>1793</v>
      </c>
      <c r="C264" s="17" t="s">
        <v>1367</v>
      </c>
      <c r="D264" s="17" t="s">
        <v>1370</v>
      </c>
      <c r="E264" s="1" t="s">
        <v>2335</v>
      </c>
      <c r="F264" s="17" t="s">
        <v>56</v>
      </c>
      <c r="G264" s="17">
        <f>IF(Tabelle446[[#This Row],[Scam]]="yes",1,0)</f>
        <v>0</v>
      </c>
    </row>
    <row r="265" spans="1:7" x14ac:dyDescent="0.2">
      <c r="A265" s="17">
        <v>262</v>
      </c>
      <c r="B265" s="1" t="s">
        <v>1794</v>
      </c>
      <c r="C265" s="17" t="s">
        <v>1371</v>
      </c>
      <c r="D265" s="17" t="s">
        <v>1374</v>
      </c>
      <c r="E265" s="1" t="s">
        <v>2336</v>
      </c>
      <c r="F265" s="17" t="s">
        <v>55</v>
      </c>
      <c r="G265" s="17">
        <f>IF(Tabelle446[[#This Row],[Scam]]="yes",1,0)</f>
        <v>1</v>
      </c>
    </row>
    <row r="266" spans="1:7" x14ac:dyDescent="0.2">
      <c r="A266" s="17">
        <v>263</v>
      </c>
      <c r="B266" s="1" t="s">
        <v>1795</v>
      </c>
      <c r="C266" s="17" t="s">
        <v>1375</v>
      </c>
      <c r="D266" s="17" t="s">
        <v>1378</v>
      </c>
      <c r="E266" s="1" t="s">
        <v>2337</v>
      </c>
      <c r="F266" s="17" t="s">
        <v>56</v>
      </c>
      <c r="G266" s="17">
        <f>IF(Tabelle446[[#This Row],[Scam]]="yes",1,0)</f>
        <v>0</v>
      </c>
    </row>
    <row r="267" spans="1:7" x14ac:dyDescent="0.2">
      <c r="A267" s="17">
        <v>264</v>
      </c>
      <c r="B267" s="1" t="s">
        <v>1796</v>
      </c>
      <c r="C267" s="17" t="s">
        <v>1379</v>
      </c>
      <c r="D267" s="17" t="s">
        <v>1382</v>
      </c>
      <c r="E267" s="1" t="s">
        <v>2338</v>
      </c>
      <c r="F267" s="17" t="s">
        <v>55</v>
      </c>
      <c r="G267" s="17">
        <f>IF(Tabelle446[[#This Row],[Scam]]="yes",1,0)</f>
        <v>1</v>
      </c>
    </row>
    <row r="268" spans="1:7" x14ac:dyDescent="0.2">
      <c r="A268" s="17">
        <v>265</v>
      </c>
      <c r="B268" s="1" t="s">
        <v>1797</v>
      </c>
      <c r="C268" s="17" t="s">
        <v>1383</v>
      </c>
      <c r="D268" s="17" t="s">
        <v>1386</v>
      </c>
      <c r="E268" s="1" t="s">
        <v>2339</v>
      </c>
      <c r="F268" s="17" t="s">
        <v>56</v>
      </c>
      <c r="G268" s="17">
        <f>IF(Tabelle446[[#This Row],[Scam]]="yes",1,0)</f>
        <v>0</v>
      </c>
    </row>
    <row r="269" spans="1:7" x14ac:dyDescent="0.2">
      <c r="A269" s="17">
        <v>266</v>
      </c>
      <c r="B269" s="1" t="s">
        <v>1798</v>
      </c>
      <c r="C269" s="17" t="s">
        <v>1387</v>
      </c>
      <c r="D269" s="17" t="s">
        <v>1390</v>
      </c>
      <c r="E269" s="1" t="s">
        <v>2340</v>
      </c>
      <c r="F269" s="17" t="s">
        <v>55</v>
      </c>
      <c r="G269" s="17">
        <f>IF(Tabelle446[[#This Row],[Scam]]="yes",1,0)</f>
        <v>1</v>
      </c>
    </row>
    <row r="270" spans="1:7" x14ac:dyDescent="0.2">
      <c r="A270" s="17">
        <v>267</v>
      </c>
      <c r="B270" s="1" t="s">
        <v>1799</v>
      </c>
      <c r="C270" s="17" t="s">
        <v>1391</v>
      </c>
      <c r="D270" s="17" t="s">
        <v>1394</v>
      </c>
      <c r="E270" s="1" t="s">
        <v>2341</v>
      </c>
      <c r="F270" s="17" t="s">
        <v>56</v>
      </c>
      <c r="G270" s="17">
        <f>IF(Tabelle446[[#This Row],[Scam]]="yes",1,0)</f>
        <v>0</v>
      </c>
    </row>
    <row r="271" spans="1:7" x14ac:dyDescent="0.2">
      <c r="A271" s="17">
        <v>268</v>
      </c>
      <c r="B271" s="1" t="s">
        <v>1800</v>
      </c>
      <c r="C271" s="17" t="s">
        <v>1395</v>
      </c>
      <c r="D271" s="17" t="s">
        <v>1398</v>
      </c>
      <c r="E271" s="1" t="s">
        <v>2342</v>
      </c>
      <c r="F271" s="17" t="s">
        <v>56</v>
      </c>
      <c r="G271" s="17">
        <f>IF(Tabelle446[[#This Row],[Scam]]="yes",1,0)</f>
        <v>0</v>
      </c>
    </row>
    <row r="272" spans="1:7" x14ac:dyDescent="0.2">
      <c r="A272" s="17">
        <v>269</v>
      </c>
      <c r="B272" s="1" t="s">
        <v>1801</v>
      </c>
      <c r="C272" s="17" t="s">
        <v>1399</v>
      </c>
      <c r="D272" s="17" t="s">
        <v>1402</v>
      </c>
      <c r="E272" s="1" t="s">
        <v>2343</v>
      </c>
      <c r="F272" s="17" t="s">
        <v>55</v>
      </c>
      <c r="G272" s="17">
        <f>IF(Tabelle446[[#This Row],[Scam]]="yes",1,0)</f>
        <v>1</v>
      </c>
    </row>
    <row r="273" spans="1:7" x14ac:dyDescent="0.2">
      <c r="A273" s="17">
        <v>270</v>
      </c>
      <c r="B273" s="1" t="s">
        <v>1802</v>
      </c>
      <c r="C273" s="17" t="s">
        <v>1403</v>
      </c>
      <c r="D273" s="17" t="s">
        <v>1406</v>
      </c>
      <c r="E273" s="1" t="s">
        <v>2344</v>
      </c>
      <c r="F273" s="17" t="s">
        <v>55</v>
      </c>
      <c r="G273" s="17">
        <f>IF(Tabelle446[[#This Row],[Scam]]="yes",1,0)</f>
        <v>1</v>
      </c>
    </row>
    <row r="274" spans="1:7" x14ac:dyDescent="0.2">
      <c r="A274" s="17">
        <v>271</v>
      </c>
      <c r="B274" s="1" t="s">
        <v>1803</v>
      </c>
      <c r="C274" s="17" t="s">
        <v>1407</v>
      </c>
      <c r="D274" s="17" t="s">
        <v>1410</v>
      </c>
      <c r="E274" s="1" t="s">
        <v>2345</v>
      </c>
      <c r="F274" s="17" t="s">
        <v>55</v>
      </c>
      <c r="G274" s="17">
        <f>IF(Tabelle446[[#This Row],[Scam]]="yes",1,0)</f>
        <v>1</v>
      </c>
    </row>
    <row r="275" spans="1:7" x14ac:dyDescent="0.2">
      <c r="A275" s="17">
        <v>272</v>
      </c>
      <c r="B275" s="1" t="s">
        <v>1804</v>
      </c>
      <c r="C275" s="17" t="s">
        <v>1411</v>
      </c>
      <c r="D275" s="17" t="s">
        <v>1414</v>
      </c>
      <c r="E275" s="1" t="s">
        <v>2346</v>
      </c>
      <c r="F275" s="17" t="s">
        <v>56</v>
      </c>
      <c r="G275" s="17">
        <f>IF(Tabelle446[[#This Row],[Scam]]="yes",1,0)</f>
        <v>0</v>
      </c>
    </row>
    <row r="276" spans="1:7" x14ac:dyDescent="0.2">
      <c r="A276" s="17">
        <v>273</v>
      </c>
      <c r="B276" s="1" t="s">
        <v>1805</v>
      </c>
      <c r="C276" s="17" t="s">
        <v>1415</v>
      </c>
      <c r="D276" s="17" t="s">
        <v>1418</v>
      </c>
      <c r="E276" s="1" t="s">
        <v>2347</v>
      </c>
      <c r="F276" s="17" t="s">
        <v>55</v>
      </c>
      <c r="G276" s="17">
        <f>IF(Tabelle446[[#This Row],[Scam]]="yes",1,0)</f>
        <v>1</v>
      </c>
    </row>
    <row r="277" spans="1:7" x14ac:dyDescent="0.2">
      <c r="A277" s="17">
        <v>274</v>
      </c>
      <c r="B277" s="1" t="s">
        <v>1806</v>
      </c>
      <c r="C277" s="17" t="s">
        <v>1419</v>
      </c>
      <c r="D277" s="17" t="s">
        <v>1422</v>
      </c>
      <c r="E277" s="1" t="s">
        <v>2348</v>
      </c>
      <c r="F277" s="17" t="s">
        <v>56</v>
      </c>
      <c r="G277" s="17">
        <f>IF(Tabelle446[[#This Row],[Scam]]="yes",1,0)</f>
        <v>0</v>
      </c>
    </row>
    <row r="278" spans="1:7" x14ac:dyDescent="0.2">
      <c r="A278" s="17">
        <v>275</v>
      </c>
      <c r="B278" s="1" t="s">
        <v>1807</v>
      </c>
      <c r="C278" s="17" t="s">
        <v>1423</v>
      </c>
      <c r="D278" s="17" t="s">
        <v>1426</v>
      </c>
      <c r="E278" s="1" t="s">
        <v>2349</v>
      </c>
      <c r="F278" s="17" t="s">
        <v>56</v>
      </c>
      <c r="G278" s="17">
        <f>IF(Tabelle446[[#This Row],[Scam]]="yes",1,0)</f>
        <v>0</v>
      </c>
    </row>
    <row r="279" spans="1:7" x14ac:dyDescent="0.2">
      <c r="A279" s="17">
        <v>276</v>
      </c>
      <c r="B279" s="1" t="s">
        <v>1808</v>
      </c>
      <c r="C279" s="17" t="s">
        <v>1427</v>
      </c>
      <c r="D279" s="17" t="s">
        <v>1430</v>
      </c>
      <c r="E279" s="1" t="s">
        <v>2350</v>
      </c>
      <c r="F279" s="17" t="s">
        <v>55</v>
      </c>
      <c r="G279" s="17">
        <f>IF(Tabelle446[[#This Row],[Scam]]="yes",1,0)</f>
        <v>1</v>
      </c>
    </row>
    <row r="280" spans="1:7" x14ac:dyDescent="0.2">
      <c r="A280" s="17">
        <v>277</v>
      </c>
      <c r="B280" s="1" t="s">
        <v>1809</v>
      </c>
      <c r="C280" s="17" t="s">
        <v>1431</v>
      </c>
      <c r="D280" s="17" t="s">
        <v>1434</v>
      </c>
      <c r="E280" s="1" t="s">
        <v>2351</v>
      </c>
      <c r="F280" s="17" t="s">
        <v>55</v>
      </c>
      <c r="G280" s="17">
        <f>IF(Tabelle446[[#This Row],[Scam]]="yes",1,0)</f>
        <v>1</v>
      </c>
    </row>
    <row r="281" spans="1:7" x14ac:dyDescent="0.2">
      <c r="A281" s="17">
        <v>278</v>
      </c>
      <c r="B281" s="1" t="s">
        <v>1810</v>
      </c>
      <c r="C281" s="17" t="s">
        <v>1435</v>
      </c>
      <c r="D281" s="17" t="s">
        <v>1438</v>
      </c>
      <c r="E281" s="1" t="s">
        <v>2352</v>
      </c>
      <c r="F281" s="17" t="s">
        <v>56</v>
      </c>
      <c r="G281" s="17">
        <f>IF(Tabelle446[[#This Row],[Scam]]="yes",1,0)</f>
        <v>0</v>
      </c>
    </row>
    <row r="282" spans="1:7" x14ac:dyDescent="0.2">
      <c r="A282" s="17">
        <v>279</v>
      </c>
      <c r="B282" s="1" t="s">
        <v>1811</v>
      </c>
      <c r="C282" s="17" t="s">
        <v>1439</v>
      </c>
      <c r="D282" s="17" t="s">
        <v>1442</v>
      </c>
      <c r="E282" s="1" t="s">
        <v>2353</v>
      </c>
      <c r="F282" s="17" t="s">
        <v>56</v>
      </c>
      <c r="G282" s="17">
        <f>IF(Tabelle446[[#This Row],[Scam]]="yes",1,0)</f>
        <v>0</v>
      </c>
    </row>
    <row r="283" spans="1:7" x14ac:dyDescent="0.2">
      <c r="A283" s="17">
        <v>280</v>
      </c>
      <c r="B283" s="1" t="s">
        <v>1812</v>
      </c>
      <c r="C283" s="17" t="s">
        <v>1443</v>
      </c>
      <c r="D283" s="17" t="s">
        <v>1446</v>
      </c>
      <c r="E283" s="1" t="s">
        <v>2354</v>
      </c>
      <c r="F283" s="17" t="s">
        <v>56</v>
      </c>
      <c r="G283" s="17">
        <f>IF(Tabelle446[[#This Row],[Scam]]="yes",1,0)</f>
        <v>0</v>
      </c>
    </row>
    <row r="284" spans="1:7" x14ac:dyDescent="0.2">
      <c r="A284" s="17">
        <v>281</v>
      </c>
      <c r="B284" s="1" t="s">
        <v>1813</v>
      </c>
      <c r="C284" s="17" t="s">
        <v>1447</v>
      </c>
      <c r="D284" s="17" t="s">
        <v>1450</v>
      </c>
      <c r="E284" s="1" t="s">
        <v>2355</v>
      </c>
      <c r="F284" s="17" t="s">
        <v>56</v>
      </c>
      <c r="G284" s="17">
        <f>IF(Tabelle446[[#This Row],[Scam]]="yes",1,0)</f>
        <v>0</v>
      </c>
    </row>
    <row r="285" spans="1:7" x14ac:dyDescent="0.2">
      <c r="A285" s="17">
        <v>282</v>
      </c>
      <c r="B285" s="1" t="s">
        <v>1814</v>
      </c>
      <c r="C285" s="17" t="s">
        <v>1451</v>
      </c>
      <c r="D285" s="17" t="s">
        <v>1454</v>
      </c>
      <c r="E285" s="1" t="s">
        <v>2356</v>
      </c>
      <c r="F285" s="17" t="s">
        <v>56</v>
      </c>
      <c r="G285" s="17">
        <f>IF(Tabelle446[[#This Row],[Scam]]="yes",1,0)</f>
        <v>0</v>
      </c>
    </row>
    <row r="286" spans="1:7" x14ac:dyDescent="0.2">
      <c r="A286" s="17">
        <v>283</v>
      </c>
      <c r="B286" s="1" t="s">
        <v>1815</v>
      </c>
      <c r="C286" s="17" t="s">
        <v>1455</v>
      </c>
      <c r="D286" s="17" t="s">
        <v>1458</v>
      </c>
      <c r="E286" s="1" t="s">
        <v>2357</v>
      </c>
      <c r="F286" s="17" t="s">
        <v>56</v>
      </c>
      <c r="G286" s="17">
        <f>IF(Tabelle446[[#This Row],[Scam]]="yes",1,0)</f>
        <v>0</v>
      </c>
    </row>
    <row r="287" spans="1:7" x14ac:dyDescent="0.2">
      <c r="A287" s="17">
        <v>284</v>
      </c>
      <c r="B287" s="1" t="s">
        <v>1816</v>
      </c>
      <c r="C287" s="17" t="s">
        <v>1459</v>
      </c>
      <c r="D287" s="17" t="s">
        <v>1462</v>
      </c>
      <c r="E287" s="1" t="s">
        <v>2358</v>
      </c>
      <c r="F287" s="17" t="s">
        <v>56</v>
      </c>
      <c r="G287" s="17">
        <f>IF(Tabelle446[[#This Row],[Scam]]="yes",1,0)</f>
        <v>0</v>
      </c>
    </row>
    <row r="288" spans="1:7" x14ac:dyDescent="0.2">
      <c r="A288" s="17">
        <v>285</v>
      </c>
      <c r="B288" s="1" t="s">
        <v>1817</v>
      </c>
      <c r="C288" s="17" t="s">
        <v>1463</v>
      </c>
      <c r="D288" s="17" t="s">
        <v>1466</v>
      </c>
      <c r="E288" s="1" t="s">
        <v>2359</v>
      </c>
      <c r="F288" s="17" t="s">
        <v>55</v>
      </c>
      <c r="G288" s="17">
        <f>IF(Tabelle446[[#This Row],[Scam]]="yes",1,0)</f>
        <v>1</v>
      </c>
    </row>
    <row r="289" spans="1:7" x14ac:dyDescent="0.2">
      <c r="A289" s="17">
        <v>286</v>
      </c>
      <c r="B289" s="1" t="s">
        <v>1818</v>
      </c>
      <c r="C289" s="17" t="s">
        <v>1467</v>
      </c>
      <c r="D289" s="17" t="s">
        <v>1470</v>
      </c>
      <c r="E289" s="1" t="s">
        <v>1470</v>
      </c>
      <c r="F289" s="17" t="s">
        <v>56</v>
      </c>
      <c r="G289" s="17">
        <f>IF(Tabelle446[[#This Row],[Scam]]="yes",1,0)</f>
        <v>0</v>
      </c>
    </row>
    <row r="290" spans="1:7" x14ac:dyDescent="0.2">
      <c r="A290" s="17">
        <v>287</v>
      </c>
      <c r="B290" s="1" t="s">
        <v>1819</v>
      </c>
      <c r="C290" s="17" t="s">
        <v>1471</v>
      </c>
      <c r="D290" s="17" t="s">
        <v>1474</v>
      </c>
      <c r="E290" s="1" t="s">
        <v>2360</v>
      </c>
      <c r="F290" s="17" t="s">
        <v>56</v>
      </c>
      <c r="G290" s="17">
        <f>IF(Tabelle446[[#This Row],[Scam]]="yes",1,0)</f>
        <v>0</v>
      </c>
    </row>
    <row r="291" spans="1:7" x14ac:dyDescent="0.2">
      <c r="A291" s="17">
        <v>288</v>
      </c>
      <c r="B291" s="1" t="s">
        <v>1820</v>
      </c>
      <c r="C291" s="17" t="s">
        <v>1475</v>
      </c>
      <c r="D291" s="17" t="s">
        <v>1478</v>
      </c>
      <c r="E291" s="1" t="s">
        <v>2361</v>
      </c>
      <c r="F291" s="17" t="s">
        <v>56</v>
      </c>
      <c r="G291" s="17">
        <f>IF(Tabelle446[[#This Row],[Scam]]="yes",1,0)</f>
        <v>0</v>
      </c>
    </row>
    <row r="292" spans="1:7" x14ac:dyDescent="0.2">
      <c r="A292" s="17">
        <v>289</v>
      </c>
      <c r="B292" s="1" t="s">
        <v>1821</v>
      </c>
      <c r="C292" s="17" t="s">
        <v>1479</v>
      </c>
      <c r="D292" s="17" t="s">
        <v>1482</v>
      </c>
      <c r="E292" s="1" t="s">
        <v>2362</v>
      </c>
      <c r="F292" s="17" t="s">
        <v>55</v>
      </c>
      <c r="G292" s="17">
        <f>IF(Tabelle446[[#This Row],[Scam]]="yes",1,0)</f>
        <v>1</v>
      </c>
    </row>
    <row r="293" spans="1:7" x14ac:dyDescent="0.2">
      <c r="A293" s="17">
        <v>290</v>
      </c>
      <c r="B293" s="1" t="s">
        <v>1822</v>
      </c>
      <c r="C293" s="17" t="s">
        <v>1483</v>
      </c>
      <c r="D293" s="17" t="s">
        <v>1486</v>
      </c>
      <c r="E293" s="1" t="s">
        <v>2363</v>
      </c>
      <c r="F293" s="17" t="s">
        <v>56</v>
      </c>
      <c r="G293" s="17">
        <f>IF(Tabelle446[[#This Row],[Scam]]="yes",1,0)</f>
        <v>0</v>
      </c>
    </row>
    <row r="294" spans="1:7" x14ac:dyDescent="0.2">
      <c r="A294" s="17">
        <v>291</v>
      </c>
      <c r="B294" s="1" t="s">
        <v>1823</v>
      </c>
      <c r="C294" s="17" t="s">
        <v>1487</v>
      </c>
      <c r="D294" s="17" t="s">
        <v>1489</v>
      </c>
      <c r="E294" s="1" t="s">
        <v>2364</v>
      </c>
      <c r="F294" s="17" t="s">
        <v>55</v>
      </c>
      <c r="G294" s="17">
        <f>IF(Tabelle446[[#This Row],[Scam]]="yes",1,0)</f>
        <v>1</v>
      </c>
    </row>
    <row r="295" spans="1:7" x14ac:dyDescent="0.2">
      <c r="A295" s="17">
        <v>292</v>
      </c>
      <c r="B295" s="1" t="s">
        <v>1824</v>
      </c>
      <c r="C295" s="17" t="s">
        <v>1490</v>
      </c>
      <c r="D295" s="17" t="s">
        <v>1492</v>
      </c>
      <c r="E295" s="1" t="s">
        <v>2365</v>
      </c>
      <c r="F295" s="17" t="s">
        <v>55</v>
      </c>
      <c r="G295" s="17">
        <f>IF(Tabelle446[[#This Row],[Scam]]="yes",1,0)</f>
        <v>1</v>
      </c>
    </row>
    <row r="296" spans="1:7" x14ac:dyDescent="0.2">
      <c r="A296" s="17">
        <v>293</v>
      </c>
      <c r="B296" s="1" t="s">
        <v>1825</v>
      </c>
      <c r="C296" s="17" t="s">
        <v>1493</v>
      </c>
      <c r="D296" s="17" t="s">
        <v>1496</v>
      </c>
      <c r="E296" s="1" t="s">
        <v>2366</v>
      </c>
      <c r="F296" s="17" t="s">
        <v>56</v>
      </c>
      <c r="G296" s="17">
        <f>IF(Tabelle446[[#This Row],[Scam]]="yes",1,0)</f>
        <v>0</v>
      </c>
    </row>
    <row r="297" spans="1:7" x14ac:dyDescent="0.2">
      <c r="A297" s="17">
        <v>294</v>
      </c>
      <c r="B297" s="1" t="s">
        <v>1826</v>
      </c>
      <c r="C297" s="17" t="s">
        <v>1497</v>
      </c>
      <c r="D297" s="17" t="s">
        <v>1500</v>
      </c>
      <c r="E297" s="1" t="s">
        <v>2367</v>
      </c>
      <c r="F297" s="17" t="s">
        <v>55</v>
      </c>
      <c r="G297" s="17">
        <f>IF(Tabelle446[[#This Row],[Scam]]="yes",1,0)</f>
        <v>1</v>
      </c>
    </row>
    <row r="298" spans="1:7" x14ac:dyDescent="0.2">
      <c r="A298" s="17">
        <v>295</v>
      </c>
      <c r="B298" s="1" t="s">
        <v>1827</v>
      </c>
      <c r="C298" s="17" t="s">
        <v>1501</v>
      </c>
      <c r="D298" s="17" t="s">
        <v>1504</v>
      </c>
      <c r="E298" s="1" t="s">
        <v>2368</v>
      </c>
      <c r="F298" s="17" t="s">
        <v>56</v>
      </c>
      <c r="G298" s="17">
        <f>IF(Tabelle446[[#This Row],[Scam]]="yes",1,0)</f>
        <v>0</v>
      </c>
    </row>
    <row r="299" spans="1:7" x14ac:dyDescent="0.2">
      <c r="A299" s="17">
        <v>296</v>
      </c>
      <c r="B299" s="1" t="s">
        <v>1828</v>
      </c>
      <c r="C299" s="17" t="s">
        <v>1505</v>
      </c>
      <c r="D299" s="17" t="s">
        <v>1508</v>
      </c>
      <c r="E299" s="1" t="s">
        <v>2369</v>
      </c>
      <c r="F299" s="17" t="s">
        <v>56</v>
      </c>
      <c r="G299" s="17">
        <f>IF(Tabelle446[[#This Row],[Scam]]="yes",1,0)</f>
        <v>0</v>
      </c>
    </row>
    <row r="300" spans="1:7" x14ac:dyDescent="0.2">
      <c r="A300" s="17">
        <v>297</v>
      </c>
      <c r="B300" s="1" t="s">
        <v>1829</v>
      </c>
      <c r="C300" s="17" t="s">
        <v>1509</v>
      </c>
      <c r="D300" s="17" t="s">
        <v>1512</v>
      </c>
      <c r="E300" s="1" t="s">
        <v>2370</v>
      </c>
      <c r="F300" s="17" t="s">
        <v>56</v>
      </c>
      <c r="G300" s="17">
        <f>IF(Tabelle446[[#This Row],[Scam]]="yes",1,0)</f>
        <v>0</v>
      </c>
    </row>
    <row r="301" spans="1:7" x14ac:dyDescent="0.2">
      <c r="A301" s="17">
        <v>298</v>
      </c>
      <c r="B301" s="1" t="s">
        <v>1830</v>
      </c>
      <c r="C301" s="17" t="s">
        <v>1513</v>
      </c>
      <c r="D301" s="17" t="s">
        <v>1516</v>
      </c>
      <c r="E301" s="1" t="s">
        <v>2371</v>
      </c>
      <c r="F301" s="17" t="s">
        <v>56</v>
      </c>
      <c r="G301" s="17">
        <f>IF(Tabelle446[[#This Row],[Scam]]="yes",1,0)</f>
        <v>0</v>
      </c>
    </row>
    <row r="302" spans="1:7" x14ac:dyDescent="0.2">
      <c r="A302" s="17">
        <v>299</v>
      </c>
      <c r="B302" s="1" t="s">
        <v>1831</v>
      </c>
      <c r="C302" s="17" t="s">
        <v>1517</v>
      </c>
      <c r="D302" s="17" t="s">
        <v>1520</v>
      </c>
      <c r="E302" s="1" t="s">
        <v>2372</v>
      </c>
      <c r="F302" s="17" t="s">
        <v>55</v>
      </c>
      <c r="G302" s="17">
        <f>IF(Tabelle446[[#This Row],[Scam]]="yes",1,0)</f>
        <v>1</v>
      </c>
    </row>
    <row r="303" spans="1:7" x14ac:dyDescent="0.2">
      <c r="A303" s="17">
        <v>300</v>
      </c>
      <c r="B303" s="1" t="s">
        <v>1832</v>
      </c>
      <c r="C303" s="17" t="s">
        <v>1521</v>
      </c>
      <c r="D303" s="17" t="s">
        <v>1523</v>
      </c>
      <c r="E303" s="1" t="s">
        <v>2373</v>
      </c>
      <c r="F303" s="17" t="s">
        <v>55</v>
      </c>
      <c r="G303" s="17">
        <f>IF(Tabelle446[[#This Row],[Scam]]="yes",1,0)</f>
        <v>1</v>
      </c>
    </row>
    <row r="304" spans="1:7" x14ac:dyDescent="0.2">
      <c r="A304" s="17">
        <v>301</v>
      </c>
      <c r="B304" s="1" t="s">
        <v>1833</v>
      </c>
      <c r="C304" s="17" t="s">
        <v>1524</v>
      </c>
      <c r="D304" s="17" t="s">
        <v>1527</v>
      </c>
      <c r="E304" s="1" t="s">
        <v>2374</v>
      </c>
      <c r="F304" s="17" t="s">
        <v>56</v>
      </c>
      <c r="G304" s="17">
        <f>IF(Tabelle446[[#This Row],[Scam]]="yes",1,0)</f>
        <v>0</v>
      </c>
    </row>
    <row r="305" spans="1:7" x14ac:dyDescent="0.2">
      <c r="A305" s="17">
        <v>302</v>
      </c>
      <c r="B305" s="1" t="s">
        <v>1834</v>
      </c>
      <c r="C305" s="17" t="s">
        <v>1528</v>
      </c>
      <c r="D305" s="17" t="s">
        <v>1531</v>
      </c>
      <c r="E305" s="1" t="s">
        <v>1531</v>
      </c>
      <c r="F305" s="17" t="s">
        <v>56</v>
      </c>
      <c r="G305" s="17">
        <f>IF(Tabelle446[[#This Row],[Scam]]="yes",1,0)</f>
        <v>0</v>
      </c>
    </row>
    <row r="306" spans="1:7" x14ac:dyDescent="0.2">
      <c r="A306" s="17">
        <v>303</v>
      </c>
      <c r="B306" s="1" t="s">
        <v>1835</v>
      </c>
      <c r="C306" s="17" t="s">
        <v>1532</v>
      </c>
      <c r="D306" s="17" t="s">
        <v>1535</v>
      </c>
      <c r="E306" s="1" t="s">
        <v>2375</v>
      </c>
      <c r="F306" s="17" t="s">
        <v>55</v>
      </c>
      <c r="G306" s="17">
        <f>IF(Tabelle446[[#This Row],[Scam]]="yes",1,0)</f>
        <v>1</v>
      </c>
    </row>
    <row r="307" spans="1:7" x14ac:dyDescent="0.2">
      <c r="A307" s="17">
        <v>304</v>
      </c>
      <c r="B307" s="1" t="s">
        <v>1836</v>
      </c>
      <c r="C307" s="17" t="s">
        <v>1536</v>
      </c>
      <c r="D307" s="17" t="s">
        <v>1539</v>
      </c>
      <c r="E307" s="1" t="s">
        <v>2376</v>
      </c>
      <c r="F307" s="17" t="s">
        <v>55</v>
      </c>
      <c r="G307" s="17">
        <f>IF(Tabelle446[[#This Row],[Scam]]="yes",1,0)</f>
        <v>1</v>
      </c>
    </row>
    <row r="308" spans="1:7" x14ac:dyDescent="0.2">
      <c r="A308" s="17">
        <v>305</v>
      </c>
      <c r="B308" s="1" t="s">
        <v>1837</v>
      </c>
      <c r="C308" s="17" t="s">
        <v>1540</v>
      </c>
      <c r="D308" s="17" t="s">
        <v>1543</v>
      </c>
      <c r="E308" s="1" t="s">
        <v>1543</v>
      </c>
      <c r="F308" s="17" t="s">
        <v>56</v>
      </c>
      <c r="G308" s="17">
        <f>IF(Tabelle446[[#This Row],[Scam]]="yes",1,0)</f>
        <v>0</v>
      </c>
    </row>
    <row r="309" spans="1:7" x14ac:dyDescent="0.2">
      <c r="A309" s="17">
        <v>306</v>
      </c>
      <c r="B309" s="1" t="s">
        <v>1838</v>
      </c>
      <c r="C309" s="17" t="s">
        <v>1544</v>
      </c>
      <c r="D309" s="17" t="s">
        <v>1547</v>
      </c>
      <c r="E309" s="1" t="s">
        <v>2377</v>
      </c>
      <c r="F309" s="17" t="s">
        <v>55</v>
      </c>
      <c r="G309" s="17">
        <f>IF(Tabelle446[[#This Row],[Scam]]="yes",1,0)</f>
        <v>1</v>
      </c>
    </row>
    <row r="310" spans="1:7" x14ac:dyDescent="0.2">
      <c r="A310" s="17">
        <v>307</v>
      </c>
      <c r="B310" s="1" t="s">
        <v>1839</v>
      </c>
      <c r="C310" s="17" t="s">
        <v>1548</v>
      </c>
      <c r="D310" s="17" t="s">
        <v>1551</v>
      </c>
      <c r="E310" s="1" t="s">
        <v>2378</v>
      </c>
      <c r="F310" s="17" t="s">
        <v>55</v>
      </c>
      <c r="G310" s="17">
        <f>IF(Tabelle446[[#This Row],[Scam]]="yes",1,0)</f>
        <v>1</v>
      </c>
    </row>
    <row r="311" spans="1:7" x14ac:dyDescent="0.2">
      <c r="A311" s="17">
        <v>308</v>
      </c>
      <c r="B311" s="1" t="s">
        <v>1840</v>
      </c>
      <c r="C311" s="17" t="s">
        <v>1552</v>
      </c>
      <c r="D311" s="17" t="s">
        <v>1555</v>
      </c>
      <c r="E311" s="1" t="s">
        <v>2379</v>
      </c>
      <c r="F311" s="17" t="s">
        <v>56</v>
      </c>
      <c r="G311" s="17">
        <f>IF(Tabelle446[[#This Row],[Scam]]="yes",1,0)</f>
        <v>0</v>
      </c>
    </row>
    <row r="312" spans="1:7" x14ac:dyDescent="0.2">
      <c r="A312" s="17">
        <v>309</v>
      </c>
      <c r="B312" s="1" t="s">
        <v>1841</v>
      </c>
      <c r="C312" s="17" t="s">
        <v>1556</v>
      </c>
      <c r="D312" s="17" t="s">
        <v>1559</v>
      </c>
      <c r="E312" s="1" t="s">
        <v>2380</v>
      </c>
      <c r="F312" s="17" t="s">
        <v>56</v>
      </c>
      <c r="G312" s="17">
        <f>IF(Tabelle446[[#This Row],[Scam]]="yes",1,0)</f>
        <v>0</v>
      </c>
    </row>
    <row r="313" spans="1:7" x14ac:dyDescent="0.2">
      <c r="A313" s="17">
        <v>310</v>
      </c>
      <c r="B313" s="1" t="s">
        <v>1842</v>
      </c>
      <c r="C313" s="17" t="s">
        <v>1560</v>
      </c>
      <c r="D313" s="17" t="s">
        <v>1563</v>
      </c>
      <c r="E313" s="1" t="s">
        <v>2381</v>
      </c>
      <c r="F313" s="17" t="s">
        <v>55</v>
      </c>
      <c r="G313" s="17">
        <f>IF(Tabelle446[[#This Row],[Scam]]="yes",1,0)</f>
        <v>1</v>
      </c>
    </row>
    <row r="314" spans="1:7" x14ac:dyDescent="0.2">
      <c r="A314" s="17">
        <v>311</v>
      </c>
      <c r="B314" s="1" t="s">
        <v>1843</v>
      </c>
      <c r="C314" s="17" t="s">
        <v>1564</v>
      </c>
      <c r="D314" s="17" t="s">
        <v>1567</v>
      </c>
      <c r="E314" s="1" t="s">
        <v>2382</v>
      </c>
      <c r="F314" s="17" t="s">
        <v>56</v>
      </c>
      <c r="G314" s="17">
        <f>IF(Tabelle446[[#This Row],[Scam]]="yes",1,0)</f>
        <v>0</v>
      </c>
    </row>
    <row r="315" spans="1:7" x14ac:dyDescent="0.2">
      <c r="A315" s="17">
        <v>312</v>
      </c>
      <c r="B315" s="1" t="s">
        <v>1844</v>
      </c>
      <c r="C315" s="17" t="s">
        <v>1568</v>
      </c>
      <c r="D315" s="17" t="s">
        <v>1571</v>
      </c>
      <c r="E315" s="1" t="s">
        <v>1571</v>
      </c>
      <c r="F315" s="17" t="s">
        <v>56</v>
      </c>
      <c r="G315" s="17">
        <f>IF(Tabelle446[[#This Row],[Scam]]="yes",1,0)</f>
        <v>0</v>
      </c>
    </row>
    <row r="316" spans="1:7" x14ac:dyDescent="0.2">
      <c r="A316" s="17">
        <v>313</v>
      </c>
      <c r="B316" s="1" t="s">
        <v>1845</v>
      </c>
      <c r="C316" s="17" t="s">
        <v>1572</v>
      </c>
      <c r="D316" s="17" t="s">
        <v>1575</v>
      </c>
      <c r="E316" s="1" t="s">
        <v>2383</v>
      </c>
      <c r="F316" s="17" t="s">
        <v>56</v>
      </c>
      <c r="G316" s="17">
        <f>IF(Tabelle446[[#This Row],[Scam]]="yes",1,0)</f>
        <v>0</v>
      </c>
    </row>
    <row r="317" spans="1:7" x14ac:dyDescent="0.2">
      <c r="A317" s="17">
        <v>314</v>
      </c>
      <c r="B317" s="1" t="s">
        <v>1846</v>
      </c>
      <c r="C317" s="17" t="s">
        <v>1576</v>
      </c>
      <c r="D317" s="17" t="s">
        <v>1579</v>
      </c>
      <c r="E317" s="1" t="s">
        <v>2384</v>
      </c>
      <c r="F317" s="17" t="s">
        <v>56</v>
      </c>
      <c r="G317" s="17">
        <f>IF(Tabelle446[[#This Row],[Scam]]="yes",1,0)</f>
        <v>0</v>
      </c>
    </row>
    <row r="318" spans="1:7" x14ac:dyDescent="0.2">
      <c r="A318" s="17">
        <v>315</v>
      </c>
      <c r="B318" s="1" t="s">
        <v>1847</v>
      </c>
      <c r="C318" s="17" t="s">
        <v>1580</v>
      </c>
      <c r="D318" s="17" t="s">
        <v>1583</v>
      </c>
      <c r="E318" s="1" t="s">
        <v>2385</v>
      </c>
      <c r="F318" s="17" t="s">
        <v>56</v>
      </c>
      <c r="G318" s="17">
        <f>IF(Tabelle446[[#This Row],[Scam]]="yes",1,0)</f>
        <v>0</v>
      </c>
    </row>
    <row r="319" spans="1:7" x14ac:dyDescent="0.2">
      <c r="A319" s="17">
        <v>316</v>
      </c>
      <c r="B319" s="1" t="s">
        <v>1848</v>
      </c>
      <c r="C319" s="17" t="s">
        <v>1584</v>
      </c>
      <c r="D319" s="17" t="s">
        <v>1587</v>
      </c>
      <c r="E319" s="1" t="s">
        <v>2386</v>
      </c>
      <c r="F319" s="17" t="s">
        <v>56</v>
      </c>
      <c r="G319" s="17">
        <f>IF(Tabelle446[[#This Row],[Scam]]="yes",1,0)</f>
        <v>0</v>
      </c>
    </row>
    <row r="320" spans="1:7" x14ac:dyDescent="0.2">
      <c r="A320" s="17">
        <v>317</v>
      </c>
      <c r="B320" s="1" t="s">
        <v>1849</v>
      </c>
      <c r="C320" s="17" t="s">
        <v>1588</v>
      </c>
      <c r="D320" s="17" t="s">
        <v>1591</v>
      </c>
      <c r="E320" s="1" t="s">
        <v>2387</v>
      </c>
      <c r="F320" s="17" t="s">
        <v>56</v>
      </c>
      <c r="G320" s="17">
        <f>IF(Tabelle446[[#This Row],[Scam]]="yes",1,0)</f>
        <v>0</v>
      </c>
    </row>
    <row r="321" spans="1:7" x14ac:dyDescent="0.2">
      <c r="A321" s="17">
        <v>318</v>
      </c>
      <c r="B321" s="1" t="s">
        <v>1850</v>
      </c>
      <c r="C321" s="17" t="s">
        <v>1592</v>
      </c>
      <c r="D321" s="17" t="s">
        <v>1595</v>
      </c>
      <c r="E321" s="1" t="s">
        <v>2388</v>
      </c>
      <c r="F321" s="17" t="s">
        <v>55</v>
      </c>
      <c r="G321" s="17">
        <f>IF(Tabelle446[[#This Row],[Scam]]="yes",1,0)</f>
        <v>1</v>
      </c>
    </row>
    <row r="322" spans="1:7" x14ac:dyDescent="0.2">
      <c r="A322" s="17">
        <v>319</v>
      </c>
      <c r="B322" s="1" t="s">
        <v>1851</v>
      </c>
      <c r="C322" s="17" t="s">
        <v>1596</v>
      </c>
      <c r="D322" s="17" t="s">
        <v>1599</v>
      </c>
      <c r="E322" s="1" t="s">
        <v>2389</v>
      </c>
      <c r="F322" s="17" t="s">
        <v>56</v>
      </c>
      <c r="G322" s="17">
        <f>IF(Tabelle446[[#This Row],[Scam]]="yes",1,0)</f>
        <v>0</v>
      </c>
    </row>
    <row r="323" spans="1:7" x14ac:dyDescent="0.2">
      <c r="A323" s="17">
        <v>320</v>
      </c>
      <c r="B323" s="1" t="s">
        <v>1852</v>
      </c>
      <c r="C323" s="17" t="s">
        <v>1600</v>
      </c>
      <c r="D323" s="17" t="s">
        <v>1603</v>
      </c>
      <c r="E323" s="1" t="s">
        <v>2390</v>
      </c>
      <c r="F323" s="17" t="s">
        <v>56</v>
      </c>
      <c r="G323" s="17">
        <f>IF(Tabelle446[[#This Row],[Scam]]="yes",1,0)</f>
        <v>0</v>
      </c>
    </row>
    <row r="324" spans="1:7" x14ac:dyDescent="0.2">
      <c r="A324" s="17">
        <v>321</v>
      </c>
      <c r="B324" s="1" t="s">
        <v>1853</v>
      </c>
      <c r="C324" s="17" t="s">
        <v>1604</v>
      </c>
      <c r="D324" s="17" t="s">
        <v>1607</v>
      </c>
      <c r="E324" s="1" t="s">
        <v>2391</v>
      </c>
      <c r="F324" s="17" t="s">
        <v>56</v>
      </c>
      <c r="G324" s="17">
        <f>IF(Tabelle446[[#This Row],[Scam]]="yes",1,0)</f>
        <v>0</v>
      </c>
    </row>
    <row r="325" spans="1:7" x14ac:dyDescent="0.2">
      <c r="A325" s="17">
        <v>322</v>
      </c>
      <c r="B325" s="1" t="s">
        <v>1854</v>
      </c>
      <c r="C325" s="17" t="s">
        <v>1608</v>
      </c>
      <c r="D325" s="17" t="s">
        <v>1611</v>
      </c>
      <c r="E325" s="1" t="s">
        <v>2392</v>
      </c>
      <c r="F325" s="17" t="s">
        <v>56</v>
      </c>
      <c r="G325" s="17">
        <f>IF(Tabelle446[[#This Row],[Scam]]="yes",1,0)</f>
        <v>0</v>
      </c>
    </row>
    <row r="326" spans="1:7" x14ac:dyDescent="0.2">
      <c r="A326" s="17">
        <v>323</v>
      </c>
      <c r="B326" s="1" t="s">
        <v>1855</v>
      </c>
      <c r="C326" s="17" t="s">
        <v>1612</v>
      </c>
      <c r="D326" s="17" t="s">
        <v>1615</v>
      </c>
      <c r="E326" s="1" t="s">
        <v>2393</v>
      </c>
      <c r="F326" s="17" t="s">
        <v>55</v>
      </c>
      <c r="G326" s="17">
        <f>IF(Tabelle446[[#This Row],[Scam]]="yes",1,0)</f>
        <v>1</v>
      </c>
    </row>
    <row r="327" spans="1:7" x14ac:dyDescent="0.2">
      <c r="A327" s="17">
        <v>324</v>
      </c>
      <c r="B327" s="1" t="s">
        <v>1856</v>
      </c>
      <c r="C327" s="17" t="s">
        <v>1616</v>
      </c>
      <c r="D327" s="17" t="s">
        <v>1619</v>
      </c>
      <c r="E327" s="1" t="s">
        <v>2394</v>
      </c>
      <c r="F327" s="17" t="s">
        <v>56</v>
      </c>
      <c r="G327" s="17">
        <f>IF(Tabelle446[[#This Row],[Scam]]="yes",1,0)</f>
        <v>0</v>
      </c>
    </row>
    <row r="328" spans="1:7" x14ac:dyDescent="0.2">
      <c r="A328" s="17">
        <v>325</v>
      </c>
      <c r="B328" s="1" t="s">
        <v>1857</v>
      </c>
      <c r="C328" s="17" t="s">
        <v>1620</v>
      </c>
      <c r="D328" s="17" t="s">
        <v>1623</v>
      </c>
      <c r="E328" s="1" t="s">
        <v>2395</v>
      </c>
      <c r="F328" s="17" t="s">
        <v>55</v>
      </c>
      <c r="G328" s="17">
        <f>IF(Tabelle446[[#This Row],[Scam]]="yes",1,0)</f>
        <v>1</v>
      </c>
    </row>
    <row r="329" spans="1:7" x14ac:dyDescent="0.2">
      <c r="A329" s="17">
        <v>326</v>
      </c>
      <c r="B329" s="1" t="s">
        <v>1858</v>
      </c>
      <c r="C329" s="17" t="s">
        <v>1624</v>
      </c>
      <c r="D329" s="17" t="s">
        <v>1627</v>
      </c>
      <c r="E329" s="1" t="s">
        <v>2396</v>
      </c>
      <c r="F329" s="17" t="s">
        <v>56</v>
      </c>
      <c r="G329" s="17">
        <f>IF(Tabelle446[[#This Row],[Scam]]="yes",1,0)</f>
        <v>0</v>
      </c>
    </row>
    <row r="330" spans="1:7" x14ac:dyDescent="0.2">
      <c r="A330" s="17">
        <v>327</v>
      </c>
      <c r="B330" s="1" t="s">
        <v>1859</v>
      </c>
      <c r="C330" s="17" t="s">
        <v>1628</v>
      </c>
      <c r="D330" s="17" t="s">
        <v>1631</v>
      </c>
      <c r="E330" s="1" t="s">
        <v>2397</v>
      </c>
      <c r="F330" s="17" t="s">
        <v>55</v>
      </c>
      <c r="G330" s="17">
        <f>IF(Tabelle446[[#This Row],[Scam]]="yes",1,0)</f>
        <v>1</v>
      </c>
    </row>
    <row r="331" spans="1:7" x14ac:dyDescent="0.2">
      <c r="A331" s="17">
        <v>328</v>
      </c>
      <c r="B331" s="1" t="s">
        <v>1860</v>
      </c>
      <c r="C331" s="17" t="s">
        <v>1632</v>
      </c>
      <c r="D331" s="17" t="s">
        <v>1635</v>
      </c>
      <c r="E331" s="1" t="s">
        <v>2398</v>
      </c>
      <c r="F331" s="17" t="s">
        <v>55</v>
      </c>
      <c r="G331" s="17">
        <f>IF(Tabelle446[[#This Row],[Scam]]="yes",1,0)</f>
        <v>1</v>
      </c>
    </row>
    <row r="332" spans="1:7" x14ac:dyDescent="0.2">
      <c r="A332" s="17">
        <v>329</v>
      </c>
      <c r="B332" s="1" t="s">
        <v>1861</v>
      </c>
      <c r="C332" s="17" t="s">
        <v>1636</v>
      </c>
      <c r="D332" s="17" t="s">
        <v>1639</v>
      </c>
      <c r="E332" s="1" t="s">
        <v>2399</v>
      </c>
      <c r="F332" s="17" t="s">
        <v>55</v>
      </c>
      <c r="G332" s="17">
        <f>IF(Tabelle446[[#This Row],[Scam]]="yes",1,0)</f>
        <v>1</v>
      </c>
    </row>
    <row r="333" spans="1:7" x14ac:dyDescent="0.2">
      <c r="A333" s="17">
        <v>330</v>
      </c>
      <c r="B333" s="1" t="s">
        <v>1862</v>
      </c>
      <c r="C333" s="17" t="s">
        <v>1640</v>
      </c>
      <c r="D333" s="17" t="s">
        <v>1643</v>
      </c>
      <c r="E333" s="1" t="s">
        <v>1643</v>
      </c>
      <c r="F333" s="17" t="s">
        <v>56</v>
      </c>
      <c r="G333" s="17">
        <f>IF(Tabelle446[[#This Row],[Scam]]="yes",1,0)</f>
        <v>0</v>
      </c>
    </row>
    <row r="334" spans="1:7" x14ac:dyDescent="0.2">
      <c r="A334" s="17">
        <v>331</v>
      </c>
      <c r="B334" s="1" t="s">
        <v>1863</v>
      </c>
      <c r="C334" s="17" t="s">
        <v>1644</v>
      </c>
      <c r="D334" s="17" t="s">
        <v>1647</v>
      </c>
      <c r="E334" s="1" t="s">
        <v>2400</v>
      </c>
      <c r="F334" s="17" t="s">
        <v>55</v>
      </c>
      <c r="G334" s="17">
        <f>IF(Tabelle446[[#This Row],[Scam]]="yes",1,0)</f>
        <v>1</v>
      </c>
    </row>
    <row r="335" spans="1:7" x14ac:dyDescent="0.2">
      <c r="A335" s="17">
        <v>332</v>
      </c>
      <c r="B335" s="1" t="s">
        <v>1864</v>
      </c>
      <c r="C335" s="17" t="s">
        <v>1648</v>
      </c>
      <c r="D335" s="17" t="s">
        <v>1651</v>
      </c>
      <c r="E335" s="1" t="s">
        <v>2401</v>
      </c>
      <c r="F335" s="17" t="s">
        <v>56</v>
      </c>
      <c r="G335" s="17">
        <f>IF(Tabelle446[[#This Row],[Scam]]="yes",1,0)</f>
        <v>0</v>
      </c>
    </row>
    <row r="336" spans="1:7" x14ac:dyDescent="0.2">
      <c r="A336" s="17">
        <v>333</v>
      </c>
      <c r="B336" s="1" t="s">
        <v>1865</v>
      </c>
      <c r="C336" s="17" t="s">
        <v>1652</v>
      </c>
      <c r="D336" s="17" t="s">
        <v>1655</v>
      </c>
      <c r="E336" s="1" t="s">
        <v>2402</v>
      </c>
      <c r="F336" s="17" t="s">
        <v>56</v>
      </c>
      <c r="G336" s="17">
        <f>IF(Tabelle446[[#This Row],[Scam]]="yes",1,0)</f>
        <v>0</v>
      </c>
    </row>
    <row r="337" spans="1:7" x14ac:dyDescent="0.2">
      <c r="A337" s="17">
        <v>334</v>
      </c>
      <c r="B337" s="1" t="s">
        <v>1866</v>
      </c>
      <c r="C337" s="17" t="s">
        <v>1656</v>
      </c>
      <c r="D337" s="17" t="s">
        <v>1659</v>
      </c>
      <c r="E337" s="1" t="s">
        <v>2403</v>
      </c>
      <c r="F337" s="17" t="s">
        <v>56</v>
      </c>
      <c r="G337" s="17">
        <f>IF(Tabelle446[[#This Row],[Scam]]="yes",1,0)</f>
        <v>0</v>
      </c>
    </row>
    <row r="338" spans="1:7" x14ac:dyDescent="0.2">
      <c r="A338" s="17">
        <v>335</v>
      </c>
      <c r="B338" s="1" t="s">
        <v>1867</v>
      </c>
      <c r="C338" s="17" t="s">
        <v>1660</v>
      </c>
      <c r="D338" s="17" t="s">
        <v>1663</v>
      </c>
      <c r="E338" s="1" t="s">
        <v>2404</v>
      </c>
      <c r="F338" s="17" t="s">
        <v>55</v>
      </c>
      <c r="G338" s="17">
        <f>IF(Tabelle446[[#This Row],[Scam]]="yes",1,0)</f>
        <v>1</v>
      </c>
    </row>
    <row r="339" spans="1:7" x14ac:dyDescent="0.2">
      <c r="A339" s="17">
        <v>336</v>
      </c>
      <c r="B339" s="1" t="s">
        <v>1868</v>
      </c>
      <c r="C339" s="17" t="s">
        <v>1664</v>
      </c>
      <c r="D339" s="17" t="s">
        <v>1666</v>
      </c>
      <c r="E339" s="1" t="s">
        <v>1666</v>
      </c>
      <c r="F339" s="17" t="s">
        <v>56</v>
      </c>
      <c r="G339" s="17">
        <f>IF(Tabelle446[[#This Row],[Scam]]="yes",1,0)</f>
        <v>0</v>
      </c>
    </row>
    <row r="340" spans="1:7" x14ac:dyDescent="0.2">
      <c r="A340" s="17">
        <v>337</v>
      </c>
      <c r="B340" s="1" t="s">
        <v>1869</v>
      </c>
      <c r="C340" s="17" t="s">
        <v>1667</v>
      </c>
      <c r="D340" s="17" t="s">
        <v>1670</v>
      </c>
      <c r="E340" s="1" t="s">
        <v>2405</v>
      </c>
      <c r="F340" s="17" t="s">
        <v>55</v>
      </c>
      <c r="G340" s="17">
        <f>IF(Tabelle446[[#This Row],[Scam]]="yes",1,0)</f>
        <v>1</v>
      </c>
    </row>
    <row r="341" spans="1:7" x14ac:dyDescent="0.2">
      <c r="A341" s="17">
        <v>338</v>
      </c>
      <c r="B341" s="1" t="s">
        <v>1870</v>
      </c>
      <c r="C341" s="17" t="s">
        <v>1671</v>
      </c>
      <c r="D341" s="17" t="s">
        <v>1674</v>
      </c>
      <c r="E341" s="1" t="s">
        <v>2406</v>
      </c>
      <c r="F341" s="17" t="s">
        <v>56</v>
      </c>
      <c r="G341" s="17">
        <f>IF(Tabelle446[[#This Row],[Scam]]="yes",1,0)</f>
        <v>0</v>
      </c>
    </row>
    <row r="342" spans="1:7" x14ac:dyDescent="0.2">
      <c r="A342" s="17">
        <v>339</v>
      </c>
      <c r="B342" s="1" t="s">
        <v>1871</v>
      </c>
      <c r="C342" s="17" t="s">
        <v>1675</v>
      </c>
      <c r="D342" s="17" t="s">
        <v>1678</v>
      </c>
      <c r="E342" s="1" t="s">
        <v>2407</v>
      </c>
      <c r="F342" s="17" t="s">
        <v>55</v>
      </c>
      <c r="G342" s="17">
        <f>IF(Tabelle446[[#This Row],[Scam]]="yes",1,0)</f>
        <v>1</v>
      </c>
    </row>
    <row r="343" spans="1:7" x14ac:dyDescent="0.2">
      <c r="A343" s="17">
        <v>340</v>
      </c>
      <c r="B343" s="1" t="s">
        <v>1872</v>
      </c>
      <c r="C343" s="17" t="s">
        <v>1679</v>
      </c>
      <c r="D343" s="17" t="s">
        <v>1682</v>
      </c>
      <c r="E343" s="1" t="s">
        <v>2408</v>
      </c>
      <c r="F343" s="17" t="s">
        <v>56</v>
      </c>
      <c r="G343" s="17">
        <f>IF(Tabelle446[[#This Row],[Scam]]="yes",1,0)</f>
        <v>0</v>
      </c>
    </row>
    <row r="344" spans="1:7" x14ac:dyDescent="0.2">
      <c r="A344" s="17">
        <v>341</v>
      </c>
      <c r="B344" s="1" t="s">
        <v>1873</v>
      </c>
      <c r="C344" s="17" t="s">
        <v>1683</v>
      </c>
      <c r="D344" s="17" t="s">
        <v>1686</v>
      </c>
      <c r="E344" s="1" t="s">
        <v>2409</v>
      </c>
      <c r="F344" s="17" t="s">
        <v>56</v>
      </c>
      <c r="G344" s="17">
        <f>IF(Tabelle446[[#This Row],[Scam]]="yes",1,0)</f>
        <v>0</v>
      </c>
    </row>
    <row r="345" spans="1:7" x14ac:dyDescent="0.2">
      <c r="A345" s="17">
        <v>342</v>
      </c>
      <c r="B345" s="1" t="s">
        <v>1874</v>
      </c>
      <c r="C345" s="17" t="s">
        <v>1687</v>
      </c>
      <c r="D345" s="17" t="s">
        <v>1690</v>
      </c>
      <c r="E345" s="1" t="s">
        <v>2410</v>
      </c>
      <c r="F345" s="17" t="s">
        <v>56</v>
      </c>
      <c r="G345" s="17">
        <f>IF(Tabelle446[[#This Row],[Scam]]="yes",1,0)</f>
        <v>0</v>
      </c>
    </row>
    <row r="346" spans="1:7" x14ac:dyDescent="0.2">
      <c r="A346" s="17">
        <v>343</v>
      </c>
      <c r="B346" s="1" t="s">
        <v>1875</v>
      </c>
      <c r="C346" s="17" t="s">
        <v>1691</v>
      </c>
      <c r="D346" s="17" t="s">
        <v>1694</v>
      </c>
      <c r="E346" s="1" t="s">
        <v>2411</v>
      </c>
      <c r="F346" s="17" t="s">
        <v>55</v>
      </c>
      <c r="G346" s="17">
        <f>IF(Tabelle446[[#This Row],[Scam]]="yes",1,0)</f>
        <v>1</v>
      </c>
    </row>
    <row r="347" spans="1:7" x14ac:dyDescent="0.2">
      <c r="A347" s="17">
        <v>344</v>
      </c>
      <c r="B347" s="1" t="s">
        <v>1876</v>
      </c>
      <c r="C347" s="17" t="s">
        <v>1695</v>
      </c>
      <c r="D347" s="17" t="s">
        <v>1698</v>
      </c>
      <c r="E347" s="1" t="s">
        <v>2412</v>
      </c>
      <c r="F347" s="17" t="s">
        <v>55</v>
      </c>
      <c r="G347" s="17">
        <f>IF(Tabelle446[[#This Row],[Scam]]="yes",1,0)</f>
        <v>1</v>
      </c>
    </row>
    <row r="348" spans="1:7" x14ac:dyDescent="0.2">
      <c r="A348" s="17"/>
      <c r="C348" s="17"/>
      <c r="D348" s="17"/>
      <c r="E348" s="17"/>
      <c r="F348" s="17"/>
      <c r="G348" s="17"/>
    </row>
    <row r="349" spans="1:7" x14ac:dyDescent="0.2">
      <c r="A349" s="17"/>
      <c r="C349" s="17"/>
      <c r="D349" s="17"/>
      <c r="E349" s="17"/>
      <c r="F349" s="17"/>
      <c r="G349" s="17"/>
    </row>
    <row r="350" spans="1:7" x14ac:dyDescent="0.2">
      <c r="A350" s="17"/>
      <c r="C350" s="17"/>
      <c r="D350" s="17"/>
      <c r="E350" s="17"/>
      <c r="F350" s="17"/>
      <c r="G350" s="17"/>
    </row>
    <row r="351" spans="1:7" x14ac:dyDescent="0.2">
      <c r="A351" s="17"/>
      <c r="C351" s="17"/>
      <c r="D351" s="17"/>
      <c r="E351" s="17"/>
      <c r="F351" s="17"/>
      <c r="G351" s="17"/>
    </row>
    <row r="352" spans="1:7" x14ac:dyDescent="0.2">
      <c r="A352" s="17"/>
      <c r="C352" s="17"/>
      <c r="D352" s="17"/>
      <c r="E352" s="17"/>
      <c r="F352" s="17"/>
      <c r="G352" s="17"/>
    </row>
    <row r="353" spans="1:7" x14ac:dyDescent="0.2">
      <c r="A353" s="17"/>
      <c r="C353" s="17"/>
      <c r="D353" s="17"/>
      <c r="E353" s="17"/>
      <c r="F353" s="17"/>
      <c r="G353" s="17"/>
    </row>
    <row r="354" spans="1:7" x14ac:dyDescent="0.2">
      <c r="A354" s="17"/>
      <c r="C354" s="17"/>
      <c r="D354" s="17"/>
      <c r="E354" s="17"/>
      <c r="F354" s="17"/>
      <c r="G354" s="17"/>
    </row>
    <row r="355" spans="1:7" x14ac:dyDescent="0.2">
      <c r="A355" s="17"/>
      <c r="C355" s="17"/>
      <c r="D355" s="17"/>
      <c r="E355" s="17"/>
      <c r="F355" s="17"/>
      <c r="G355" s="17"/>
    </row>
    <row r="356" spans="1:7" x14ac:dyDescent="0.2">
      <c r="A356" s="17"/>
      <c r="C356" s="17"/>
      <c r="D356" s="17"/>
      <c r="E356" s="17"/>
      <c r="F356" s="17"/>
      <c r="G356" s="17"/>
    </row>
    <row r="357" spans="1:7" x14ac:dyDescent="0.2">
      <c r="A357" s="17"/>
      <c r="C357" s="17"/>
      <c r="D357" s="17"/>
      <c r="E357" s="17"/>
      <c r="F357" s="17"/>
      <c r="G357" s="17"/>
    </row>
    <row r="358" spans="1:7" x14ac:dyDescent="0.2">
      <c r="A358" s="17"/>
      <c r="C358" s="17"/>
      <c r="D358" s="17"/>
      <c r="E358" s="17"/>
      <c r="F358" s="17"/>
      <c r="G358" s="17"/>
    </row>
    <row r="359" spans="1:7" x14ac:dyDescent="0.2">
      <c r="A359" s="17"/>
      <c r="C359" s="17"/>
      <c r="D359" s="17"/>
      <c r="E359" s="17"/>
      <c r="F359" s="17"/>
      <c r="G359" s="17"/>
    </row>
    <row r="360" spans="1:7" x14ac:dyDescent="0.2">
      <c r="A360" s="17"/>
      <c r="C360" s="17"/>
      <c r="D360" s="17"/>
      <c r="E360" s="17"/>
      <c r="F360" s="17"/>
      <c r="G360" s="17"/>
    </row>
    <row r="361" spans="1:7" x14ac:dyDescent="0.2">
      <c r="A361" s="17"/>
      <c r="C361" s="17"/>
      <c r="D361" s="17"/>
      <c r="E361" s="17"/>
      <c r="F361" s="17"/>
      <c r="G361" s="17"/>
    </row>
    <row r="362" spans="1:7" x14ac:dyDescent="0.2">
      <c r="A362" s="17"/>
      <c r="C362" s="17"/>
      <c r="D362" s="17"/>
      <c r="E362" s="17"/>
      <c r="F362" s="17"/>
      <c r="G362" s="17"/>
    </row>
    <row r="363" spans="1:7" x14ac:dyDescent="0.2">
      <c r="A363" s="17"/>
      <c r="C363" s="17"/>
      <c r="D363" s="17"/>
      <c r="E363" s="17"/>
      <c r="F363" s="17"/>
      <c r="G363" s="17"/>
    </row>
    <row r="364" spans="1:7" x14ac:dyDescent="0.2">
      <c r="A364" s="17"/>
      <c r="C364" s="17"/>
      <c r="D364" s="17"/>
      <c r="E364" s="17"/>
      <c r="F364" s="17"/>
      <c r="G364" s="17"/>
    </row>
    <row r="365" spans="1:7" x14ac:dyDescent="0.2">
      <c r="A365" s="17"/>
      <c r="C365" s="17"/>
      <c r="D365" s="17"/>
      <c r="E365" s="17"/>
      <c r="F365" s="17"/>
      <c r="G365" s="17"/>
    </row>
    <row r="366" spans="1:7" x14ac:dyDescent="0.2">
      <c r="A366" s="17"/>
      <c r="C366" s="17"/>
      <c r="D366" s="17"/>
      <c r="E366" s="17"/>
      <c r="F366" s="17"/>
      <c r="G366" s="17"/>
    </row>
    <row r="367" spans="1:7" x14ac:dyDescent="0.2">
      <c r="A367" s="17"/>
      <c r="C367" s="17"/>
      <c r="D367" s="17"/>
      <c r="E367" s="17"/>
      <c r="F367" s="17"/>
      <c r="G367" s="17"/>
    </row>
    <row r="368" spans="1:7" x14ac:dyDescent="0.2">
      <c r="A368" s="17"/>
      <c r="C368" s="17"/>
      <c r="D368" s="17"/>
      <c r="E368" s="17"/>
      <c r="F368" s="17"/>
      <c r="G368" s="17"/>
    </row>
    <row r="369" spans="1:7" x14ac:dyDescent="0.2">
      <c r="A369" s="17"/>
      <c r="C369" s="17"/>
      <c r="D369" s="17"/>
      <c r="E369" s="17"/>
      <c r="F369" s="17"/>
      <c r="G369" s="17"/>
    </row>
    <row r="370" spans="1:7" x14ac:dyDescent="0.2">
      <c r="A370" s="17"/>
      <c r="C370" s="17"/>
      <c r="D370" s="17"/>
      <c r="E370" s="17"/>
      <c r="F370" s="17"/>
      <c r="G370" s="17"/>
    </row>
    <row r="371" spans="1:7" x14ac:dyDescent="0.2">
      <c r="A371" s="17"/>
      <c r="C371" s="17"/>
      <c r="D371" s="17"/>
      <c r="E371" s="17"/>
      <c r="F371" s="17"/>
      <c r="G371" s="17"/>
    </row>
    <row r="372" spans="1:7" x14ac:dyDescent="0.2">
      <c r="A372" s="17"/>
      <c r="C372" s="17"/>
      <c r="D372" s="17"/>
      <c r="E372" s="17"/>
      <c r="F372" s="17"/>
      <c r="G372" s="17"/>
    </row>
    <row r="373" spans="1:7" x14ac:dyDescent="0.2">
      <c r="A373" s="17"/>
      <c r="C373" s="17"/>
      <c r="D373" s="17"/>
      <c r="E373" s="17"/>
      <c r="F373" s="17"/>
      <c r="G373" s="17"/>
    </row>
    <row r="374" spans="1:7" x14ac:dyDescent="0.2">
      <c r="A374" s="17"/>
      <c r="C374" s="17"/>
      <c r="D374" s="17"/>
      <c r="E374" s="17"/>
      <c r="F374" s="17"/>
      <c r="G374" s="17"/>
    </row>
    <row r="375" spans="1:7" x14ac:dyDescent="0.2">
      <c r="A375" s="17"/>
      <c r="C375" s="17"/>
      <c r="D375" s="17"/>
      <c r="E375" s="17"/>
      <c r="F375" s="17"/>
      <c r="G375" s="17"/>
    </row>
    <row r="376" spans="1:7" x14ac:dyDescent="0.2">
      <c r="A376" s="17"/>
      <c r="C376" s="17"/>
      <c r="D376" s="17"/>
      <c r="E376" s="17"/>
      <c r="F376" s="17"/>
      <c r="G376" s="17"/>
    </row>
    <row r="377" spans="1:7" x14ac:dyDescent="0.2">
      <c r="A377" s="17"/>
      <c r="C377" s="17"/>
      <c r="D377" s="17"/>
      <c r="E377" s="17"/>
      <c r="F377" s="17"/>
      <c r="G377" s="17"/>
    </row>
    <row r="378" spans="1:7" x14ac:dyDescent="0.2">
      <c r="A378" s="17"/>
      <c r="C378" s="17"/>
      <c r="D378" s="17"/>
      <c r="E378" s="17"/>
      <c r="F378" s="17"/>
      <c r="G378" s="17"/>
    </row>
    <row r="379" spans="1:7" x14ac:dyDescent="0.2">
      <c r="A379" s="17"/>
      <c r="C379" s="17"/>
      <c r="D379" s="17"/>
      <c r="E379" s="17"/>
      <c r="F379" s="17"/>
      <c r="G379" s="17"/>
    </row>
    <row r="380" spans="1:7" x14ac:dyDescent="0.2">
      <c r="A380" s="17"/>
      <c r="C380" s="17"/>
      <c r="D380" s="17"/>
      <c r="E380" s="17"/>
      <c r="F380" s="17"/>
      <c r="G380" s="17"/>
    </row>
    <row r="381" spans="1:7" x14ac:dyDescent="0.2">
      <c r="A381" s="17"/>
      <c r="C381" s="17"/>
      <c r="D381" s="17"/>
      <c r="E381" s="17"/>
      <c r="F381" s="17"/>
      <c r="G381" s="17"/>
    </row>
    <row r="382" spans="1:7" x14ac:dyDescent="0.2">
      <c r="A382" s="17"/>
      <c r="C382" s="17"/>
      <c r="D382" s="17"/>
      <c r="E382" s="17"/>
      <c r="F382" s="17"/>
      <c r="G382" s="17"/>
    </row>
    <row r="383" spans="1:7" x14ac:dyDescent="0.2">
      <c r="A383" s="17"/>
      <c r="C383" s="17"/>
      <c r="D383" s="17"/>
      <c r="E383" s="17"/>
      <c r="F383" s="17"/>
      <c r="G383" s="17"/>
    </row>
    <row r="384" spans="1:7" x14ac:dyDescent="0.2">
      <c r="A384" s="17"/>
      <c r="C384" s="17"/>
      <c r="D384" s="17"/>
      <c r="E384" s="17"/>
      <c r="F384" s="17"/>
      <c r="G384" s="17"/>
    </row>
    <row r="385" spans="1:7" x14ac:dyDescent="0.2">
      <c r="A385" s="17"/>
      <c r="C385" s="17"/>
      <c r="D385" s="17"/>
      <c r="E385" s="17"/>
      <c r="F385" s="17"/>
      <c r="G385" s="17"/>
    </row>
    <row r="386" spans="1:7" x14ac:dyDescent="0.2">
      <c r="A386" s="17"/>
      <c r="C386" s="17"/>
      <c r="D386" s="17"/>
      <c r="E386" s="17"/>
      <c r="F386" s="17"/>
      <c r="G386" s="17"/>
    </row>
    <row r="387" spans="1:7" x14ac:dyDescent="0.2">
      <c r="A387" s="17"/>
      <c r="C387" s="17"/>
      <c r="D387" s="17"/>
      <c r="E387" s="17"/>
      <c r="F387" s="17"/>
      <c r="G387" s="17"/>
    </row>
    <row r="388" spans="1:7" x14ac:dyDescent="0.2">
      <c r="A388" s="17"/>
      <c r="C388" s="17"/>
      <c r="D388" s="17"/>
      <c r="E388" s="17"/>
      <c r="F388" s="17"/>
      <c r="G388" s="17"/>
    </row>
    <row r="389" spans="1:7" x14ac:dyDescent="0.2">
      <c r="A389" s="17"/>
      <c r="C389" s="17"/>
      <c r="D389" s="17"/>
      <c r="E389" s="17"/>
      <c r="F389" s="17"/>
      <c r="G389" s="17"/>
    </row>
    <row r="390" spans="1:7" x14ac:dyDescent="0.2">
      <c r="A390" s="17"/>
      <c r="C390" s="17"/>
      <c r="D390" s="17"/>
      <c r="E390" s="17"/>
      <c r="F390" s="17"/>
      <c r="G390" s="17"/>
    </row>
    <row r="391" spans="1:7" x14ac:dyDescent="0.2">
      <c r="A391" s="17"/>
      <c r="C391" s="17"/>
      <c r="D391" s="17"/>
      <c r="E391" s="17"/>
      <c r="F391" s="17"/>
      <c r="G391" s="17"/>
    </row>
    <row r="392" spans="1:7" x14ac:dyDescent="0.2">
      <c r="A392" s="17"/>
      <c r="C392" s="17"/>
      <c r="D392" s="17"/>
      <c r="E392" s="17"/>
      <c r="F392" s="17"/>
      <c r="G392" s="17"/>
    </row>
    <row r="393" spans="1:7" x14ac:dyDescent="0.2">
      <c r="A393" s="17"/>
      <c r="C393" s="17"/>
      <c r="D393" s="17"/>
      <c r="E393" s="17"/>
      <c r="F393" s="17"/>
      <c r="G393" s="17"/>
    </row>
    <row r="394" spans="1:7" x14ac:dyDescent="0.2">
      <c r="A394" s="17"/>
      <c r="C394" s="17"/>
      <c r="D394" s="17"/>
      <c r="E394" s="17"/>
      <c r="F394" s="17"/>
      <c r="G394" s="17"/>
    </row>
    <row r="395" spans="1:7" x14ac:dyDescent="0.2">
      <c r="A395" s="17"/>
      <c r="C395" s="17"/>
      <c r="D395" s="17"/>
      <c r="E395" s="17"/>
      <c r="F395" s="17"/>
      <c r="G395" s="17"/>
    </row>
    <row r="396" spans="1:7" x14ac:dyDescent="0.2">
      <c r="A396" s="17"/>
      <c r="C396" s="17"/>
      <c r="D396" s="17"/>
      <c r="E396" s="17"/>
      <c r="F396" s="17"/>
      <c r="G396" s="17"/>
    </row>
    <row r="397" spans="1:7" x14ac:dyDescent="0.2">
      <c r="A397" s="17"/>
      <c r="C397" s="17"/>
      <c r="D397" s="17"/>
      <c r="E397" s="17"/>
      <c r="F397" s="17"/>
      <c r="G397" s="17"/>
    </row>
    <row r="398" spans="1:7" x14ac:dyDescent="0.2">
      <c r="A398" s="17"/>
      <c r="C398" s="17"/>
      <c r="D398" s="17"/>
      <c r="E398" s="17"/>
      <c r="F398" s="17"/>
      <c r="G398" s="17"/>
    </row>
    <row r="399" spans="1:7" x14ac:dyDescent="0.2">
      <c r="A399" s="17"/>
      <c r="C399" s="17"/>
      <c r="D399" s="17"/>
      <c r="E399" s="17"/>
      <c r="F399" s="17"/>
      <c r="G399" s="17"/>
    </row>
    <row r="400" spans="1:7" x14ac:dyDescent="0.2">
      <c r="A400" s="17"/>
      <c r="C400" s="17"/>
      <c r="D400" s="17"/>
      <c r="E400" s="17"/>
      <c r="F400" s="17"/>
      <c r="G400" s="17"/>
    </row>
    <row r="401" spans="1:7" x14ac:dyDescent="0.2">
      <c r="A401" s="17"/>
      <c r="C401" s="17"/>
      <c r="D401" s="17"/>
      <c r="E401" s="17"/>
      <c r="F401" s="17"/>
      <c r="G401" s="17"/>
    </row>
    <row r="402" spans="1:7" x14ac:dyDescent="0.2">
      <c r="A402" s="17"/>
      <c r="C402" s="17"/>
      <c r="D402" s="17"/>
      <c r="E402" s="17"/>
      <c r="F402" s="17"/>
      <c r="G402" s="17"/>
    </row>
    <row r="403" spans="1:7" x14ac:dyDescent="0.2">
      <c r="A403" s="17"/>
      <c r="C403" s="17"/>
      <c r="D403" s="17"/>
      <c r="E403" s="17"/>
      <c r="F403" s="17"/>
      <c r="G403" s="17"/>
    </row>
    <row r="404" spans="1:7" x14ac:dyDescent="0.2">
      <c r="A404" s="17"/>
      <c r="C404" s="17"/>
      <c r="D404" s="17"/>
      <c r="E404" s="17"/>
      <c r="F404" s="17"/>
      <c r="G404" s="17"/>
    </row>
    <row r="405" spans="1:7" x14ac:dyDescent="0.2">
      <c r="A405" s="17"/>
      <c r="C405" s="17"/>
      <c r="D405" s="17"/>
      <c r="E405" s="17"/>
      <c r="F405" s="17"/>
      <c r="G405" s="17"/>
    </row>
    <row r="406" spans="1:7" x14ac:dyDescent="0.2">
      <c r="A406" s="17"/>
      <c r="C406" s="17"/>
      <c r="D406" s="17"/>
      <c r="E406" s="17"/>
      <c r="F406" s="17"/>
      <c r="G406" s="17"/>
    </row>
    <row r="407" spans="1:7" x14ac:dyDescent="0.2">
      <c r="A407" s="17"/>
      <c r="C407" s="17"/>
      <c r="D407" s="17"/>
      <c r="E407" s="17"/>
      <c r="F407" s="17"/>
      <c r="G407" s="17"/>
    </row>
    <row r="408" spans="1:7" x14ac:dyDescent="0.2">
      <c r="A408" s="17"/>
      <c r="C408" s="17"/>
      <c r="D408" s="17"/>
      <c r="E408" s="17"/>
      <c r="F408" s="17"/>
      <c r="G408" s="17"/>
    </row>
    <row r="409" spans="1:7" x14ac:dyDescent="0.2">
      <c r="A409" s="17"/>
      <c r="C409" s="17"/>
      <c r="D409" s="17"/>
      <c r="E409" s="17"/>
      <c r="F409" s="17"/>
      <c r="G409" s="17"/>
    </row>
    <row r="410" spans="1:7" x14ac:dyDescent="0.2">
      <c r="A410" s="17"/>
      <c r="C410" s="17"/>
      <c r="D410" s="17"/>
      <c r="E410" s="17"/>
      <c r="F410" s="17"/>
      <c r="G410" s="17"/>
    </row>
    <row r="411" spans="1:7" x14ac:dyDescent="0.2">
      <c r="A411" s="17"/>
      <c r="C411" s="17"/>
      <c r="D411" s="17"/>
      <c r="E411" s="17"/>
      <c r="F411" s="17"/>
      <c r="G411" s="17"/>
    </row>
    <row r="412" spans="1:7" x14ac:dyDescent="0.2">
      <c r="A412" s="17"/>
      <c r="C412" s="17"/>
      <c r="D412" s="17"/>
      <c r="E412" s="17"/>
      <c r="F412" s="17"/>
      <c r="G412" s="17"/>
    </row>
    <row r="413" spans="1:7" x14ac:dyDescent="0.2">
      <c r="A413" s="17"/>
      <c r="C413" s="17"/>
      <c r="D413" s="17"/>
      <c r="E413" s="17"/>
      <c r="F413" s="17"/>
      <c r="G413" s="17"/>
    </row>
    <row r="414" spans="1:7" x14ac:dyDescent="0.2">
      <c r="A414" s="17"/>
      <c r="C414" s="17"/>
      <c r="D414" s="17"/>
      <c r="E414" s="17"/>
      <c r="F414" s="17"/>
      <c r="G414" s="17"/>
    </row>
    <row r="415" spans="1:7" x14ac:dyDescent="0.2">
      <c r="A415" s="17"/>
      <c r="C415" s="17"/>
      <c r="D415" s="17"/>
      <c r="E415" s="17"/>
      <c r="F415" s="17"/>
      <c r="G415" s="17"/>
    </row>
    <row r="416" spans="1:7" x14ac:dyDescent="0.2">
      <c r="A416" s="17"/>
      <c r="C416" s="17"/>
      <c r="D416" s="17"/>
      <c r="E416" s="17"/>
      <c r="F416" s="17"/>
      <c r="G416" s="17"/>
    </row>
    <row r="417" spans="1:7" x14ac:dyDescent="0.2">
      <c r="A417" s="17"/>
      <c r="C417" s="17"/>
      <c r="D417" s="17"/>
      <c r="E417" s="17"/>
      <c r="F417" s="17"/>
      <c r="G417" s="17"/>
    </row>
    <row r="418" spans="1:7" x14ac:dyDescent="0.2">
      <c r="A418" s="17"/>
      <c r="C418" s="17"/>
      <c r="D418" s="17"/>
      <c r="E418" s="17"/>
      <c r="F418" s="17"/>
      <c r="G418" s="17"/>
    </row>
    <row r="419" spans="1:7" x14ac:dyDescent="0.2">
      <c r="A419" s="17"/>
      <c r="C419" s="17"/>
      <c r="D419" s="17"/>
      <c r="E419" s="17"/>
      <c r="F419" s="17"/>
      <c r="G419" s="17"/>
    </row>
    <row r="420" spans="1:7" x14ac:dyDescent="0.2">
      <c r="A420" s="17"/>
      <c r="C420" s="17"/>
      <c r="D420" s="17"/>
      <c r="E420" s="17"/>
      <c r="F420" s="17"/>
      <c r="G420" s="17"/>
    </row>
    <row r="421" spans="1:7" x14ac:dyDescent="0.2">
      <c r="A421" s="17"/>
      <c r="C421" s="17"/>
      <c r="D421" s="17"/>
      <c r="E421" s="17"/>
      <c r="F421" s="17"/>
      <c r="G421" s="17"/>
    </row>
    <row r="422" spans="1:7" x14ac:dyDescent="0.2">
      <c r="A422" s="17"/>
      <c r="C422" s="17"/>
      <c r="D422" s="17"/>
      <c r="E422" s="17"/>
      <c r="F422" s="17"/>
      <c r="G422" s="17"/>
    </row>
    <row r="423" spans="1:7" x14ac:dyDescent="0.2">
      <c r="A423" s="17"/>
      <c r="C423" s="17"/>
      <c r="D423" s="17"/>
      <c r="E423" s="17"/>
      <c r="F423" s="17"/>
      <c r="G423" s="17"/>
    </row>
    <row r="424" spans="1:7" x14ac:dyDescent="0.2">
      <c r="A424" s="17"/>
      <c r="C424" s="17"/>
      <c r="D424" s="17"/>
      <c r="E424" s="17"/>
      <c r="F424" s="17"/>
      <c r="G424" s="17"/>
    </row>
    <row r="425" spans="1:7" x14ac:dyDescent="0.2">
      <c r="A425" s="17"/>
      <c r="C425" s="17"/>
      <c r="D425" s="17"/>
      <c r="E425" s="17"/>
      <c r="F425" s="17"/>
      <c r="G425" s="17"/>
    </row>
    <row r="426" spans="1:7" x14ac:dyDescent="0.2">
      <c r="A426" s="17"/>
      <c r="C426" s="17"/>
      <c r="D426" s="17"/>
      <c r="E426" s="17"/>
      <c r="F426" s="17"/>
      <c r="G426" s="17"/>
    </row>
    <row r="427" spans="1:7" x14ac:dyDescent="0.2">
      <c r="A427" s="17"/>
      <c r="C427" s="17"/>
      <c r="D427" s="17"/>
      <c r="E427" s="17"/>
      <c r="F427" s="17"/>
      <c r="G427" s="17"/>
    </row>
    <row r="428" spans="1:7" x14ac:dyDescent="0.2">
      <c r="A428" s="17"/>
      <c r="C428" s="17"/>
      <c r="D428" s="17"/>
      <c r="E428" s="17"/>
      <c r="F428" s="17"/>
      <c r="G428" s="17"/>
    </row>
    <row r="429" spans="1:7" x14ac:dyDescent="0.2">
      <c r="A429" s="17"/>
      <c r="C429" s="17"/>
      <c r="D429" s="17"/>
      <c r="E429" s="17"/>
      <c r="F429" s="17"/>
      <c r="G429" s="17"/>
    </row>
    <row r="430" spans="1:7" x14ac:dyDescent="0.2">
      <c r="A430" s="17"/>
      <c r="C430" s="17"/>
      <c r="D430" s="17"/>
      <c r="E430" s="17"/>
      <c r="F430" s="17"/>
      <c r="G430" s="17"/>
    </row>
    <row r="431" spans="1:7" x14ac:dyDescent="0.2">
      <c r="A431" s="17"/>
      <c r="C431" s="17"/>
      <c r="D431" s="17"/>
      <c r="E431" s="17"/>
      <c r="F431" s="17"/>
      <c r="G431" s="17"/>
    </row>
    <row r="432" spans="1:7" x14ac:dyDescent="0.2">
      <c r="A432" s="17"/>
      <c r="C432" s="17"/>
      <c r="D432" s="17"/>
      <c r="E432" s="17"/>
      <c r="F432" s="17"/>
      <c r="G432" s="17"/>
    </row>
    <row r="433" spans="1:7" x14ac:dyDescent="0.2">
      <c r="A433" s="17"/>
      <c r="C433" s="17"/>
      <c r="D433" s="17"/>
      <c r="E433" s="17"/>
      <c r="F433" s="17"/>
      <c r="G433" s="17"/>
    </row>
    <row r="434" spans="1:7" x14ac:dyDescent="0.2">
      <c r="A434" s="17"/>
      <c r="C434" s="17"/>
      <c r="D434" s="17"/>
      <c r="E434" s="17"/>
      <c r="F434" s="17"/>
      <c r="G434" s="17"/>
    </row>
    <row r="435" spans="1:7" x14ac:dyDescent="0.2">
      <c r="A435" s="17"/>
      <c r="C435" s="17"/>
      <c r="D435" s="17"/>
      <c r="E435" s="17"/>
      <c r="F435" s="17"/>
      <c r="G435" s="17"/>
    </row>
    <row r="436" spans="1:7" x14ac:dyDescent="0.2">
      <c r="A436" s="17"/>
      <c r="C436" s="17"/>
      <c r="D436" s="17"/>
      <c r="E436" s="17"/>
      <c r="F436" s="17"/>
      <c r="G436" s="17"/>
    </row>
    <row r="437" spans="1:7" x14ac:dyDescent="0.2">
      <c r="A437" s="17"/>
      <c r="C437" s="17"/>
      <c r="D437" s="17"/>
      <c r="E437" s="17"/>
      <c r="F437" s="17"/>
      <c r="G437" s="17"/>
    </row>
    <row r="438" spans="1:7" x14ac:dyDescent="0.2">
      <c r="A438" s="17"/>
      <c r="C438" s="17"/>
      <c r="D438" s="17"/>
      <c r="E438" s="17"/>
      <c r="F438" s="17"/>
      <c r="G438" s="17"/>
    </row>
    <row r="439" spans="1:7" x14ac:dyDescent="0.2">
      <c r="A439" s="17"/>
      <c r="C439" s="17"/>
      <c r="D439" s="17"/>
      <c r="E439" s="17"/>
      <c r="F439" s="17"/>
      <c r="G439" s="17"/>
    </row>
    <row r="440" spans="1:7" x14ac:dyDescent="0.2">
      <c r="A440" s="17"/>
      <c r="C440" s="17"/>
      <c r="D440" s="17"/>
      <c r="E440" s="17"/>
      <c r="F440" s="17"/>
      <c r="G440" s="17"/>
    </row>
    <row r="441" spans="1:7" x14ac:dyDescent="0.2">
      <c r="A441" s="17"/>
      <c r="C441" s="17"/>
      <c r="D441" s="17"/>
      <c r="E441" s="17"/>
      <c r="F441" s="17"/>
      <c r="G441" s="17"/>
    </row>
    <row r="442" spans="1:7" x14ac:dyDescent="0.2">
      <c r="A442" s="17"/>
      <c r="C442" s="17"/>
      <c r="D442" s="17"/>
      <c r="E442" s="17"/>
      <c r="F442" s="17"/>
      <c r="G442" s="17"/>
    </row>
    <row r="443" spans="1:7" x14ac:dyDescent="0.2">
      <c r="A443" s="17"/>
      <c r="C443" s="17"/>
      <c r="D443" s="17"/>
      <c r="E443" s="17"/>
      <c r="F443" s="17"/>
      <c r="G443" s="17"/>
    </row>
    <row r="444" spans="1:7" x14ac:dyDescent="0.2">
      <c r="A444" s="17"/>
      <c r="C444" s="17"/>
      <c r="D444" s="17"/>
      <c r="E444" s="17"/>
      <c r="F444" s="17"/>
      <c r="G444" s="17"/>
    </row>
    <row r="445" spans="1:7" x14ac:dyDescent="0.2">
      <c r="A445" s="17"/>
      <c r="C445" s="17"/>
      <c r="D445" s="17"/>
      <c r="E445" s="17"/>
      <c r="F445" s="17"/>
      <c r="G445" s="17"/>
    </row>
    <row r="446" spans="1:7" x14ac:dyDescent="0.2">
      <c r="A446" s="17"/>
      <c r="C446" s="17"/>
      <c r="D446" s="17"/>
      <c r="E446" s="17"/>
      <c r="F446" s="17"/>
      <c r="G446" s="17"/>
    </row>
    <row r="447" spans="1:7" x14ac:dyDescent="0.2">
      <c r="A447" s="17"/>
      <c r="C447" s="17"/>
      <c r="D447" s="17"/>
      <c r="E447" s="17"/>
      <c r="F447" s="17"/>
      <c r="G447" s="17"/>
    </row>
    <row r="448" spans="1:7" x14ac:dyDescent="0.2">
      <c r="A448" s="17"/>
      <c r="C448" s="17"/>
      <c r="D448" s="17"/>
      <c r="E448" s="17"/>
      <c r="F448" s="17"/>
      <c r="G448" s="17"/>
    </row>
    <row r="449" spans="1:7" x14ac:dyDescent="0.2">
      <c r="A449" s="17"/>
      <c r="C449" s="17"/>
      <c r="D449" s="17"/>
      <c r="E449" s="17"/>
      <c r="F449" s="17"/>
      <c r="G449" s="17"/>
    </row>
    <row r="450" spans="1:7" x14ac:dyDescent="0.2">
      <c r="A450" s="17"/>
      <c r="C450" s="17"/>
      <c r="D450" s="17"/>
      <c r="E450" s="17"/>
      <c r="F450" s="17"/>
      <c r="G450" s="17"/>
    </row>
    <row r="451" spans="1:7" x14ac:dyDescent="0.2">
      <c r="A451" s="17"/>
      <c r="C451" s="17"/>
      <c r="D451" s="17"/>
      <c r="E451" s="17"/>
      <c r="F451" s="17"/>
      <c r="G451" s="17"/>
    </row>
    <row r="452" spans="1:7" x14ac:dyDescent="0.2">
      <c r="A452" s="17"/>
      <c r="C452" s="17"/>
      <c r="D452" s="17"/>
      <c r="E452" s="17"/>
      <c r="F452" s="17"/>
      <c r="G452" s="17"/>
    </row>
    <row r="453" spans="1:7" x14ac:dyDescent="0.2">
      <c r="A453" s="17"/>
      <c r="C453" s="17"/>
      <c r="D453" s="17"/>
      <c r="E453" s="17"/>
      <c r="F453" s="17"/>
      <c r="G453" s="17"/>
    </row>
    <row r="454" spans="1:7" x14ac:dyDescent="0.2">
      <c r="A454" s="17"/>
      <c r="C454" s="17"/>
      <c r="D454" s="17"/>
      <c r="E454" s="17"/>
      <c r="F454" s="17"/>
      <c r="G454" s="17"/>
    </row>
    <row r="455" spans="1:7" x14ac:dyDescent="0.2">
      <c r="A455" s="17"/>
      <c r="C455" s="17"/>
      <c r="D455" s="17"/>
      <c r="E455" s="17"/>
      <c r="F455" s="17"/>
      <c r="G455" s="17"/>
    </row>
    <row r="456" spans="1:7" x14ac:dyDescent="0.2">
      <c r="A456" s="17"/>
      <c r="C456" s="17"/>
      <c r="D456" s="17"/>
      <c r="E456" s="17"/>
      <c r="F456" s="17"/>
      <c r="G456" s="17"/>
    </row>
    <row r="457" spans="1:7" x14ac:dyDescent="0.2">
      <c r="A457" s="17"/>
      <c r="C457" s="17"/>
      <c r="D457" s="17"/>
      <c r="E457" s="17"/>
      <c r="F457" s="17"/>
      <c r="G457" s="17"/>
    </row>
    <row r="458" spans="1:7" x14ac:dyDescent="0.2">
      <c r="A458" s="17"/>
      <c r="C458" s="17"/>
      <c r="D458" s="17"/>
      <c r="E458" s="17"/>
      <c r="F458" s="17"/>
      <c r="G458" s="17"/>
    </row>
    <row r="459" spans="1:7" x14ac:dyDescent="0.2">
      <c r="A459" s="17"/>
      <c r="C459" s="17"/>
      <c r="D459" s="17"/>
      <c r="E459" s="17"/>
      <c r="F459" s="17"/>
      <c r="G459" s="17"/>
    </row>
    <row r="460" spans="1:7" x14ac:dyDescent="0.2">
      <c r="A460" s="17"/>
      <c r="C460" s="17"/>
      <c r="D460" s="17"/>
      <c r="E460" s="17"/>
      <c r="F460" s="17"/>
      <c r="G460" s="17"/>
    </row>
    <row r="461" spans="1:7" x14ac:dyDescent="0.2">
      <c r="A461" s="17"/>
      <c r="C461" s="17"/>
      <c r="D461" s="17"/>
      <c r="E461" s="17"/>
      <c r="F461" s="17"/>
      <c r="G461" s="17"/>
    </row>
    <row r="462" spans="1:7" x14ac:dyDescent="0.2">
      <c r="A462" s="17"/>
      <c r="C462" s="17"/>
      <c r="D462" s="17"/>
      <c r="E462" s="17"/>
      <c r="F462" s="17"/>
      <c r="G462" s="17"/>
    </row>
    <row r="463" spans="1:7" x14ac:dyDescent="0.2">
      <c r="A463" s="17"/>
      <c r="C463" s="17"/>
      <c r="D463" s="17"/>
      <c r="E463" s="17"/>
      <c r="F463" s="17"/>
      <c r="G463" s="17"/>
    </row>
    <row r="464" spans="1:7" x14ac:dyDescent="0.2">
      <c r="A464" s="17"/>
      <c r="C464" s="17"/>
      <c r="D464" s="17"/>
      <c r="E464" s="17"/>
      <c r="F464" s="17"/>
      <c r="G464" s="17"/>
    </row>
    <row r="465" spans="1:7" x14ac:dyDescent="0.2">
      <c r="A465" s="17"/>
      <c r="C465" s="17"/>
      <c r="D465" s="17"/>
      <c r="E465" s="17"/>
      <c r="F465" s="17"/>
      <c r="G465" s="17"/>
    </row>
    <row r="466" spans="1:7" x14ac:dyDescent="0.2">
      <c r="A466" s="17"/>
      <c r="C466" s="17"/>
      <c r="D466" s="17"/>
      <c r="E466" s="17"/>
      <c r="F466" s="17"/>
      <c r="G466" s="17"/>
    </row>
    <row r="467" spans="1:7" x14ac:dyDescent="0.2">
      <c r="A467" s="17"/>
      <c r="C467" s="17"/>
      <c r="D467" s="17"/>
      <c r="E467" s="17"/>
      <c r="F467" s="17"/>
      <c r="G467" s="17"/>
    </row>
    <row r="468" spans="1:7" x14ac:dyDescent="0.2">
      <c r="A468" s="17"/>
      <c r="C468" s="17"/>
      <c r="D468" s="17"/>
      <c r="E468" s="17"/>
      <c r="F468" s="17"/>
      <c r="G468" s="17"/>
    </row>
    <row r="469" spans="1:7" x14ac:dyDescent="0.2">
      <c r="A469" s="17"/>
      <c r="C469" s="17"/>
      <c r="D469" s="17"/>
      <c r="E469" s="17"/>
      <c r="F469" s="17"/>
      <c r="G469" s="17"/>
    </row>
    <row r="470" spans="1:7" x14ac:dyDescent="0.2">
      <c r="A470" s="17"/>
      <c r="C470" s="17"/>
      <c r="D470" s="17"/>
      <c r="E470" s="17"/>
      <c r="F470" s="17"/>
      <c r="G470" s="17"/>
    </row>
    <row r="471" spans="1:7" x14ac:dyDescent="0.2">
      <c r="A471" s="17"/>
      <c r="C471" s="17"/>
      <c r="D471" s="17"/>
      <c r="E471" s="17"/>
      <c r="F471" s="17"/>
      <c r="G471" s="17"/>
    </row>
    <row r="472" spans="1:7" x14ac:dyDescent="0.2">
      <c r="A472" s="17"/>
      <c r="C472" s="17"/>
      <c r="D472" s="17"/>
      <c r="E472" s="17"/>
      <c r="F472" s="17"/>
      <c r="G472" s="17"/>
    </row>
    <row r="473" spans="1:7" x14ac:dyDescent="0.2">
      <c r="A473" s="17"/>
      <c r="C473" s="17"/>
      <c r="D473" s="17"/>
      <c r="E473" s="17"/>
      <c r="F473" s="17"/>
      <c r="G473" s="17"/>
    </row>
    <row r="474" spans="1:7" x14ac:dyDescent="0.2">
      <c r="A474" s="17"/>
      <c r="C474" s="17"/>
      <c r="D474" s="17"/>
      <c r="E474" s="17"/>
      <c r="F474" s="17"/>
      <c r="G474" s="17"/>
    </row>
    <row r="475" spans="1:7" x14ac:dyDescent="0.2">
      <c r="A475" s="17"/>
      <c r="C475" s="17"/>
      <c r="D475" s="17"/>
      <c r="E475" s="17"/>
      <c r="F475" s="17"/>
      <c r="G475" s="17"/>
    </row>
    <row r="476" spans="1:7" x14ac:dyDescent="0.2">
      <c r="A476" s="17"/>
      <c r="C476" s="17"/>
      <c r="D476" s="17"/>
      <c r="E476" s="17"/>
      <c r="F476" s="17"/>
      <c r="G476" s="17"/>
    </row>
    <row r="477" spans="1:7" x14ac:dyDescent="0.2">
      <c r="A477" s="17"/>
      <c r="C477" s="17"/>
      <c r="D477" s="17"/>
      <c r="E477" s="17"/>
      <c r="F477" s="17"/>
      <c r="G477" s="17"/>
    </row>
    <row r="478" spans="1:7" x14ac:dyDescent="0.2">
      <c r="A478" s="17"/>
      <c r="C478" s="17"/>
      <c r="D478" s="17"/>
      <c r="E478" s="17"/>
      <c r="F478" s="17"/>
      <c r="G478" s="17"/>
    </row>
    <row r="479" spans="1:7" x14ac:dyDescent="0.2">
      <c r="A479" s="17"/>
      <c r="C479" s="17"/>
      <c r="D479" s="17"/>
      <c r="E479" s="17"/>
      <c r="F479" s="17"/>
      <c r="G479" s="17"/>
    </row>
    <row r="480" spans="1:7" x14ac:dyDescent="0.2">
      <c r="A480" s="17"/>
      <c r="C480" s="17"/>
      <c r="D480" s="17"/>
      <c r="E480" s="17"/>
      <c r="F480" s="17"/>
      <c r="G480" s="17"/>
    </row>
    <row r="481" spans="1:7" x14ac:dyDescent="0.2">
      <c r="A481" s="17"/>
      <c r="C481" s="17"/>
      <c r="D481" s="17"/>
      <c r="E481" s="17"/>
      <c r="F481" s="17"/>
      <c r="G481" s="17"/>
    </row>
    <row r="482" spans="1:7" x14ac:dyDescent="0.2">
      <c r="A482" s="17"/>
      <c r="C482" s="17"/>
      <c r="D482" s="17"/>
      <c r="E482" s="17"/>
      <c r="F482" s="17"/>
      <c r="G482" s="17"/>
    </row>
    <row r="483" spans="1:7" x14ac:dyDescent="0.2">
      <c r="A483" s="17"/>
      <c r="C483" s="17"/>
      <c r="D483" s="17"/>
      <c r="E483" s="17"/>
      <c r="F483" s="17"/>
      <c r="G483" s="17"/>
    </row>
    <row r="484" spans="1:7" x14ac:dyDescent="0.2">
      <c r="A484" s="17"/>
      <c r="C484" s="17"/>
      <c r="D484" s="17"/>
      <c r="E484" s="17"/>
      <c r="F484" s="17"/>
      <c r="G484" s="17"/>
    </row>
    <row r="485" spans="1:7" x14ac:dyDescent="0.2">
      <c r="A485" s="17"/>
      <c r="C485" s="17"/>
      <c r="D485" s="17"/>
      <c r="E485" s="17"/>
      <c r="F485" s="17"/>
      <c r="G485" s="17"/>
    </row>
    <row r="486" spans="1:7" x14ac:dyDescent="0.2">
      <c r="A486" s="17"/>
      <c r="C486" s="17"/>
      <c r="D486" s="17"/>
      <c r="E486" s="17"/>
      <c r="F486" s="17"/>
      <c r="G486" s="17"/>
    </row>
    <row r="487" spans="1:7" x14ac:dyDescent="0.2">
      <c r="A487" s="17"/>
      <c r="C487" s="17"/>
      <c r="D487" s="17"/>
      <c r="E487" s="17"/>
      <c r="F487" s="17"/>
      <c r="G487" s="17"/>
    </row>
    <row r="488" spans="1:7" x14ac:dyDescent="0.2">
      <c r="A488" s="17"/>
      <c r="C488" s="17"/>
      <c r="D488" s="17"/>
      <c r="E488" s="17"/>
      <c r="F488" s="17"/>
      <c r="G488" s="17"/>
    </row>
    <row r="489" spans="1:7" x14ac:dyDescent="0.2">
      <c r="A489" s="17"/>
      <c r="C489" s="17"/>
      <c r="D489" s="17"/>
      <c r="E489" s="17"/>
      <c r="F489" s="17"/>
      <c r="G489" s="17"/>
    </row>
    <row r="490" spans="1:7" x14ac:dyDescent="0.2">
      <c r="A490" s="17"/>
      <c r="C490" s="17"/>
      <c r="D490" s="17"/>
      <c r="E490" s="17"/>
      <c r="F490" s="17"/>
      <c r="G490" s="17"/>
    </row>
    <row r="491" spans="1:7" x14ac:dyDescent="0.2">
      <c r="A491" s="17"/>
      <c r="C491" s="17"/>
      <c r="D491" s="17"/>
      <c r="E491" s="17"/>
      <c r="F491" s="17"/>
      <c r="G491" s="17"/>
    </row>
    <row r="492" spans="1:7" x14ac:dyDescent="0.2">
      <c r="A492" s="17"/>
      <c r="C492" s="17"/>
      <c r="D492" s="17"/>
      <c r="E492" s="17"/>
      <c r="F492" s="17"/>
      <c r="G492" s="17"/>
    </row>
    <row r="493" spans="1:7" x14ac:dyDescent="0.2">
      <c r="A493" s="17"/>
      <c r="C493" s="17"/>
      <c r="D493" s="17"/>
      <c r="E493" s="17"/>
      <c r="F493" s="17"/>
      <c r="G493" s="17"/>
    </row>
    <row r="494" spans="1:7" x14ac:dyDescent="0.2">
      <c r="A494" s="17"/>
      <c r="C494" s="17"/>
      <c r="D494" s="17"/>
      <c r="E494" s="17"/>
      <c r="F494" s="17"/>
      <c r="G494" s="17"/>
    </row>
    <row r="495" spans="1:7" x14ac:dyDescent="0.2">
      <c r="A495" s="17"/>
      <c r="C495" s="17"/>
      <c r="D495" s="17"/>
      <c r="E495" s="17"/>
      <c r="F495" s="17"/>
      <c r="G495" s="17"/>
    </row>
    <row r="496" spans="1:7" x14ac:dyDescent="0.2">
      <c r="A496" s="17"/>
      <c r="C496" s="17"/>
      <c r="D496" s="17"/>
      <c r="E496" s="17"/>
      <c r="F496" s="17"/>
      <c r="G496" s="17"/>
    </row>
    <row r="497" spans="1:7" x14ac:dyDescent="0.2">
      <c r="A497" s="17"/>
      <c r="C497" s="17"/>
      <c r="D497" s="17"/>
      <c r="E497" s="17"/>
      <c r="F497" s="17"/>
      <c r="G497" s="17"/>
    </row>
    <row r="498" spans="1:7" x14ac:dyDescent="0.2">
      <c r="A498" s="17"/>
      <c r="C498" s="17"/>
      <c r="D498" s="17"/>
      <c r="E498" s="17"/>
      <c r="F498" s="17"/>
      <c r="G498" s="17"/>
    </row>
    <row r="499" spans="1:7" x14ac:dyDescent="0.2">
      <c r="A499" s="17"/>
      <c r="C499" s="17"/>
      <c r="D499" s="17"/>
      <c r="E499" s="17"/>
      <c r="F499" s="17"/>
      <c r="G499" s="17"/>
    </row>
    <row r="500" spans="1:7" x14ac:dyDescent="0.2">
      <c r="A500" s="17"/>
      <c r="C500" s="17"/>
      <c r="D500" s="17"/>
      <c r="E500" s="17"/>
      <c r="F500" s="17"/>
      <c r="G500" s="17"/>
    </row>
    <row r="501" spans="1:7" x14ac:dyDescent="0.2">
      <c r="A501" s="17"/>
      <c r="C501" s="17"/>
      <c r="D501" s="17"/>
      <c r="E501" s="17"/>
      <c r="F501" s="17"/>
      <c r="G501" s="17"/>
    </row>
    <row r="502" spans="1:7" x14ac:dyDescent="0.2">
      <c r="A502" s="17"/>
      <c r="C502" s="17"/>
      <c r="D502" s="17"/>
      <c r="E502" s="17"/>
      <c r="F502" s="17"/>
      <c r="G502" s="17"/>
    </row>
    <row r="503" spans="1:7" x14ac:dyDescent="0.2">
      <c r="A503" s="17"/>
      <c r="C503" s="17"/>
      <c r="D503" s="17"/>
      <c r="E503" s="17"/>
      <c r="F503" s="17"/>
      <c r="G503" s="17"/>
    </row>
    <row r="504" spans="1:7" x14ac:dyDescent="0.2">
      <c r="A504" s="17"/>
      <c r="C504" s="17"/>
      <c r="D504" s="17"/>
      <c r="E504" s="17"/>
      <c r="F504" s="17"/>
      <c r="G504" s="17"/>
    </row>
    <row r="505" spans="1:7" x14ac:dyDescent="0.2">
      <c r="A505" s="17"/>
      <c r="C505" s="17"/>
      <c r="D505" s="17"/>
      <c r="E505" s="17"/>
      <c r="F505" s="17"/>
      <c r="G505" s="17"/>
    </row>
    <row r="506" spans="1:7" x14ac:dyDescent="0.2">
      <c r="A506" s="17"/>
      <c r="C506" s="17"/>
      <c r="D506" s="17"/>
      <c r="E506" s="17"/>
      <c r="F506" s="17"/>
      <c r="G506" s="17"/>
    </row>
    <row r="507" spans="1:7" x14ac:dyDescent="0.2">
      <c r="A507" s="17"/>
      <c r="C507" s="17"/>
      <c r="D507" s="17"/>
      <c r="E507" s="17"/>
      <c r="F507" s="17"/>
      <c r="G507" s="17"/>
    </row>
    <row r="508" spans="1:7" x14ac:dyDescent="0.2">
      <c r="A508" s="17"/>
      <c r="C508" s="17"/>
      <c r="D508" s="17"/>
      <c r="E508" s="17"/>
      <c r="F508" s="17"/>
      <c r="G508" s="17"/>
    </row>
    <row r="509" spans="1:7" x14ac:dyDescent="0.2">
      <c r="A509" s="17"/>
      <c r="C509" s="17"/>
      <c r="D509" s="17"/>
      <c r="E509" s="17"/>
      <c r="F509" s="17"/>
      <c r="G509" s="17"/>
    </row>
    <row r="510" spans="1:7" x14ac:dyDescent="0.2">
      <c r="A510" s="17"/>
      <c r="C510" s="17"/>
      <c r="D510" s="17"/>
      <c r="E510" s="17"/>
      <c r="F510" s="17"/>
      <c r="G510" s="17"/>
    </row>
    <row r="511" spans="1:7" x14ac:dyDescent="0.2">
      <c r="A511" s="17"/>
      <c r="C511" s="17"/>
      <c r="D511" s="17"/>
      <c r="E511" s="17"/>
      <c r="F511" s="17"/>
      <c r="G511" s="17"/>
    </row>
    <row r="512" spans="1:7" x14ac:dyDescent="0.2">
      <c r="A512" s="17"/>
      <c r="C512" s="17"/>
      <c r="D512" s="17"/>
      <c r="E512" s="17"/>
      <c r="F512" s="17"/>
      <c r="G512" s="17"/>
    </row>
    <row r="513" spans="1:7" x14ac:dyDescent="0.2">
      <c r="A513" s="17"/>
      <c r="C513" s="17"/>
      <c r="D513" s="17"/>
      <c r="E513" s="17"/>
      <c r="F513" s="17"/>
      <c r="G513" s="17"/>
    </row>
    <row r="514" spans="1:7" x14ac:dyDescent="0.2">
      <c r="A514" s="17"/>
      <c r="C514" s="17"/>
      <c r="D514" s="17"/>
      <c r="E514" s="17"/>
      <c r="F514" s="17"/>
      <c r="G514" s="17"/>
    </row>
    <row r="515" spans="1:7" x14ac:dyDescent="0.2">
      <c r="A515" s="17"/>
      <c r="C515" s="17"/>
      <c r="D515" s="17"/>
      <c r="E515" s="17"/>
      <c r="F515" s="17"/>
      <c r="G515" s="17"/>
    </row>
    <row r="516" spans="1:7" x14ac:dyDescent="0.2">
      <c r="A516" s="17"/>
      <c r="C516" s="17"/>
      <c r="D516" s="17"/>
      <c r="E516" s="17"/>
      <c r="F516" s="17"/>
      <c r="G516" s="17"/>
    </row>
    <row r="517" spans="1:7" x14ac:dyDescent="0.2">
      <c r="A517" s="17"/>
      <c r="C517" s="17"/>
      <c r="D517" s="17"/>
      <c r="E517" s="17"/>
      <c r="F517" s="17"/>
      <c r="G517" s="17"/>
    </row>
    <row r="518" spans="1:7" x14ac:dyDescent="0.2">
      <c r="A518" s="17"/>
      <c r="C518" s="17"/>
      <c r="D518" s="17"/>
      <c r="E518" s="17"/>
      <c r="F518" s="17"/>
      <c r="G518" s="17"/>
    </row>
  </sheetData>
  <mergeCells count="1">
    <mergeCell ref="A1:D1"/>
  </mergeCells>
  <hyperlinks>
    <hyperlink ref="C5" r:id="rId1" xr:uid="{17318BD2-5C72-2540-A73B-D259107D776F}"/>
    <hyperlink ref="C6" r:id="rId2" xr:uid="{2520CFB9-2B48-644F-BDAE-3751EC1049B0}"/>
    <hyperlink ref="C7" r:id="rId3" location="balances" xr:uid="{D655FF1D-966B-D44D-9E79-9AC3F5B6E02F}"/>
    <hyperlink ref="C8" r:id="rId4" xr:uid="{7BDD2F51-658E-7740-A29C-E5A1DC8D8070}"/>
    <hyperlink ref="C9" r:id="rId5" xr:uid="{3C5A8990-B1BC-2D41-8BF1-FA2F04FE1CCE}"/>
    <hyperlink ref="C10" r:id="rId6" xr:uid="{5E617CE8-2161-CB4B-AE6D-60EFEE9041A9}"/>
    <hyperlink ref="C11" r:id="rId7" xr:uid="{AEED058E-00C9-B345-9C7A-C3572A5BC1B7}"/>
    <hyperlink ref="C12" r:id="rId8" xr:uid="{F1BCECFA-5765-7C4F-AB94-25A8F791B156}"/>
    <hyperlink ref="C13" r:id="rId9" xr:uid="{290B6C4D-0002-AE43-B734-750D63BC3B5F}"/>
    <hyperlink ref="C14" r:id="rId10" location="balances" xr:uid="{FD3F9AB9-39AF-8043-9C5D-2E52530EBB29}"/>
    <hyperlink ref="C15" r:id="rId11" xr:uid="{FBAD7EEC-44B1-0446-8C70-2A904152A89C}"/>
    <hyperlink ref="C16" r:id="rId12" xr:uid="{AFC439BB-AD2F-094B-888A-33D71D784933}"/>
    <hyperlink ref="C17" r:id="rId13" xr:uid="{00AE9C7D-06CC-4943-A17B-76CD5D366655}"/>
    <hyperlink ref="C18" r:id="rId14" xr:uid="{31200C79-B9ED-B74B-8E8A-52520EE676E9}"/>
    <hyperlink ref="C19" r:id="rId15" xr:uid="{AC9A4862-E829-2747-88A5-594C4FD53BC8}"/>
    <hyperlink ref="C20" r:id="rId16" xr:uid="{657F0DA6-B127-5640-B803-A485B1953718}"/>
    <hyperlink ref="C21" r:id="rId17" xr:uid="{CDB7A124-6DD5-4D49-B1EC-7A30CFC5B059}"/>
    <hyperlink ref="C22" r:id="rId18" xr:uid="{8D53DC06-5B07-D74D-9D30-68DB0192D9A6}"/>
    <hyperlink ref="C23" r:id="rId19" xr:uid="{A5102CF6-DD6F-ED40-A6D4-A616CE88B614}"/>
    <hyperlink ref="C24" r:id="rId20" xr:uid="{A2228095-B9BF-7944-97AE-D810455C88B4}"/>
    <hyperlink ref="C25" r:id="rId21" xr:uid="{FD32F9D5-B5E6-DA4C-99D9-D916B1103026}"/>
    <hyperlink ref="C26" r:id="rId22" xr:uid="{2AA4E1DC-F44B-C746-81DE-A5D9F5B10054}"/>
    <hyperlink ref="C27" r:id="rId23" xr:uid="{2779D134-CB6E-8D46-B8B6-CACE1A85A6CF}"/>
    <hyperlink ref="C28" r:id="rId24" xr:uid="{A76FD154-27A8-1548-A24B-032FC98A2805}"/>
    <hyperlink ref="C29" r:id="rId25" location="balances" xr:uid="{EF6E6380-A638-9C4A-A0ED-491968E68578}"/>
    <hyperlink ref="C30" r:id="rId26" xr:uid="{F87B86D4-1F7E-8A4E-AFEF-D6290B86885F}"/>
    <hyperlink ref="C31" r:id="rId27" xr:uid="{DF76A8FA-6A58-1546-85AD-49A34C6192C0}"/>
    <hyperlink ref="C32" r:id="rId28" xr:uid="{7210C267-952D-4348-9C30-920868CDEFE8}"/>
    <hyperlink ref="C33" r:id="rId29" xr:uid="{484D529B-88E5-2E47-84A1-162282DDA1EB}"/>
    <hyperlink ref="C34" r:id="rId30" xr:uid="{E96FD8FF-7995-9E44-AAF2-1AD71F39187A}"/>
    <hyperlink ref="C35" r:id="rId31" xr:uid="{97C53FFB-A5E9-EE47-8B66-4584E7A02CA8}"/>
    <hyperlink ref="C36" r:id="rId32" xr:uid="{C3078225-02C1-CB49-AE5B-5D1D127D1CCC}"/>
    <hyperlink ref="C38" r:id="rId33" xr:uid="{62E191D4-5298-2A4C-9950-79C4E98809B9}"/>
    <hyperlink ref="C39" r:id="rId34" xr:uid="{D2C9ADC5-739F-844C-8E66-C51C890BDD73}"/>
    <hyperlink ref="C40" r:id="rId35" xr:uid="{9D24AEC8-360D-AE48-A61A-44CBCBCBCBA0}"/>
    <hyperlink ref="C41" r:id="rId36" xr:uid="{211C2425-FA67-9B41-A7B9-7D23DF18CE95}"/>
    <hyperlink ref="C42" r:id="rId37" xr:uid="{F5C9A191-2938-0046-A68F-9DE02845E920}"/>
    <hyperlink ref="C43" r:id="rId38" xr:uid="{CFF01D6C-83E7-7A4D-BCF4-7056CEBAD047}"/>
    <hyperlink ref="C44" r:id="rId39" xr:uid="{47FE2D0F-6A69-F340-8AB8-E6FB74EE5293}"/>
    <hyperlink ref="C45" r:id="rId40" xr:uid="{B356736C-A847-9548-B7F6-72F2BB00B787}"/>
    <hyperlink ref="C46" r:id="rId41" xr:uid="{EC02D95B-6133-2E44-BD24-291183DBE176}"/>
    <hyperlink ref="C47" r:id="rId42" xr:uid="{094F40E1-9FEB-6D48-91D8-C2D0C9FDB9CF}"/>
    <hyperlink ref="C48" r:id="rId43" xr:uid="{F3AF4334-6154-534D-88D8-6AAC5BA28B79}"/>
    <hyperlink ref="C49" r:id="rId44" xr:uid="{6FE7F5E3-0136-BD47-969E-356598A50B88}"/>
    <hyperlink ref="C50" r:id="rId45" xr:uid="{A6802586-82B1-6847-9C9D-23F74A4601C1}"/>
    <hyperlink ref="C51" r:id="rId46" xr:uid="{865C46E6-A009-304C-A77C-91FC752C04E4}"/>
    <hyperlink ref="C52" r:id="rId47" xr:uid="{DAC74D58-FD4B-614A-9219-2B60733D4F12}"/>
    <hyperlink ref="C53" r:id="rId48" xr:uid="{D41DDDDE-ABD9-BF43-B40C-9654653EFE30}"/>
    <hyperlink ref="C37" r:id="rId49" xr:uid="{9C49730F-7757-464A-93DC-A05287CC6A01}"/>
    <hyperlink ref="C4" r:id="rId50" xr:uid="{6FD9FB5A-966F-B94D-9B4B-81AF8BEE48E3}"/>
  </hyperlinks>
  <pageMargins left="0.7" right="0.7" top="0.78740157499999996" bottom="0.78740157499999996" header="0.3" footer="0.3"/>
  <pageSetup paperSize="9" orientation="portrait" horizontalDpi="0" verticalDpi="0"/>
  <tableParts count="1">
    <tablePart r:id="rId5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DA56-B1EB-0648-9063-EF7AD97AF490}">
  <dimension ref="A1:Q97"/>
  <sheetViews>
    <sheetView topLeftCell="K1" zoomScale="137" zoomScaleNormal="106" workbookViewId="0">
      <selection activeCell="O22" sqref="O22"/>
    </sheetView>
  </sheetViews>
  <sheetFormatPr baseColWidth="10" defaultRowHeight="16" x14ac:dyDescent="0.2"/>
  <cols>
    <col min="1" max="1" width="7.83203125" bestFit="1" customWidth="1"/>
    <col min="2" max="2" width="47.33203125" customWidth="1"/>
    <col min="3" max="3" width="16.83203125" bestFit="1" customWidth="1"/>
    <col min="4" max="4" width="15" bestFit="1" customWidth="1"/>
    <col min="5" max="5" width="12.1640625" customWidth="1"/>
    <col min="6" max="6" width="17" bestFit="1" customWidth="1"/>
    <col min="7" max="7" width="24.5" bestFit="1" customWidth="1"/>
    <col min="8" max="8" width="23.5" bestFit="1" customWidth="1"/>
    <col min="9" max="9" width="17" bestFit="1" customWidth="1"/>
    <col min="10" max="10" width="32.1640625" bestFit="1" customWidth="1"/>
    <col min="11" max="11" width="44" bestFit="1" customWidth="1"/>
    <col min="12" max="12" width="12.83203125" bestFit="1" customWidth="1"/>
    <col min="13" max="13" width="17.6640625" bestFit="1" customWidth="1"/>
    <col min="14" max="14" width="36.1640625" bestFit="1" customWidth="1"/>
    <col min="15" max="15" width="8.6640625" bestFit="1" customWidth="1"/>
    <col min="16" max="16" width="6.6640625" bestFit="1" customWidth="1"/>
    <col min="17" max="17" width="13.5" bestFit="1" customWidth="1"/>
  </cols>
  <sheetData>
    <row r="1" spans="1:17" ht="36" x14ac:dyDescent="0.4">
      <c r="A1" s="16" t="s">
        <v>2021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7" x14ac:dyDescent="0.2">
      <c r="A3" s="1" t="s">
        <v>1705</v>
      </c>
      <c r="B3" s="1" t="s">
        <v>1704</v>
      </c>
      <c r="C3" s="1" t="s">
        <v>520</v>
      </c>
      <c r="D3" s="1" t="s">
        <v>52</v>
      </c>
      <c r="E3" s="1" t="s">
        <v>51</v>
      </c>
      <c r="F3" s="1" t="s">
        <v>521</v>
      </c>
      <c r="G3" s="1" t="s">
        <v>284</v>
      </c>
      <c r="H3" s="1" t="s">
        <v>2499</v>
      </c>
      <c r="I3" s="1" t="s">
        <v>2151</v>
      </c>
      <c r="J3" s="1" t="s">
        <v>2500</v>
      </c>
      <c r="K3" s="1" t="s">
        <v>2501</v>
      </c>
      <c r="L3" s="1" t="s">
        <v>2152</v>
      </c>
      <c r="M3" s="1" t="s">
        <v>286</v>
      </c>
      <c r="N3" s="1" t="s">
        <v>287</v>
      </c>
      <c r="O3" s="1" t="s">
        <v>96</v>
      </c>
      <c r="P3" s="1" t="s">
        <v>288</v>
      </c>
      <c r="Q3" s="1" t="s">
        <v>519</v>
      </c>
    </row>
    <row r="4" spans="1:17" x14ac:dyDescent="0.2">
      <c r="A4" s="1" t="s">
        <v>2022</v>
      </c>
      <c r="B4" s="1" t="s">
        <v>289</v>
      </c>
      <c r="C4" s="3">
        <v>44708</v>
      </c>
      <c r="D4" s="1" t="s">
        <v>290</v>
      </c>
      <c r="E4" s="1" t="s">
        <v>290</v>
      </c>
      <c r="F4" s="1">
        <v>14785126</v>
      </c>
      <c r="G4" s="1">
        <v>1652688806</v>
      </c>
      <c r="H4" s="1">
        <v>8</v>
      </c>
      <c r="I4" s="1">
        <v>10000000000000</v>
      </c>
      <c r="J4" s="14">
        <v>1.0000000000000001E-18</v>
      </c>
      <c r="K4" s="1"/>
      <c r="L4" s="1">
        <v>1653468310.6335299</v>
      </c>
      <c r="M4" s="1">
        <v>8</v>
      </c>
      <c r="N4" s="1"/>
      <c r="O4" s="1" t="s">
        <v>55</v>
      </c>
      <c r="P4" s="1" t="s">
        <v>329</v>
      </c>
      <c r="Q4" s="1">
        <f>IF(Tabelle13[[#This Row],[Scam]]="yes",1,0)</f>
        <v>1</v>
      </c>
    </row>
    <row r="5" spans="1:17" x14ac:dyDescent="0.2">
      <c r="A5" s="1" t="s">
        <v>2023</v>
      </c>
      <c r="B5" s="1" t="s">
        <v>291</v>
      </c>
      <c r="C5" s="3">
        <v>44708</v>
      </c>
      <c r="D5" s="1" t="s">
        <v>293</v>
      </c>
      <c r="E5" s="1" t="s">
        <v>2428</v>
      </c>
      <c r="F5" s="1">
        <v>14785263</v>
      </c>
      <c r="G5" s="1">
        <v>1652690752</v>
      </c>
      <c r="H5" s="1">
        <v>11</v>
      </c>
      <c r="I5" s="1">
        <v>1E+16</v>
      </c>
      <c r="J5" s="14">
        <v>1.0000000000000001E-18</v>
      </c>
      <c r="K5" s="1" t="s">
        <v>292</v>
      </c>
      <c r="L5" s="1">
        <v>1653468317.8980999</v>
      </c>
      <c r="M5" s="1">
        <v>16</v>
      </c>
      <c r="N5" s="1"/>
      <c r="O5" s="1" t="s">
        <v>55</v>
      </c>
      <c r="P5" s="1" t="s">
        <v>329</v>
      </c>
      <c r="Q5" s="1">
        <f>IF(Tabelle13[[#This Row],[Scam]]="yes",1,0)</f>
        <v>1</v>
      </c>
    </row>
    <row r="6" spans="1:17" x14ac:dyDescent="0.2">
      <c r="A6" s="1" t="s">
        <v>2024</v>
      </c>
      <c r="B6" s="1" t="s">
        <v>294</v>
      </c>
      <c r="C6" s="3">
        <v>44708</v>
      </c>
      <c r="D6" s="1" t="s">
        <v>295</v>
      </c>
      <c r="E6" s="1" t="s">
        <v>2429</v>
      </c>
      <c r="F6" s="1">
        <v>14784240</v>
      </c>
      <c r="G6" s="1">
        <v>1652676088</v>
      </c>
      <c r="H6" s="1">
        <v>9</v>
      </c>
      <c r="I6" s="1">
        <v>1000000000000</v>
      </c>
      <c r="J6" s="14">
        <v>1.0000000000000001E-18</v>
      </c>
      <c r="K6" s="1"/>
      <c r="L6" s="1">
        <v>1653468326.37061</v>
      </c>
      <c r="M6" s="1">
        <v>12</v>
      </c>
      <c r="N6" s="1" t="s">
        <v>296</v>
      </c>
      <c r="O6" s="1" t="s">
        <v>55</v>
      </c>
      <c r="P6" s="1" t="s">
        <v>329</v>
      </c>
      <c r="Q6" s="1">
        <f>IF(Tabelle13[[#This Row],[Scam]]="yes",1,0)</f>
        <v>1</v>
      </c>
    </row>
    <row r="7" spans="1:17" x14ac:dyDescent="0.2">
      <c r="A7" s="1" t="s">
        <v>2025</v>
      </c>
      <c r="B7" s="1" t="s">
        <v>297</v>
      </c>
      <c r="C7" s="3">
        <v>44708</v>
      </c>
      <c r="D7" s="1" t="s">
        <v>299</v>
      </c>
      <c r="E7" s="1" t="s">
        <v>2430</v>
      </c>
      <c r="F7" s="1">
        <v>14785557</v>
      </c>
      <c r="G7" s="1">
        <v>1652694994</v>
      </c>
      <c r="H7" s="1">
        <v>5</v>
      </c>
      <c r="I7" s="1">
        <v>1000000000000000</v>
      </c>
      <c r="J7" s="14">
        <v>3.0753938986599999E-7</v>
      </c>
      <c r="K7" s="1" t="s">
        <v>298</v>
      </c>
      <c r="L7" s="1">
        <v>1653468334.8325</v>
      </c>
      <c r="M7" s="1">
        <v>6</v>
      </c>
      <c r="N7" s="1" t="s">
        <v>300</v>
      </c>
      <c r="O7" s="1" t="s">
        <v>55</v>
      </c>
      <c r="P7" s="1" t="s">
        <v>329</v>
      </c>
      <c r="Q7" s="1">
        <f>IF(Tabelle13[[#This Row],[Scam]]="yes",1,0)</f>
        <v>1</v>
      </c>
    </row>
    <row r="8" spans="1:17" x14ac:dyDescent="0.2">
      <c r="A8" s="1" t="s">
        <v>2026</v>
      </c>
      <c r="B8" s="1" t="s">
        <v>301</v>
      </c>
      <c r="C8" s="3">
        <v>44708</v>
      </c>
      <c r="D8" s="1" t="s">
        <v>302</v>
      </c>
      <c r="E8" s="1" t="s">
        <v>302</v>
      </c>
      <c r="F8" s="1">
        <v>14785588</v>
      </c>
      <c r="G8" s="1">
        <v>1652695402</v>
      </c>
      <c r="H8" s="1">
        <v>27</v>
      </c>
      <c r="I8" s="1">
        <v>1000000000</v>
      </c>
      <c r="J8" s="1">
        <v>2.0557509233254102E-2</v>
      </c>
      <c r="K8" s="1" t="s">
        <v>298</v>
      </c>
      <c r="L8" s="1">
        <v>1653468342.4976201</v>
      </c>
      <c r="M8" s="1">
        <v>326</v>
      </c>
      <c r="N8" s="1"/>
      <c r="O8" s="1" t="s">
        <v>55</v>
      </c>
      <c r="P8" s="1" t="s">
        <v>329</v>
      </c>
      <c r="Q8" s="1">
        <f>IF(Tabelle13[[#This Row],[Scam]]="yes",1,0)</f>
        <v>1</v>
      </c>
    </row>
    <row r="9" spans="1:17" x14ac:dyDescent="0.2">
      <c r="A9" s="1" t="s">
        <v>2027</v>
      </c>
      <c r="B9" s="1" t="s">
        <v>303</v>
      </c>
      <c r="C9" s="3">
        <v>44708</v>
      </c>
      <c r="D9" s="1" t="s">
        <v>304</v>
      </c>
      <c r="E9" s="1" t="s">
        <v>304</v>
      </c>
      <c r="F9" s="1">
        <v>14785583</v>
      </c>
      <c r="G9" s="1">
        <v>1652695343</v>
      </c>
      <c r="H9" s="1">
        <v>6</v>
      </c>
      <c r="I9" s="1">
        <v>200000000000</v>
      </c>
      <c r="J9" s="1">
        <v>2.01779585713795</v>
      </c>
      <c r="K9" s="1" t="s">
        <v>298</v>
      </c>
      <c r="L9" s="1">
        <v>1653468351.23945</v>
      </c>
      <c r="M9" s="1">
        <v>106</v>
      </c>
      <c r="N9" s="1" t="s">
        <v>305</v>
      </c>
      <c r="O9" s="1" t="s">
        <v>55</v>
      </c>
      <c r="P9" s="1" t="s">
        <v>2502</v>
      </c>
      <c r="Q9" s="1">
        <f>IF(Tabelle13[[#This Row],[Scam]]="yes",1,0)</f>
        <v>1</v>
      </c>
    </row>
    <row r="10" spans="1:17" x14ac:dyDescent="0.2">
      <c r="A10" s="1" t="s">
        <v>2028</v>
      </c>
      <c r="B10" s="1" t="s">
        <v>306</v>
      </c>
      <c r="C10" s="3">
        <v>44708</v>
      </c>
      <c r="D10" s="1" t="s">
        <v>307</v>
      </c>
      <c r="E10" s="1" t="s">
        <v>2431</v>
      </c>
      <c r="F10" s="1">
        <v>14785731</v>
      </c>
      <c r="G10" s="1">
        <v>1652697277</v>
      </c>
      <c r="H10" s="1">
        <v>17</v>
      </c>
      <c r="I10" s="1">
        <v>1000000000000000</v>
      </c>
      <c r="J10" s="1">
        <v>1.9942928988626299E-4</v>
      </c>
      <c r="K10" s="1" t="s">
        <v>298</v>
      </c>
      <c r="L10" s="1">
        <v>1653468359.7381699</v>
      </c>
      <c r="M10" s="1">
        <v>26</v>
      </c>
      <c r="N10" s="1" t="s">
        <v>305</v>
      </c>
      <c r="O10" s="1" t="s">
        <v>55</v>
      </c>
      <c r="P10" s="1" t="s">
        <v>329</v>
      </c>
      <c r="Q10" s="1">
        <f>IF(Tabelle13[[#This Row],[Scam]]="yes",1,0)</f>
        <v>1</v>
      </c>
    </row>
    <row r="11" spans="1:17" x14ac:dyDescent="0.2">
      <c r="A11" s="1" t="s">
        <v>2029</v>
      </c>
      <c r="B11" s="1" t="s">
        <v>308</v>
      </c>
      <c r="C11" s="3">
        <v>44712</v>
      </c>
      <c r="D11" s="1" t="s">
        <v>309</v>
      </c>
      <c r="E11" s="1" t="s">
        <v>2432</v>
      </c>
      <c r="F11" s="1">
        <v>14785843</v>
      </c>
      <c r="G11" s="1">
        <v>1652698793</v>
      </c>
      <c r="H11" s="1">
        <v>11</v>
      </c>
      <c r="I11" s="1">
        <v>100000000000</v>
      </c>
      <c r="J11" s="1">
        <v>1.4124342469587201</v>
      </c>
      <c r="K11" s="1" t="s">
        <v>298</v>
      </c>
      <c r="L11" s="1">
        <v>1653468368.7632899</v>
      </c>
      <c r="M11" s="1">
        <v>112</v>
      </c>
      <c r="N11" s="1" t="s">
        <v>300</v>
      </c>
      <c r="O11" s="1" t="s">
        <v>56</v>
      </c>
      <c r="P11" s="1" t="s">
        <v>2502</v>
      </c>
      <c r="Q11" s="1">
        <f>IF(Tabelle13[[#This Row],[Scam]]="yes",1,0)</f>
        <v>0</v>
      </c>
    </row>
    <row r="12" spans="1:17" x14ac:dyDescent="0.2">
      <c r="A12" s="1" t="s">
        <v>2030</v>
      </c>
      <c r="B12" s="1" t="s">
        <v>310</v>
      </c>
      <c r="C12" s="3">
        <v>44708</v>
      </c>
      <c r="D12" s="1" t="s">
        <v>312</v>
      </c>
      <c r="E12" s="1" t="s">
        <v>2433</v>
      </c>
      <c r="F12" s="1">
        <v>14785858</v>
      </c>
      <c r="G12" s="1">
        <v>1652698948</v>
      </c>
      <c r="H12" s="1">
        <v>19</v>
      </c>
      <c r="I12" s="1">
        <v>15000000</v>
      </c>
      <c r="J12" s="14">
        <v>1.0000000000000001E-18</v>
      </c>
      <c r="K12" s="1" t="s">
        <v>311</v>
      </c>
      <c r="L12" s="1">
        <v>1653468376.8752799</v>
      </c>
      <c r="M12" s="1">
        <v>28</v>
      </c>
      <c r="N12" s="1" t="s">
        <v>313</v>
      </c>
      <c r="O12" s="1" t="s">
        <v>55</v>
      </c>
      <c r="P12" s="1" t="s">
        <v>329</v>
      </c>
      <c r="Q12" s="1">
        <f>IF(Tabelle13[[#This Row],[Scam]]="yes",1,0)</f>
        <v>1</v>
      </c>
    </row>
    <row r="13" spans="1:17" x14ac:dyDescent="0.2">
      <c r="A13" s="1" t="s">
        <v>2031</v>
      </c>
      <c r="B13" s="1" t="s">
        <v>314</v>
      </c>
      <c r="C13" s="3">
        <v>44712</v>
      </c>
      <c r="D13" s="1" t="s">
        <v>316</v>
      </c>
      <c r="E13" s="1" t="s">
        <v>2434</v>
      </c>
      <c r="F13" s="1">
        <v>14785883</v>
      </c>
      <c r="G13" s="1">
        <v>1652699168</v>
      </c>
      <c r="H13" s="1">
        <v>125</v>
      </c>
      <c r="I13" s="1">
        <v>21000000</v>
      </c>
      <c r="J13" s="1">
        <v>7.1961243628534701</v>
      </c>
      <c r="K13" s="1" t="s">
        <v>315</v>
      </c>
      <c r="L13" s="1">
        <v>1653468386.3547001</v>
      </c>
      <c r="M13" s="1">
        <v>2244</v>
      </c>
      <c r="N13" s="1" t="s">
        <v>317</v>
      </c>
      <c r="O13" s="1" t="s">
        <v>56</v>
      </c>
      <c r="P13" s="1" t="s">
        <v>2502</v>
      </c>
      <c r="Q13" s="1">
        <f>IF(Tabelle13[[#This Row],[Scam]]="yes",1,0)</f>
        <v>0</v>
      </c>
    </row>
    <row r="14" spans="1:17" x14ac:dyDescent="0.2">
      <c r="A14" s="1" t="s">
        <v>2032</v>
      </c>
      <c r="B14" s="1" t="s">
        <v>318</v>
      </c>
      <c r="C14" s="3">
        <v>44712</v>
      </c>
      <c r="D14" s="1" t="s">
        <v>320</v>
      </c>
      <c r="E14" s="1" t="s">
        <v>2435</v>
      </c>
      <c r="F14" s="1">
        <v>13797384</v>
      </c>
      <c r="G14" s="1">
        <v>1639405802</v>
      </c>
      <c r="H14" s="1">
        <v>9663</v>
      </c>
      <c r="I14" s="1">
        <v>4206900000000</v>
      </c>
      <c r="J14" s="1">
        <v>190.991702406613</v>
      </c>
      <c r="K14" s="1" t="s">
        <v>319</v>
      </c>
      <c r="L14" s="1">
        <v>1653468404.1426001</v>
      </c>
      <c r="M14" s="1">
        <v>64494</v>
      </c>
      <c r="N14" s="1" t="s">
        <v>321</v>
      </c>
      <c r="O14" s="1" t="s">
        <v>56</v>
      </c>
      <c r="P14" s="1" t="s">
        <v>2502</v>
      </c>
      <c r="Q14" s="1">
        <f>IF(Tabelle13[[#This Row],[Scam]]="yes",1,0)</f>
        <v>0</v>
      </c>
    </row>
    <row r="15" spans="1:17" x14ac:dyDescent="0.2">
      <c r="A15" s="1" t="s">
        <v>2033</v>
      </c>
      <c r="B15" s="1" t="s">
        <v>322</v>
      </c>
      <c r="C15" s="3">
        <v>44712</v>
      </c>
      <c r="D15" s="1" t="s">
        <v>323</v>
      </c>
      <c r="E15" s="1" t="s">
        <v>420</v>
      </c>
      <c r="F15" s="1">
        <v>14786339</v>
      </c>
      <c r="G15" s="1">
        <v>1652705116</v>
      </c>
      <c r="H15" s="1">
        <v>30</v>
      </c>
      <c r="I15" s="1">
        <v>1000000000000</v>
      </c>
      <c r="J15" s="1">
        <v>3.9448528541789099</v>
      </c>
      <c r="K15" s="1" t="s">
        <v>298</v>
      </c>
      <c r="L15" s="1">
        <v>1653468413.2045701</v>
      </c>
      <c r="M15" s="1">
        <v>291</v>
      </c>
      <c r="N15" s="1" t="s">
        <v>321</v>
      </c>
      <c r="O15" s="1" t="s">
        <v>56</v>
      </c>
      <c r="P15" s="1" t="s">
        <v>2502</v>
      </c>
      <c r="Q15" s="1">
        <f>IF(Tabelle13[[#This Row],[Scam]]="yes",1,0)</f>
        <v>0</v>
      </c>
    </row>
    <row r="16" spans="1:17" x14ac:dyDescent="0.2">
      <c r="A16" s="1" t="s">
        <v>2034</v>
      </c>
      <c r="B16" s="1" t="s">
        <v>324</v>
      </c>
      <c r="C16" s="3">
        <v>44708</v>
      </c>
      <c r="D16" s="1" t="s">
        <v>327</v>
      </c>
      <c r="E16" s="1" t="s">
        <v>2436</v>
      </c>
      <c r="F16" s="1">
        <v>14766849</v>
      </c>
      <c r="G16" s="1">
        <v>1652438087</v>
      </c>
      <c r="H16" s="1">
        <v>2</v>
      </c>
      <c r="I16" s="1">
        <v>200000000000</v>
      </c>
      <c r="J16" s="1" t="s">
        <v>326</v>
      </c>
      <c r="K16" s="1" t="s">
        <v>325</v>
      </c>
      <c r="L16" s="1">
        <v>1653468421.7746899</v>
      </c>
      <c r="M16" s="1">
        <v>4</v>
      </c>
      <c r="N16" s="1" t="s">
        <v>328</v>
      </c>
      <c r="O16" s="1" t="s">
        <v>55</v>
      </c>
      <c r="P16" s="1" t="s">
        <v>329</v>
      </c>
      <c r="Q16" s="1">
        <f>IF(Tabelle13[[#This Row],[Scam]]="yes",1,0)</f>
        <v>1</v>
      </c>
    </row>
    <row r="17" spans="1:17" x14ac:dyDescent="0.2">
      <c r="A17" s="1" t="s">
        <v>2035</v>
      </c>
      <c r="B17" s="1" t="s">
        <v>330</v>
      </c>
      <c r="C17" s="3">
        <v>44708</v>
      </c>
      <c r="D17" s="1" t="s">
        <v>332</v>
      </c>
      <c r="E17" s="1" t="s">
        <v>332</v>
      </c>
      <c r="F17" s="1">
        <v>14779987</v>
      </c>
      <c r="G17" s="1">
        <v>1652618094</v>
      </c>
      <c r="H17" s="1">
        <v>19</v>
      </c>
      <c r="I17" s="1">
        <v>100000000000</v>
      </c>
      <c r="J17" s="14">
        <v>1.0000000000000001E-18</v>
      </c>
      <c r="K17" s="1"/>
      <c r="L17" s="1">
        <v>1653468430.23526</v>
      </c>
      <c r="M17" s="1">
        <v>19</v>
      </c>
      <c r="N17" s="1" t="s">
        <v>296</v>
      </c>
      <c r="O17" s="1" t="s">
        <v>55</v>
      </c>
      <c r="P17" s="1" t="s">
        <v>329</v>
      </c>
      <c r="Q17" s="1">
        <f>IF(Tabelle13[[#This Row],[Scam]]="yes",1,0)</f>
        <v>1</v>
      </c>
    </row>
    <row r="18" spans="1:17" x14ac:dyDescent="0.2">
      <c r="A18" s="1" t="s">
        <v>2036</v>
      </c>
      <c r="B18" s="1" t="s">
        <v>333</v>
      </c>
      <c r="C18" s="3">
        <v>44708</v>
      </c>
      <c r="D18" s="1" t="s">
        <v>334</v>
      </c>
      <c r="E18" s="1" t="s">
        <v>2437</v>
      </c>
      <c r="F18" s="1">
        <v>14786503</v>
      </c>
      <c r="G18" s="1">
        <v>1652707207</v>
      </c>
      <c r="H18" s="1">
        <v>12</v>
      </c>
      <c r="I18" s="1">
        <v>100000000000</v>
      </c>
      <c r="J18" s="1">
        <v>1.9073722425286399</v>
      </c>
      <c r="K18" s="1" t="s">
        <v>298</v>
      </c>
      <c r="L18" s="1">
        <v>1653468439.19192</v>
      </c>
      <c r="M18" s="1">
        <v>104</v>
      </c>
      <c r="N18" s="1" t="s">
        <v>300</v>
      </c>
      <c r="O18" s="1" t="s">
        <v>55</v>
      </c>
      <c r="P18" s="1" t="s">
        <v>2502</v>
      </c>
      <c r="Q18" s="1">
        <f>IF(Tabelle13[[#This Row],[Scam]]="yes",1,0)</f>
        <v>1</v>
      </c>
    </row>
    <row r="19" spans="1:17" x14ac:dyDescent="0.2">
      <c r="A19" s="1" t="s">
        <v>2037</v>
      </c>
      <c r="B19" s="1" t="s">
        <v>335</v>
      </c>
      <c r="C19" s="3">
        <v>44712</v>
      </c>
      <c r="D19" s="1" t="s">
        <v>327</v>
      </c>
      <c r="E19" s="1" t="s">
        <v>2436</v>
      </c>
      <c r="F19" s="1">
        <v>14786486</v>
      </c>
      <c r="G19" s="1">
        <v>1652707012</v>
      </c>
      <c r="H19" s="1">
        <v>11</v>
      </c>
      <c r="I19" s="1">
        <v>200000000000</v>
      </c>
      <c r="J19" s="1" t="s">
        <v>326</v>
      </c>
      <c r="K19" s="1" t="s">
        <v>336</v>
      </c>
      <c r="L19" s="1">
        <v>1653468447.6316299</v>
      </c>
      <c r="M19" s="1">
        <v>29</v>
      </c>
      <c r="N19" s="1" t="s">
        <v>328</v>
      </c>
      <c r="O19" s="1" t="s">
        <v>55</v>
      </c>
      <c r="P19" s="1" t="s">
        <v>329</v>
      </c>
      <c r="Q19" s="1">
        <f>IF(Tabelle13[[#This Row],[Scam]]="yes",1,0)</f>
        <v>1</v>
      </c>
    </row>
    <row r="20" spans="1:17" x14ac:dyDescent="0.2">
      <c r="A20" s="1" t="s">
        <v>2038</v>
      </c>
      <c r="B20" s="1" t="s">
        <v>337</v>
      </c>
      <c r="C20" s="3">
        <v>44708</v>
      </c>
      <c r="D20" s="1" t="s">
        <v>316</v>
      </c>
      <c r="E20" s="1" t="s">
        <v>2438</v>
      </c>
      <c r="F20" s="1">
        <v>14786597</v>
      </c>
      <c r="G20" s="1">
        <v>1652708694</v>
      </c>
      <c r="H20" s="1">
        <v>8</v>
      </c>
      <c r="I20" s="1">
        <v>1000000000000000</v>
      </c>
      <c r="J20" s="14">
        <v>1.0870036689999999E-9</v>
      </c>
      <c r="K20" s="1" t="s">
        <v>298</v>
      </c>
      <c r="L20" s="1">
        <v>1653468455.94522</v>
      </c>
      <c r="M20" s="1">
        <v>15</v>
      </c>
      <c r="N20" s="1" t="s">
        <v>300</v>
      </c>
      <c r="O20" s="1" t="s">
        <v>55</v>
      </c>
      <c r="P20" s="1" t="s">
        <v>329</v>
      </c>
      <c r="Q20" s="1">
        <f>IF(Tabelle13[[#This Row],[Scam]]="yes",1,0)</f>
        <v>1</v>
      </c>
    </row>
    <row r="21" spans="1:17" x14ac:dyDescent="0.2">
      <c r="A21" s="1" t="s">
        <v>2039</v>
      </c>
      <c r="B21" s="1" t="s">
        <v>338</v>
      </c>
      <c r="C21" s="3">
        <v>44708</v>
      </c>
      <c r="D21" s="1" t="s">
        <v>340</v>
      </c>
      <c r="E21" s="1" t="s">
        <v>2440</v>
      </c>
      <c r="F21" s="1">
        <v>14786612</v>
      </c>
      <c r="G21" s="1">
        <v>1652708909</v>
      </c>
      <c r="H21" s="1">
        <v>15</v>
      </c>
      <c r="I21" s="1">
        <v>1000000000000</v>
      </c>
      <c r="J21" s="14">
        <v>1.0000000000000001E-18</v>
      </c>
      <c r="K21" s="1" t="s">
        <v>339</v>
      </c>
      <c r="L21" s="1">
        <v>1653468463.3057101</v>
      </c>
      <c r="M21" s="1">
        <v>24</v>
      </c>
      <c r="N21" s="1"/>
      <c r="O21" s="1" t="s">
        <v>55</v>
      </c>
      <c r="P21" s="1" t="s">
        <v>329</v>
      </c>
      <c r="Q21" s="1">
        <f>IF(Tabelle13[[#This Row],[Scam]]="yes",1,0)</f>
        <v>1</v>
      </c>
    </row>
    <row r="22" spans="1:17" x14ac:dyDescent="0.2">
      <c r="A22" s="1" t="s">
        <v>2040</v>
      </c>
      <c r="B22" s="1" t="s">
        <v>341</v>
      </c>
      <c r="C22" s="3">
        <v>44712</v>
      </c>
      <c r="D22" s="1" t="s">
        <v>343</v>
      </c>
      <c r="E22" s="1" t="s">
        <v>2439</v>
      </c>
      <c r="F22" s="1">
        <v>14786621</v>
      </c>
      <c r="G22" s="1">
        <v>1652709070</v>
      </c>
      <c r="H22" s="1">
        <v>11</v>
      </c>
      <c r="I22" s="1">
        <v>1000000000</v>
      </c>
      <c r="J22" s="1">
        <v>1.12491456992612</v>
      </c>
      <c r="K22" s="1" t="s">
        <v>342</v>
      </c>
      <c r="L22" s="1">
        <v>1653468471.83548</v>
      </c>
      <c r="M22" s="1">
        <v>125</v>
      </c>
      <c r="N22" s="1" t="s">
        <v>305</v>
      </c>
      <c r="O22" s="1" t="s">
        <v>56</v>
      </c>
      <c r="P22" s="1" t="s">
        <v>2502</v>
      </c>
      <c r="Q22" s="1">
        <f>IF(Tabelle13[[#This Row],[Scam]]="yes",1,0)</f>
        <v>0</v>
      </c>
    </row>
    <row r="23" spans="1:17" x14ac:dyDescent="0.2">
      <c r="A23" s="1" t="s">
        <v>2041</v>
      </c>
      <c r="B23" s="1" t="s">
        <v>344</v>
      </c>
      <c r="C23" s="3">
        <v>44708</v>
      </c>
      <c r="D23" s="1" t="s">
        <v>345</v>
      </c>
      <c r="E23" s="1" t="s">
        <v>345</v>
      </c>
      <c r="F23" s="1">
        <v>14786690</v>
      </c>
      <c r="G23" s="1">
        <v>1652710207</v>
      </c>
      <c r="H23" s="1">
        <v>20</v>
      </c>
      <c r="I23" s="1">
        <v>100100000000000</v>
      </c>
      <c r="J23" s="1">
        <v>2.0330827149257599E-3</v>
      </c>
      <c r="K23" s="1"/>
      <c r="L23" s="1">
        <v>1653468480.10216</v>
      </c>
      <c r="M23" s="1">
        <v>44</v>
      </c>
      <c r="N23" s="1" t="s">
        <v>313</v>
      </c>
      <c r="O23" s="1" t="s">
        <v>55</v>
      </c>
      <c r="P23" s="1" t="s">
        <v>329</v>
      </c>
      <c r="Q23" s="1">
        <f>IF(Tabelle13[[#This Row],[Scam]]="yes",1,0)</f>
        <v>1</v>
      </c>
    </row>
    <row r="24" spans="1:17" x14ac:dyDescent="0.2">
      <c r="A24" s="1" t="s">
        <v>2042</v>
      </c>
      <c r="B24" s="1" t="s">
        <v>346</v>
      </c>
      <c r="C24" s="3">
        <v>44708</v>
      </c>
      <c r="D24" s="1" t="s">
        <v>348</v>
      </c>
      <c r="E24" s="1" t="s">
        <v>2441</v>
      </c>
      <c r="F24" s="1">
        <v>14786713</v>
      </c>
      <c r="G24" s="1">
        <v>1652710477</v>
      </c>
      <c r="H24" s="1">
        <v>3</v>
      </c>
      <c r="I24" s="1">
        <v>100000</v>
      </c>
      <c r="J24" s="14">
        <v>6.9999999999999997E-18</v>
      </c>
      <c r="K24" s="1" t="s">
        <v>347</v>
      </c>
      <c r="L24" s="1">
        <v>1653468489.2149</v>
      </c>
      <c r="M24" s="1">
        <v>7</v>
      </c>
      <c r="N24" s="1" t="s">
        <v>349</v>
      </c>
      <c r="O24" s="1" t="s">
        <v>55</v>
      </c>
      <c r="P24" s="1" t="s">
        <v>329</v>
      </c>
      <c r="Q24" s="1">
        <f>IF(Tabelle13[[#This Row],[Scam]]="yes",1,0)</f>
        <v>1</v>
      </c>
    </row>
    <row r="25" spans="1:17" x14ac:dyDescent="0.2">
      <c r="A25" s="1" t="s">
        <v>2043</v>
      </c>
      <c r="B25" s="1" t="s">
        <v>350</v>
      </c>
      <c r="C25" s="3">
        <v>44708</v>
      </c>
      <c r="D25" s="1" t="s">
        <v>351</v>
      </c>
      <c r="E25" s="1" t="s">
        <v>2442</v>
      </c>
      <c r="F25" s="1">
        <v>14786729</v>
      </c>
      <c r="G25" s="1">
        <v>1652710683</v>
      </c>
      <c r="H25" s="1">
        <v>4</v>
      </c>
      <c r="I25" s="1">
        <v>1000000000000000</v>
      </c>
      <c r="J25" s="14">
        <v>3.2736838371799998E-7</v>
      </c>
      <c r="K25" s="1" t="s">
        <v>298</v>
      </c>
      <c r="L25" s="1">
        <v>1653468497.8661499</v>
      </c>
      <c r="M25" s="1">
        <v>5</v>
      </c>
      <c r="N25" s="1" t="s">
        <v>300</v>
      </c>
      <c r="O25" s="1" t="s">
        <v>55</v>
      </c>
      <c r="P25" s="1" t="s">
        <v>329</v>
      </c>
      <c r="Q25" s="1">
        <f>IF(Tabelle13[[#This Row],[Scam]]="yes",1,0)</f>
        <v>1</v>
      </c>
    </row>
    <row r="26" spans="1:17" x14ac:dyDescent="0.2">
      <c r="A26" s="1" t="s">
        <v>2044</v>
      </c>
      <c r="B26" s="1" t="s">
        <v>352</v>
      </c>
      <c r="C26" s="3">
        <v>44708</v>
      </c>
      <c r="D26" s="1" t="s">
        <v>354</v>
      </c>
      <c r="E26" s="1" t="s">
        <v>2443</v>
      </c>
      <c r="F26" s="1">
        <v>14786841</v>
      </c>
      <c r="G26" s="1">
        <v>1652712618</v>
      </c>
      <c r="H26" s="1">
        <v>26</v>
      </c>
      <c r="I26" s="1">
        <v>1000000000000</v>
      </c>
      <c r="J26" s="14">
        <v>1.0000000000000001E-18</v>
      </c>
      <c r="K26" s="1" t="s">
        <v>353</v>
      </c>
      <c r="L26" s="1">
        <v>1653468507.5861101</v>
      </c>
      <c r="M26" s="1">
        <v>91</v>
      </c>
      <c r="N26" s="1" t="s">
        <v>317</v>
      </c>
      <c r="O26" s="1" t="s">
        <v>55</v>
      </c>
      <c r="P26" s="1" t="s">
        <v>329</v>
      </c>
      <c r="Q26" s="1">
        <f>IF(Tabelle13[[#This Row],[Scam]]="yes",1,0)</f>
        <v>1</v>
      </c>
    </row>
    <row r="27" spans="1:17" x14ac:dyDescent="0.2">
      <c r="A27" s="1" t="s">
        <v>2045</v>
      </c>
      <c r="B27" s="1" t="s">
        <v>355</v>
      </c>
      <c r="C27" s="3">
        <v>44708</v>
      </c>
      <c r="D27" s="1" t="s">
        <v>356</v>
      </c>
      <c r="E27" s="1" t="s">
        <v>2444</v>
      </c>
      <c r="F27" s="1">
        <v>14786797</v>
      </c>
      <c r="G27" s="1">
        <v>1652711907</v>
      </c>
      <c r="H27" s="1">
        <v>23</v>
      </c>
      <c r="I27" s="1">
        <v>1000000</v>
      </c>
      <c r="J27" s="1">
        <v>1.6750732303695901</v>
      </c>
      <c r="K27" s="1"/>
      <c r="L27" s="1">
        <v>1653468516.7922399</v>
      </c>
      <c r="M27" s="1">
        <v>335</v>
      </c>
      <c r="N27" s="1" t="s">
        <v>305</v>
      </c>
      <c r="O27" s="1" t="s">
        <v>55</v>
      </c>
      <c r="P27" s="1" t="s">
        <v>2502</v>
      </c>
      <c r="Q27" s="1">
        <f>IF(Tabelle13[[#This Row],[Scam]]="yes",1,0)</f>
        <v>1</v>
      </c>
    </row>
    <row r="28" spans="1:17" x14ac:dyDescent="0.2">
      <c r="A28" s="1" t="s">
        <v>2046</v>
      </c>
      <c r="B28" s="1" t="s">
        <v>357</v>
      </c>
      <c r="C28" s="3">
        <v>44712</v>
      </c>
      <c r="D28" s="1" t="s">
        <v>358</v>
      </c>
      <c r="E28" s="1" t="s">
        <v>2445</v>
      </c>
      <c r="F28" s="1">
        <v>14775987</v>
      </c>
      <c r="G28" s="1">
        <v>1652563653</v>
      </c>
      <c r="H28" s="1">
        <v>284</v>
      </c>
      <c r="I28" s="1">
        <v>10000000000</v>
      </c>
      <c r="J28" s="1">
        <v>24.871593517444399</v>
      </c>
      <c r="K28" s="1" t="s">
        <v>298</v>
      </c>
      <c r="L28" s="1">
        <v>1653468526.0544</v>
      </c>
      <c r="M28" s="1">
        <v>4149</v>
      </c>
      <c r="N28" s="1" t="s">
        <v>321</v>
      </c>
      <c r="O28" s="1" t="s">
        <v>56</v>
      </c>
      <c r="P28" s="1" t="s">
        <v>2502</v>
      </c>
      <c r="Q28" s="1">
        <f>IF(Tabelle13[[#This Row],[Scam]]="yes",1,0)</f>
        <v>0</v>
      </c>
    </row>
    <row r="29" spans="1:17" x14ac:dyDescent="0.2">
      <c r="A29" s="1" t="s">
        <v>2047</v>
      </c>
      <c r="B29" s="1" t="s">
        <v>359</v>
      </c>
      <c r="C29" s="3">
        <v>44708</v>
      </c>
      <c r="D29" s="1" t="s">
        <v>360</v>
      </c>
      <c r="E29" s="1" t="s">
        <v>2446</v>
      </c>
      <c r="F29" s="1">
        <v>14786637</v>
      </c>
      <c r="G29" s="1">
        <v>1652709354</v>
      </c>
      <c r="H29" s="1">
        <v>6</v>
      </c>
      <c r="I29" s="1">
        <v>1000000000</v>
      </c>
      <c r="J29" s="1">
        <v>1.49506192554548</v>
      </c>
      <c r="K29" s="1" t="s">
        <v>298</v>
      </c>
      <c r="L29" s="1">
        <v>1653468535.1854999</v>
      </c>
      <c r="M29" s="1">
        <v>93</v>
      </c>
      <c r="N29" s="1" t="s">
        <v>305</v>
      </c>
      <c r="O29" s="1" t="s">
        <v>55</v>
      </c>
      <c r="P29" s="1" t="s">
        <v>2502</v>
      </c>
      <c r="Q29" s="1">
        <f>IF(Tabelle13[[#This Row],[Scam]]="yes",1,0)</f>
        <v>1</v>
      </c>
    </row>
    <row r="30" spans="1:17" x14ac:dyDescent="0.2">
      <c r="A30" s="1" t="s">
        <v>2048</v>
      </c>
      <c r="B30" s="1" t="s">
        <v>361</v>
      </c>
      <c r="C30" s="3">
        <v>44708</v>
      </c>
      <c r="D30" s="1" t="s">
        <v>362</v>
      </c>
      <c r="E30" s="1" t="s">
        <v>2447</v>
      </c>
      <c r="F30" s="1">
        <v>14787067</v>
      </c>
      <c r="G30" s="1">
        <v>1652715466</v>
      </c>
      <c r="H30" s="1">
        <v>10</v>
      </c>
      <c r="I30" s="1">
        <v>1000000000000000</v>
      </c>
      <c r="J30" s="14">
        <v>3.6475778943299998E-7</v>
      </c>
      <c r="K30" s="1" t="s">
        <v>298</v>
      </c>
      <c r="L30" s="1">
        <v>1653468543.8556099</v>
      </c>
      <c r="M30" s="1">
        <v>13</v>
      </c>
      <c r="N30" s="1" t="s">
        <v>300</v>
      </c>
      <c r="O30" s="1" t="s">
        <v>55</v>
      </c>
      <c r="P30" s="1" t="s">
        <v>329</v>
      </c>
      <c r="Q30" s="1">
        <f>IF(Tabelle13[[#This Row],[Scam]]="yes",1,0)</f>
        <v>1</v>
      </c>
    </row>
    <row r="31" spans="1:17" x14ac:dyDescent="0.2">
      <c r="A31" s="1" t="s">
        <v>2049</v>
      </c>
      <c r="B31" s="1" t="s">
        <v>363</v>
      </c>
      <c r="C31" s="3">
        <v>44708</v>
      </c>
      <c r="D31" s="1" t="s">
        <v>365</v>
      </c>
      <c r="E31" s="1" t="s">
        <v>2448</v>
      </c>
      <c r="F31" s="1">
        <v>14787105</v>
      </c>
      <c r="G31" s="1">
        <v>1652715842</v>
      </c>
      <c r="H31" s="1">
        <v>11</v>
      </c>
      <c r="I31" s="1">
        <v>1000000000</v>
      </c>
      <c r="J31" s="1">
        <v>4.5029853046881499E-3</v>
      </c>
      <c r="K31" s="1" t="s">
        <v>364</v>
      </c>
      <c r="L31" s="1">
        <v>1653468553.7107</v>
      </c>
      <c r="M31" s="1">
        <v>46</v>
      </c>
      <c r="N31" s="1" t="s">
        <v>317</v>
      </c>
      <c r="O31" s="1" t="s">
        <v>55</v>
      </c>
      <c r="P31" s="1" t="s">
        <v>329</v>
      </c>
      <c r="Q31" s="1">
        <f>IF(Tabelle13[[#This Row],[Scam]]="yes",1,0)</f>
        <v>1</v>
      </c>
    </row>
    <row r="32" spans="1:17" x14ac:dyDescent="0.2">
      <c r="A32" s="1" t="s">
        <v>2050</v>
      </c>
      <c r="B32" s="1" t="s">
        <v>366</v>
      </c>
      <c r="C32" s="3">
        <v>44708</v>
      </c>
      <c r="D32" s="1" t="s">
        <v>2451</v>
      </c>
      <c r="E32" s="1" t="s">
        <v>2449</v>
      </c>
      <c r="F32" s="1">
        <v>14787054</v>
      </c>
      <c r="G32" s="1">
        <v>1652715286</v>
      </c>
      <c r="H32" s="1">
        <v>14</v>
      </c>
      <c r="I32" s="1">
        <v>1000000000000</v>
      </c>
      <c r="J32" s="14">
        <v>5.8999999999999997E-17</v>
      </c>
      <c r="K32" s="1" t="s">
        <v>298</v>
      </c>
      <c r="L32" s="1">
        <v>1653468562.4324501</v>
      </c>
      <c r="M32" s="1">
        <v>32</v>
      </c>
      <c r="N32" s="1" t="s">
        <v>305</v>
      </c>
      <c r="O32" s="1" t="s">
        <v>55</v>
      </c>
      <c r="P32" s="1" t="s">
        <v>329</v>
      </c>
      <c r="Q32" s="1">
        <f>IF(Tabelle13[[#This Row],[Scam]]="yes",1,0)</f>
        <v>1</v>
      </c>
    </row>
    <row r="33" spans="1:17" x14ac:dyDescent="0.2">
      <c r="A33" s="1" t="s">
        <v>2051</v>
      </c>
      <c r="B33" s="1" t="s">
        <v>367</v>
      </c>
      <c r="C33" s="3">
        <v>44712</v>
      </c>
      <c r="D33" s="1" t="s">
        <v>369</v>
      </c>
      <c r="E33" s="1" t="s">
        <v>2450</v>
      </c>
      <c r="F33" s="1">
        <v>14786439</v>
      </c>
      <c r="G33" s="1">
        <v>1652706448</v>
      </c>
      <c r="H33" s="1">
        <v>22</v>
      </c>
      <c r="I33" s="1">
        <v>1000000</v>
      </c>
      <c r="J33" s="1">
        <v>3.6205633865973699</v>
      </c>
      <c r="K33" s="1" t="s">
        <v>368</v>
      </c>
      <c r="L33" s="1">
        <v>1653468571.30001</v>
      </c>
      <c r="M33" s="1">
        <v>47</v>
      </c>
      <c r="N33" s="1" t="s">
        <v>305</v>
      </c>
      <c r="O33" s="1" t="s">
        <v>56</v>
      </c>
      <c r="P33" s="1" t="s">
        <v>2502</v>
      </c>
      <c r="Q33" s="1">
        <f>IF(Tabelle13[[#This Row],[Scam]]="yes",1,0)</f>
        <v>0</v>
      </c>
    </row>
    <row r="34" spans="1:17" x14ac:dyDescent="0.2">
      <c r="A34" s="1" t="s">
        <v>2052</v>
      </c>
      <c r="B34" s="1" t="s">
        <v>370</v>
      </c>
      <c r="C34" s="3">
        <v>44708</v>
      </c>
      <c r="D34" s="1" t="s">
        <v>371</v>
      </c>
      <c r="E34" s="1" t="s">
        <v>2452</v>
      </c>
      <c r="F34" s="1">
        <v>14787197</v>
      </c>
      <c r="G34" s="1">
        <v>1652717011</v>
      </c>
      <c r="H34" s="1">
        <v>7</v>
      </c>
      <c r="I34" s="1">
        <v>1000000000000</v>
      </c>
      <c r="J34" s="14">
        <v>1.0000000000000001E-18</v>
      </c>
      <c r="K34" s="1" t="s">
        <v>298</v>
      </c>
      <c r="L34" s="1">
        <v>1653468581.0771401</v>
      </c>
      <c r="M34" s="1">
        <v>15</v>
      </c>
      <c r="N34" s="1" t="s">
        <v>317</v>
      </c>
      <c r="O34" s="1" t="s">
        <v>55</v>
      </c>
      <c r="P34" s="1" t="s">
        <v>329</v>
      </c>
      <c r="Q34" s="1">
        <f>IF(Tabelle13[[#This Row],[Scam]]="yes",1,0)</f>
        <v>1</v>
      </c>
    </row>
    <row r="35" spans="1:17" x14ac:dyDescent="0.2">
      <c r="A35" s="1" t="s">
        <v>2053</v>
      </c>
      <c r="B35" s="1" t="s">
        <v>372</v>
      </c>
      <c r="C35" s="3">
        <v>44708</v>
      </c>
      <c r="D35" s="1" t="s">
        <v>374</v>
      </c>
      <c r="E35" s="1" t="s">
        <v>2453</v>
      </c>
      <c r="F35" s="1">
        <v>14787236</v>
      </c>
      <c r="G35" s="1">
        <v>1652717530</v>
      </c>
      <c r="H35" s="1">
        <v>26</v>
      </c>
      <c r="I35" s="1">
        <v>1000000000</v>
      </c>
      <c r="J35" s="1">
        <v>2.8751669460031799</v>
      </c>
      <c r="K35" s="1" t="s">
        <v>373</v>
      </c>
      <c r="L35" s="1">
        <v>1653468590.3512101</v>
      </c>
      <c r="M35" s="1">
        <v>90</v>
      </c>
      <c r="N35" s="1" t="s">
        <v>317</v>
      </c>
      <c r="O35" s="1" t="s">
        <v>55</v>
      </c>
      <c r="P35" s="1" t="s">
        <v>2502</v>
      </c>
      <c r="Q35" s="1">
        <f>IF(Tabelle13[[#This Row],[Scam]]="yes",1,0)</f>
        <v>1</v>
      </c>
    </row>
    <row r="36" spans="1:17" x14ac:dyDescent="0.2">
      <c r="A36" s="1" t="s">
        <v>2054</v>
      </c>
      <c r="B36" s="1" t="s">
        <v>375</v>
      </c>
      <c r="C36" s="3">
        <v>44708</v>
      </c>
      <c r="D36" s="1" t="s">
        <v>377</v>
      </c>
      <c r="E36" s="1" t="s">
        <v>2454</v>
      </c>
      <c r="F36" s="1">
        <v>14786908</v>
      </c>
      <c r="G36" s="1">
        <v>1652713522</v>
      </c>
      <c r="H36" s="1">
        <v>3</v>
      </c>
      <c r="I36" s="1">
        <v>1000000000000</v>
      </c>
      <c r="J36" s="14">
        <v>8.0000000000000006E-18</v>
      </c>
      <c r="K36" s="1" t="s">
        <v>376</v>
      </c>
      <c r="L36" s="1">
        <v>1653468599.1858499</v>
      </c>
      <c r="M36" s="1">
        <v>5</v>
      </c>
      <c r="N36" s="1" t="s">
        <v>305</v>
      </c>
      <c r="O36" s="1" t="s">
        <v>55</v>
      </c>
      <c r="P36" s="1" t="s">
        <v>329</v>
      </c>
      <c r="Q36" s="1">
        <f>IF(Tabelle13[[#This Row],[Scam]]="yes",1,0)</f>
        <v>1</v>
      </c>
    </row>
    <row r="37" spans="1:17" x14ac:dyDescent="0.2">
      <c r="A37" s="1" t="s">
        <v>2055</v>
      </c>
      <c r="B37" s="1" t="s">
        <v>378</v>
      </c>
      <c r="C37" s="3">
        <v>44708</v>
      </c>
      <c r="D37" s="1" t="s">
        <v>379</v>
      </c>
      <c r="E37" s="1" t="s">
        <v>2455</v>
      </c>
      <c r="F37" s="1">
        <v>14787495</v>
      </c>
      <c r="G37" s="1">
        <v>1652720851</v>
      </c>
      <c r="H37" s="1">
        <v>26</v>
      </c>
      <c r="I37" s="1">
        <v>10000000000</v>
      </c>
      <c r="J37" s="14">
        <v>1.0000000000000001E-18</v>
      </c>
      <c r="K37" s="1" t="s">
        <v>311</v>
      </c>
      <c r="L37" s="1">
        <v>1653468606.76754</v>
      </c>
      <c r="M37" s="1">
        <v>35</v>
      </c>
      <c r="N37" s="1"/>
      <c r="O37" s="1" t="s">
        <v>55</v>
      </c>
      <c r="P37" s="1" t="s">
        <v>329</v>
      </c>
      <c r="Q37" s="1">
        <f>IF(Tabelle13[[#This Row],[Scam]]="yes",1,0)</f>
        <v>1</v>
      </c>
    </row>
    <row r="38" spans="1:17" x14ac:dyDescent="0.2">
      <c r="A38" s="1" t="s">
        <v>2056</v>
      </c>
      <c r="B38" s="1" t="s">
        <v>380</v>
      </c>
      <c r="C38" s="3">
        <v>44708</v>
      </c>
      <c r="D38" s="1" t="s">
        <v>382</v>
      </c>
      <c r="E38" s="1" t="s">
        <v>2456</v>
      </c>
      <c r="F38" s="1">
        <v>14787539</v>
      </c>
      <c r="G38" s="1">
        <v>1652721339</v>
      </c>
      <c r="H38" s="1">
        <v>25</v>
      </c>
      <c r="I38" s="1">
        <v>1000000</v>
      </c>
      <c r="J38" s="1">
        <v>4.9850000005775201E-4</v>
      </c>
      <c r="K38" s="1" t="s">
        <v>381</v>
      </c>
      <c r="L38" s="1">
        <v>1653468614.5297201</v>
      </c>
      <c r="M38" s="1">
        <v>50</v>
      </c>
      <c r="N38" s="1"/>
      <c r="O38" s="1" t="s">
        <v>55</v>
      </c>
      <c r="P38" s="1" t="s">
        <v>329</v>
      </c>
      <c r="Q38" s="1">
        <f>IF(Tabelle13[[#This Row],[Scam]]="yes",1,0)</f>
        <v>1</v>
      </c>
    </row>
    <row r="39" spans="1:17" x14ac:dyDescent="0.2">
      <c r="A39" s="1" t="s">
        <v>2057</v>
      </c>
      <c r="B39" s="1" t="s">
        <v>383</v>
      </c>
      <c r="C39" s="3">
        <v>44708</v>
      </c>
      <c r="D39" s="1" t="s">
        <v>385</v>
      </c>
      <c r="E39" s="1" t="s">
        <v>2457</v>
      </c>
      <c r="F39" s="1">
        <v>14787398</v>
      </c>
      <c r="G39" s="1">
        <v>1652719621</v>
      </c>
      <c r="H39" s="1">
        <v>37</v>
      </c>
      <c r="I39" s="1">
        <v>1000000000</v>
      </c>
      <c r="J39" s="14">
        <v>1.0000000000000001E-18</v>
      </c>
      <c r="K39" s="1" t="s">
        <v>384</v>
      </c>
      <c r="L39" s="1">
        <v>1653468624.67945</v>
      </c>
      <c r="M39" s="1">
        <v>38</v>
      </c>
      <c r="N39" s="1" t="s">
        <v>321</v>
      </c>
      <c r="O39" s="1" t="s">
        <v>55</v>
      </c>
      <c r="P39" s="1" t="s">
        <v>329</v>
      </c>
      <c r="Q39" s="1">
        <f>IF(Tabelle13[[#This Row],[Scam]]="yes",1,0)</f>
        <v>1</v>
      </c>
    </row>
    <row r="40" spans="1:17" x14ac:dyDescent="0.2">
      <c r="A40" s="1" t="s">
        <v>2058</v>
      </c>
      <c r="B40" s="1" t="s">
        <v>386</v>
      </c>
      <c r="C40" s="3">
        <v>44712</v>
      </c>
      <c r="D40" s="1" t="s">
        <v>387</v>
      </c>
      <c r="E40" s="1" t="s">
        <v>2458</v>
      </c>
      <c r="F40" s="1">
        <v>14787633</v>
      </c>
      <c r="G40" s="1">
        <v>1652722528</v>
      </c>
      <c r="H40" s="1">
        <v>13</v>
      </c>
      <c r="I40" s="1">
        <v>1000000000000</v>
      </c>
      <c r="J40" s="1">
        <v>1.90083341489959</v>
      </c>
      <c r="K40" s="1" t="s">
        <v>298</v>
      </c>
      <c r="L40" s="1">
        <v>1653468633.4869499</v>
      </c>
      <c r="M40" s="1">
        <v>50</v>
      </c>
      <c r="N40" s="1" t="s">
        <v>300</v>
      </c>
      <c r="O40" s="1" t="s">
        <v>56</v>
      </c>
      <c r="P40" s="1" t="s">
        <v>2502</v>
      </c>
      <c r="Q40" s="1">
        <f>IF(Tabelle13[[#This Row],[Scam]]="yes",1,0)</f>
        <v>0</v>
      </c>
    </row>
    <row r="41" spans="1:17" x14ac:dyDescent="0.2">
      <c r="A41" s="1" t="s">
        <v>2059</v>
      </c>
      <c r="B41" s="1" t="s">
        <v>388</v>
      </c>
      <c r="C41" s="3">
        <v>44712</v>
      </c>
      <c r="D41" s="1" t="s">
        <v>389</v>
      </c>
      <c r="E41" s="1" t="s">
        <v>389</v>
      </c>
      <c r="F41" s="1">
        <v>14782170</v>
      </c>
      <c r="G41" s="1">
        <v>1652648091</v>
      </c>
      <c r="H41" s="1">
        <v>442</v>
      </c>
      <c r="I41" s="1">
        <v>10000000000000</v>
      </c>
      <c r="J41" s="1">
        <v>59.720618688869003</v>
      </c>
      <c r="K41" s="1"/>
      <c r="L41" s="1">
        <v>1653468642.7058101</v>
      </c>
      <c r="M41" s="1">
        <v>855</v>
      </c>
      <c r="N41" s="1" t="s">
        <v>300</v>
      </c>
      <c r="O41" s="1" t="s">
        <v>56</v>
      </c>
      <c r="P41" s="1" t="s">
        <v>2502</v>
      </c>
      <c r="Q41" s="1">
        <f>IF(Tabelle13[[#This Row],[Scam]]="yes",1,0)</f>
        <v>0</v>
      </c>
    </row>
    <row r="42" spans="1:17" x14ac:dyDescent="0.2">
      <c r="A42" s="1" t="s">
        <v>2060</v>
      </c>
      <c r="B42" s="1" t="s">
        <v>390</v>
      </c>
      <c r="C42" s="3">
        <v>44708</v>
      </c>
      <c r="D42" s="1" t="s">
        <v>391</v>
      </c>
      <c r="E42" s="1" t="s">
        <v>2459</v>
      </c>
      <c r="F42" s="1">
        <v>14781747</v>
      </c>
      <c r="G42" s="1">
        <v>1652642322</v>
      </c>
      <c r="H42" s="1">
        <v>2</v>
      </c>
      <c r="I42" s="1">
        <v>1000100000000</v>
      </c>
      <c r="J42" s="1">
        <v>3.00908067888223E-4</v>
      </c>
      <c r="K42" s="1" t="s">
        <v>342</v>
      </c>
      <c r="L42" s="1">
        <v>1653468650.0392499</v>
      </c>
      <c r="M42" s="1">
        <v>8</v>
      </c>
      <c r="N42" s="1"/>
      <c r="O42" s="1" t="s">
        <v>55</v>
      </c>
      <c r="P42" s="1" t="s">
        <v>329</v>
      </c>
      <c r="Q42" s="1">
        <f>IF(Tabelle13[[#This Row],[Scam]]="yes",1,0)</f>
        <v>1</v>
      </c>
    </row>
    <row r="43" spans="1:17" x14ac:dyDescent="0.2">
      <c r="A43" s="1" t="s">
        <v>2061</v>
      </c>
      <c r="B43" s="1" t="s">
        <v>392</v>
      </c>
      <c r="C43" s="3">
        <v>44708</v>
      </c>
      <c r="D43" s="1" t="s">
        <v>393</v>
      </c>
      <c r="E43" s="1" t="s">
        <v>2460</v>
      </c>
      <c r="F43" s="1">
        <v>14787796</v>
      </c>
      <c r="G43" s="1">
        <v>1652724903</v>
      </c>
      <c r="H43" s="1">
        <v>5</v>
      </c>
      <c r="I43" s="1">
        <v>1000000000000000</v>
      </c>
      <c r="J43" s="1">
        <v>1.99621257834E-6</v>
      </c>
      <c r="K43" s="1" t="s">
        <v>298</v>
      </c>
      <c r="L43" s="1">
        <v>1653468658.4184699</v>
      </c>
      <c r="M43" s="1">
        <v>5</v>
      </c>
      <c r="N43" s="1" t="s">
        <v>305</v>
      </c>
      <c r="O43" s="1" t="s">
        <v>55</v>
      </c>
      <c r="P43" s="1" t="s">
        <v>329</v>
      </c>
      <c r="Q43" s="1">
        <f>IF(Tabelle13[[#This Row],[Scam]]="yes",1,0)</f>
        <v>1</v>
      </c>
    </row>
    <row r="44" spans="1:17" x14ac:dyDescent="0.2">
      <c r="A44" s="1" t="s">
        <v>2062</v>
      </c>
      <c r="B44" s="1" t="s">
        <v>394</v>
      </c>
      <c r="C44" s="3">
        <v>44712</v>
      </c>
      <c r="D44" s="1" t="s">
        <v>396</v>
      </c>
      <c r="E44" s="1" t="s">
        <v>2461</v>
      </c>
      <c r="F44" s="1">
        <v>14787745</v>
      </c>
      <c r="G44" s="1">
        <v>1652724175</v>
      </c>
      <c r="H44" s="1">
        <v>19</v>
      </c>
      <c r="I44" s="1">
        <v>1000000000</v>
      </c>
      <c r="J44" s="1">
        <v>2.8049619456703998</v>
      </c>
      <c r="K44" s="1" t="s">
        <v>395</v>
      </c>
      <c r="L44" s="1">
        <v>1653468668.69714</v>
      </c>
      <c r="M44" s="1">
        <v>94</v>
      </c>
      <c r="N44" s="1" t="s">
        <v>397</v>
      </c>
      <c r="O44" s="1" t="s">
        <v>56</v>
      </c>
      <c r="P44" s="1" t="s">
        <v>2502</v>
      </c>
      <c r="Q44" s="1">
        <f>IF(Tabelle13[[#This Row],[Scam]]="yes",1,0)</f>
        <v>0</v>
      </c>
    </row>
    <row r="45" spans="1:17" x14ac:dyDescent="0.2">
      <c r="A45" s="1" t="s">
        <v>2063</v>
      </c>
      <c r="B45" s="1" t="s">
        <v>398</v>
      </c>
      <c r="C45" s="3">
        <v>44708</v>
      </c>
      <c r="D45" s="1" t="s">
        <v>399</v>
      </c>
      <c r="E45" s="1" t="s">
        <v>2462</v>
      </c>
      <c r="F45" s="1">
        <v>14787860</v>
      </c>
      <c r="G45" s="1">
        <v>1652725719</v>
      </c>
      <c r="H45" s="1">
        <v>50</v>
      </c>
      <c r="I45" s="1">
        <v>1000000000000000</v>
      </c>
      <c r="J45" s="14">
        <v>3.1578954130000001E-9</v>
      </c>
      <c r="K45" s="1" t="s">
        <v>298</v>
      </c>
      <c r="L45" s="1">
        <v>1653468677.3577001</v>
      </c>
      <c r="M45" s="1">
        <v>134</v>
      </c>
      <c r="N45" s="1" t="s">
        <v>300</v>
      </c>
      <c r="O45" s="1" t="s">
        <v>55</v>
      </c>
      <c r="P45" s="1" t="s">
        <v>329</v>
      </c>
      <c r="Q45" s="1">
        <f>IF(Tabelle13[[#This Row],[Scam]]="yes",1,0)</f>
        <v>1</v>
      </c>
    </row>
    <row r="46" spans="1:17" x14ac:dyDescent="0.2">
      <c r="A46" s="1" t="s">
        <v>2064</v>
      </c>
      <c r="B46" s="1" t="s">
        <v>400</v>
      </c>
      <c r="C46" s="3">
        <v>44708</v>
      </c>
      <c r="D46" s="1" t="s">
        <v>401</v>
      </c>
      <c r="E46" s="1" t="s">
        <v>2463</v>
      </c>
      <c r="F46" s="1">
        <v>14787889</v>
      </c>
      <c r="G46" s="1">
        <v>1652726135</v>
      </c>
      <c r="H46" s="1">
        <v>10</v>
      </c>
      <c r="I46" s="1">
        <v>1000000000</v>
      </c>
      <c r="J46" s="14">
        <v>1.0000000000000001E-18</v>
      </c>
      <c r="K46" s="1" t="s">
        <v>298</v>
      </c>
      <c r="L46" s="1">
        <v>1653468686.53476</v>
      </c>
      <c r="M46" s="1">
        <v>20</v>
      </c>
      <c r="N46" s="1" t="s">
        <v>317</v>
      </c>
      <c r="O46" s="1" t="s">
        <v>55</v>
      </c>
      <c r="P46" s="1" t="s">
        <v>329</v>
      </c>
      <c r="Q46" s="1">
        <f>IF(Tabelle13[[#This Row],[Scam]]="yes",1,0)</f>
        <v>1</v>
      </c>
    </row>
    <row r="47" spans="1:17" x14ac:dyDescent="0.2">
      <c r="A47" s="1" t="s">
        <v>2065</v>
      </c>
      <c r="B47" s="1" t="s">
        <v>402</v>
      </c>
      <c r="C47" s="3">
        <v>44712</v>
      </c>
      <c r="D47" s="1" t="s">
        <v>2464</v>
      </c>
      <c r="E47" s="1" t="s">
        <v>2464</v>
      </c>
      <c r="F47" s="1">
        <v>14788089</v>
      </c>
      <c r="G47" s="1">
        <v>1652729128</v>
      </c>
      <c r="H47" s="1">
        <v>18</v>
      </c>
      <c r="I47" s="1">
        <v>6700000</v>
      </c>
      <c r="J47" s="1">
        <v>2.5551849668337301</v>
      </c>
      <c r="K47" s="1" t="s">
        <v>298</v>
      </c>
      <c r="L47" s="1">
        <v>1653468695.4792199</v>
      </c>
      <c r="M47" s="1">
        <v>49</v>
      </c>
      <c r="N47" s="1" t="s">
        <v>305</v>
      </c>
      <c r="O47" s="1" t="s">
        <v>56</v>
      </c>
      <c r="P47" s="1" t="s">
        <v>2502</v>
      </c>
      <c r="Q47" s="1">
        <f>IF(Tabelle13[[#This Row],[Scam]]="yes",1,0)</f>
        <v>0</v>
      </c>
    </row>
    <row r="48" spans="1:17" x14ac:dyDescent="0.2">
      <c r="A48" s="1" t="s">
        <v>2066</v>
      </c>
      <c r="B48" s="1" t="s">
        <v>403</v>
      </c>
      <c r="C48" s="3">
        <v>44708</v>
      </c>
      <c r="D48" s="1" t="s">
        <v>405</v>
      </c>
      <c r="E48" s="1" t="s">
        <v>2465</v>
      </c>
      <c r="F48" s="1">
        <v>14788098</v>
      </c>
      <c r="G48" s="1">
        <v>1652729247</v>
      </c>
      <c r="H48" s="1">
        <v>8</v>
      </c>
      <c r="I48" s="1">
        <v>10000000000000</v>
      </c>
      <c r="J48" s="14">
        <v>2.6E-17</v>
      </c>
      <c r="K48" s="1" t="s">
        <v>404</v>
      </c>
      <c r="L48" s="1">
        <v>1653468705.6484399</v>
      </c>
      <c r="M48" s="1">
        <v>30</v>
      </c>
      <c r="N48" s="1" t="s">
        <v>397</v>
      </c>
      <c r="O48" s="1" t="s">
        <v>55</v>
      </c>
      <c r="P48" s="1" t="s">
        <v>329</v>
      </c>
      <c r="Q48" s="1">
        <f>IF(Tabelle13[[#This Row],[Scam]]="yes",1,0)</f>
        <v>1</v>
      </c>
    </row>
    <row r="49" spans="1:17" x14ac:dyDescent="0.2">
      <c r="A49" s="1" t="s">
        <v>2067</v>
      </c>
      <c r="B49" s="1" t="s">
        <v>406</v>
      </c>
      <c r="C49" s="3">
        <v>44712</v>
      </c>
      <c r="D49" s="1" t="s">
        <v>407</v>
      </c>
      <c r="E49" s="1" t="s">
        <v>407</v>
      </c>
      <c r="F49" s="1">
        <v>14788165</v>
      </c>
      <c r="G49" s="1">
        <v>1652730290</v>
      </c>
      <c r="H49" s="1">
        <v>4</v>
      </c>
      <c r="I49" s="1">
        <v>1000000000000</v>
      </c>
      <c r="J49" s="1">
        <v>2.3218220322231899</v>
      </c>
      <c r="K49" s="1" t="s">
        <v>298</v>
      </c>
      <c r="L49" s="1">
        <v>1653468714.74106</v>
      </c>
      <c r="M49" s="1">
        <v>71</v>
      </c>
      <c r="N49" s="1" t="s">
        <v>300</v>
      </c>
      <c r="O49" s="1" t="s">
        <v>56</v>
      </c>
      <c r="P49" s="1" t="s">
        <v>2502</v>
      </c>
      <c r="Q49" s="1">
        <f>IF(Tabelle13[[#This Row],[Scam]]="yes",1,0)</f>
        <v>0</v>
      </c>
    </row>
    <row r="50" spans="1:17" x14ac:dyDescent="0.2">
      <c r="A50" s="1" t="s">
        <v>2068</v>
      </c>
      <c r="B50" s="1" t="s">
        <v>408</v>
      </c>
      <c r="C50" s="3">
        <v>44708</v>
      </c>
      <c r="D50" s="1" t="s">
        <v>409</v>
      </c>
      <c r="E50" s="1" t="s">
        <v>409</v>
      </c>
      <c r="F50" s="1">
        <v>14788296</v>
      </c>
      <c r="G50" s="1">
        <v>1652732167</v>
      </c>
      <c r="H50" s="1">
        <v>3</v>
      </c>
      <c r="I50" s="1">
        <v>1000000000</v>
      </c>
      <c r="J50" s="1">
        <v>2.0123068592279898</v>
      </c>
      <c r="K50" s="1" t="s">
        <v>298</v>
      </c>
      <c r="L50" s="1">
        <v>1653468725.1997299</v>
      </c>
      <c r="M50" s="1">
        <v>3</v>
      </c>
      <c r="N50" s="1" t="s">
        <v>317</v>
      </c>
      <c r="O50" s="1" t="s">
        <v>55</v>
      </c>
      <c r="P50" s="1" t="s">
        <v>2502</v>
      </c>
      <c r="Q50" s="1">
        <f>IF(Tabelle13[[#This Row],[Scam]]="yes",1,0)</f>
        <v>1</v>
      </c>
    </row>
    <row r="51" spans="1:17" x14ac:dyDescent="0.2">
      <c r="A51" s="1" t="s">
        <v>2069</v>
      </c>
      <c r="B51" s="1" t="s">
        <v>410</v>
      </c>
      <c r="C51" s="3">
        <v>44708</v>
      </c>
      <c r="D51" s="1" t="s">
        <v>411</v>
      </c>
      <c r="E51" s="1" t="s">
        <v>411</v>
      </c>
      <c r="F51" s="1">
        <v>14788448</v>
      </c>
      <c r="G51" s="1">
        <v>1652734400</v>
      </c>
      <c r="H51" s="1">
        <v>24</v>
      </c>
      <c r="I51" s="1">
        <v>1000000000000000</v>
      </c>
      <c r="J51" s="14">
        <v>6.9894262591400004E-7</v>
      </c>
      <c r="K51" s="1" t="s">
        <v>298</v>
      </c>
      <c r="L51" s="1">
        <v>1653468733.56674</v>
      </c>
      <c r="M51" s="1">
        <v>33</v>
      </c>
      <c r="N51" s="1" t="s">
        <v>300</v>
      </c>
      <c r="O51" s="1" t="s">
        <v>55</v>
      </c>
      <c r="P51" s="1" t="s">
        <v>329</v>
      </c>
      <c r="Q51" s="1">
        <f>IF(Tabelle13[[#This Row],[Scam]]="yes",1,0)</f>
        <v>1</v>
      </c>
    </row>
    <row r="52" spans="1:17" x14ac:dyDescent="0.2">
      <c r="A52" s="1" t="s">
        <v>2070</v>
      </c>
      <c r="B52" s="1" t="s">
        <v>412</v>
      </c>
      <c r="C52" s="3">
        <v>44708</v>
      </c>
      <c r="D52" s="1" t="s">
        <v>413</v>
      </c>
      <c r="E52" s="1" t="s">
        <v>2466</v>
      </c>
      <c r="F52" s="1">
        <v>14788437</v>
      </c>
      <c r="G52" s="1">
        <v>1652734217</v>
      </c>
      <c r="H52" s="1">
        <v>20</v>
      </c>
      <c r="I52" s="1">
        <v>1000000000</v>
      </c>
      <c r="J52" s="1">
        <v>2.2593348333857701</v>
      </c>
      <c r="K52" s="1" t="s">
        <v>298</v>
      </c>
      <c r="L52" s="1">
        <v>1653468743.4074099</v>
      </c>
      <c r="M52" s="1">
        <v>378</v>
      </c>
      <c r="N52" s="1" t="s">
        <v>397</v>
      </c>
      <c r="O52" s="1" t="s">
        <v>55</v>
      </c>
      <c r="P52" s="1" t="s">
        <v>2502</v>
      </c>
      <c r="Q52" s="1">
        <f>IF(Tabelle13[[#This Row],[Scam]]="yes",1,0)</f>
        <v>1</v>
      </c>
    </row>
    <row r="53" spans="1:17" x14ac:dyDescent="0.2">
      <c r="A53" s="1" t="s">
        <v>2071</v>
      </c>
      <c r="B53" s="1" t="s">
        <v>414</v>
      </c>
      <c r="C53" s="3">
        <v>44708</v>
      </c>
      <c r="D53" s="1" t="s">
        <v>416</v>
      </c>
      <c r="E53" s="1" t="s">
        <v>2467</v>
      </c>
      <c r="F53" s="1">
        <v>14788322</v>
      </c>
      <c r="G53" s="1">
        <v>1652732576</v>
      </c>
      <c r="H53" s="1">
        <v>13</v>
      </c>
      <c r="I53" s="1">
        <v>10000000000</v>
      </c>
      <c r="J53" s="14">
        <v>1.0000000000000001E-18</v>
      </c>
      <c r="K53" s="1" t="s">
        <v>415</v>
      </c>
      <c r="L53" s="1">
        <v>1653468750.8087001</v>
      </c>
      <c r="M53" s="1">
        <v>25</v>
      </c>
      <c r="N53" s="1"/>
      <c r="O53" s="1" t="s">
        <v>55</v>
      </c>
      <c r="P53" s="1" t="s">
        <v>329</v>
      </c>
      <c r="Q53" s="1">
        <f>IF(Tabelle13[[#This Row],[Scam]]="yes",1,0)</f>
        <v>1</v>
      </c>
    </row>
    <row r="54" spans="1:17" x14ac:dyDescent="0.2">
      <c r="A54" s="1" t="s">
        <v>2072</v>
      </c>
      <c r="B54" s="1" t="s">
        <v>417</v>
      </c>
      <c r="C54" s="3">
        <v>44708</v>
      </c>
      <c r="D54" s="1" t="s">
        <v>418</v>
      </c>
      <c r="E54" s="1" t="s">
        <v>2468</v>
      </c>
      <c r="F54" s="1">
        <v>14788570</v>
      </c>
      <c r="G54" s="1">
        <v>1652735990</v>
      </c>
      <c r="H54" s="1">
        <v>6</v>
      </c>
      <c r="I54" s="1">
        <v>1000000000000</v>
      </c>
      <c r="J54" s="14">
        <v>3.5000000000000002E-17</v>
      </c>
      <c r="K54" s="1" t="s">
        <v>298</v>
      </c>
      <c r="L54" s="1">
        <v>1653468759.6310201</v>
      </c>
      <c r="M54" s="1">
        <v>7</v>
      </c>
      <c r="N54" s="1" t="s">
        <v>305</v>
      </c>
      <c r="O54" s="1" t="s">
        <v>55</v>
      </c>
      <c r="P54" s="1" t="s">
        <v>329</v>
      </c>
      <c r="Q54" s="1">
        <f>IF(Tabelle13[[#This Row],[Scam]]="yes",1,0)</f>
        <v>1</v>
      </c>
    </row>
    <row r="55" spans="1:17" x14ac:dyDescent="0.2">
      <c r="A55" s="1" t="s">
        <v>2073</v>
      </c>
      <c r="B55" s="1" t="s">
        <v>419</v>
      </c>
      <c r="C55" s="3">
        <v>44708</v>
      </c>
      <c r="D55" s="1" t="s">
        <v>420</v>
      </c>
      <c r="E55" s="1" t="s">
        <v>420</v>
      </c>
      <c r="F55" s="1">
        <v>14788375</v>
      </c>
      <c r="G55" s="1">
        <v>1652733318</v>
      </c>
      <c r="H55" s="1">
        <v>36</v>
      </c>
      <c r="I55" s="1">
        <v>1000000</v>
      </c>
      <c r="J55" s="14">
        <v>4.5141999999999997E-14</v>
      </c>
      <c r="K55" s="1" t="s">
        <v>298</v>
      </c>
      <c r="L55" s="1">
        <v>1653468768.70523</v>
      </c>
      <c r="M55" s="1">
        <v>119</v>
      </c>
      <c r="N55" s="1" t="s">
        <v>421</v>
      </c>
      <c r="O55" s="1" t="s">
        <v>55</v>
      </c>
      <c r="P55" s="1" t="s">
        <v>329</v>
      </c>
      <c r="Q55" s="1">
        <f>IF(Tabelle13[[#This Row],[Scam]]="yes",1,0)</f>
        <v>1</v>
      </c>
    </row>
    <row r="56" spans="1:17" x14ac:dyDescent="0.2">
      <c r="A56" s="1" t="s">
        <v>2074</v>
      </c>
      <c r="B56" s="1" t="s">
        <v>422</v>
      </c>
      <c r="C56" s="3">
        <v>44708</v>
      </c>
      <c r="D56" s="1" t="s">
        <v>423</v>
      </c>
      <c r="E56" s="1" t="s">
        <v>2460</v>
      </c>
      <c r="F56" s="1">
        <v>14788702</v>
      </c>
      <c r="G56" s="1">
        <v>1652737802</v>
      </c>
      <c r="H56" s="1">
        <v>27</v>
      </c>
      <c r="I56" s="1">
        <v>1000000000000000</v>
      </c>
      <c r="J56" s="1">
        <v>2.4997155634820001E-6</v>
      </c>
      <c r="K56" s="1" t="s">
        <v>298</v>
      </c>
      <c r="L56" s="1">
        <v>1653468777.3225999</v>
      </c>
      <c r="M56" s="1">
        <v>34</v>
      </c>
      <c r="N56" s="1" t="s">
        <v>305</v>
      </c>
      <c r="O56" s="1" t="s">
        <v>55</v>
      </c>
      <c r="P56" s="1" t="s">
        <v>329</v>
      </c>
      <c r="Q56" s="1">
        <f>IF(Tabelle13[[#This Row],[Scam]]="yes",1,0)</f>
        <v>1</v>
      </c>
    </row>
    <row r="57" spans="1:17" x14ac:dyDescent="0.2">
      <c r="A57" s="1" t="s">
        <v>2075</v>
      </c>
      <c r="B57" s="1" t="s">
        <v>424</v>
      </c>
      <c r="C57" s="3">
        <v>44708</v>
      </c>
      <c r="D57" s="1" t="s">
        <v>425</v>
      </c>
      <c r="E57" s="1" t="s">
        <v>2469</v>
      </c>
      <c r="F57" s="1">
        <v>14788806</v>
      </c>
      <c r="G57" s="1">
        <v>1652739356</v>
      </c>
      <c r="H57" s="1">
        <v>29</v>
      </c>
      <c r="I57" s="1">
        <v>38000</v>
      </c>
      <c r="J57" s="14">
        <v>3.52100860349E-7</v>
      </c>
      <c r="K57" s="1" t="s">
        <v>298</v>
      </c>
      <c r="L57" s="1">
        <v>1653468786.3989401</v>
      </c>
      <c r="M57" s="1">
        <v>42</v>
      </c>
      <c r="N57" s="1" t="s">
        <v>300</v>
      </c>
      <c r="O57" s="1" t="s">
        <v>55</v>
      </c>
      <c r="P57" s="1" t="s">
        <v>329</v>
      </c>
      <c r="Q57" s="1">
        <f>IF(Tabelle13[[#This Row],[Scam]]="yes",1,0)</f>
        <v>1</v>
      </c>
    </row>
    <row r="58" spans="1:17" x14ac:dyDescent="0.2">
      <c r="A58" s="1" t="s">
        <v>2076</v>
      </c>
      <c r="B58" s="1" t="s">
        <v>426</v>
      </c>
      <c r="C58" s="3">
        <v>44708</v>
      </c>
      <c r="D58" s="1" t="s">
        <v>427</v>
      </c>
      <c r="E58" s="1" t="s">
        <v>2470</v>
      </c>
      <c r="F58" s="1">
        <v>14788808</v>
      </c>
      <c r="G58" s="1">
        <v>1652739365</v>
      </c>
      <c r="H58" s="1">
        <v>7</v>
      </c>
      <c r="I58" s="1">
        <v>1000000000</v>
      </c>
      <c r="J58" s="1">
        <v>7.2615327303149596E-2</v>
      </c>
      <c r="K58" s="1" t="s">
        <v>298</v>
      </c>
      <c r="L58" s="1">
        <v>1653468796.1960599</v>
      </c>
      <c r="M58" s="1">
        <v>104</v>
      </c>
      <c r="N58" s="1" t="s">
        <v>397</v>
      </c>
      <c r="O58" s="1" t="s">
        <v>55</v>
      </c>
      <c r="P58" s="1" t="s">
        <v>2502</v>
      </c>
      <c r="Q58" s="1">
        <f>IF(Tabelle13[[#This Row],[Scam]]="yes",1,0)</f>
        <v>1</v>
      </c>
    </row>
    <row r="59" spans="1:17" x14ac:dyDescent="0.2">
      <c r="A59" s="1" t="s">
        <v>2077</v>
      </c>
      <c r="B59" s="1" t="s">
        <v>428</v>
      </c>
      <c r="C59" s="3">
        <v>44708</v>
      </c>
      <c r="D59" s="1" t="s">
        <v>429</v>
      </c>
      <c r="E59" s="1" t="s">
        <v>429</v>
      </c>
      <c r="F59" s="1">
        <v>14788375</v>
      </c>
      <c r="G59" s="1">
        <v>1652733318</v>
      </c>
      <c r="H59" s="1">
        <v>17</v>
      </c>
      <c r="I59" s="1">
        <v>1000000000000</v>
      </c>
      <c r="J59" s="14">
        <v>1.0000000000000001E-18</v>
      </c>
      <c r="K59" s="1"/>
      <c r="L59" s="1">
        <v>1653468803.5472</v>
      </c>
      <c r="M59" s="1">
        <v>20</v>
      </c>
      <c r="N59" s="1"/>
      <c r="O59" s="1" t="s">
        <v>55</v>
      </c>
      <c r="P59" s="1" t="s">
        <v>329</v>
      </c>
      <c r="Q59" s="1">
        <f>IF(Tabelle13[[#This Row],[Scam]]="yes",1,0)</f>
        <v>1</v>
      </c>
    </row>
    <row r="60" spans="1:17" x14ac:dyDescent="0.2">
      <c r="A60" s="1" t="s">
        <v>2078</v>
      </c>
      <c r="B60" s="1" t="s">
        <v>430</v>
      </c>
      <c r="C60" s="3">
        <v>44708</v>
      </c>
      <c r="D60" s="1" t="s">
        <v>431</v>
      </c>
      <c r="E60" s="1" t="s">
        <v>2471</v>
      </c>
      <c r="F60" s="1">
        <v>14788802</v>
      </c>
      <c r="G60" s="1">
        <v>1652739331</v>
      </c>
      <c r="H60" s="1">
        <v>19</v>
      </c>
      <c r="I60" s="1">
        <v>1000000000</v>
      </c>
      <c r="J60" s="1">
        <v>3.5478569121695198</v>
      </c>
      <c r="K60" s="1"/>
      <c r="L60" s="1">
        <v>1653468812.50245</v>
      </c>
      <c r="M60" s="1">
        <v>172</v>
      </c>
      <c r="N60" s="1" t="s">
        <v>300</v>
      </c>
      <c r="O60" s="1" t="s">
        <v>55</v>
      </c>
      <c r="P60" s="1" t="s">
        <v>2502</v>
      </c>
      <c r="Q60" s="1">
        <f>IF(Tabelle13[[#This Row],[Scam]]="yes",1,0)</f>
        <v>1</v>
      </c>
    </row>
    <row r="61" spans="1:17" x14ac:dyDescent="0.2">
      <c r="A61" s="1" t="s">
        <v>2079</v>
      </c>
      <c r="B61" s="1" t="s">
        <v>432</v>
      </c>
      <c r="C61" s="3">
        <v>44708</v>
      </c>
      <c r="D61" s="1" t="s">
        <v>433</v>
      </c>
      <c r="E61" s="1" t="s">
        <v>2472</v>
      </c>
      <c r="F61" s="1">
        <v>14788956</v>
      </c>
      <c r="G61" s="1">
        <v>1652741308</v>
      </c>
      <c r="H61" s="1">
        <v>40</v>
      </c>
      <c r="I61" s="1">
        <v>4500000000</v>
      </c>
      <c r="J61" s="1">
        <v>3.0333239938372099E-4</v>
      </c>
      <c r="K61" s="1"/>
      <c r="L61" s="1">
        <v>1653468821.44258</v>
      </c>
      <c r="M61" s="1">
        <v>68</v>
      </c>
      <c r="N61" s="1" t="s">
        <v>421</v>
      </c>
      <c r="O61" s="1" t="s">
        <v>55</v>
      </c>
      <c r="P61" s="1" t="s">
        <v>329</v>
      </c>
      <c r="Q61" s="1">
        <f>IF(Tabelle13[[#This Row],[Scam]]="yes",1,0)</f>
        <v>1</v>
      </c>
    </row>
    <row r="62" spans="1:17" x14ac:dyDescent="0.2">
      <c r="A62" s="1" t="s">
        <v>2080</v>
      </c>
      <c r="B62" s="1" t="s">
        <v>434</v>
      </c>
      <c r="C62" s="3">
        <v>44708</v>
      </c>
      <c r="D62" s="1" t="s">
        <v>435</v>
      </c>
      <c r="E62" s="1" t="s">
        <v>2473</v>
      </c>
      <c r="F62" s="1">
        <v>14789004</v>
      </c>
      <c r="G62" s="1">
        <v>1652741917</v>
      </c>
      <c r="H62" s="1">
        <v>26</v>
      </c>
      <c r="I62" s="1">
        <v>1000000</v>
      </c>
      <c r="J62" s="14">
        <v>2.2975191703999999E-8</v>
      </c>
      <c r="K62" s="1" t="s">
        <v>298</v>
      </c>
      <c r="L62" s="1">
        <v>1653468831.22402</v>
      </c>
      <c r="M62" s="1">
        <v>177</v>
      </c>
      <c r="N62" s="1" t="s">
        <v>300</v>
      </c>
      <c r="O62" s="1" t="s">
        <v>55</v>
      </c>
      <c r="P62" s="1" t="s">
        <v>329</v>
      </c>
      <c r="Q62" s="1">
        <f>IF(Tabelle13[[#This Row],[Scam]]="yes",1,0)</f>
        <v>1</v>
      </c>
    </row>
    <row r="63" spans="1:17" x14ac:dyDescent="0.2">
      <c r="A63" s="1" t="s">
        <v>2081</v>
      </c>
      <c r="B63" s="1" t="s">
        <v>436</v>
      </c>
      <c r="C63" s="3">
        <v>44708</v>
      </c>
      <c r="D63" s="1" t="s">
        <v>438</v>
      </c>
      <c r="E63" s="1" t="s">
        <v>438</v>
      </c>
      <c r="F63" s="1">
        <v>14789241</v>
      </c>
      <c r="G63" s="1">
        <v>1652745129</v>
      </c>
      <c r="H63" s="1">
        <v>1</v>
      </c>
      <c r="I63" s="1">
        <v>5000000000</v>
      </c>
      <c r="J63" s="1">
        <v>6</v>
      </c>
      <c r="K63" s="1" t="s">
        <v>437</v>
      </c>
      <c r="L63" s="1">
        <v>1653468839.8694201</v>
      </c>
      <c r="M63" s="1">
        <v>2</v>
      </c>
      <c r="N63" s="1" t="s">
        <v>317</v>
      </c>
      <c r="O63" s="1" t="s">
        <v>55</v>
      </c>
      <c r="P63" s="1" t="s">
        <v>2502</v>
      </c>
      <c r="Q63" s="1">
        <f>IF(Tabelle13[[#This Row],[Scam]]="yes",1,0)</f>
        <v>1</v>
      </c>
    </row>
    <row r="64" spans="1:17" x14ac:dyDescent="0.2">
      <c r="A64" s="1" t="s">
        <v>2082</v>
      </c>
      <c r="B64" s="1" t="s">
        <v>439</v>
      </c>
      <c r="C64" s="3">
        <v>44712</v>
      </c>
      <c r="D64" s="1" t="s">
        <v>441</v>
      </c>
      <c r="E64" s="1" t="s">
        <v>441</v>
      </c>
      <c r="F64" s="1">
        <v>14789435</v>
      </c>
      <c r="G64" s="1">
        <v>1652747969</v>
      </c>
      <c r="H64" s="1">
        <v>18</v>
      </c>
      <c r="I64" s="1">
        <v>10000000</v>
      </c>
      <c r="J64" s="1">
        <v>1.1259064860641801</v>
      </c>
      <c r="K64" s="1" t="s">
        <v>440</v>
      </c>
      <c r="L64" s="1">
        <v>1653468849.3736601</v>
      </c>
      <c r="M64" s="1">
        <v>327</v>
      </c>
      <c r="N64" s="1" t="s">
        <v>442</v>
      </c>
      <c r="O64" s="1" t="s">
        <v>56</v>
      </c>
      <c r="P64" s="1" t="s">
        <v>2502</v>
      </c>
      <c r="Q64" s="1">
        <f>IF(Tabelle13[[#This Row],[Scam]]="yes",1,0)</f>
        <v>0</v>
      </c>
    </row>
    <row r="65" spans="1:17" x14ac:dyDescent="0.2">
      <c r="A65" s="1" t="s">
        <v>2083</v>
      </c>
      <c r="B65" s="1" t="s">
        <v>443</v>
      </c>
      <c r="C65" s="3">
        <v>44708</v>
      </c>
      <c r="D65" s="1" t="s">
        <v>444</v>
      </c>
      <c r="E65" s="1" t="s">
        <v>2474</v>
      </c>
      <c r="F65" s="1">
        <v>14789428</v>
      </c>
      <c r="G65" s="1">
        <v>1652747917</v>
      </c>
      <c r="H65" s="1">
        <v>5</v>
      </c>
      <c r="I65" s="1">
        <v>1000000000000000</v>
      </c>
      <c r="J65" s="14">
        <v>1.0000000000000001E-18</v>
      </c>
      <c r="K65" s="1"/>
      <c r="L65" s="1">
        <v>1653468857.6664</v>
      </c>
      <c r="M65" s="1">
        <v>13</v>
      </c>
      <c r="N65" s="1" t="s">
        <v>445</v>
      </c>
      <c r="O65" s="1" t="s">
        <v>55</v>
      </c>
      <c r="P65" s="1" t="s">
        <v>329</v>
      </c>
      <c r="Q65" s="1">
        <f>IF(Tabelle13[[#This Row],[Scam]]="yes",1,0)</f>
        <v>1</v>
      </c>
    </row>
    <row r="66" spans="1:17" x14ac:dyDescent="0.2">
      <c r="A66" s="1" t="s">
        <v>2084</v>
      </c>
      <c r="B66" s="1" t="s">
        <v>446</v>
      </c>
      <c r="C66" s="3">
        <v>44708</v>
      </c>
      <c r="D66" s="1" t="s">
        <v>448</v>
      </c>
      <c r="E66" s="1" t="s">
        <v>2460</v>
      </c>
      <c r="F66" s="1">
        <v>14789623</v>
      </c>
      <c r="G66" s="1">
        <v>1652750422</v>
      </c>
      <c r="H66" s="1">
        <v>18</v>
      </c>
      <c r="I66" s="1">
        <v>100000000000</v>
      </c>
      <c r="J66" s="1">
        <v>8.9212500000000099E-4</v>
      </c>
      <c r="K66" s="1" t="s">
        <v>447</v>
      </c>
      <c r="L66" s="1">
        <v>1653468865.03842</v>
      </c>
      <c r="M66" s="1">
        <v>20</v>
      </c>
      <c r="N66" s="1"/>
      <c r="O66" s="1" t="s">
        <v>55</v>
      </c>
      <c r="P66" s="1" t="s">
        <v>329</v>
      </c>
      <c r="Q66" s="1">
        <f>IF(Tabelle13[[#This Row],[Scam]]="yes",1,0)</f>
        <v>1</v>
      </c>
    </row>
    <row r="67" spans="1:17" x14ac:dyDescent="0.2">
      <c r="A67" s="1" t="s">
        <v>2085</v>
      </c>
      <c r="B67" s="1" t="s">
        <v>449</v>
      </c>
      <c r="C67" s="3">
        <v>44708</v>
      </c>
      <c r="D67" s="1" t="s">
        <v>450</v>
      </c>
      <c r="E67" s="1" t="s">
        <v>2475</v>
      </c>
      <c r="F67" s="1">
        <v>14789661</v>
      </c>
      <c r="G67" s="1">
        <v>1652750936</v>
      </c>
      <c r="H67" s="1">
        <v>26</v>
      </c>
      <c r="I67" s="1">
        <v>10000000000</v>
      </c>
      <c r="J67" s="1">
        <v>1.56332616305683</v>
      </c>
      <c r="K67" s="1" t="s">
        <v>298</v>
      </c>
      <c r="L67" s="1">
        <v>1653468873.8671701</v>
      </c>
      <c r="M67" s="1">
        <v>313</v>
      </c>
      <c r="N67" s="1" t="s">
        <v>305</v>
      </c>
      <c r="O67" s="1" t="s">
        <v>55</v>
      </c>
      <c r="P67" s="1" t="s">
        <v>2502</v>
      </c>
      <c r="Q67" s="1">
        <f>IF(Tabelle13[[#This Row],[Scam]]="yes",1,0)</f>
        <v>1</v>
      </c>
    </row>
    <row r="68" spans="1:17" x14ac:dyDescent="0.2">
      <c r="A68" s="1" t="s">
        <v>2086</v>
      </c>
      <c r="B68" s="1" t="s">
        <v>451</v>
      </c>
      <c r="C68" s="3">
        <v>44708</v>
      </c>
      <c r="D68" s="1" t="s">
        <v>452</v>
      </c>
      <c r="E68" s="1" t="s">
        <v>452</v>
      </c>
      <c r="F68" s="1">
        <v>14785500</v>
      </c>
      <c r="G68" s="1">
        <v>1652694131</v>
      </c>
      <c r="H68" s="1">
        <v>10</v>
      </c>
      <c r="I68" s="1">
        <v>100000000000</v>
      </c>
      <c r="J68" s="14">
        <v>1.0000000000000001E-18</v>
      </c>
      <c r="K68" s="1"/>
      <c r="L68" s="1">
        <v>1653468882.3584399</v>
      </c>
      <c r="M68" s="1">
        <v>11</v>
      </c>
      <c r="N68" s="1" t="s">
        <v>296</v>
      </c>
      <c r="O68" s="1" t="s">
        <v>55</v>
      </c>
      <c r="P68" s="1" t="s">
        <v>329</v>
      </c>
      <c r="Q68" s="1">
        <f>IF(Tabelle13[[#This Row],[Scam]]="yes",1,0)</f>
        <v>1</v>
      </c>
    </row>
    <row r="69" spans="1:17" x14ac:dyDescent="0.2">
      <c r="A69" s="1" t="s">
        <v>2087</v>
      </c>
      <c r="B69" s="1" t="s">
        <v>453</v>
      </c>
      <c r="C69" s="3">
        <v>44708</v>
      </c>
      <c r="D69" s="1" t="s">
        <v>454</v>
      </c>
      <c r="E69" s="1" t="s">
        <v>2476</v>
      </c>
      <c r="F69" s="1">
        <v>14789562</v>
      </c>
      <c r="G69" s="1">
        <v>1652749651</v>
      </c>
      <c r="H69" s="1">
        <v>4</v>
      </c>
      <c r="I69" s="1">
        <v>10000000000</v>
      </c>
      <c r="J69" s="1">
        <v>2.73779108732605</v>
      </c>
      <c r="K69" s="1" t="s">
        <v>298</v>
      </c>
      <c r="L69" s="1">
        <v>1653468891.31692</v>
      </c>
      <c r="M69" s="1">
        <v>81</v>
      </c>
      <c r="N69" s="1" t="s">
        <v>300</v>
      </c>
      <c r="O69" s="1" t="s">
        <v>55</v>
      </c>
      <c r="P69" s="1" t="s">
        <v>2502</v>
      </c>
      <c r="Q69" s="1">
        <f>IF(Tabelle13[[#This Row],[Scam]]="yes",1,0)</f>
        <v>1</v>
      </c>
    </row>
    <row r="70" spans="1:17" x14ac:dyDescent="0.2">
      <c r="A70" s="1" t="s">
        <v>2088</v>
      </c>
      <c r="B70" s="1" t="s">
        <v>455</v>
      </c>
      <c r="C70" s="3">
        <v>44708</v>
      </c>
      <c r="D70" s="1" t="s">
        <v>423</v>
      </c>
      <c r="E70" s="1" t="s">
        <v>2460</v>
      </c>
      <c r="F70" s="1">
        <v>14789848</v>
      </c>
      <c r="G70" s="1">
        <v>1652753337</v>
      </c>
      <c r="H70" s="1">
        <v>5</v>
      </c>
      <c r="I70" s="1">
        <v>1000000000</v>
      </c>
      <c r="J70" s="14">
        <v>4.1109999999999999E-15</v>
      </c>
      <c r="K70" s="1" t="s">
        <v>456</v>
      </c>
      <c r="L70" s="1">
        <v>1653468898.7161701</v>
      </c>
      <c r="M70" s="1">
        <v>9</v>
      </c>
      <c r="N70" s="1"/>
      <c r="O70" s="1" t="s">
        <v>55</v>
      </c>
      <c r="P70" s="1" t="s">
        <v>329</v>
      </c>
      <c r="Q70" s="1">
        <f>IF(Tabelle13[[#This Row],[Scam]]="yes",1,0)</f>
        <v>1</v>
      </c>
    </row>
    <row r="71" spans="1:17" x14ac:dyDescent="0.2">
      <c r="A71" s="1" t="s">
        <v>2089</v>
      </c>
      <c r="B71" s="1" t="s">
        <v>457</v>
      </c>
      <c r="C71" s="3">
        <v>44708</v>
      </c>
      <c r="D71" s="1" t="s">
        <v>458</v>
      </c>
      <c r="E71" s="1" t="s">
        <v>2477</v>
      </c>
      <c r="F71" s="1">
        <v>14789902</v>
      </c>
      <c r="G71" s="1">
        <v>1652754030</v>
      </c>
      <c r="H71" s="1">
        <v>34</v>
      </c>
      <c r="I71" s="1">
        <v>350000</v>
      </c>
      <c r="J71" s="14">
        <v>4.9810964900900004E-7</v>
      </c>
      <c r="K71" s="1" t="s">
        <v>298</v>
      </c>
      <c r="L71" s="1">
        <v>1653468907.82148</v>
      </c>
      <c r="M71" s="1">
        <v>42</v>
      </c>
      <c r="N71" s="1" t="s">
        <v>300</v>
      </c>
      <c r="O71" s="1" t="s">
        <v>55</v>
      </c>
      <c r="P71" s="1" t="s">
        <v>329</v>
      </c>
      <c r="Q71" s="1">
        <f>IF(Tabelle13[[#This Row],[Scam]]="yes",1,0)</f>
        <v>1</v>
      </c>
    </row>
    <row r="72" spans="1:17" x14ac:dyDescent="0.2">
      <c r="A72" s="1" t="s">
        <v>2090</v>
      </c>
      <c r="B72" s="1" t="s">
        <v>459</v>
      </c>
      <c r="C72" s="3">
        <v>44708</v>
      </c>
      <c r="D72" s="1" t="s">
        <v>460</v>
      </c>
      <c r="E72" s="1" t="s">
        <v>2478</v>
      </c>
      <c r="F72" s="1">
        <v>14789958</v>
      </c>
      <c r="G72" s="1">
        <v>1652755090</v>
      </c>
      <c r="H72" s="1">
        <v>2</v>
      </c>
      <c r="I72" s="1">
        <v>2.00001E+16</v>
      </c>
      <c r="J72" s="1">
        <v>2.4598033927916998E-5</v>
      </c>
      <c r="K72" s="1" t="s">
        <v>298</v>
      </c>
      <c r="L72" s="1">
        <v>1653468916.33992</v>
      </c>
      <c r="M72" s="1">
        <v>6</v>
      </c>
      <c r="N72" s="1" t="s">
        <v>313</v>
      </c>
      <c r="O72" s="1" t="s">
        <v>55</v>
      </c>
      <c r="P72" s="1" t="s">
        <v>329</v>
      </c>
      <c r="Q72" s="1">
        <f>IF(Tabelle13[[#This Row],[Scam]]="yes",1,0)</f>
        <v>1</v>
      </c>
    </row>
    <row r="73" spans="1:17" x14ac:dyDescent="0.2">
      <c r="A73" s="1" t="s">
        <v>2091</v>
      </c>
      <c r="B73" s="1" t="s">
        <v>461</v>
      </c>
      <c r="C73" s="3">
        <v>44708</v>
      </c>
      <c r="D73" s="1" t="s">
        <v>463</v>
      </c>
      <c r="E73" s="1" t="s">
        <v>2479</v>
      </c>
      <c r="F73" s="1">
        <v>14790170</v>
      </c>
      <c r="G73" s="1">
        <v>1652758322</v>
      </c>
      <c r="H73" s="1">
        <v>39</v>
      </c>
      <c r="I73" s="1">
        <v>1000001000000000</v>
      </c>
      <c r="J73" s="1">
        <v>2.5753060651510002E-6</v>
      </c>
      <c r="K73" s="1" t="s">
        <v>462</v>
      </c>
      <c r="L73" s="1">
        <v>1653468923.90815</v>
      </c>
      <c r="M73" s="1">
        <v>179</v>
      </c>
      <c r="N73" s="1"/>
      <c r="O73" s="1" t="s">
        <v>55</v>
      </c>
      <c r="P73" s="1" t="s">
        <v>329</v>
      </c>
      <c r="Q73" s="1">
        <f>IF(Tabelle13[[#This Row],[Scam]]="yes",1,0)</f>
        <v>1</v>
      </c>
    </row>
    <row r="74" spans="1:17" x14ac:dyDescent="0.2">
      <c r="A74" s="1" t="s">
        <v>2092</v>
      </c>
      <c r="B74" s="1" t="s">
        <v>464</v>
      </c>
      <c r="C74" s="3">
        <v>44708</v>
      </c>
      <c r="D74" s="1" t="s">
        <v>465</v>
      </c>
      <c r="E74" s="1" t="s">
        <v>2480</v>
      </c>
      <c r="F74" s="1">
        <v>14790367</v>
      </c>
      <c r="G74" s="1">
        <v>1652761169</v>
      </c>
      <c r="H74" s="1">
        <v>28</v>
      </c>
      <c r="I74" s="1">
        <v>350000</v>
      </c>
      <c r="J74" s="14">
        <v>6.7409279119599997E-7</v>
      </c>
      <c r="K74" s="1" t="s">
        <v>298</v>
      </c>
      <c r="L74" s="1">
        <v>1653468932.9173501</v>
      </c>
      <c r="M74" s="1">
        <v>32</v>
      </c>
      <c r="N74" s="1" t="s">
        <v>300</v>
      </c>
      <c r="O74" s="1" t="s">
        <v>55</v>
      </c>
      <c r="P74" s="1" t="s">
        <v>329</v>
      </c>
      <c r="Q74" s="1">
        <f>IF(Tabelle13[[#This Row],[Scam]]="yes",1,0)</f>
        <v>1</v>
      </c>
    </row>
    <row r="75" spans="1:17" x14ac:dyDescent="0.2">
      <c r="A75" s="1" t="s">
        <v>2093</v>
      </c>
      <c r="B75" s="1" t="s">
        <v>466</v>
      </c>
      <c r="C75" s="3">
        <v>44708</v>
      </c>
      <c r="D75" s="1" t="s">
        <v>467</v>
      </c>
      <c r="E75" s="1" t="s">
        <v>2481</v>
      </c>
      <c r="F75" s="1">
        <v>14790441</v>
      </c>
      <c r="G75" s="1">
        <v>1652762085</v>
      </c>
      <c r="H75" s="1">
        <v>7</v>
      </c>
      <c r="I75" s="1">
        <v>1000000000000000</v>
      </c>
      <c r="J75" s="14">
        <v>1.0000000000000001E-18</v>
      </c>
      <c r="K75" s="1"/>
      <c r="L75" s="1">
        <v>1653468941.3134799</v>
      </c>
      <c r="M75" s="1">
        <v>13</v>
      </c>
      <c r="N75" s="1" t="s">
        <v>445</v>
      </c>
      <c r="O75" s="1" t="s">
        <v>55</v>
      </c>
      <c r="P75" s="1" t="s">
        <v>329</v>
      </c>
      <c r="Q75" s="1">
        <f>IF(Tabelle13[[#This Row],[Scam]]="yes",1,0)</f>
        <v>1</v>
      </c>
    </row>
    <row r="76" spans="1:17" x14ac:dyDescent="0.2">
      <c r="A76" s="1" t="s">
        <v>2094</v>
      </c>
      <c r="B76" s="1" t="s">
        <v>468</v>
      </c>
      <c r="C76" s="3">
        <v>44708</v>
      </c>
      <c r="D76" s="1" t="s">
        <v>469</v>
      </c>
      <c r="E76" s="1" t="s">
        <v>2482</v>
      </c>
      <c r="F76" s="1">
        <v>14790525</v>
      </c>
      <c r="G76" s="1">
        <v>1652763093</v>
      </c>
      <c r="H76" s="1">
        <v>9</v>
      </c>
      <c r="I76" s="1">
        <v>1000000000000000</v>
      </c>
      <c r="J76" s="14">
        <v>1.0000000000000001E-18</v>
      </c>
      <c r="K76" s="1"/>
      <c r="L76" s="1">
        <v>1653468949.8415799</v>
      </c>
      <c r="M76" s="1">
        <v>14</v>
      </c>
      <c r="N76" s="1" t="s">
        <v>445</v>
      </c>
      <c r="O76" s="1" t="s">
        <v>55</v>
      </c>
      <c r="P76" s="1" t="s">
        <v>329</v>
      </c>
      <c r="Q76" s="1">
        <f>IF(Tabelle13[[#This Row],[Scam]]="yes",1,0)</f>
        <v>1</v>
      </c>
    </row>
    <row r="77" spans="1:17" x14ac:dyDescent="0.2">
      <c r="A77" s="1" t="s">
        <v>2095</v>
      </c>
      <c r="B77" s="1" t="s">
        <v>470</v>
      </c>
      <c r="C77" s="3">
        <v>44708</v>
      </c>
      <c r="D77" s="1" t="s">
        <v>471</v>
      </c>
      <c r="E77" s="1" t="s">
        <v>2483</v>
      </c>
      <c r="F77" s="1">
        <v>14790520</v>
      </c>
      <c r="G77" s="1">
        <v>1652763042</v>
      </c>
      <c r="H77" s="1">
        <v>83</v>
      </c>
      <c r="I77" s="1">
        <v>1000000</v>
      </c>
      <c r="J77" s="1">
        <v>2.6689764173685302</v>
      </c>
      <c r="K77" s="1" t="s">
        <v>298</v>
      </c>
      <c r="L77" s="1">
        <v>1653468959.0625801</v>
      </c>
      <c r="M77" s="1">
        <v>964</v>
      </c>
      <c r="N77" s="1" t="s">
        <v>317</v>
      </c>
      <c r="O77" s="1" t="s">
        <v>55</v>
      </c>
      <c r="P77" s="1" t="s">
        <v>2502</v>
      </c>
      <c r="Q77" s="1">
        <f>IF(Tabelle13[[#This Row],[Scam]]="yes",1,0)</f>
        <v>1</v>
      </c>
    </row>
    <row r="78" spans="1:17" x14ac:dyDescent="0.2">
      <c r="A78" s="1" t="s">
        <v>2096</v>
      </c>
      <c r="B78" s="1" t="s">
        <v>472</v>
      </c>
      <c r="C78" s="3">
        <v>44708</v>
      </c>
      <c r="D78" s="1" t="s">
        <v>473</v>
      </c>
      <c r="E78" s="1" t="s">
        <v>2484</v>
      </c>
      <c r="F78" s="1">
        <v>14790672</v>
      </c>
      <c r="G78" s="1">
        <v>1652765176</v>
      </c>
      <c r="H78" s="1">
        <v>22</v>
      </c>
      <c r="I78" s="1">
        <v>100000000</v>
      </c>
      <c r="J78" s="14">
        <v>1.0000000000000001E-18</v>
      </c>
      <c r="K78" s="1" t="s">
        <v>311</v>
      </c>
      <c r="L78" s="1">
        <v>1653468967.38345</v>
      </c>
      <c r="M78" s="1">
        <v>29</v>
      </c>
      <c r="N78" s="1" t="s">
        <v>313</v>
      </c>
      <c r="O78" s="1" t="s">
        <v>55</v>
      </c>
      <c r="P78" s="1" t="s">
        <v>329</v>
      </c>
      <c r="Q78" s="1">
        <f>IF(Tabelle13[[#This Row],[Scam]]="yes",1,0)</f>
        <v>1</v>
      </c>
    </row>
    <row r="79" spans="1:17" x14ac:dyDescent="0.2">
      <c r="A79" s="1" t="s">
        <v>2097</v>
      </c>
      <c r="B79" s="1" t="s">
        <v>474</v>
      </c>
      <c r="C79" s="3">
        <v>44708</v>
      </c>
      <c r="D79" s="1" t="s">
        <v>476</v>
      </c>
      <c r="E79" s="1" t="s">
        <v>2202</v>
      </c>
      <c r="F79" s="1">
        <v>14790938</v>
      </c>
      <c r="G79" s="1">
        <v>1652768707</v>
      </c>
      <c r="H79" s="1">
        <v>3</v>
      </c>
      <c r="I79" s="1">
        <v>1000000000000</v>
      </c>
      <c r="J79" s="14">
        <v>1.0000000000000001E-18</v>
      </c>
      <c r="K79" s="1" t="s">
        <v>475</v>
      </c>
      <c r="L79" s="1">
        <v>1653468975.63978</v>
      </c>
      <c r="M79" s="1">
        <v>3</v>
      </c>
      <c r="N79" s="1"/>
      <c r="O79" s="1" t="s">
        <v>55</v>
      </c>
      <c r="P79" s="1" t="s">
        <v>329</v>
      </c>
      <c r="Q79" s="1">
        <f>IF(Tabelle13[[#This Row],[Scam]]="yes",1,0)</f>
        <v>1</v>
      </c>
    </row>
    <row r="80" spans="1:17" x14ac:dyDescent="0.2">
      <c r="A80" s="1" t="s">
        <v>2098</v>
      </c>
      <c r="B80" s="1" t="s">
        <v>477</v>
      </c>
      <c r="C80" s="3">
        <v>44708</v>
      </c>
      <c r="D80" s="1" t="s">
        <v>479</v>
      </c>
      <c r="E80" s="1" t="s">
        <v>2233</v>
      </c>
      <c r="F80" s="1">
        <v>14790973</v>
      </c>
      <c r="G80" s="1">
        <v>1652769147</v>
      </c>
      <c r="H80" s="1">
        <v>3</v>
      </c>
      <c r="I80" s="1">
        <v>10000000</v>
      </c>
      <c r="J80" s="14">
        <v>1.1997E-14</v>
      </c>
      <c r="K80" s="1" t="s">
        <v>478</v>
      </c>
      <c r="L80" s="1">
        <v>1653468983.7899699</v>
      </c>
      <c r="M80" s="1">
        <v>6</v>
      </c>
      <c r="N80" s="1" t="s">
        <v>296</v>
      </c>
      <c r="O80" s="1" t="s">
        <v>55</v>
      </c>
      <c r="P80" s="1" t="s">
        <v>329</v>
      </c>
      <c r="Q80" s="1">
        <f>IF(Tabelle13[[#This Row],[Scam]]="yes",1,0)</f>
        <v>1</v>
      </c>
    </row>
    <row r="81" spans="1:17" x14ac:dyDescent="0.2">
      <c r="A81" s="1" t="s">
        <v>2099</v>
      </c>
      <c r="B81" s="1" t="s">
        <v>480</v>
      </c>
      <c r="C81" s="3">
        <v>44708</v>
      </c>
      <c r="D81" s="1" t="s">
        <v>482</v>
      </c>
      <c r="E81" s="1" t="s">
        <v>2485</v>
      </c>
      <c r="F81" s="1">
        <v>14790616</v>
      </c>
      <c r="G81" s="1">
        <v>1652764400</v>
      </c>
      <c r="H81" s="1">
        <v>6</v>
      </c>
      <c r="I81" s="1">
        <v>1000000000000</v>
      </c>
      <c r="J81" s="14">
        <v>9.3997129439999992E-9</v>
      </c>
      <c r="K81" s="1" t="s">
        <v>481</v>
      </c>
      <c r="L81" s="1">
        <v>1653468992.2054701</v>
      </c>
      <c r="M81" s="1">
        <v>11</v>
      </c>
      <c r="N81" s="1" t="s">
        <v>305</v>
      </c>
      <c r="O81" s="1" t="s">
        <v>55</v>
      </c>
      <c r="P81" s="1" t="s">
        <v>329</v>
      </c>
      <c r="Q81" s="1">
        <f>IF(Tabelle13[[#This Row],[Scam]]="yes",1,0)</f>
        <v>1</v>
      </c>
    </row>
    <row r="82" spans="1:17" x14ac:dyDescent="0.2">
      <c r="A82" s="1" t="s">
        <v>2100</v>
      </c>
      <c r="B82" s="1" t="s">
        <v>483</v>
      </c>
      <c r="C82" s="3">
        <v>44708</v>
      </c>
      <c r="D82" s="1" t="s">
        <v>485</v>
      </c>
      <c r="E82" s="1" t="s">
        <v>2486</v>
      </c>
      <c r="F82" s="1">
        <v>14791548</v>
      </c>
      <c r="G82" s="1">
        <v>1652777195</v>
      </c>
      <c r="H82" s="1">
        <v>14</v>
      </c>
      <c r="I82" s="1">
        <v>10000000</v>
      </c>
      <c r="J82" s="14">
        <v>1.1545E-13</v>
      </c>
      <c r="K82" s="1" t="s">
        <v>484</v>
      </c>
      <c r="L82" s="1">
        <v>1653469000.3566301</v>
      </c>
      <c r="M82" s="1">
        <v>15</v>
      </c>
      <c r="N82" s="1" t="s">
        <v>296</v>
      </c>
      <c r="O82" s="1" t="s">
        <v>55</v>
      </c>
      <c r="P82" s="1" t="s">
        <v>329</v>
      </c>
      <c r="Q82" s="1">
        <f>IF(Tabelle13[[#This Row],[Scam]]="yes",1,0)</f>
        <v>1</v>
      </c>
    </row>
    <row r="83" spans="1:17" x14ac:dyDescent="0.2">
      <c r="A83" s="1" t="s">
        <v>2101</v>
      </c>
      <c r="B83" s="1" t="s">
        <v>486</v>
      </c>
      <c r="C83" s="3">
        <v>44712</v>
      </c>
      <c r="D83" s="1" t="s">
        <v>487</v>
      </c>
      <c r="E83" s="1" t="s">
        <v>487</v>
      </c>
      <c r="F83" s="1">
        <v>14791633</v>
      </c>
      <c r="G83" s="1">
        <v>1652778214</v>
      </c>
      <c r="H83" s="1">
        <v>45</v>
      </c>
      <c r="I83" s="1">
        <v>1000000000000</v>
      </c>
      <c r="J83" s="1">
        <v>2.8174478487070198</v>
      </c>
      <c r="K83" s="1" t="s">
        <v>298</v>
      </c>
      <c r="L83" s="1">
        <v>1653469009.9602301</v>
      </c>
      <c r="M83" s="1">
        <v>529</v>
      </c>
      <c r="N83" s="1" t="s">
        <v>317</v>
      </c>
      <c r="O83" s="1" t="s">
        <v>56</v>
      </c>
      <c r="P83" s="1" t="s">
        <v>2502</v>
      </c>
      <c r="Q83" s="1">
        <f>IF(Tabelle13[[#This Row],[Scam]]="yes",1,0)</f>
        <v>0</v>
      </c>
    </row>
    <row r="84" spans="1:17" x14ac:dyDescent="0.2">
      <c r="A84" s="1" t="s">
        <v>2102</v>
      </c>
      <c r="B84" s="1" t="s">
        <v>488</v>
      </c>
      <c r="C84" s="3">
        <v>44708</v>
      </c>
      <c r="D84" s="1" t="s">
        <v>489</v>
      </c>
      <c r="E84" s="1" t="s">
        <v>2487</v>
      </c>
      <c r="F84" s="1">
        <v>14791575</v>
      </c>
      <c r="G84" s="1">
        <v>1652777528</v>
      </c>
      <c r="H84" s="1">
        <v>30</v>
      </c>
      <c r="I84" s="1">
        <v>1000000000000</v>
      </c>
      <c r="J84" s="14">
        <v>1.0000000000000001E-18</v>
      </c>
      <c r="K84" s="1" t="s">
        <v>298</v>
      </c>
      <c r="L84" s="1">
        <v>1653469018.8865099</v>
      </c>
      <c r="M84" s="1">
        <v>63</v>
      </c>
      <c r="N84" s="1" t="s">
        <v>313</v>
      </c>
      <c r="O84" s="1" t="s">
        <v>55</v>
      </c>
      <c r="P84" s="1" t="s">
        <v>329</v>
      </c>
      <c r="Q84" s="1">
        <f>IF(Tabelle13[[#This Row],[Scam]]="yes",1,0)</f>
        <v>1</v>
      </c>
    </row>
    <row r="85" spans="1:17" x14ac:dyDescent="0.2">
      <c r="A85" s="1" t="s">
        <v>2103</v>
      </c>
      <c r="B85" s="1" t="s">
        <v>490</v>
      </c>
      <c r="C85" s="3">
        <v>44712</v>
      </c>
      <c r="D85" s="1" t="s">
        <v>491</v>
      </c>
      <c r="E85" s="1" t="s">
        <v>2488</v>
      </c>
      <c r="F85" s="1">
        <v>14791659</v>
      </c>
      <c r="G85" s="1">
        <v>1652778558</v>
      </c>
      <c r="H85" s="1">
        <v>3</v>
      </c>
      <c r="I85" s="1">
        <v>555555555555555</v>
      </c>
      <c r="J85" s="1">
        <v>2.3791986201203699</v>
      </c>
      <c r="K85" s="1" t="s">
        <v>298</v>
      </c>
      <c r="L85" s="1">
        <v>1653469027.6596</v>
      </c>
      <c r="M85" s="1">
        <v>15</v>
      </c>
      <c r="N85" s="1" t="s">
        <v>300</v>
      </c>
      <c r="O85" s="1" t="s">
        <v>56</v>
      </c>
      <c r="P85" s="1" t="s">
        <v>2502</v>
      </c>
      <c r="Q85" s="1">
        <f>IF(Tabelle13[[#This Row],[Scam]]="yes",1,0)</f>
        <v>0</v>
      </c>
    </row>
    <row r="86" spans="1:17" x14ac:dyDescent="0.2">
      <c r="A86" s="1" t="s">
        <v>2104</v>
      </c>
      <c r="B86" s="1" t="s">
        <v>492</v>
      </c>
      <c r="C86" s="3">
        <v>44708</v>
      </c>
      <c r="D86" s="1" t="s">
        <v>494</v>
      </c>
      <c r="E86" s="1" t="s">
        <v>2489</v>
      </c>
      <c r="F86" s="1">
        <v>14791628</v>
      </c>
      <c r="G86" s="1">
        <v>1652778144</v>
      </c>
      <c r="H86" s="1">
        <v>6</v>
      </c>
      <c r="I86" s="1">
        <v>1314520</v>
      </c>
      <c r="J86" s="14">
        <v>4.4133E-14</v>
      </c>
      <c r="K86" s="1" t="s">
        <v>493</v>
      </c>
      <c r="L86" s="1">
        <v>1653469036.7497399</v>
      </c>
      <c r="M86" s="1">
        <v>13</v>
      </c>
      <c r="N86" s="1" t="s">
        <v>421</v>
      </c>
      <c r="O86" s="1" t="s">
        <v>55</v>
      </c>
      <c r="P86" s="1" t="s">
        <v>329</v>
      </c>
      <c r="Q86" s="1">
        <f>IF(Tabelle13[[#This Row],[Scam]]="yes",1,0)</f>
        <v>1</v>
      </c>
    </row>
    <row r="87" spans="1:17" x14ac:dyDescent="0.2">
      <c r="A87" s="1" t="s">
        <v>2105</v>
      </c>
      <c r="B87" s="1" t="s">
        <v>495</v>
      </c>
      <c r="C87" s="3">
        <v>44708</v>
      </c>
      <c r="D87" s="1" t="s">
        <v>496</v>
      </c>
      <c r="E87" s="1" t="s">
        <v>496</v>
      </c>
      <c r="F87" s="1">
        <v>14791825</v>
      </c>
      <c r="G87" s="1">
        <v>1652780765</v>
      </c>
      <c r="H87" s="1">
        <v>2</v>
      </c>
      <c r="I87" s="1">
        <v>1000000000000000</v>
      </c>
      <c r="J87" s="14">
        <v>3.0960689151499998E-7</v>
      </c>
      <c r="K87" s="1" t="s">
        <v>298</v>
      </c>
      <c r="L87" s="1">
        <v>1653469045.1784699</v>
      </c>
      <c r="M87" s="1">
        <v>5</v>
      </c>
      <c r="N87" s="1" t="s">
        <v>300</v>
      </c>
      <c r="O87" s="1" t="s">
        <v>55</v>
      </c>
      <c r="P87" s="1" t="s">
        <v>329</v>
      </c>
      <c r="Q87" s="1">
        <f>IF(Tabelle13[[#This Row],[Scam]]="yes",1,0)</f>
        <v>1</v>
      </c>
    </row>
    <row r="88" spans="1:17" x14ac:dyDescent="0.2">
      <c r="A88" s="1" t="s">
        <v>2106</v>
      </c>
      <c r="B88" s="1" t="s">
        <v>497</v>
      </c>
      <c r="C88" s="3">
        <v>44708</v>
      </c>
      <c r="D88" s="1" t="s">
        <v>498</v>
      </c>
      <c r="E88" s="1" t="s">
        <v>2490</v>
      </c>
      <c r="F88" s="1">
        <v>14792174</v>
      </c>
      <c r="G88" s="1">
        <v>1652785692</v>
      </c>
      <c r="H88" s="1">
        <v>9</v>
      </c>
      <c r="I88" s="1">
        <v>1000000000000000</v>
      </c>
      <c r="J88" s="14">
        <v>1.0000000000000001E-18</v>
      </c>
      <c r="K88" s="1"/>
      <c r="L88" s="1">
        <v>1653469053.5262301</v>
      </c>
      <c r="M88" s="1">
        <v>14</v>
      </c>
      <c r="N88" s="1" t="s">
        <v>445</v>
      </c>
      <c r="O88" s="1" t="s">
        <v>55</v>
      </c>
      <c r="P88" s="1" t="s">
        <v>329</v>
      </c>
      <c r="Q88" s="1">
        <f>IF(Tabelle13[[#This Row],[Scam]]="yes",1,0)</f>
        <v>1</v>
      </c>
    </row>
    <row r="89" spans="1:17" x14ac:dyDescent="0.2">
      <c r="A89" s="1" t="s">
        <v>2107</v>
      </c>
      <c r="B89" s="1" t="s">
        <v>499</v>
      </c>
      <c r="C89" s="3">
        <v>44712</v>
      </c>
      <c r="D89" s="1" t="s">
        <v>500</v>
      </c>
      <c r="E89" s="1" t="s">
        <v>2491</v>
      </c>
      <c r="F89" s="1">
        <v>14792194</v>
      </c>
      <c r="G89" s="1">
        <v>1652786000</v>
      </c>
      <c r="H89" s="1">
        <v>13</v>
      </c>
      <c r="I89" s="1">
        <v>1000000000000</v>
      </c>
      <c r="J89" s="1">
        <v>2.3826012419240201</v>
      </c>
      <c r="K89" s="1" t="s">
        <v>298</v>
      </c>
      <c r="L89" s="1">
        <v>1653469062.66662</v>
      </c>
      <c r="M89" s="1">
        <v>123</v>
      </c>
      <c r="N89" s="1" t="s">
        <v>300</v>
      </c>
      <c r="O89" s="1" t="s">
        <v>56</v>
      </c>
      <c r="P89" s="1" t="s">
        <v>2502</v>
      </c>
      <c r="Q89" s="1">
        <f>IF(Tabelle13[[#This Row],[Scam]]="yes",1,0)</f>
        <v>0</v>
      </c>
    </row>
    <row r="90" spans="1:17" x14ac:dyDescent="0.2">
      <c r="A90" s="1" t="s">
        <v>2108</v>
      </c>
      <c r="B90" s="1" t="s">
        <v>501</v>
      </c>
      <c r="C90" s="3">
        <v>44708</v>
      </c>
      <c r="D90" s="1" t="s">
        <v>502</v>
      </c>
      <c r="E90" s="1" t="s">
        <v>2492</v>
      </c>
      <c r="F90" s="1">
        <v>14790673</v>
      </c>
      <c r="G90" s="1">
        <v>1652765182</v>
      </c>
      <c r="H90" s="1">
        <v>9</v>
      </c>
      <c r="I90" s="1">
        <v>10000000000</v>
      </c>
      <c r="J90" s="14">
        <v>1.0000000000000001E-18</v>
      </c>
      <c r="K90" s="1"/>
      <c r="L90" s="1">
        <v>1653469071.1916201</v>
      </c>
      <c r="M90" s="1">
        <v>11</v>
      </c>
      <c r="N90" s="1" t="s">
        <v>296</v>
      </c>
      <c r="O90" s="1" t="s">
        <v>55</v>
      </c>
      <c r="P90" s="1" t="s">
        <v>329</v>
      </c>
      <c r="Q90" s="1">
        <f>IF(Tabelle13[[#This Row],[Scam]]="yes",1,0)</f>
        <v>1</v>
      </c>
    </row>
    <row r="91" spans="1:17" x14ac:dyDescent="0.2">
      <c r="A91" s="1" t="s">
        <v>2109</v>
      </c>
      <c r="B91" s="1" t="s">
        <v>503</v>
      </c>
      <c r="C91" s="3">
        <v>44708</v>
      </c>
      <c r="D91" s="1" t="s">
        <v>504</v>
      </c>
      <c r="E91" s="1" t="s">
        <v>2493</v>
      </c>
      <c r="F91" s="1">
        <v>14792301</v>
      </c>
      <c r="G91" s="1">
        <v>1652787318</v>
      </c>
      <c r="H91" s="1">
        <v>11</v>
      </c>
      <c r="I91" s="1">
        <v>1000000000000000</v>
      </c>
      <c r="J91" s="14">
        <v>1.0000000000000001E-18</v>
      </c>
      <c r="K91" s="1"/>
      <c r="L91" s="1">
        <v>1653469079.5881901</v>
      </c>
      <c r="M91" s="1">
        <v>21</v>
      </c>
      <c r="N91" s="1" t="s">
        <v>445</v>
      </c>
      <c r="O91" s="1" t="s">
        <v>55</v>
      </c>
      <c r="P91" s="1" t="s">
        <v>329</v>
      </c>
      <c r="Q91" s="1">
        <f>IF(Tabelle13[[#This Row],[Scam]]="yes",1,0)</f>
        <v>1</v>
      </c>
    </row>
    <row r="92" spans="1:17" x14ac:dyDescent="0.2">
      <c r="A92" s="1" t="s">
        <v>2110</v>
      </c>
      <c r="B92" s="1" t="s">
        <v>505</v>
      </c>
      <c r="C92" s="3">
        <v>44708</v>
      </c>
      <c r="D92" s="1" t="s">
        <v>506</v>
      </c>
      <c r="E92" s="1" t="s">
        <v>506</v>
      </c>
      <c r="F92" s="1">
        <v>14792437</v>
      </c>
      <c r="G92" s="1">
        <v>1652789089</v>
      </c>
      <c r="H92" s="1">
        <v>16</v>
      </c>
      <c r="I92" s="1">
        <v>1000000000000000</v>
      </c>
      <c r="J92" s="14">
        <v>5.1020815729999996E-9</v>
      </c>
      <c r="K92" s="1" t="s">
        <v>298</v>
      </c>
      <c r="L92" s="1">
        <v>1653469088.11097</v>
      </c>
      <c r="M92" s="1">
        <v>20</v>
      </c>
      <c r="N92" s="1" t="s">
        <v>300</v>
      </c>
      <c r="O92" s="1" t="s">
        <v>55</v>
      </c>
      <c r="P92" s="1" t="s">
        <v>329</v>
      </c>
      <c r="Q92" s="1">
        <f>IF(Tabelle13[[#This Row],[Scam]]="yes",1,0)</f>
        <v>1</v>
      </c>
    </row>
    <row r="93" spans="1:17" x14ac:dyDescent="0.2">
      <c r="A93" s="1" t="s">
        <v>2111</v>
      </c>
      <c r="B93" s="1" t="s">
        <v>507</v>
      </c>
      <c r="C93" s="3">
        <v>44708</v>
      </c>
      <c r="D93" s="1" t="s">
        <v>508</v>
      </c>
      <c r="E93" s="1" t="s">
        <v>2494</v>
      </c>
      <c r="F93" s="1">
        <v>14792471</v>
      </c>
      <c r="G93" s="1">
        <v>1652789674</v>
      </c>
      <c r="H93" s="1">
        <v>26</v>
      </c>
      <c r="I93" s="1">
        <v>1000000000000000</v>
      </c>
      <c r="J93" s="14">
        <v>1.99229107889E-7</v>
      </c>
      <c r="K93" s="1" t="s">
        <v>298</v>
      </c>
      <c r="L93" s="1">
        <v>1653469096.4619501</v>
      </c>
      <c r="M93" s="1">
        <v>34</v>
      </c>
      <c r="N93" s="1" t="s">
        <v>305</v>
      </c>
      <c r="O93" s="1" t="s">
        <v>55</v>
      </c>
      <c r="P93" s="1" t="s">
        <v>329</v>
      </c>
      <c r="Q93" s="1">
        <f>IF(Tabelle13[[#This Row],[Scam]]="yes",1,0)</f>
        <v>1</v>
      </c>
    </row>
    <row r="94" spans="1:17" x14ac:dyDescent="0.2">
      <c r="A94" s="1" t="s">
        <v>2112</v>
      </c>
      <c r="B94" s="1" t="s">
        <v>509</v>
      </c>
      <c r="C94" s="3">
        <v>44708</v>
      </c>
      <c r="D94" s="1" t="s">
        <v>511</v>
      </c>
      <c r="E94" s="1" t="s">
        <v>2495</v>
      </c>
      <c r="F94" s="1">
        <v>14792511</v>
      </c>
      <c r="G94" s="1">
        <v>1652790190</v>
      </c>
      <c r="H94" s="1">
        <v>19</v>
      </c>
      <c r="I94" s="1">
        <v>1000000000</v>
      </c>
      <c r="J94" s="14">
        <v>1.0000000000000001E-18</v>
      </c>
      <c r="K94" s="1" t="s">
        <v>510</v>
      </c>
      <c r="L94" s="1">
        <v>1653469104.7995999</v>
      </c>
      <c r="M94" s="1">
        <v>27</v>
      </c>
      <c r="N94" s="1" t="s">
        <v>305</v>
      </c>
      <c r="O94" s="1" t="s">
        <v>55</v>
      </c>
      <c r="P94" s="1" t="s">
        <v>329</v>
      </c>
      <c r="Q94" s="1">
        <f>IF(Tabelle13[[#This Row],[Scam]]="yes",1,0)</f>
        <v>1</v>
      </c>
    </row>
    <row r="95" spans="1:17" x14ac:dyDescent="0.2">
      <c r="A95" s="1" t="s">
        <v>2113</v>
      </c>
      <c r="B95" s="1" t="s">
        <v>512</v>
      </c>
      <c r="C95" s="3">
        <v>44708</v>
      </c>
      <c r="D95" s="1" t="s">
        <v>513</v>
      </c>
      <c r="E95" s="1" t="s">
        <v>513</v>
      </c>
      <c r="F95" s="1">
        <v>14786475</v>
      </c>
      <c r="G95" s="1">
        <v>1652706813</v>
      </c>
      <c r="H95" s="1">
        <v>20</v>
      </c>
      <c r="I95" s="1">
        <v>100000000000</v>
      </c>
      <c r="J95" s="14">
        <v>1.0000000000000001E-18</v>
      </c>
      <c r="K95" s="1"/>
      <c r="L95" s="1">
        <v>1653470732.44346</v>
      </c>
      <c r="M95" s="1">
        <v>20</v>
      </c>
      <c r="N95" s="1" t="s">
        <v>296</v>
      </c>
      <c r="O95" s="1" t="s">
        <v>55</v>
      </c>
      <c r="P95" s="1" t="s">
        <v>329</v>
      </c>
      <c r="Q95" s="1">
        <f>IF(Tabelle13[[#This Row],[Scam]]="yes",1,0)</f>
        <v>1</v>
      </c>
    </row>
    <row r="96" spans="1:17" x14ac:dyDescent="0.2">
      <c r="A96" s="1" t="s">
        <v>2114</v>
      </c>
      <c r="B96" s="1" t="s">
        <v>514</v>
      </c>
      <c r="C96" s="3">
        <v>44708</v>
      </c>
      <c r="D96" s="1" t="s">
        <v>516</v>
      </c>
      <c r="E96" s="1" t="s">
        <v>2496</v>
      </c>
      <c r="F96" s="1">
        <v>14792717</v>
      </c>
      <c r="G96" s="1">
        <v>1652793263</v>
      </c>
      <c r="H96" s="1">
        <v>19</v>
      </c>
      <c r="I96" s="1">
        <v>1000000000</v>
      </c>
      <c r="J96" s="1">
        <v>2.8852065410105401E-2</v>
      </c>
      <c r="K96" s="1" t="s">
        <v>515</v>
      </c>
      <c r="L96" s="1">
        <v>1653470742.23437</v>
      </c>
      <c r="M96" s="1">
        <v>112</v>
      </c>
      <c r="N96" s="1" t="s">
        <v>397</v>
      </c>
      <c r="O96" s="1" t="s">
        <v>55</v>
      </c>
      <c r="P96" s="1" t="s">
        <v>329</v>
      </c>
      <c r="Q96" s="1">
        <f>IF(Tabelle13[[#This Row],[Scam]]="yes",1,0)</f>
        <v>1</v>
      </c>
    </row>
    <row r="97" spans="1:17" x14ac:dyDescent="0.2">
      <c r="A97" s="1" t="s">
        <v>2115</v>
      </c>
      <c r="B97" s="1" t="s">
        <v>517</v>
      </c>
      <c r="C97" s="3">
        <v>44708</v>
      </c>
      <c r="D97" s="1" t="s">
        <v>518</v>
      </c>
      <c r="E97" s="1" t="s">
        <v>2497</v>
      </c>
      <c r="F97" s="1">
        <v>14792644</v>
      </c>
      <c r="G97" s="1">
        <v>1652792230</v>
      </c>
      <c r="H97" s="1">
        <v>6</v>
      </c>
      <c r="I97" s="1">
        <v>1000000000000</v>
      </c>
      <c r="J97" s="14">
        <v>4.7E-17</v>
      </c>
      <c r="K97" s="1" t="s">
        <v>298</v>
      </c>
      <c r="L97" s="1">
        <v>1653470751.4704299</v>
      </c>
      <c r="M97" s="1">
        <v>107</v>
      </c>
      <c r="N97" s="1" t="s">
        <v>305</v>
      </c>
      <c r="O97" s="1" t="s">
        <v>55</v>
      </c>
      <c r="P97" s="1" t="s">
        <v>329</v>
      </c>
      <c r="Q97" s="1">
        <f>IF(Tabelle13[[#This Row],[Scam]]="yes",1,0)</f>
        <v>1</v>
      </c>
    </row>
  </sheetData>
  <phoneticPr fontId="6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FE66-929E-D44A-8A58-1F41FDC7B145}">
  <dimension ref="A1:O33"/>
  <sheetViews>
    <sheetView zoomScale="130" zoomScaleNormal="130" workbookViewId="0">
      <selection activeCell="B34" sqref="B34"/>
    </sheetView>
  </sheetViews>
  <sheetFormatPr baseColWidth="10" defaultColWidth="10.83203125" defaultRowHeight="16" x14ac:dyDescent="0.2"/>
  <cols>
    <col min="1" max="1" width="23.83203125" style="1" bestFit="1" customWidth="1"/>
    <col min="2" max="2" width="13.1640625" style="1" bestFit="1" customWidth="1"/>
    <col min="3" max="16384" width="10.83203125" style="1"/>
  </cols>
  <sheetData>
    <row r="1" spans="1:15" ht="36" x14ac:dyDescent="0.4">
      <c r="A1" s="48" t="s">
        <v>536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3" spans="1:15" x14ac:dyDescent="0.2">
      <c r="A3" s="1" t="s">
        <v>282</v>
      </c>
      <c r="B3" s="1">
        <v>50</v>
      </c>
    </row>
    <row r="4" spans="1:15" x14ac:dyDescent="0.2">
      <c r="A4" s="1" t="s">
        <v>281</v>
      </c>
      <c r="B4" s="1">
        <f>COUNTIF(Tabelle1[Scam],"yes")</f>
        <v>43</v>
      </c>
      <c r="C4" s="9">
        <f>B4/$B$3</f>
        <v>0.86</v>
      </c>
    </row>
    <row r="5" spans="1:15" x14ac:dyDescent="0.2">
      <c r="A5" s="1" t="s">
        <v>283</v>
      </c>
      <c r="B5" s="1">
        <f>COUNTIF(Tabelle1[Scam],"no")</f>
        <v>7</v>
      </c>
      <c r="C5" s="9">
        <f t="shared" ref="C5:C21" si="0">B5/$B$3</f>
        <v>0.14000000000000001</v>
      </c>
    </row>
    <row r="6" spans="1:15" x14ac:dyDescent="0.2">
      <c r="B6" s="9"/>
      <c r="C6" s="9"/>
    </row>
    <row r="7" spans="1:15" x14ac:dyDescent="0.2">
      <c r="C7" s="9"/>
    </row>
    <row r="8" spans="1:15" x14ac:dyDescent="0.2">
      <c r="A8" s="1" t="s">
        <v>523</v>
      </c>
      <c r="B8" s="1">
        <f>COUNTIF(Tabelle1[Rug Pulled],"yes")</f>
        <v>34</v>
      </c>
      <c r="C8" s="9">
        <f t="shared" si="0"/>
        <v>0.68</v>
      </c>
    </row>
    <row r="9" spans="1:15" x14ac:dyDescent="0.2">
      <c r="C9" s="9"/>
    </row>
    <row r="10" spans="1:15" x14ac:dyDescent="0.2">
      <c r="A10" s="1" t="s">
        <v>524</v>
      </c>
      <c r="B10" s="1">
        <f>COUNTIF(Tabelle1[Verified Contract],"yes")</f>
        <v>45</v>
      </c>
      <c r="C10" s="9">
        <f t="shared" si="0"/>
        <v>0.9</v>
      </c>
    </row>
    <row r="11" spans="1:15" x14ac:dyDescent="0.2">
      <c r="C11" s="9"/>
    </row>
    <row r="12" spans="1:15" x14ac:dyDescent="0.2">
      <c r="A12" s="1" t="s">
        <v>525</v>
      </c>
      <c r="B12" s="1">
        <f>COUNTIF(Tabelle1[Comment],"*Honeypot*")</f>
        <v>10</v>
      </c>
      <c r="C12" s="9">
        <f t="shared" si="0"/>
        <v>0.2</v>
      </c>
    </row>
    <row r="13" spans="1:15" x14ac:dyDescent="0.2">
      <c r="C13" s="9"/>
    </row>
    <row r="14" spans="1:15" x14ac:dyDescent="0.2">
      <c r="A14" s="1" t="s">
        <v>526</v>
      </c>
      <c r="B14" s="1">
        <f>B3-B20-B21</f>
        <v>44</v>
      </c>
      <c r="C14" s="9">
        <f t="shared" si="0"/>
        <v>0.88</v>
      </c>
    </row>
    <row r="15" spans="1:15" x14ac:dyDescent="0.2">
      <c r="A15" s="1" t="s">
        <v>143</v>
      </c>
      <c r="B15" s="1">
        <f>COUNTIF(Tabelle1[Slither Vulnerability],"*Reentrancy*")</f>
        <v>26</v>
      </c>
      <c r="C15" s="9">
        <f t="shared" si="0"/>
        <v>0.52</v>
      </c>
    </row>
    <row r="16" spans="1:15" x14ac:dyDescent="0.2">
      <c r="A16" s="1" t="s">
        <v>529</v>
      </c>
      <c r="B16" s="1">
        <f>COUNTIF(Tabelle1[Slither Vulnerability],"*Locked*")</f>
        <v>2</v>
      </c>
      <c r="C16" s="9">
        <f t="shared" si="0"/>
        <v>0.04</v>
      </c>
    </row>
    <row r="17" spans="1:3" x14ac:dyDescent="0.2">
      <c r="A17" s="1" t="s">
        <v>534</v>
      </c>
      <c r="B17" s="1">
        <f>COUNTIF(Tabelle1[Slither Vulnerability],"*arbitrary*")</f>
        <v>5</v>
      </c>
      <c r="C17" s="9">
        <f t="shared" si="0"/>
        <v>0.1</v>
      </c>
    </row>
    <row r="18" spans="1:3" x14ac:dyDescent="0.2">
      <c r="A18" s="1" t="s">
        <v>533</v>
      </c>
      <c r="B18" s="1">
        <f>COUNTIF(Tabelle1[Slither Vulnerability],"*tx.origin*")</f>
        <v>4</v>
      </c>
      <c r="C18" s="9">
        <f t="shared" si="0"/>
        <v>0.08</v>
      </c>
    </row>
    <row r="19" spans="1:3" x14ac:dyDescent="0.2">
      <c r="A19" s="1" t="s">
        <v>530</v>
      </c>
      <c r="B19" s="1">
        <f>COUNTIF(Tabelle1[Slither Vulnerability],"*minor*")</f>
        <v>12</v>
      </c>
      <c r="C19" s="9">
        <f t="shared" si="0"/>
        <v>0.24</v>
      </c>
    </row>
    <row r="20" spans="1:3" x14ac:dyDescent="0.2">
      <c r="A20" s="1" t="s">
        <v>531</v>
      </c>
      <c r="B20" s="1">
        <f>COUNTIF(Tabelle1[Slither Vulnerability],"*none*")</f>
        <v>1</v>
      </c>
      <c r="C20" s="9">
        <f t="shared" si="0"/>
        <v>0.02</v>
      </c>
    </row>
    <row r="21" spans="1:3" x14ac:dyDescent="0.2">
      <c r="A21" s="1" t="s">
        <v>532</v>
      </c>
      <c r="B21" s="1">
        <f>COUNTIF(Tabelle1[Slither Vulnerability],"*unverified*")</f>
        <v>5</v>
      </c>
      <c r="C21" s="9">
        <f t="shared" si="0"/>
        <v>0.1</v>
      </c>
    </row>
    <row r="22" spans="1:3" x14ac:dyDescent="0.2">
      <c r="C22" s="9"/>
    </row>
    <row r="23" spans="1:3" x14ac:dyDescent="0.2">
      <c r="A23" s="1" t="s">
        <v>280</v>
      </c>
      <c r="C23" s="9"/>
    </row>
    <row r="24" spans="1:3" x14ac:dyDescent="0.2">
      <c r="A24" s="1" t="s">
        <v>542</v>
      </c>
      <c r="B24" s="8">
        <f>AVERAGE(Tabelle1[Creation to untradable Time '[h']])</f>
        <v>138.89195195195194</v>
      </c>
      <c r="C24" s="9"/>
    </row>
    <row r="25" spans="1:3" x14ac:dyDescent="0.2">
      <c r="A25" s="1" t="s">
        <v>543</v>
      </c>
      <c r="B25" s="8">
        <f>MEDIAN(Tabelle1[Creation to untradable Time '[h']])</f>
        <v>8.649166666666666</v>
      </c>
      <c r="C25" s="9"/>
    </row>
    <row r="26" spans="1:3" x14ac:dyDescent="0.2">
      <c r="C26" s="9"/>
    </row>
    <row r="27" spans="1:3" x14ac:dyDescent="0.2">
      <c r="A27" s="1" t="s">
        <v>537</v>
      </c>
      <c r="B27" s="11">
        <v>44670.819212962961</v>
      </c>
    </row>
    <row r="28" spans="1:3" x14ac:dyDescent="0.2">
      <c r="A28" s="1" t="s">
        <v>538</v>
      </c>
      <c r="B28" s="11">
        <v>44689.557060185187</v>
      </c>
    </row>
    <row r="30" spans="1:3" x14ac:dyDescent="0.2">
      <c r="A30" s="1" t="s">
        <v>1700</v>
      </c>
      <c r="B30" s="1">
        <f>COUNTIF(Tabelle1[Pool Lock],"x")</f>
        <v>23</v>
      </c>
      <c r="C30" s="9">
        <f>B30/$B$3</f>
        <v>0.46</v>
      </c>
    </row>
    <row r="31" spans="1:3" x14ac:dyDescent="0.2">
      <c r="A31" s="1" t="s">
        <v>1699</v>
      </c>
      <c r="B31" s="1">
        <f>B3-B30</f>
        <v>27</v>
      </c>
      <c r="C31" s="12">
        <f>B31/$B$3</f>
        <v>0.54</v>
      </c>
    </row>
    <row r="32" spans="1:3" x14ac:dyDescent="0.2">
      <c r="A32" s="1" t="s">
        <v>2426</v>
      </c>
      <c r="B32" s="1">
        <f>COUNTIF(Tabelle1[Pool Lock],"*after*")</f>
        <v>8</v>
      </c>
      <c r="C32" s="12">
        <f>B32/$B$3</f>
        <v>0.16</v>
      </c>
    </row>
    <row r="33" spans="1:2" x14ac:dyDescent="0.2">
      <c r="A33" s="1" t="s">
        <v>2427</v>
      </c>
      <c r="B33" s="1">
        <f>COUNTIF(Tabelle1[Pool Lock],"*while*")</f>
        <v>4</v>
      </c>
    </row>
  </sheetData>
  <mergeCells count="1">
    <mergeCell ref="A1:O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CBB1-B184-4543-9B4D-867FF9F108BB}">
  <dimension ref="A1:O36"/>
  <sheetViews>
    <sheetView topLeftCell="A5" zoomScale="140" zoomScaleNormal="140" workbookViewId="0">
      <selection activeCell="A34" sqref="A34:C36"/>
    </sheetView>
  </sheetViews>
  <sheetFormatPr baseColWidth="10" defaultColWidth="10.83203125" defaultRowHeight="16" x14ac:dyDescent="0.2"/>
  <cols>
    <col min="1" max="1" width="14.33203125" style="1" bestFit="1" customWidth="1"/>
    <col min="2" max="2" width="18.33203125" style="1" bestFit="1" customWidth="1"/>
    <col min="3" max="3" width="13.6640625" style="1" bestFit="1" customWidth="1"/>
    <col min="4" max="6" width="10.83203125" style="1"/>
    <col min="7" max="7" width="10.5" style="1" bestFit="1" customWidth="1"/>
    <col min="8" max="8" width="14.83203125" style="1" bestFit="1" customWidth="1"/>
    <col min="9" max="16384" width="10.83203125" style="1"/>
  </cols>
  <sheetData>
    <row r="1" spans="1:15" ht="36" x14ac:dyDescent="0.4">
      <c r="A1" s="48" t="s">
        <v>539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4" spans="1:15" ht="21" x14ac:dyDescent="0.25">
      <c r="A4" s="49" t="s">
        <v>2413</v>
      </c>
      <c r="B4" s="49"/>
      <c r="C4" s="49"/>
    </row>
    <row r="5" spans="1:15" x14ac:dyDescent="0.2">
      <c r="A5" s="18" t="s">
        <v>2418</v>
      </c>
      <c r="B5" s="1" t="s">
        <v>2416</v>
      </c>
      <c r="C5" s="1" t="s">
        <v>2417</v>
      </c>
    </row>
    <row r="6" spans="1:15" x14ac:dyDescent="0.2">
      <c r="A6" s="1" t="s">
        <v>540</v>
      </c>
      <c r="B6" s="1">
        <f>COUNTA(Tabelle445[ID])</f>
        <v>171</v>
      </c>
      <c r="C6" s="9">
        <f>B6/$B$6</f>
        <v>1</v>
      </c>
      <c r="G6" s="18"/>
    </row>
    <row r="7" spans="1:15" x14ac:dyDescent="0.2">
      <c r="A7" s="1" t="s">
        <v>96</v>
      </c>
      <c r="B7" s="1">
        <f>COUNTIF(Tabelle445[Scam],"yes")</f>
        <v>48</v>
      </c>
      <c r="C7" s="9">
        <f>B7/$B$6</f>
        <v>0.2807017543859649</v>
      </c>
    </row>
    <row r="8" spans="1:15" x14ac:dyDescent="0.2">
      <c r="A8" s="1" t="s">
        <v>97</v>
      </c>
      <c r="B8" s="1">
        <f>COUNTIF(Tabelle445[Scam],"no")</f>
        <v>123</v>
      </c>
      <c r="C8" s="9">
        <f>B8/$B$6</f>
        <v>0.7192982456140351</v>
      </c>
    </row>
    <row r="11" spans="1:15" ht="21" x14ac:dyDescent="0.25">
      <c r="A11" s="49" t="s">
        <v>285</v>
      </c>
      <c r="B11" s="49"/>
      <c r="C11" s="49"/>
    </row>
    <row r="12" spans="1:15" x14ac:dyDescent="0.2">
      <c r="A12" s="24" t="s">
        <v>2418</v>
      </c>
      <c r="B12" s="24" t="s">
        <v>2416</v>
      </c>
      <c r="C12" s="24" t="s">
        <v>2417</v>
      </c>
    </row>
    <row r="13" spans="1:15" x14ac:dyDescent="0.2">
      <c r="A13" s="20" t="s">
        <v>540</v>
      </c>
      <c r="B13" s="20">
        <f>COUNTA(Tabelle1[ID])</f>
        <v>50</v>
      </c>
      <c r="C13" s="22">
        <f>B13/$B$13</f>
        <v>1</v>
      </c>
    </row>
    <row r="14" spans="1:15" x14ac:dyDescent="0.2">
      <c r="A14" s="21" t="s">
        <v>96</v>
      </c>
      <c r="B14" s="21">
        <f>COUNTIF(Tabelle1[Scam],"yes")</f>
        <v>43</v>
      </c>
      <c r="C14" s="23">
        <f>B14/$B$13</f>
        <v>0.86</v>
      </c>
    </row>
    <row r="15" spans="1:15" x14ac:dyDescent="0.2">
      <c r="A15" s="25" t="s">
        <v>97</v>
      </c>
      <c r="B15" s="25">
        <f>COUNTIF(Tabelle1[Scam],"no")</f>
        <v>7</v>
      </c>
      <c r="C15" s="26">
        <f>B15/$B$13</f>
        <v>0.14000000000000001</v>
      </c>
    </row>
    <row r="18" spans="1:3" ht="21" x14ac:dyDescent="0.25">
      <c r="A18" s="49" t="s">
        <v>1701</v>
      </c>
      <c r="B18" s="49"/>
      <c r="C18" s="49"/>
    </row>
    <row r="19" spans="1:3" x14ac:dyDescent="0.2">
      <c r="A19" s="24" t="s">
        <v>2418</v>
      </c>
      <c r="B19" s="1" t="s">
        <v>2416</v>
      </c>
      <c r="C19" s="1" t="s">
        <v>2417</v>
      </c>
    </row>
    <row r="20" spans="1:3" x14ac:dyDescent="0.2">
      <c r="A20" s="10" t="s">
        <v>540</v>
      </c>
      <c r="B20" s="10">
        <f>COUNTA(Tabelle44[ID])</f>
        <v>123</v>
      </c>
      <c r="C20" s="12">
        <f>B20/$B$20</f>
        <v>1</v>
      </c>
    </row>
    <row r="21" spans="1:3" x14ac:dyDescent="0.2">
      <c r="A21" s="10" t="s">
        <v>96</v>
      </c>
      <c r="B21" s="10">
        <f>COUNTIF(Tabelle44[Scam],"yes")</f>
        <v>99</v>
      </c>
      <c r="C21" s="12">
        <f>B21/$B$20</f>
        <v>0.80487804878048785</v>
      </c>
    </row>
    <row r="22" spans="1:3" x14ac:dyDescent="0.2">
      <c r="A22" s="10" t="s">
        <v>97</v>
      </c>
      <c r="B22" s="10">
        <f>COUNTIF(Tabelle44[Scam],"no")</f>
        <v>24</v>
      </c>
      <c r="C22" s="12">
        <f>B22/$B$20</f>
        <v>0.1951219512195122</v>
      </c>
    </row>
    <row r="23" spans="1:3" x14ac:dyDescent="0.2">
      <c r="A23" s="10"/>
      <c r="B23" s="10"/>
      <c r="C23" s="12"/>
    </row>
    <row r="24" spans="1:3" x14ac:dyDescent="0.2">
      <c r="A24" s="10"/>
      <c r="B24" s="10"/>
      <c r="C24" s="12"/>
    </row>
    <row r="25" spans="1:3" ht="21" x14ac:dyDescent="0.25">
      <c r="A25" s="49" t="s">
        <v>2414</v>
      </c>
      <c r="B25" s="49"/>
      <c r="C25" s="49"/>
    </row>
    <row r="26" spans="1:3" x14ac:dyDescent="0.2">
      <c r="A26" s="24" t="s">
        <v>2418</v>
      </c>
      <c r="B26" s="1" t="s">
        <v>2416</v>
      </c>
      <c r="C26" s="1" t="s">
        <v>2417</v>
      </c>
    </row>
    <row r="27" spans="1:3" x14ac:dyDescent="0.2">
      <c r="A27" s="10" t="s">
        <v>540</v>
      </c>
      <c r="B27" s="10">
        <f>COUNTA(Tabelle446[ID])</f>
        <v>344</v>
      </c>
      <c r="C27" s="9">
        <f>B27/$B$27</f>
        <v>1</v>
      </c>
    </row>
    <row r="28" spans="1:3" x14ac:dyDescent="0.2">
      <c r="A28" s="10" t="s">
        <v>96</v>
      </c>
      <c r="B28" s="10">
        <f>COUNTIF(Tabelle446[Scam],"yes")</f>
        <v>190</v>
      </c>
      <c r="C28" s="9">
        <f>B28/$B$27</f>
        <v>0.55232558139534882</v>
      </c>
    </row>
    <row r="29" spans="1:3" x14ac:dyDescent="0.2">
      <c r="A29" s="10" t="s">
        <v>97</v>
      </c>
      <c r="B29" s="10">
        <f>COUNTIF(Tabelle446[Scam],"no")</f>
        <v>154</v>
      </c>
      <c r="C29" s="9">
        <f>B29/$B$27</f>
        <v>0.44767441860465118</v>
      </c>
    </row>
    <row r="30" spans="1:3" x14ac:dyDescent="0.2">
      <c r="A30" s="10"/>
    </row>
    <row r="31" spans="1:3" x14ac:dyDescent="0.2">
      <c r="A31" s="10"/>
    </row>
    <row r="32" spans="1:3" ht="21" x14ac:dyDescent="0.25">
      <c r="A32" s="49" t="s">
        <v>2415</v>
      </c>
      <c r="B32" s="49"/>
      <c r="C32" s="49"/>
    </row>
    <row r="33" spans="1:3" x14ac:dyDescent="0.2">
      <c r="A33" s="19" t="s">
        <v>2418</v>
      </c>
      <c r="B33" s="1" t="s">
        <v>2416</v>
      </c>
      <c r="C33" s="1" t="s">
        <v>2417</v>
      </c>
    </row>
    <row r="34" spans="1:3" x14ac:dyDescent="0.2">
      <c r="A34" s="1" t="s">
        <v>540</v>
      </c>
      <c r="B34" s="1">
        <f>COUNTA(Tabelle13[Scam])</f>
        <v>94</v>
      </c>
      <c r="C34" s="9">
        <f>B34/$B$34</f>
        <v>1</v>
      </c>
    </row>
    <row r="35" spans="1:3" x14ac:dyDescent="0.2">
      <c r="A35" s="1" t="s">
        <v>96</v>
      </c>
      <c r="B35" s="1">
        <f>COUNTIF(Tabelle13[Scam],"yes")</f>
        <v>78</v>
      </c>
      <c r="C35" s="9">
        <f>B35/$B$34</f>
        <v>0.82978723404255317</v>
      </c>
    </row>
    <row r="36" spans="1:3" x14ac:dyDescent="0.2">
      <c r="A36" s="1" t="s">
        <v>97</v>
      </c>
      <c r="B36" s="1">
        <f>COUNTIF(Tabelle13[Scam],"no")</f>
        <v>16</v>
      </c>
      <c r="C36" s="9">
        <f>B36/$B$34</f>
        <v>0.1702127659574468</v>
      </c>
    </row>
  </sheetData>
  <mergeCells count="6">
    <mergeCell ref="A32:C32"/>
    <mergeCell ref="A1:O1"/>
    <mergeCell ref="A25:C25"/>
    <mergeCell ref="A18:C18"/>
    <mergeCell ref="A11:C11"/>
    <mergeCell ref="A4:C4"/>
  </mergeCells>
  <pageMargins left="0.7" right="0.7" top="0.78740157499999996" bottom="0.78740157499999996" header="0.3" footer="0.3"/>
  <pageSetup paperSize="9" orientation="portrait" horizontalDpi="0" verticalDpi="0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3B11-018E-094F-BAB0-EB71EFC7E69D}">
  <dimension ref="A5:E29"/>
  <sheetViews>
    <sheetView zoomScale="134" workbookViewId="0">
      <selection activeCell="I29" sqref="I29"/>
    </sheetView>
  </sheetViews>
  <sheetFormatPr baseColWidth="10" defaultRowHeight="16" x14ac:dyDescent="0.2"/>
  <cols>
    <col min="1" max="1" width="29.83203125" style="1" bestFit="1" customWidth="1"/>
    <col min="2" max="2" width="14.33203125" style="1" bestFit="1" customWidth="1"/>
    <col min="3" max="3" width="18.33203125" style="1" bestFit="1" customWidth="1"/>
    <col min="4" max="4" width="13.6640625" style="1" bestFit="1" customWidth="1"/>
    <col min="5" max="16384" width="10.83203125" style="1"/>
  </cols>
  <sheetData>
    <row r="5" spans="1:4" ht="17" thickBot="1" x14ac:dyDescent="0.25">
      <c r="A5" s="27" t="s">
        <v>2420</v>
      </c>
      <c r="B5" s="18" t="s">
        <v>2418</v>
      </c>
      <c r="C5" s="1" t="s">
        <v>2416</v>
      </c>
      <c r="D5" s="1" t="s">
        <v>2417</v>
      </c>
    </row>
    <row r="6" spans="1:4" x14ac:dyDescent="0.2">
      <c r="A6" s="53" t="s">
        <v>2419</v>
      </c>
      <c r="B6" s="35" t="s">
        <v>540</v>
      </c>
      <c r="C6" s="35">
        <v>171</v>
      </c>
      <c r="D6" s="38">
        <v>1</v>
      </c>
    </row>
    <row r="7" spans="1:4" x14ac:dyDescent="0.2">
      <c r="A7" s="54"/>
      <c r="B7" s="28" t="s">
        <v>281</v>
      </c>
      <c r="C7" s="28">
        <v>48</v>
      </c>
      <c r="D7" s="39">
        <v>0.2807017543859649</v>
      </c>
    </row>
    <row r="8" spans="1:4" ht="17" thickBot="1" x14ac:dyDescent="0.25">
      <c r="A8" s="55"/>
      <c r="B8" s="36" t="s">
        <v>97</v>
      </c>
      <c r="C8" s="36">
        <v>123</v>
      </c>
      <c r="D8" s="40">
        <v>0.7192982456140351</v>
      </c>
    </row>
    <row r="9" spans="1:4" x14ac:dyDescent="0.2">
      <c r="A9" s="50" t="s">
        <v>541</v>
      </c>
      <c r="B9" s="30" t="s">
        <v>540</v>
      </c>
      <c r="C9" s="30">
        <v>50</v>
      </c>
      <c r="D9" s="31">
        <v>1</v>
      </c>
    </row>
    <row r="10" spans="1:4" x14ac:dyDescent="0.2">
      <c r="A10" s="51"/>
      <c r="B10" s="29" t="s">
        <v>96</v>
      </c>
      <c r="C10" s="29">
        <v>43</v>
      </c>
      <c r="D10" s="32">
        <v>0.86</v>
      </c>
    </row>
    <row r="11" spans="1:4" ht="17" thickBot="1" x14ac:dyDescent="0.25">
      <c r="A11" s="52"/>
      <c r="B11" s="33" t="s">
        <v>97</v>
      </c>
      <c r="C11" s="33">
        <v>7</v>
      </c>
      <c r="D11" s="34">
        <v>0.14000000000000001</v>
      </c>
    </row>
    <row r="12" spans="1:4" x14ac:dyDescent="0.2">
      <c r="A12" s="50" t="s">
        <v>2421</v>
      </c>
      <c r="B12" s="30" t="s">
        <v>540</v>
      </c>
      <c r="C12" s="30">
        <v>123</v>
      </c>
      <c r="D12" s="31">
        <v>1</v>
      </c>
    </row>
    <row r="13" spans="1:4" x14ac:dyDescent="0.2">
      <c r="A13" s="51"/>
      <c r="B13" s="29" t="s">
        <v>96</v>
      </c>
      <c r="C13" s="29">
        <v>99</v>
      </c>
      <c r="D13" s="32">
        <v>0.8</v>
      </c>
    </row>
    <row r="14" spans="1:4" ht="17" thickBot="1" x14ac:dyDescent="0.25">
      <c r="A14" s="52"/>
      <c r="B14" s="33" t="s">
        <v>97</v>
      </c>
      <c r="C14" s="33">
        <v>24</v>
      </c>
      <c r="D14" s="34">
        <v>0.2</v>
      </c>
    </row>
    <row r="15" spans="1:4" x14ac:dyDescent="0.2">
      <c r="A15" s="50" t="s">
        <v>544</v>
      </c>
      <c r="B15" s="30" t="s">
        <v>540</v>
      </c>
      <c r="C15" s="30">
        <v>94</v>
      </c>
      <c r="D15" s="31">
        <v>1</v>
      </c>
    </row>
    <row r="16" spans="1:4" x14ac:dyDescent="0.2">
      <c r="A16" s="51"/>
      <c r="B16" s="29" t="s">
        <v>96</v>
      </c>
      <c r="C16" s="29">
        <v>78</v>
      </c>
      <c r="D16" s="32">
        <v>0.82978723404255317</v>
      </c>
    </row>
    <row r="17" spans="1:5" ht="17" thickBot="1" x14ac:dyDescent="0.25">
      <c r="A17" s="52"/>
      <c r="B17" s="33" t="s">
        <v>97</v>
      </c>
      <c r="C17" s="33">
        <v>16</v>
      </c>
      <c r="D17" s="34">
        <v>0.1702127659574468</v>
      </c>
    </row>
    <row r="18" spans="1:5" x14ac:dyDescent="0.2">
      <c r="A18" s="37"/>
      <c r="B18" s="29"/>
      <c r="C18" s="29"/>
      <c r="D18" s="41"/>
      <c r="E18" s="29"/>
    </row>
    <row r="19" spans="1:5" x14ac:dyDescent="0.2">
      <c r="A19" s="37"/>
      <c r="B19" s="29"/>
      <c r="C19" s="29"/>
      <c r="D19" s="41"/>
      <c r="E19" s="29"/>
    </row>
    <row r="20" spans="1:5" ht="17" thickBot="1" x14ac:dyDescent="0.25">
      <c r="A20" s="27" t="s">
        <v>2425</v>
      </c>
      <c r="B20" s="18" t="s">
        <v>2418</v>
      </c>
      <c r="C20" s="1" t="s">
        <v>2416</v>
      </c>
      <c r="D20" s="1" t="s">
        <v>2417</v>
      </c>
    </row>
    <row r="21" spans="1:5" x14ac:dyDescent="0.2">
      <c r="A21" s="50" t="s">
        <v>2422</v>
      </c>
      <c r="B21" s="30" t="s">
        <v>540</v>
      </c>
      <c r="C21" s="30">
        <f>C6+C9+C12</f>
        <v>344</v>
      </c>
      <c r="D21" s="31">
        <v>1</v>
      </c>
    </row>
    <row r="22" spans="1:5" x14ac:dyDescent="0.2">
      <c r="A22" s="51"/>
      <c r="B22" s="29" t="s">
        <v>96</v>
      </c>
      <c r="C22" s="29">
        <f t="shared" ref="C22:C23" si="0">C7+C10+C13</f>
        <v>190</v>
      </c>
      <c r="D22" s="32">
        <f>Tabelle12[[#This Row],[Smart Contracts]]/$C$21</f>
        <v>0.55232558139534882</v>
      </c>
    </row>
    <row r="23" spans="1:5" ht="17" thickBot="1" x14ac:dyDescent="0.25">
      <c r="A23" s="52"/>
      <c r="B23" s="33" t="s">
        <v>97</v>
      </c>
      <c r="C23" s="29">
        <f t="shared" si="0"/>
        <v>154</v>
      </c>
      <c r="D23" s="32">
        <f>Tabelle12[[#This Row],[Smart Contracts]]/$C$21</f>
        <v>0.44767441860465118</v>
      </c>
    </row>
    <row r="24" spans="1:5" x14ac:dyDescent="0.2">
      <c r="A24" s="50" t="s">
        <v>2423</v>
      </c>
      <c r="B24" s="30" t="s">
        <v>540</v>
      </c>
      <c r="C24" s="30">
        <f>C9+C12+C15</f>
        <v>267</v>
      </c>
      <c r="D24" s="31">
        <v>1</v>
      </c>
    </row>
    <row r="25" spans="1:5" x14ac:dyDescent="0.2">
      <c r="A25" s="51"/>
      <c r="B25" s="29" t="s">
        <v>96</v>
      </c>
      <c r="C25" s="29">
        <f t="shared" ref="C25:C26" si="1">C10+C13+C16</f>
        <v>220</v>
      </c>
      <c r="D25" s="32">
        <f>Tabelle12[[#This Row],[Smart Contracts]]/C24</f>
        <v>0.82397003745318353</v>
      </c>
    </row>
    <row r="26" spans="1:5" ht="17" thickBot="1" x14ac:dyDescent="0.25">
      <c r="A26" s="52"/>
      <c r="B26" s="33" t="s">
        <v>97</v>
      </c>
      <c r="C26" s="29">
        <f t="shared" si="1"/>
        <v>47</v>
      </c>
      <c r="D26" s="32">
        <f>Tabelle12[[#This Row],[Smart Contracts]]/C24</f>
        <v>0.17602996254681649</v>
      </c>
    </row>
    <row r="27" spans="1:5" x14ac:dyDescent="0.2">
      <c r="A27" s="50" t="s">
        <v>2424</v>
      </c>
      <c r="B27" s="30" t="s">
        <v>540</v>
      </c>
      <c r="C27" s="30">
        <f>C6+C9+C12+C15</f>
        <v>438</v>
      </c>
      <c r="D27" s="31">
        <v>1</v>
      </c>
    </row>
    <row r="28" spans="1:5" x14ac:dyDescent="0.2">
      <c r="A28" s="51"/>
      <c r="B28" s="29" t="s">
        <v>96</v>
      </c>
      <c r="C28" s="29">
        <f t="shared" ref="C28:C29" si="2">C7+C10+C13+C16</f>
        <v>268</v>
      </c>
      <c r="D28" s="32">
        <f>Tabelle12[[#This Row],[Smart Contracts]]/$C$27</f>
        <v>0.61187214611872143</v>
      </c>
    </row>
    <row r="29" spans="1:5" ht="17" thickBot="1" x14ac:dyDescent="0.25">
      <c r="A29" s="52"/>
      <c r="B29" s="33" t="s">
        <v>97</v>
      </c>
      <c r="C29" s="33">
        <f t="shared" si="2"/>
        <v>170</v>
      </c>
      <c r="D29" s="34">
        <f>Tabelle12[[#This Row],[Smart Contracts]]/$C$27</f>
        <v>0.38812785388127852</v>
      </c>
    </row>
  </sheetData>
  <mergeCells count="7">
    <mergeCell ref="A27:A29"/>
    <mergeCell ref="A6:A8"/>
    <mergeCell ref="A9:A11"/>
    <mergeCell ref="A12:A14"/>
    <mergeCell ref="A21:A23"/>
    <mergeCell ref="A15:A17"/>
    <mergeCell ref="A24:A26"/>
  </mergeCells>
  <pageMargins left="0.7" right="0.7" top="0.78740157499999996" bottom="0.78740157499999996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Old Dataset</vt:lpstr>
      <vt:lpstr>Detailed Dataset</vt:lpstr>
      <vt:lpstr>Current Dataset</vt:lpstr>
      <vt:lpstr>Training Dataset</vt:lpstr>
      <vt:lpstr>Testset Dataset</vt:lpstr>
      <vt:lpstr>Detail Dataset Analytics</vt:lpstr>
      <vt:lpstr>Full Analytics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Tassone</dc:creator>
  <cp:lastModifiedBy>Porcu Palmira</cp:lastModifiedBy>
  <dcterms:created xsi:type="dcterms:W3CDTF">2022-05-13T06:03:11Z</dcterms:created>
  <dcterms:modified xsi:type="dcterms:W3CDTF">2022-06-09T18:39:05Z</dcterms:modified>
</cp:coreProperties>
</file>