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autoCompressPictures="0"/>
  <bookViews>
    <workbookView xWindow="0" yWindow="0" windowWidth="28800" windowHeight="17460"/>
  </bookViews>
  <sheets>
    <sheet name="Sheet1" sheetId="1" r:id="rId1"/>
    <sheet name="Sheet2" sheetId="2" r:id="rId2"/>
    <sheet name="Sheet3" sheetId="3" r:id="rId3"/>
  </sheets>
  <definedNames>
    <definedName name="q">Sheet1!$H$131</definedName>
    <definedName name="wbar">Sheet1!$V$101:$X$101</definedName>
  </definedNames>
  <calcPr calcId="140001" iterate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106" i="1" l="1"/>
  <c r="Y106" i="1"/>
  <c r="Z106" i="1"/>
  <c r="AA106" i="1"/>
  <c r="W107" i="1"/>
  <c r="Y107" i="1"/>
  <c r="Z107" i="1"/>
  <c r="AA107" i="1"/>
  <c r="W108" i="1"/>
  <c r="Y108" i="1"/>
  <c r="Z108" i="1"/>
  <c r="AA108" i="1"/>
  <c r="W109" i="1"/>
  <c r="Y109" i="1"/>
  <c r="Z109" i="1"/>
  <c r="AA109" i="1"/>
  <c r="W110" i="1"/>
  <c r="Y110" i="1"/>
  <c r="Z110" i="1"/>
  <c r="AA110" i="1"/>
  <c r="W111" i="1"/>
  <c r="Y111" i="1"/>
  <c r="Z111" i="1"/>
  <c r="AA111" i="1"/>
  <c r="W112" i="1"/>
  <c r="Y112" i="1"/>
  <c r="Z112" i="1"/>
  <c r="AA112" i="1"/>
  <c r="W113" i="1"/>
  <c r="Y113" i="1"/>
  <c r="Z113" i="1"/>
  <c r="AA113" i="1"/>
  <c r="W114" i="1"/>
  <c r="Y114" i="1"/>
  <c r="Z114" i="1"/>
  <c r="AA114" i="1"/>
  <c r="W115" i="1"/>
  <c r="Y115" i="1"/>
  <c r="Z115" i="1"/>
  <c r="AA115" i="1"/>
  <c r="W116" i="1"/>
  <c r="Y116" i="1"/>
  <c r="Z116" i="1"/>
  <c r="AA116" i="1"/>
  <c r="W117" i="1"/>
  <c r="Y117" i="1"/>
  <c r="Z117" i="1"/>
  <c r="AA117" i="1"/>
  <c r="W118" i="1"/>
  <c r="Y118" i="1"/>
  <c r="Z118" i="1"/>
  <c r="AA118" i="1"/>
  <c r="W119" i="1"/>
  <c r="Y119" i="1"/>
  <c r="Z119" i="1"/>
  <c r="AA119" i="1"/>
  <c r="W120" i="1"/>
  <c r="Y120" i="1"/>
  <c r="Z120" i="1"/>
  <c r="AA120" i="1"/>
  <c r="W121" i="1"/>
  <c r="Y121" i="1"/>
  <c r="Z121" i="1"/>
  <c r="AA121" i="1"/>
  <c r="W122" i="1"/>
  <c r="Y122" i="1"/>
  <c r="Z122" i="1"/>
  <c r="AA122" i="1"/>
  <c r="W123" i="1"/>
  <c r="Y123" i="1"/>
  <c r="Z123" i="1"/>
  <c r="AA123" i="1"/>
  <c r="W124" i="1"/>
  <c r="Y124" i="1"/>
  <c r="Z124" i="1"/>
  <c r="AA124" i="1"/>
  <c r="W125" i="1"/>
  <c r="Y125" i="1"/>
  <c r="Z125" i="1"/>
  <c r="AA125" i="1"/>
  <c r="W126" i="1"/>
  <c r="Y126" i="1"/>
  <c r="Z126" i="1"/>
  <c r="AA126" i="1"/>
  <c r="W127" i="1"/>
  <c r="Y127" i="1"/>
  <c r="Z127" i="1"/>
  <c r="AA127" i="1"/>
  <c r="W128" i="1"/>
  <c r="Y128" i="1"/>
  <c r="Z128" i="1"/>
  <c r="AA128" i="1"/>
  <c r="W129" i="1"/>
  <c r="Y129" i="1"/>
  <c r="Z129" i="1"/>
  <c r="AA129" i="1"/>
  <c r="W105" i="1"/>
  <c r="Z105" i="1"/>
  <c r="AA105" i="1"/>
  <c r="Y105" i="1"/>
  <c r="V106" i="1"/>
  <c r="X106" i="1"/>
  <c r="V107" i="1"/>
  <c r="X107" i="1"/>
  <c r="V108" i="1"/>
  <c r="X108" i="1"/>
  <c r="V109" i="1"/>
  <c r="X109" i="1"/>
  <c r="V110" i="1"/>
  <c r="X110" i="1"/>
  <c r="V111" i="1"/>
  <c r="X111" i="1"/>
  <c r="V112" i="1"/>
  <c r="X112" i="1"/>
  <c r="V113" i="1"/>
  <c r="X113" i="1"/>
  <c r="V114" i="1"/>
  <c r="X114" i="1"/>
  <c r="V115" i="1"/>
  <c r="X115" i="1"/>
  <c r="V116" i="1"/>
  <c r="X116" i="1"/>
  <c r="V117" i="1"/>
  <c r="X117" i="1"/>
  <c r="V118" i="1"/>
  <c r="X118" i="1"/>
  <c r="V119" i="1"/>
  <c r="X119" i="1"/>
  <c r="V120" i="1"/>
  <c r="X120" i="1"/>
  <c r="V121" i="1"/>
  <c r="X121" i="1"/>
  <c r="V122" i="1"/>
  <c r="X122" i="1"/>
  <c r="V123" i="1"/>
  <c r="X123" i="1"/>
  <c r="V124" i="1"/>
  <c r="X124" i="1"/>
  <c r="V125" i="1"/>
  <c r="X125" i="1"/>
  <c r="V126" i="1"/>
  <c r="X126" i="1"/>
  <c r="V127" i="1"/>
  <c r="X127" i="1"/>
  <c r="V128" i="1"/>
  <c r="X128" i="1"/>
  <c r="V129" i="1"/>
  <c r="X129" i="1"/>
  <c r="X105" i="1"/>
  <c r="V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05" i="1"/>
  <c r="S129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05" i="1"/>
  <c r="R108" i="1"/>
  <c r="I114" i="1"/>
  <c r="Q132" i="1"/>
  <c r="R133" i="1"/>
  <c r="S133" i="1"/>
  <c r="T133" i="1"/>
  <c r="Q133" i="1"/>
  <c r="R132" i="1"/>
  <c r="S132" i="1"/>
  <c r="T132" i="1"/>
  <c r="T131" i="1"/>
  <c r="Q131" i="1"/>
  <c r="R131" i="1"/>
  <c r="S131" i="1"/>
  <c r="M131" i="1"/>
  <c r="N131" i="1"/>
  <c r="O131" i="1"/>
  <c r="L131" i="1"/>
  <c r="L106" i="1"/>
  <c r="M106" i="1"/>
  <c r="N106" i="1"/>
  <c r="O106" i="1"/>
  <c r="L107" i="1"/>
  <c r="M107" i="1"/>
  <c r="N107" i="1"/>
  <c r="O107" i="1"/>
  <c r="L108" i="1"/>
  <c r="M108" i="1"/>
  <c r="N108" i="1"/>
  <c r="O108" i="1"/>
  <c r="L109" i="1"/>
  <c r="M109" i="1"/>
  <c r="N109" i="1"/>
  <c r="O109" i="1"/>
  <c r="L110" i="1"/>
  <c r="M110" i="1"/>
  <c r="N110" i="1"/>
  <c r="O110" i="1"/>
  <c r="L111" i="1"/>
  <c r="M111" i="1"/>
  <c r="N111" i="1"/>
  <c r="O111" i="1"/>
  <c r="L112" i="1"/>
  <c r="M112" i="1"/>
  <c r="N112" i="1"/>
  <c r="O112" i="1"/>
  <c r="L113" i="1"/>
  <c r="M113" i="1"/>
  <c r="N113" i="1"/>
  <c r="O113" i="1"/>
  <c r="L114" i="1"/>
  <c r="M114" i="1"/>
  <c r="N114" i="1"/>
  <c r="O114" i="1"/>
  <c r="L115" i="1"/>
  <c r="M115" i="1"/>
  <c r="N115" i="1"/>
  <c r="O115" i="1"/>
  <c r="L116" i="1"/>
  <c r="M116" i="1"/>
  <c r="N116" i="1"/>
  <c r="O116" i="1"/>
  <c r="L117" i="1"/>
  <c r="M117" i="1"/>
  <c r="N117" i="1"/>
  <c r="O117" i="1"/>
  <c r="L118" i="1"/>
  <c r="M118" i="1"/>
  <c r="N118" i="1"/>
  <c r="O118" i="1"/>
  <c r="L119" i="1"/>
  <c r="M119" i="1"/>
  <c r="N119" i="1"/>
  <c r="O119" i="1"/>
  <c r="L120" i="1"/>
  <c r="M120" i="1"/>
  <c r="N120" i="1"/>
  <c r="O120" i="1"/>
  <c r="L121" i="1"/>
  <c r="M121" i="1"/>
  <c r="N121" i="1"/>
  <c r="O121" i="1"/>
  <c r="L122" i="1"/>
  <c r="M122" i="1"/>
  <c r="N122" i="1"/>
  <c r="O122" i="1"/>
  <c r="L123" i="1"/>
  <c r="M123" i="1"/>
  <c r="N123" i="1"/>
  <c r="O123" i="1"/>
  <c r="L124" i="1"/>
  <c r="M124" i="1"/>
  <c r="N124" i="1"/>
  <c r="O124" i="1"/>
  <c r="L125" i="1"/>
  <c r="M125" i="1"/>
  <c r="N125" i="1"/>
  <c r="O125" i="1"/>
  <c r="L126" i="1"/>
  <c r="M126" i="1"/>
  <c r="N126" i="1"/>
  <c r="O126" i="1"/>
  <c r="L127" i="1"/>
  <c r="M127" i="1"/>
  <c r="N127" i="1"/>
  <c r="O127" i="1"/>
  <c r="L128" i="1"/>
  <c r="M128" i="1"/>
  <c r="N128" i="1"/>
  <c r="O128" i="1"/>
  <c r="L129" i="1"/>
  <c r="M129" i="1"/>
  <c r="N129" i="1"/>
  <c r="O129" i="1"/>
  <c r="N105" i="1"/>
  <c r="O105" i="1"/>
  <c r="M105" i="1"/>
  <c r="L105" i="1"/>
  <c r="T106" i="1"/>
  <c r="S106" i="1"/>
  <c r="R106" i="1"/>
  <c r="R107" i="1"/>
  <c r="S107" i="1"/>
  <c r="T107" i="1"/>
  <c r="S108" i="1"/>
  <c r="T108" i="1"/>
  <c r="R109" i="1"/>
  <c r="S109" i="1"/>
  <c r="T109" i="1"/>
  <c r="R110" i="1"/>
  <c r="S110" i="1"/>
  <c r="T110" i="1"/>
  <c r="R111" i="1"/>
  <c r="S111" i="1"/>
  <c r="T111" i="1"/>
  <c r="R112" i="1"/>
  <c r="S112" i="1"/>
  <c r="T112" i="1"/>
  <c r="R113" i="1"/>
  <c r="S113" i="1"/>
  <c r="T113" i="1"/>
  <c r="R114" i="1"/>
  <c r="S114" i="1"/>
  <c r="T114" i="1"/>
  <c r="R115" i="1"/>
  <c r="S115" i="1"/>
  <c r="T115" i="1"/>
  <c r="R116" i="1"/>
  <c r="S116" i="1"/>
  <c r="T116" i="1"/>
  <c r="R117" i="1"/>
  <c r="S117" i="1"/>
  <c r="T117" i="1"/>
  <c r="R118" i="1"/>
  <c r="S118" i="1"/>
  <c r="T118" i="1"/>
  <c r="R119" i="1"/>
  <c r="S119" i="1"/>
  <c r="T119" i="1"/>
  <c r="R120" i="1"/>
  <c r="S120" i="1"/>
  <c r="T120" i="1"/>
  <c r="R121" i="1"/>
  <c r="S121" i="1"/>
  <c r="T121" i="1"/>
  <c r="R122" i="1"/>
  <c r="S122" i="1"/>
  <c r="T122" i="1"/>
  <c r="R123" i="1"/>
  <c r="S123" i="1"/>
  <c r="T123" i="1"/>
  <c r="R124" i="1"/>
  <c r="S124" i="1"/>
  <c r="T124" i="1"/>
  <c r="R125" i="1"/>
  <c r="S125" i="1"/>
  <c r="T125" i="1"/>
  <c r="R126" i="1"/>
  <c r="S126" i="1"/>
  <c r="T126" i="1"/>
  <c r="R127" i="1"/>
  <c r="S127" i="1"/>
  <c r="T127" i="1"/>
  <c r="R128" i="1"/>
  <c r="S128" i="1"/>
  <c r="T128" i="1"/>
  <c r="R129" i="1"/>
  <c r="T129" i="1"/>
  <c r="T105" i="1"/>
  <c r="S105" i="1"/>
  <c r="R105" i="1"/>
  <c r="C132" i="1"/>
  <c r="D132" i="1"/>
  <c r="E132" i="1"/>
  <c r="B132" i="1"/>
  <c r="E131" i="1"/>
  <c r="I113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12" i="1"/>
  <c r="D131" i="1"/>
  <c r="C131" i="1"/>
  <c r="B131" i="1"/>
</calcChain>
</file>

<file path=xl/sharedStrings.xml><?xml version="1.0" encoding="utf-8"?>
<sst xmlns="http://schemas.openxmlformats.org/spreadsheetml/2006/main" count="45" uniqueCount="20">
  <si>
    <t>Sport</t>
  </si>
  <si>
    <t>Year</t>
  </si>
  <si>
    <t>Commercial_fishery</t>
  </si>
  <si>
    <t>Commercial_discards</t>
  </si>
  <si>
    <t>Bycatch</t>
  </si>
  <si>
    <t>Personal_use</t>
  </si>
  <si>
    <t># Removals in thousands of pounds</t>
  </si>
  <si>
    <t>Commercial</t>
  </si>
  <si>
    <t>Survey</t>
  </si>
  <si>
    <t>q</t>
  </si>
  <si>
    <t>Relative Exploitation Rates</t>
  </si>
  <si>
    <t>Personal</t>
  </si>
  <si>
    <t>Proportion of total removals</t>
  </si>
  <si>
    <t>YPR</t>
  </si>
  <si>
    <t>MPR</t>
  </si>
  <si>
    <t>Average</t>
  </si>
  <si>
    <t>5yr Avg</t>
  </si>
  <si>
    <t>Approx Catch in Numbers</t>
  </si>
  <si>
    <t>wbar</t>
  </si>
  <si>
    <t>Proportion in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</si>
</sst>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Sheet1!$I$111</c:f>
              <c:strCache>
                <c:ptCount val="1"/>
                <c:pt idx="0">
                  <c:v>Commercial</c:v>
                </c:pt>
              </c:strCache>
            </c:strRef>
          </c:tx>
          <c:xVal>
            <c:numRef>
              <c:f>Sheet1!$H$112:$H$129</c:f>
              <c:numCache>
                <c:formatCode>General</c:formatCode>
                <c:ptCount val="18"/>
                <c:pt idx="0">
                  <c:v>7.784099999999999</c:v>
                </c:pt>
                <c:pt idx="1">
                  <c:v>6.9727</c:v>
                </c:pt>
                <c:pt idx="2">
                  <c:v>6.2649</c:v>
                </c:pt>
                <c:pt idx="3">
                  <c:v>6.6265</c:v>
                </c:pt>
                <c:pt idx="4">
                  <c:v>6.3842</c:v>
                </c:pt>
                <c:pt idx="5">
                  <c:v>6.3893</c:v>
                </c:pt>
                <c:pt idx="6">
                  <c:v>5.7876</c:v>
                </c:pt>
                <c:pt idx="7">
                  <c:v>6.4579</c:v>
                </c:pt>
                <c:pt idx="8">
                  <c:v>5.9282</c:v>
                </c:pt>
                <c:pt idx="9">
                  <c:v>5.4306</c:v>
                </c:pt>
                <c:pt idx="10">
                  <c:v>5.7267</c:v>
                </c:pt>
                <c:pt idx="11">
                  <c:v>5.6536</c:v>
                </c:pt>
                <c:pt idx="12">
                  <c:v>5.4952</c:v>
                </c:pt>
                <c:pt idx="13">
                  <c:v>5.1239</c:v>
                </c:pt>
                <c:pt idx="14">
                  <c:v>5.0435</c:v>
                </c:pt>
                <c:pt idx="15">
                  <c:v>5.5606</c:v>
                </c:pt>
                <c:pt idx="16">
                  <c:v>4.7301</c:v>
                </c:pt>
                <c:pt idx="17">
                  <c:v>5.1645</c:v>
                </c:pt>
              </c:numCache>
            </c:numRef>
          </c:xVal>
          <c:yVal>
            <c:numRef>
              <c:f>Sheet1!$I$112:$I$129</c:f>
              <c:numCache>
                <c:formatCode>General</c:formatCode>
                <c:ptCount val="18"/>
                <c:pt idx="0">
                  <c:v>0.199684357851202</c:v>
                </c:pt>
                <c:pt idx="1">
                  <c:v>0.239077389198871</c:v>
                </c:pt>
                <c:pt idx="2">
                  <c:v>0.282766465881422</c:v>
                </c:pt>
                <c:pt idx="3">
                  <c:v>0.245475311155881</c:v>
                </c:pt>
                <c:pt idx="4">
                  <c:v>0.264451169000082</c:v>
                </c:pt>
                <c:pt idx="5">
                  <c:v>0.278816050254605</c:v>
                </c:pt>
                <c:pt idx="6">
                  <c:v>0.303132144266118</c:v>
                </c:pt>
                <c:pt idx="7">
                  <c:v>0.272365476323304</c:v>
                </c:pt>
                <c:pt idx="8">
                  <c:v>0.291288425730424</c:v>
                </c:pt>
                <c:pt idx="9">
                  <c:v>0.302539040242734</c:v>
                </c:pt>
                <c:pt idx="10">
                  <c:v>0.266597658417563</c:v>
                </c:pt>
                <c:pt idx="11">
                  <c:v>0.253002679343264</c:v>
                </c:pt>
                <c:pt idx="12">
                  <c:v>0.233390790725836</c:v>
                </c:pt>
                <c:pt idx="13">
                  <c:v>0.240917323473733</c:v>
                </c:pt>
                <c:pt idx="14">
                  <c:v>0.194106344069015</c:v>
                </c:pt>
                <c:pt idx="15">
                  <c:v>0.141158304051163</c:v>
                </c:pt>
                <c:pt idx="16">
                  <c:v>0.150252613253199</c:v>
                </c:pt>
                <c:pt idx="17">
                  <c:v>0.112798516757125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525304"/>
        <c:axId val="2118528296"/>
      </c:scatterChart>
      <c:scatterChart>
        <c:scatterStyle val="lineMarker"/>
        <c:varyColors val="0"/>
        <c:ser>
          <c:idx val="1"/>
          <c:order val="1"/>
          <c:tx>
            <c:strRef>
              <c:f>Sheet1!$J$111</c:f>
              <c:strCache>
                <c:ptCount val="1"/>
                <c:pt idx="0">
                  <c:v>Bycatch</c:v>
                </c:pt>
              </c:strCache>
            </c:strRef>
          </c:tx>
          <c:xVal>
            <c:numRef>
              <c:f>Sheet1!$H$112:$H$129</c:f>
              <c:numCache>
                <c:formatCode>General</c:formatCode>
                <c:ptCount val="18"/>
                <c:pt idx="0">
                  <c:v>7.784099999999999</c:v>
                </c:pt>
                <c:pt idx="1">
                  <c:v>6.9727</c:v>
                </c:pt>
                <c:pt idx="2">
                  <c:v>6.2649</c:v>
                </c:pt>
                <c:pt idx="3">
                  <c:v>6.6265</c:v>
                </c:pt>
                <c:pt idx="4">
                  <c:v>6.3842</c:v>
                </c:pt>
                <c:pt idx="5">
                  <c:v>6.3893</c:v>
                </c:pt>
                <c:pt idx="6">
                  <c:v>5.7876</c:v>
                </c:pt>
                <c:pt idx="7">
                  <c:v>6.4579</c:v>
                </c:pt>
                <c:pt idx="8">
                  <c:v>5.9282</c:v>
                </c:pt>
                <c:pt idx="9">
                  <c:v>5.4306</c:v>
                </c:pt>
                <c:pt idx="10">
                  <c:v>5.7267</c:v>
                </c:pt>
                <c:pt idx="11">
                  <c:v>5.6536</c:v>
                </c:pt>
                <c:pt idx="12">
                  <c:v>5.4952</c:v>
                </c:pt>
                <c:pt idx="13">
                  <c:v>5.1239</c:v>
                </c:pt>
                <c:pt idx="14">
                  <c:v>5.0435</c:v>
                </c:pt>
                <c:pt idx="15">
                  <c:v>5.5606</c:v>
                </c:pt>
                <c:pt idx="16">
                  <c:v>4.7301</c:v>
                </c:pt>
                <c:pt idx="17">
                  <c:v>5.1645</c:v>
                </c:pt>
              </c:numCache>
            </c:numRef>
          </c:xVal>
          <c:yVal>
            <c:numRef>
              <c:f>Sheet1!$J$112:$J$129</c:f>
              <c:numCache>
                <c:formatCode>General</c:formatCode>
                <c:ptCount val="18"/>
                <c:pt idx="0">
                  <c:v>0.0404887871022641</c:v>
                </c:pt>
                <c:pt idx="1">
                  <c:v>0.0440129317944811</c:v>
                </c:pt>
                <c:pt idx="2">
                  <c:v>0.0504224795784025</c:v>
                </c:pt>
                <c:pt idx="3">
                  <c:v>0.0458336965985387</c:v>
                </c:pt>
                <c:pt idx="4">
                  <c:v>0.0470361915934637</c:v>
                </c:pt>
                <c:pt idx="5">
                  <c:v>0.0450055391933625</c:v>
                </c:pt>
                <c:pt idx="6">
                  <c:v>0.0495998515258689</c:v>
                </c:pt>
                <c:pt idx="7">
                  <c:v>0.0443866086404832</c:v>
                </c:pt>
                <c:pt idx="8">
                  <c:v>0.0510279975380696</c:v>
                </c:pt>
                <c:pt idx="9">
                  <c:v>0.0549434570053134</c:v>
                </c:pt>
                <c:pt idx="10">
                  <c:v>0.0488281111347281</c:v>
                </c:pt>
                <c:pt idx="11">
                  <c:v>0.0478629188256677</c:v>
                </c:pt>
                <c:pt idx="12">
                  <c:v>0.0470397740205212</c:v>
                </c:pt>
                <c:pt idx="13">
                  <c:v>0.047102848514108</c:v>
                </c:pt>
                <c:pt idx="14">
                  <c:v>0.0435437493627922</c:v>
                </c:pt>
                <c:pt idx="15">
                  <c:v>0.0423760131285702</c:v>
                </c:pt>
                <c:pt idx="16">
                  <c:v>0.0435935729119038</c:v>
                </c:pt>
                <c:pt idx="17">
                  <c:v>0.0420674293787333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Sheet1!$K$111</c:f>
              <c:strCache>
                <c:ptCount val="1"/>
                <c:pt idx="0">
                  <c:v>Sport</c:v>
                </c:pt>
              </c:strCache>
            </c:strRef>
          </c:tx>
          <c:xVal>
            <c:numRef>
              <c:f>Sheet1!$H$112:$H$129</c:f>
              <c:numCache>
                <c:formatCode>General</c:formatCode>
                <c:ptCount val="18"/>
                <c:pt idx="0">
                  <c:v>7.784099999999999</c:v>
                </c:pt>
                <c:pt idx="1">
                  <c:v>6.9727</c:v>
                </c:pt>
                <c:pt idx="2">
                  <c:v>6.2649</c:v>
                </c:pt>
                <c:pt idx="3">
                  <c:v>6.6265</c:v>
                </c:pt>
                <c:pt idx="4">
                  <c:v>6.3842</c:v>
                </c:pt>
                <c:pt idx="5">
                  <c:v>6.3893</c:v>
                </c:pt>
                <c:pt idx="6">
                  <c:v>5.7876</c:v>
                </c:pt>
                <c:pt idx="7">
                  <c:v>6.4579</c:v>
                </c:pt>
                <c:pt idx="8">
                  <c:v>5.9282</c:v>
                </c:pt>
                <c:pt idx="9">
                  <c:v>5.4306</c:v>
                </c:pt>
                <c:pt idx="10">
                  <c:v>5.7267</c:v>
                </c:pt>
                <c:pt idx="11">
                  <c:v>5.6536</c:v>
                </c:pt>
                <c:pt idx="12">
                  <c:v>5.4952</c:v>
                </c:pt>
                <c:pt idx="13">
                  <c:v>5.1239</c:v>
                </c:pt>
                <c:pt idx="14">
                  <c:v>5.0435</c:v>
                </c:pt>
                <c:pt idx="15">
                  <c:v>5.5606</c:v>
                </c:pt>
                <c:pt idx="16">
                  <c:v>4.7301</c:v>
                </c:pt>
                <c:pt idx="17">
                  <c:v>5.1645</c:v>
                </c:pt>
              </c:numCache>
            </c:numRef>
          </c:xVal>
          <c:yVal>
            <c:numRef>
              <c:f>Sheet1!$K$112:$K$129</c:f>
              <c:numCache>
                <c:formatCode>General</c:formatCode>
                <c:ptCount val="18"/>
                <c:pt idx="0">
                  <c:v>0.0270414640418807</c:v>
                </c:pt>
                <c:pt idx="1">
                  <c:v>0.0287197927031019</c:v>
                </c:pt>
                <c:pt idx="2">
                  <c:v>0.0274710186657584</c:v>
                </c:pt>
                <c:pt idx="3">
                  <c:v>0.0317090902055164</c:v>
                </c:pt>
                <c:pt idx="4">
                  <c:v>0.0296063143047324</c:v>
                </c:pt>
                <c:pt idx="5">
                  <c:v>0.0292468472720594</c:v>
                </c:pt>
                <c:pt idx="6">
                  <c:v>0.0376673555583601</c:v>
                </c:pt>
                <c:pt idx="7">
                  <c:v>0.0386549936760856</c:v>
                </c:pt>
                <c:pt idx="8">
                  <c:v>0.0427226696427061</c:v>
                </c:pt>
                <c:pt idx="9">
                  <c:v>0.0437683710107988</c:v>
                </c:pt>
                <c:pt idx="10">
                  <c:v>0.0466777030373774</c:v>
                </c:pt>
                <c:pt idx="11">
                  <c:v>0.0440304199815852</c:v>
                </c:pt>
                <c:pt idx="12">
                  <c:v>0.0372778431130775</c:v>
                </c:pt>
                <c:pt idx="13">
                  <c:v>0.0357185980179943</c:v>
                </c:pt>
                <c:pt idx="14">
                  <c:v>0.0328474141592941</c:v>
                </c:pt>
                <c:pt idx="15">
                  <c:v>0.0284044700491614</c:v>
                </c:pt>
                <c:pt idx="16">
                  <c:v>0.037415228057406</c:v>
                </c:pt>
                <c:pt idx="17">
                  <c:v>0.0319875042715586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534568"/>
        <c:axId val="2118531624"/>
      </c:scatterChart>
      <c:valAx>
        <c:axId val="2118525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8528296"/>
        <c:crosses val="autoZero"/>
        <c:crossBetween val="midCat"/>
      </c:valAx>
      <c:valAx>
        <c:axId val="2118528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525304"/>
        <c:crosses val="autoZero"/>
        <c:crossBetween val="midCat"/>
      </c:valAx>
      <c:valAx>
        <c:axId val="21185316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18534568"/>
        <c:crosses val="max"/>
        <c:crossBetween val="midCat"/>
      </c:valAx>
      <c:valAx>
        <c:axId val="2118534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8531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Sheet1!$H$112:$H$129</c:f>
              <c:numCache>
                <c:formatCode>General</c:formatCode>
                <c:ptCount val="18"/>
                <c:pt idx="0">
                  <c:v>7.784099999999999</c:v>
                </c:pt>
                <c:pt idx="1">
                  <c:v>6.9727</c:v>
                </c:pt>
                <c:pt idx="2">
                  <c:v>6.2649</c:v>
                </c:pt>
                <c:pt idx="3">
                  <c:v>6.6265</c:v>
                </c:pt>
                <c:pt idx="4">
                  <c:v>6.3842</c:v>
                </c:pt>
                <c:pt idx="5">
                  <c:v>6.3893</c:v>
                </c:pt>
                <c:pt idx="6">
                  <c:v>5.7876</c:v>
                </c:pt>
                <c:pt idx="7">
                  <c:v>6.4579</c:v>
                </c:pt>
                <c:pt idx="8">
                  <c:v>5.9282</c:v>
                </c:pt>
                <c:pt idx="9">
                  <c:v>5.4306</c:v>
                </c:pt>
                <c:pt idx="10">
                  <c:v>5.7267</c:v>
                </c:pt>
                <c:pt idx="11">
                  <c:v>5.6536</c:v>
                </c:pt>
                <c:pt idx="12">
                  <c:v>5.4952</c:v>
                </c:pt>
                <c:pt idx="13">
                  <c:v>5.1239</c:v>
                </c:pt>
                <c:pt idx="14">
                  <c:v>5.0435</c:v>
                </c:pt>
                <c:pt idx="15">
                  <c:v>5.5606</c:v>
                </c:pt>
                <c:pt idx="16">
                  <c:v>4.7301</c:v>
                </c:pt>
                <c:pt idx="17">
                  <c:v>5.1645</c:v>
                </c:pt>
              </c:numCache>
            </c:numRef>
          </c:xVal>
          <c:yVal>
            <c:numRef>
              <c:f>Sheet1!$L$112:$L$129</c:f>
              <c:numCache>
                <c:formatCode>General</c:formatCode>
                <c:ptCount val="18"/>
                <c:pt idx="0">
                  <c:v>66644.0</c:v>
                </c:pt>
                <c:pt idx="1">
                  <c:v>71474.0</c:v>
                </c:pt>
                <c:pt idx="2">
                  <c:v>75954.0</c:v>
                </c:pt>
                <c:pt idx="3">
                  <c:v>69743.0</c:v>
                </c:pt>
                <c:pt idx="4">
                  <c:v>72387.0</c:v>
                </c:pt>
                <c:pt idx="5">
                  <c:v>76380.0</c:v>
                </c:pt>
                <c:pt idx="6">
                  <c:v>75221.0</c:v>
                </c:pt>
                <c:pt idx="7">
                  <c:v>75414.0</c:v>
                </c:pt>
                <c:pt idx="8">
                  <c:v>74038.0</c:v>
                </c:pt>
                <c:pt idx="9">
                  <c:v>70443.0</c:v>
                </c:pt>
                <c:pt idx="10">
                  <c:v>65459.0</c:v>
                </c:pt>
                <c:pt idx="11">
                  <c:v>61328.0</c:v>
                </c:pt>
                <c:pt idx="12">
                  <c:v>54989.0</c:v>
                </c:pt>
                <c:pt idx="13">
                  <c:v>52927.0</c:v>
                </c:pt>
                <c:pt idx="14">
                  <c:v>41974.0</c:v>
                </c:pt>
                <c:pt idx="15">
                  <c:v>33654.0</c:v>
                </c:pt>
                <c:pt idx="16">
                  <c:v>30472.0</c:v>
                </c:pt>
                <c:pt idx="17">
                  <c:v>24977.0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Sheet1!$H$112:$H$129</c:f>
              <c:numCache>
                <c:formatCode>General</c:formatCode>
                <c:ptCount val="18"/>
                <c:pt idx="0">
                  <c:v>7.784099999999999</c:v>
                </c:pt>
                <c:pt idx="1">
                  <c:v>6.9727</c:v>
                </c:pt>
                <c:pt idx="2">
                  <c:v>6.2649</c:v>
                </c:pt>
                <c:pt idx="3">
                  <c:v>6.6265</c:v>
                </c:pt>
                <c:pt idx="4">
                  <c:v>6.3842</c:v>
                </c:pt>
                <c:pt idx="5">
                  <c:v>6.3893</c:v>
                </c:pt>
                <c:pt idx="6">
                  <c:v>5.7876</c:v>
                </c:pt>
                <c:pt idx="7">
                  <c:v>6.4579</c:v>
                </c:pt>
                <c:pt idx="8">
                  <c:v>5.9282</c:v>
                </c:pt>
                <c:pt idx="9">
                  <c:v>5.4306</c:v>
                </c:pt>
                <c:pt idx="10">
                  <c:v>5.7267</c:v>
                </c:pt>
                <c:pt idx="11">
                  <c:v>5.6536</c:v>
                </c:pt>
                <c:pt idx="12">
                  <c:v>5.4952</c:v>
                </c:pt>
                <c:pt idx="13">
                  <c:v>5.1239</c:v>
                </c:pt>
                <c:pt idx="14">
                  <c:v>5.0435</c:v>
                </c:pt>
                <c:pt idx="15">
                  <c:v>5.5606</c:v>
                </c:pt>
                <c:pt idx="16">
                  <c:v>4.7301</c:v>
                </c:pt>
                <c:pt idx="17">
                  <c:v>5.1645</c:v>
                </c:pt>
              </c:numCache>
            </c:numRef>
          </c:xVal>
          <c:yVal>
            <c:numRef>
              <c:f>Sheet1!$M$112:$M$129</c:f>
              <c:numCache>
                <c:formatCode>General</c:formatCode>
                <c:ptCount val="18"/>
                <c:pt idx="0">
                  <c:v>13513.0</c:v>
                </c:pt>
                <c:pt idx="1">
                  <c:v>13158.0</c:v>
                </c:pt>
                <c:pt idx="2">
                  <c:v>13544.0</c:v>
                </c:pt>
                <c:pt idx="3">
                  <c:v>13022.0</c:v>
                </c:pt>
                <c:pt idx="4">
                  <c:v>12875.0</c:v>
                </c:pt>
                <c:pt idx="5">
                  <c:v>12329.0</c:v>
                </c:pt>
                <c:pt idx="6">
                  <c:v>12308.0</c:v>
                </c:pt>
                <c:pt idx="7">
                  <c:v>12290.0</c:v>
                </c:pt>
                <c:pt idx="8">
                  <c:v>12970.0</c:v>
                </c:pt>
                <c:pt idx="9">
                  <c:v>12793.0</c:v>
                </c:pt>
                <c:pt idx="10">
                  <c:v>11989.0</c:v>
                </c:pt>
                <c:pt idx="11">
                  <c:v>11602.0</c:v>
                </c:pt>
                <c:pt idx="12">
                  <c:v>11083.0</c:v>
                </c:pt>
                <c:pt idx="13">
                  <c:v>10348.0</c:v>
                </c:pt>
                <c:pt idx="14">
                  <c:v>9416.0</c:v>
                </c:pt>
                <c:pt idx="15">
                  <c:v>10103.0</c:v>
                </c:pt>
                <c:pt idx="16">
                  <c:v>8841.0</c:v>
                </c:pt>
                <c:pt idx="17">
                  <c:v>9315.0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263064"/>
        <c:axId val="2139601384"/>
      </c:scatterChart>
      <c:valAx>
        <c:axId val="2139263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9601384"/>
        <c:crosses val="autoZero"/>
        <c:crossBetween val="midCat"/>
      </c:valAx>
      <c:valAx>
        <c:axId val="2139601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263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Sheet1!$Q$104</c:f>
              <c:strCache>
                <c:ptCount val="1"/>
                <c:pt idx="0">
                  <c:v>Commercial</c:v>
                </c:pt>
              </c:strCache>
            </c:strRef>
          </c:tx>
          <c:marker>
            <c:symbol val="none"/>
          </c:marker>
          <c:xVal>
            <c:numRef>
              <c:f>Sheet1!$P$105:$P$129</c:f>
              <c:numCache>
                <c:formatCode>General</c:formatCode>
                <c:ptCount val="25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</c:numCache>
            </c:numRef>
          </c:xVal>
          <c:yVal>
            <c:numRef>
              <c:f>Sheet1!$Q$105:$Q$129</c:f>
              <c:numCache>
                <c:formatCode>General</c:formatCode>
                <c:ptCount val="25"/>
                <c:pt idx="0">
                  <c:v>0.736333967908621</c:v>
                </c:pt>
                <c:pt idx="1">
                  <c:v>0.682312503521722</c:v>
                </c:pt>
                <c:pt idx="2">
                  <c:v>0.693393500200062</c:v>
                </c:pt>
                <c:pt idx="3">
                  <c:v>0.713484453546825</c:v>
                </c:pt>
                <c:pt idx="4">
                  <c:v>0.696484845535182</c:v>
                </c:pt>
                <c:pt idx="5">
                  <c:v>0.65184</c:v>
                </c:pt>
                <c:pt idx="6">
                  <c:v>0.677455403914118</c:v>
                </c:pt>
                <c:pt idx="7">
                  <c:v>0.742758428531624</c:v>
                </c:pt>
                <c:pt idx="8">
                  <c:v>0.76070159007216</c:v>
                </c:pt>
                <c:pt idx="9">
                  <c:v>0.778041834832312</c:v>
                </c:pt>
                <c:pt idx="10">
                  <c:v>0.753725778387783</c:v>
                </c:pt>
                <c:pt idx="11">
                  <c:v>0.768945590516051</c:v>
                </c:pt>
                <c:pt idx="12">
                  <c:v>0.783448898371148</c:v>
                </c:pt>
                <c:pt idx="13">
                  <c:v>0.765592557912307</c:v>
                </c:pt>
                <c:pt idx="14">
                  <c:v>0.754479515782102</c:v>
                </c:pt>
                <c:pt idx="15">
                  <c:v>0.744819121966923</c:v>
                </c:pt>
                <c:pt idx="16">
                  <c:v>0.742224048552282</c:v>
                </c:pt>
                <c:pt idx="17">
                  <c:v>0.724144034515183</c:v>
                </c:pt>
                <c:pt idx="18">
                  <c:v>0.721956043179865</c:v>
                </c:pt>
                <c:pt idx="19">
                  <c:v>0.721990993001851</c:v>
                </c:pt>
                <c:pt idx="20">
                  <c:v>0.731429913903898</c:v>
                </c:pt>
                <c:pt idx="21">
                  <c:v>0.703824806747489</c:v>
                </c:pt>
                <c:pt idx="22">
                  <c:v>0.651338326656215</c:v>
                </c:pt>
                <c:pt idx="23">
                  <c:v>0.634331154502685</c:v>
                </c:pt>
                <c:pt idx="24">
                  <c:v>0.58752822732405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Sheet1!$R$104</c:f>
              <c:strCache>
                <c:ptCount val="1"/>
                <c:pt idx="0">
                  <c:v>Bycatch</c:v>
                </c:pt>
              </c:strCache>
            </c:strRef>
          </c:tx>
          <c:marker>
            <c:symbol val="none"/>
          </c:marker>
          <c:xVal>
            <c:numRef>
              <c:f>Sheet1!$P$105:$P$129</c:f>
              <c:numCache>
                <c:formatCode>General</c:formatCode>
                <c:ptCount val="25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</c:numCache>
            </c:numRef>
          </c:xVal>
          <c:yVal>
            <c:numRef>
              <c:f>Sheet1!$R$105:$R$129</c:f>
              <c:numCache>
                <c:formatCode>General</c:formatCode>
                <c:ptCount val="25"/>
                <c:pt idx="0">
                  <c:v>0.200367147130813</c:v>
                </c:pt>
                <c:pt idx="1">
                  <c:v>0.221671268383389</c:v>
                </c:pt>
                <c:pt idx="2">
                  <c:v>0.225547948250567</c:v>
                </c:pt>
                <c:pt idx="3">
                  <c:v>0.185766151554645</c:v>
                </c:pt>
                <c:pt idx="4">
                  <c:v>0.206261330867412</c:v>
                </c:pt>
                <c:pt idx="5">
                  <c:v>0.231738181818182</c:v>
                </c:pt>
                <c:pt idx="6">
                  <c:v>0.202047857851286</c:v>
                </c:pt>
                <c:pt idx="7">
                  <c:v>0.1506046252438</c:v>
                </c:pt>
                <c:pt idx="8">
                  <c:v>0.140041295046723</c:v>
                </c:pt>
                <c:pt idx="9">
                  <c:v>0.138739218618754</c:v>
                </c:pt>
                <c:pt idx="10">
                  <c:v>0.140731214403821</c:v>
                </c:pt>
                <c:pt idx="11">
                  <c:v>0.136767299071576</c:v>
                </c:pt>
                <c:pt idx="12">
                  <c:v>0.126461658392483</c:v>
                </c:pt>
                <c:pt idx="13">
                  <c:v>0.125269714611407</c:v>
                </c:pt>
                <c:pt idx="14">
                  <c:v>0.122955329898454</c:v>
                </c:pt>
                <c:pt idx="15">
                  <c:v>0.130477646774778</c:v>
                </c:pt>
                <c:pt idx="16">
                  <c:v>0.134793694946685</c:v>
                </c:pt>
                <c:pt idx="17">
                  <c:v>0.132629017091653</c:v>
                </c:pt>
                <c:pt idx="18">
                  <c:v>0.136579278844456</c:v>
                </c:pt>
                <c:pt idx="19">
                  <c:v>0.145516852014758</c:v>
                </c:pt>
                <c:pt idx="20">
                  <c:v>0.143005209988806</c:v>
                </c:pt>
                <c:pt idx="21">
                  <c:v>0.157888559115985</c:v>
                </c:pt>
                <c:pt idx="22">
                  <c:v>0.19553310495655</c:v>
                </c:pt>
                <c:pt idx="23">
                  <c:v>0.184041800241475</c:v>
                </c:pt>
                <c:pt idx="24">
                  <c:v>0.219114602935642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Sheet1!$S$104</c:f>
              <c:strCache>
                <c:ptCount val="1"/>
                <c:pt idx="0">
                  <c:v>Sport</c:v>
                </c:pt>
              </c:strCache>
            </c:strRef>
          </c:tx>
          <c:marker>
            <c:symbol val="none"/>
          </c:marker>
          <c:xVal>
            <c:numRef>
              <c:f>Sheet1!$P$105:$P$129</c:f>
              <c:numCache>
                <c:formatCode>General</c:formatCode>
                <c:ptCount val="25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</c:numCache>
            </c:numRef>
          </c:xVal>
          <c:yVal>
            <c:numRef>
              <c:f>Sheet1!$S$105:$S$129</c:f>
              <c:numCache>
                <c:formatCode>General</c:formatCode>
                <c:ptCount val="25"/>
                <c:pt idx="0">
                  <c:v>0.0632988849605657</c:v>
                </c:pt>
                <c:pt idx="1">
                  <c:v>0.0733532428016003</c:v>
                </c:pt>
                <c:pt idx="2">
                  <c:v>0.0686769217089761</c:v>
                </c:pt>
                <c:pt idx="3">
                  <c:v>0.0898924781232545</c:v>
                </c:pt>
                <c:pt idx="4">
                  <c:v>0.0859625001520922</c:v>
                </c:pt>
                <c:pt idx="5">
                  <c:v>0.108538181818182</c:v>
                </c:pt>
                <c:pt idx="6">
                  <c:v>0.11291156215514</c:v>
                </c:pt>
                <c:pt idx="7">
                  <c:v>0.100585121203678</c:v>
                </c:pt>
                <c:pt idx="8">
                  <c:v>0.0913812554545648</c:v>
                </c:pt>
                <c:pt idx="9">
                  <c:v>0.0755874700374915</c:v>
                </c:pt>
                <c:pt idx="10">
                  <c:v>0.0973619651792372</c:v>
                </c:pt>
                <c:pt idx="11">
                  <c:v>0.086086383819499</c:v>
                </c:pt>
                <c:pt idx="12">
                  <c:v>0.0821811020391417</c:v>
                </c:pt>
                <c:pt idx="13">
                  <c:v>0.0951329235028294</c:v>
                </c:pt>
                <c:pt idx="14">
                  <c:v>0.107078185183332</c:v>
                </c:pt>
                <c:pt idx="15">
                  <c:v>0.109241076817834</c:v>
                </c:pt>
                <c:pt idx="16">
                  <c:v>0.107377671007713</c:v>
                </c:pt>
                <c:pt idx="17">
                  <c:v>0.126787986061176</c:v>
                </c:pt>
                <c:pt idx="18">
                  <c:v>0.125643048018176</c:v>
                </c:pt>
                <c:pt idx="19">
                  <c:v>0.115318461720258</c:v>
                </c:pt>
                <c:pt idx="20">
                  <c:v>0.108442393001755</c:v>
                </c:pt>
                <c:pt idx="21">
                  <c:v>0.119103912000939</c:v>
                </c:pt>
                <c:pt idx="22">
                  <c:v>0.131065048675221</c:v>
                </c:pt>
                <c:pt idx="23">
                  <c:v>0.157958283025938</c:v>
                </c:pt>
                <c:pt idx="24">
                  <c:v>0.166611780203237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669432"/>
        <c:axId val="2144668008"/>
      </c:scatterChart>
      <c:valAx>
        <c:axId val="2144669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4668008"/>
        <c:crosses val="autoZero"/>
        <c:crossBetween val="midCat"/>
      </c:valAx>
      <c:valAx>
        <c:axId val="2144668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669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Sheet1!$Y$104</c:f>
              <c:strCache>
                <c:ptCount val="1"/>
                <c:pt idx="0">
                  <c:v>Commercial</c:v>
                </c:pt>
              </c:strCache>
            </c:strRef>
          </c:tx>
          <c:marker>
            <c:symbol val="none"/>
          </c:marker>
          <c:xVal>
            <c:numRef>
              <c:f>Sheet1!$P$105:$P$129</c:f>
              <c:numCache>
                <c:formatCode>General</c:formatCode>
                <c:ptCount val="25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</c:numCache>
            </c:numRef>
          </c:xVal>
          <c:yVal>
            <c:numRef>
              <c:f>Sheet1!$Y$105:$Y$129</c:f>
              <c:numCache>
                <c:formatCode>General</c:formatCode>
                <c:ptCount val="25"/>
                <c:pt idx="0">
                  <c:v>0.519804653283577</c:v>
                </c:pt>
                <c:pt idx="1">
                  <c:v>0.474151517821307</c:v>
                </c:pt>
                <c:pt idx="2">
                  <c:v>0.476269908675363</c:v>
                </c:pt>
                <c:pt idx="3">
                  <c:v>0.51584081573418</c:v>
                </c:pt>
                <c:pt idx="4">
                  <c:v>0.489543890857078</c:v>
                </c:pt>
                <c:pt idx="5">
                  <c:v>0.439622317596566</c:v>
                </c:pt>
                <c:pt idx="6">
                  <c:v>0.47549458172272</c:v>
                </c:pt>
                <c:pt idx="7">
                  <c:v>0.562566343854792</c:v>
                </c:pt>
                <c:pt idx="8">
                  <c:v>0.58739074872309</c:v>
                </c:pt>
                <c:pt idx="9">
                  <c:v>0.603721094748221</c:v>
                </c:pt>
                <c:pt idx="10">
                  <c:v>0.580851626443686</c:v>
                </c:pt>
                <c:pt idx="11">
                  <c:v>0.597538425979429</c:v>
                </c:pt>
                <c:pt idx="12">
                  <c:v>0.619053022320922</c:v>
                </c:pt>
                <c:pt idx="13">
                  <c:v>0.607459899256029</c:v>
                </c:pt>
                <c:pt idx="14">
                  <c:v>0.600130110155953</c:v>
                </c:pt>
                <c:pt idx="15">
                  <c:v>0.585180018455325</c:v>
                </c:pt>
                <c:pt idx="16">
                  <c:v>0.579488033760897</c:v>
                </c:pt>
                <c:pt idx="17">
                  <c:v>0.565509525732761</c:v>
                </c:pt>
                <c:pt idx="18">
                  <c:v>0.56019967983631</c:v>
                </c:pt>
                <c:pt idx="19">
                  <c:v>0.554231014420448</c:v>
                </c:pt>
                <c:pt idx="20">
                  <c:v>0.564375571485315</c:v>
                </c:pt>
                <c:pt idx="21">
                  <c:v>0.530639722126528</c:v>
                </c:pt>
                <c:pt idx="22">
                  <c:v>0.464654553487601</c:v>
                </c:pt>
                <c:pt idx="23">
                  <c:v>0.458363417569194</c:v>
                </c:pt>
                <c:pt idx="24">
                  <c:v>0.40431722803851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Sheet1!$Z$104</c:f>
              <c:strCache>
                <c:ptCount val="1"/>
                <c:pt idx="0">
                  <c:v>Bycatch</c:v>
                </c:pt>
              </c:strCache>
            </c:strRef>
          </c:tx>
          <c:marker>
            <c:symbol val="none"/>
          </c:marker>
          <c:xVal>
            <c:numRef>
              <c:f>Sheet1!$P$105:$P$129</c:f>
              <c:numCache>
                <c:formatCode>General</c:formatCode>
                <c:ptCount val="25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</c:numCache>
            </c:numRef>
          </c:xVal>
          <c:yVal>
            <c:numRef>
              <c:f>Sheet1!$Z$105:$Z$129</c:f>
              <c:numCache>
                <c:formatCode>General</c:formatCode>
                <c:ptCount val="25"/>
                <c:pt idx="0">
                  <c:v>0.424339144938144</c:v>
                </c:pt>
                <c:pt idx="1">
                  <c:v>0.462130333910898</c:v>
                </c:pt>
                <c:pt idx="2">
                  <c:v>0.464765103873424</c:v>
                </c:pt>
                <c:pt idx="3">
                  <c:v>0.402920187023214</c:v>
                </c:pt>
                <c:pt idx="4">
                  <c:v>0.434929669009251</c:v>
                </c:pt>
                <c:pt idx="5">
                  <c:v>0.468875536480687</c:v>
                </c:pt>
                <c:pt idx="6">
                  <c:v>0.425442004456199</c:v>
                </c:pt>
                <c:pt idx="7">
                  <c:v>0.342204504734551</c:v>
                </c:pt>
                <c:pt idx="8">
                  <c:v>0.324406950990504</c:v>
                </c:pt>
                <c:pt idx="9">
                  <c:v>0.322963840242906</c:v>
                </c:pt>
                <c:pt idx="10">
                  <c:v>0.325359529109001</c:v>
                </c:pt>
                <c:pt idx="11">
                  <c:v>0.318840699344571</c:v>
                </c:pt>
                <c:pt idx="12">
                  <c:v>0.299776304485257</c:v>
                </c:pt>
                <c:pt idx="13">
                  <c:v>0.298186002846673</c:v>
                </c:pt>
                <c:pt idx="14">
                  <c:v>0.2934043700301</c:v>
                </c:pt>
                <c:pt idx="15">
                  <c:v>0.307536056053603</c:v>
                </c:pt>
                <c:pt idx="16">
                  <c:v>0.315718683867943</c:v>
                </c:pt>
                <c:pt idx="17">
                  <c:v>0.310723981607269</c:v>
                </c:pt>
                <c:pt idx="18">
                  <c:v>0.317934875691081</c:v>
                </c:pt>
                <c:pt idx="19">
                  <c:v>0.335114786565776</c:v>
                </c:pt>
                <c:pt idx="20">
                  <c:v>0.331030952844297</c:v>
                </c:pt>
                <c:pt idx="21">
                  <c:v>0.357114186654362</c:v>
                </c:pt>
                <c:pt idx="22">
                  <c:v>0.418470757165737</c:v>
                </c:pt>
                <c:pt idx="23">
                  <c:v>0.398962093862816</c:v>
                </c:pt>
                <c:pt idx="24">
                  <c:v>0.45236197051432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Sheet1!$AA$104</c:f>
              <c:strCache>
                <c:ptCount val="1"/>
                <c:pt idx="0">
                  <c:v>Sport</c:v>
                </c:pt>
              </c:strCache>
            </c:strRef>
          </c:tx>
          <c:marker>
            <c:symbol val="none"/>
          </c:marker>
          <c:xVal>
            <c:numRef>
              <c:f>Sheet1!$P$105:$P$129</c:f>
              <c:numCache>
                <c:formatCode>General</c:formatCode>
                <c:ptCount val="25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</c:numCache>
            </c:numRef>
          </c:xVal>
          <c:yVal>
            <c:numRef>
              <c:f>Sheet1!$AA$105:$AA$129</c:f>
              <c:numCache>
                <c:formatCode>General</c:formatCode>
                <c:ptCount val="25"/>
                <c:pt idx="0">
                  <c:v>0.0558562017782791</c:v>
                </c:pt>
                <c:pt idx="1">
                  <c:v>0.0637181482677944</c:v>
                </c:pt>
                <c:pt idx="2">
                  <c:v>0.0589649874512124</c:v>
                </c:pt>
                <c:pt idx="3">
                  <c:v>0.0812389972426065</c:v>
                </c:pt>
                <c:pt idx="4">
                  <c:v>0.0755264401336706</c:v>
                </c:pt>
                <c:pt idx="5">
                  <c:v>0.0915021459227468</c:v>
                </c:pt>
                <c:pt idx="6">
                  <c:v>0.0990634138210804</c:v>
                </c:pt>
                <c:pt idx="7">
                  <c:v>0.0952291514106576</c:v>
                </c:pt>
                <c:pt idx="8">
                  <c:v>0.0882023002864058</c:v>
                </c:pt>
                <c:pt idx="9">
                  <c:v>0.0733150650088725</c:v>
                </c:pt>
                <c:pt idx="10">
                  <c:v>0.0937888444473131</c:v>
                </c:pt>
                <c:pt idx="11">
                  <c:v>0.0836208746760001</c:v>
                </c:pt>
                <c:pt idx="12">
                  <c:v>0.0811706731938208</c:v>
                </c:pt>
                <c:pt idx="13">
                  <c:v>0.0943540978972977</c:v>
                </c:pt>
                <c:pt idx="14">
                  <c:v>0.106465519813946</c:v>
                </c:pt>
                <c:pt idx="15">
                  <c:v>0.107283925491072</c:v>
                </c:pt>
                <c:pt idx="16">
                  <c:v>0.10479328237116</c:v>
                </c:pt>
                <c:pt idx="17">
                  <c:v>0.12376649265997</c:v>
                </c:pt>
                <c:pt idx="18">
                  <c:v>0.121865444472609</c:v>
                </c:pt>
                <c:pt idx="19">
                  <c:v>0.110654199013775</c:v>
                </c:pt>
                <c:pt idx="20">
                  <c:v>0.104593475670387</c:v>
                </c:pt>
                <c:pt idx="21">
                  <c:v>0.11224609121911</c:v>
                </c:pt>
                <c:pt idx="22">
                  <c:v>0.116874689346662</c:v>
                </c:pt>
                <c:pt idx="23">
                  <c:v>0.14267448856799</c:v>
                </c:pt>
                <c:pt idx="24">
                  <c:v>0.14332080144717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383976"/>
        <c:axId val="2139929896"/>
      </c:scatterChart>
      <c:valAx>
        <c:axId val="2139383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9929896"/>
        <c:crosses val="autoZero"/>
        <c:crossBetween val="midCat"/>
      </c:valAx>
      <c:valAx>
        <c:axId val="2139929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383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355600</xdr:colOff>
      <xdr:row>134</xdr:row>
      <xdr:rowOff>127000</xdr:rowOff>
    </xdr:from>
    <xdr:to>
      <xdr:col>7</xdr:col>
      <xdr:colOff>495300</xdr:colOff>
      <xdr:row>150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317500</xdr:colOff>
      <xdr:row>86</xdr:row>
      <xdr:rowOff>63500</xdr:rowOff>
    </xdr:from>
    <xdr:to>
      <xdr:col>17</xdr:col>
      <xdr:colOff>749300</xdr:colOff>
      <xdr:row>101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76200</xdr:colOff>
      <xdr:row>108</xdr:row>
      <xdr:rowOff>25400</xdr:rowOff>
    </xdr:from>
    <xdr:to>
      <xdr:col>14</xdr:col>
      <xdr:colOff>609600</xdr:colOff>
      <xdr:row>123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647700</xdr:colOff>
      <xdr:row>108</xdr:row>
      <xdr:rowOff>25400</xdr:rowOff>
    </xdr:from>
    <xdr:to>
      <xdr:col>21</xdr:col>
      <xdr:colOff>101600</xdr:colOff>
      <xdr:row>123</xdr:row>
      <xdr:rowOff>101600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7"/>
  <sheetViews>
    <sheetView tabSelected="1" topLeftCell="C93" workbookViewId="0">
      <selection activeCell="W102" sqref="W102"/>
    </sheetView>
  </sheetViews>
  <sheetFormatPr baseColWidth="10" defaultColWidth="8.83203125" defaultRowHeight="14" x14ac:dyDescent="0"/>
  <cols>
    <col min="1" max="1" width="18.5" bestFit="1" customWidth="1"/>
    <col min="2" max="2" width="20" bestFit="1" customWidth="1"/>
    <col min="3" max="3" width="7.6640625" bestFit="1" customWidth="1"/>
    <col min="4" max="4" width="6" bestFit="1" customWidth="1"/>
    <col min="5" max="5" width="12.83203125" bestFit="1" customWidth="1"/>
    <col min="6" max="6" width="5" bestFit="1" customWidth="1"/>
    <col min="13" max="13" width="8.83203125" style="1"/>
    <col min="17" max="20" width="10.1640625" bestFit="1" customWidth="1"/>
  </cols>
  <sheetData>
    <row r="1" spans="1:6">
      <c r="A1" t="s">
        <v>6</v>
      </c>
    </row>
    <row r="2" spans="1:6">
      <c r="A2" t="s">
        <v>2</v>
      </c>
      <c r="B2" t="s">
        <v>3</v>
      </c>
      <c r="C2" t="s">
        <v>4</v>
      </c>
      <c r="D2" t="s">
        <v>0</v>
      </c>
      <c r="E2" t="s">
        <v>5</v>
      </c>
      <c r="F2" t="s">
        <v>1</v>
      </c>
    </row>
    <row r="3" spans="1:6">
      <c r="A3">
        <v>1466</v>
      </c>
      <c r="B3">
        <v>0</v>
      </c>
      <c r="C3">
        <v>0</v>
      </c>
      <c r="D3">
        <v>0</v>
      </c>
      <c r="E3">
        <v>0</v>
      </c>
      <c r="F3">
        <v>1888</v>
      </c>
    </row>
    <row r="4" spans="1:6">
      <c r="A4">
        <v>1290</v>
      </c>
      <c r="B4">
        <v>0</v>
      </c>
      <c r="C4">
        <v>0</v>
      </c>
      <c r="D4">
        <v>0</v>
      </c>
      <c r="E4">
        <v>0</v>
      </c>
      <c r="F4">
        <v>1889</v>
      </c>
    </row>
    <row r="5" spans="1:6">
      <c r="A5">
        <v>1373</v>
      </c>
      <c r="B5">
        <v>0</v>
      </c>
      <c r="C5">
        <v>0</v>
      </c>
      <c r="D5">
        <v>0</v>
      </c>
      <c r="E5">
        <v>0</v>
      </c>
      <c r="F5">
        <v>1890</v>
      </c>
    </row>
    <row r="6" spans="1:6">
      <c r="A6">
        <v>2131</v>
      </c>
      <c r="B6">
        <v>0</v>
      </c>
      <c r="C6">
        <v>0</v>
      </c>
      <c r="D6">
        <v>0</v>
      </c>
      <c r="E6">
        <v>0</v>
      </c>
      <c r="F6">
        <v>1891</v>
      </c>
    </row>
    <row r="7" spans="1:6">
      <c r="A7">
        <v>2768</v>
      </c>
      <c r="B7">
        <v>0</v>
      </c>
      <c r="C7">
        <v>0</v>
      </c>
      <c r="D7">
        <v>0</v>
      </c>
      <c r="E7">
        <v>0</v>
      </c>
      <c r="F7">
        <v>1892</v>
      </c>
    </row>
    <row r="8" spans="1:6">
      <c r="A8">
        <v>3215</v>
      </c>
      <c r="B8">
        <v>0</v>
      </c>
      <c r="C8">
        <v>0</v>
      </c>
      <c r="D8">
        <v>0</v>
      </c>
      <c r="E8">
        <v>0</v>
      </c>
      <c r="F8">
        <v>1893</v>
      </c>
    </row>
    <row r="9" spans="1:6">
      <c r="A9">
        <v>3756</v>
      </c>
      <c r="B9">
        <v>0</v>
      </c>
      <c r="C9">
        <v>0</v>
      </c>
      <c r="D9">
        <v>0</v>
      </c>
      <c r="E9">
        <v>0</v>
      </c>
      <c r="F9">
        <v>1894</v>
      </c>
    </row>
    <row r="10" spans="1:6">
      <c r="A10">
        <v>4251</v>
      </c>
      <c r="B10">
        <v>0</v>
      </c>
      <c r="C10">
        <v>0</v>
      </c>
      <c r="D10">
        <v>0</v>
      </c>
      <c r="E10">
        <v>0</v>
      </c>
      <c r="F10">
        <v>1895</v>
      </c>
    </row>
    <row r="11" spans="1:6">
      <c r="A11">
        <v>5423</v>
      </c>
      <c r="B11">
        <v>0</v>
      </c>
      <c r="C11">
        <v>0</v>
      </c>
      <c r="D11">
        <v>0</v>
      </c>
      <c r="E11">
        <v>0</v>
      </c>
      <c r="F11">
        <v>1896</v>
      </c>
    </row>
    <row r="12" spans="1:6">
      <c r="A12">
        <v>6594</v>
      </c>
      <c r="B12">
        <v>0</v>
      </c>
      <c r="C12">
        <v>0</v>
      </c>
      <c r="D12">
        <v>0</v>
      </c>
      <c r="E12">
        <v>0</v>
      </c>
      <c r="F12">
        <v>1897</v>
      </c>
    </row>
    <row r="13" spans="1:6">
      <c r="A13">
        <v>7765</v>
      </c>
      <c r="B13">
        <v>0</v>
      </c>
      <c r="C13">
        <v>0</v>
      </c>
      <c r="D13">
        <v>0</v>
      </c>
      <c r="E13">
        <v>0</v>
      </c>
      <c r="F13">
        <v>1898</v>
      </c>
    </row>
    <row r="14" spans="1:6">
      <c r="A14">
        <v>8936</v>
      </c>
      <c r="B14">
        <v>0</v>
      </c>
      <c r="C14">
        <v>0</v>
      </c>
      <c r="D14">
        <v>0</v>
      </c>
      <c r="E14">
        <v>0</v>
      </c>
      <c r="F14">
        <v>1899</v>
      </c>
    </row>
    <row r="15" spans="1:6">
      <c r="A15">
        <v>13405</v>
      </c>
      <c r="B15">
        <v>0</v>
      </c>
      <c r="C15">
        <v>0</v>
      </c>
      <c r="D15">
        <v>0</v>
      </c>
      <c r="E15">
        <v>0</v>
      </c>
      <c r="F15">
        <v>1900</v>
      </c>
    </row>
    <row r="16" spans="1:6">
      <c r="A16">
        <v>17874</v>
      </c>
      <c r="B16">
        <v>0</v>
      </c>
      <c r="C16">
        <v>0</v>
      </c>
      <c r="D16">
        <v>0</v>
      </c>
      <c r="E16">
        <v>0</v>
      </c>
      <c r="F16">
        <v>1901</v>
      </c>
    </row>
    <row r="17" spans="1:6">
      <c r="A17">
        <v>22343</v>
      </c>
      <c r="B17">
        <v>0</v>
      </c>
      <c r="C17">
        <v>0</v>
      </c>
      <c r="D17">
        <v>0</v>
      </c>
      <c r="E17">
        <v>0</v>
      </c>
      <c r="F17">
        <v>1902</v>
      </c>
    </row>
    <row r="18" spans="1:6">
      <c r="A18">
        <v>25210</v>
      </c>
      <c r="B18">
        <v>0</v>
      </c>
      <c r="C18">
        <v>0</v>
      </c>
      <c r="D18">
        <v>0</v>
      </c>
      <c r="E18">
        <v>0</v>
      </c>
      <c r="F18">
        <v>1903</v>
      </c>
    </row>
    <row r="19" spans="1:6">
      <c r="A19">
        <v>28077</v>
      </c>
      <c r="B19">
        <v>0</v>
      </c>
      <c r="C19">
        <v>0</v>
      </c>
      <c r="D19">
        <v>0</v>
      </c>
      <c r="E19">
        <v>0</v>
      </c>
      <c r="F19">
        <v>1904</v>
      </c>
    </row>
    <row r="20" spans="1:6">
      <c r="A20">
        <v>22000</v>
      </c>
      <c r="B20">
        <v>0</v>
      </c>
      <c r="C20">
        <v>0</v>
      </c>
      <c r="D20">
        <v>0</v>
      </c>
      <c r="E20">
        <v>0</v>
      </c>
      <c r="F20">
        <v>1905</v>
      </c>
    </row>
    <row r="21" spans="1:6">
      <c r="A21">
        <v>36000</v>
      </c>
      <c r="B21">
        <v>0</v>
      </c>
      <c r="C21">
        <v>0</v>
      </c>
      <c r="D21">
        <v>0</v>
      </c>
      <c r="E21">
        <v>0</v>
      </c>
      <c r="F21">
        <v>1906</v>
      </c>
    </row>
    <row r="22" spans="1:6">
      <c r="A22">
        <v>50000</v>
      </c>
      <c r="B22">
        <v>0</v>
      </c>
      <c r="C22">
        <v>0</v>
      </c>
      <c r="D22">
        <v>0</v>
      </c>
      <c r="E22">
        <v>0</v>
      </c>
      <c r="F22">
        <v>1907</v>
      </c>
    </row>
    <row r="23" spans="1:6">
      <c r="A23">
        <v>50617</v>
      </c>
      <c r="B23">
        <v>0</v>
      </c>
      <c r="C23">
        <v>0</v>
      </c>
      <c r="D23">
        <v>0</v>
      </c>
      <c r="E23">
        <v>0</v>
      </c>
      <c r="F23">
        <v>1908</v>
      </c>
    </row>
    <row r="24" spans="1:6">
      <c r="A24">
        <v>51233</v>
      </c>
      <c r="B24">
        <v>0</v>
      </c>
      <c r="C24">
        <v>0</v>
      </c>
      <c r="D24">
        <v>0</v>
      </c>
      <c r="E24">
        <v>0</v>
      </c>
      <c r="F24">
        <v>1909</v>
      </c>
    </row>
    <row r="25" spans="1:6">
      <c r="A25">
        <v>51850</v>
      </c>
      <c r="B25">
        <v>0</v>
      </c>
      <c r="C25">
        <v>0</v>
      </c>
      <c r="D25">
        <v>0</v>
      </c>
      <c r="E25">
        <v>0</v>
      </c>
      <c r="F25">
        <v>1910</v>
      </c>
    </row>
    <row r="26" spans="1:6">
      <c r="A26">
        <v>56931</v>
      </c>
      <c r="B26">
        <v>0</v>
      </c>
      <c r="C26">
        <v>0</v>
      </c>
      <c r="D26">
        <v>0</v>
      </c>
      <c r="E26">
        <v>0</v>
      </c>
      <c r="F26">
        <v>1911</v>
      </c>
    </row>
    <row r="27" spans="1:6">
      <c r="A27">
        <v>60434</v>
      </c>
      <c r="B27">
        <v>0</v>
      </c>
      <c r="C27">
        <v>0</v>
      </c>
      <c r="D27">
        <v>0</v>
      </c>
      <c r="E27">
        <v>0</v>
      </c>
      <c r="F27">
        <v>1912</v>
      </c>
    </row>
    <row r="28" spans="1:6">
      <c r="A28">
        <v>66543</v>
      </c>
      <c r="B28">
        <v>0</v>
      </c>
      <c r="C28">
        <v>0</v>
      </c>
      <c r="D28">
        <v>0</v>
      </c>
      <c r="E28">
        <v>0</v>
      </c>
      <c r="F28">
        <v>1913</v>
      </c>
    </row>
    <row r="29" spans="1:6">
      <c r="A29">
        <v>67425</v>
      </c>
      <c r="B29">
        <v>0</v>
      </c>
      <c r="C29">
        <v>0</v>
      </c>
      <c r="D29">
        <v>0</v>
      </c>
      <c r="E29">
        <v>0</v>
      </c>
      <c r="F29">
        <v>1914</v>
      </c>
    </row>
    <row r="30" spans="1:6">
      <c r="A30">
        <v>68483</v>
      </c>
      <c r="B30">
        <v>0</v>
      </c>
      <c r="C30">
        <v>0</v>
      </c>
      <c r="D30">
        <v>0</v>
      </c>
      <c r="E30">
        <v>0</v>
      </c>
      <c r="F30">
        <v>1915</v>
      </c>
    </row>
    <row r="31" spans="1:6">
      <c r="A31">
        <v>49756</v>
      </c>
      <c r="B31">
        <v>0</v>
      </c>
      <c r="C31">
        <v>0</v>
      </c>
      <c r="D31">
        <v>0</v>
      </c>
      <c r="E31">
        <v>0</v>
      </c>
      <c r="F31">
        <v>1916</v>
      </c>
    </row>
    <row r="32" spans="1:6">
      <c r="A32">
        <v>48599</v>
      </c>
      <c r="B32">
        <v>0</v>
      </c>
      <c r="C32">
        <v>0</v>
      </c>
      <c r="D32">
        <v>0</v>
      </c>
      <c r="E32">
        <v>0</v>
      </c>
      <c r="F32">
        <v>1917</v>
      </c>
    </row>
    <row r="33" spans="1:6">
      <c r="A33">
        <v>37685</v>
      </c>
      <c r="B33">
        <v>0</v>
      </c>
      <c r="C33">
        <v>0</v>
      </c>
      <c r="D33">
        <v>0</v>
      </c>
      <c r="E33">
        <v>0</v>
      </c>
      <c r="F33">
        <v>1918</v>
      </c>
    </row>
    <row r="34" spans="1:6">
      <c r="A34">
        <v>40138</v>
      </c>
      <c r="B34">
        <v>0</v>
      </c>
      <c r="C34">
        <v>0</v>
      </c>
      <c r="D34">
        <v>0</v>
      </c>
      <c r="E34">
        <v>0</v>
      </c>
      <c r="F34">
        <v>1919</v>
      </c>
    </row>
    <row r="35" spans="1:6">
      <c r="A35">
        <v>46615</v>
      </c>
      <c r="B35">
        <v>0</v>
      </c>
      <c r="C35">
        <v>0</v>
      </c>
      <c r="D35">
        <v>0</v>
      </c>
      <c r="E35">
        <v>0</v>
      </c>
      <c r="F35">
        <v>1920</v>
      </c>
    </row>
    <row r="36" spans="1:6">
      <c r="A36">
        <v>52461</v>
      </c>
      <c r="B36">
        <v>0</v>
      </c>
      <c r="C36">
        <v>0</v>
      </c>
      <c r="D36">
        <v>0</v>
      </c>
      <c r="E36">
        <v>0</v>
      </c>
      <c r="F36">
        <v>1921</v>
      </c>
    </row>
    <row r="37" spans="1:6">
      <c r="A37">
        <v>42495</v>
      </c>
      <c r="B37">
        <v>0</v>
      </c>
      <c r="C37">
        <v>0</v>
      </c>
      <c r="D37">
        <v>0</v>
      </c>
      <c r="E37">
        <v>0</v>
      </c>
      <c r="F37">
        <v>1922</v>
      </c>
    </row>
    <row r="38" spans="1:6">
      <c r="A38">
        <v>51324</v>
      </c>
      <c r="B38">
        <v>0</v>
      </c>
      <c r="C38">
        <v>0</v>
      </c>
      <c r="D38">
        <v>0</v>
      </c>
      <c r="E38">
        <v>0</v>
      </c>
      <c r="F38">
        <v>1923</v>
      </c>
    </row>
    <row r="39" spans="1:6">
      <c r="A39">
        <v>53135</v>
      </c>
      <c r="B39">
        <v>0</v>
      </c>
      <c r="C39">
        <v>0</v>
      </c>
      <c r="D39">
        <v>0</v>
      </c>
      <c r="E39">
        <v>0</v>
      </c>
      <c r="F39">
        <v>1924</v>
      </c>
    </row>
    <row r="40" spans="1:6">
      <c r="A40">
        <v>50664</v>
      </c>
      <c r="B40">
        <v>0</v>
      </c>
      <c r="C40">
        <v>0</v>
      </c>
      <c r="D40">
        <v>0</v>
      </c>
      <c r="E40">
        <v>0</v>
      </c>
      <c r="F40">
        <v>1925</v>
      </c>
    </row>
    <row r="41" spans="1:6">
      <c r="A41">
        <v>52468</v>
      </c>
      <c r="B41">
        <v>0</v>
      </c>
      <c r="C41">
        <v>0</v>
      </c>
      <c r="D41">
        <v>0</v>
      </c>
      <c r="E41">
        <v>0</v>
      </c>
      <c r="F41">
        <v>1926</v>
      </c>
    </row>
    <row r="42" spans="1:6">
      <c r="A42">
        <v>54952</v>
      </c>
      <c r="B42">
        <v>0</v>
      </c>
      <c r="C42">
        <v>0</v>
      </c>
      <c r="D42">
        <v>0</v>
      </c>
      <c r="E42">
        <v>0</v>
      </c>
      <c r="F42">
        <v>1927</v>
      </c>
    </row>
    <row r="43" spans="1:6">
      <c r="A43">
        <v>54260</v>
      </c>
      <c r="B43">
        <v>0</v>
      </c>
      <c r="C43">
        <v>0</v>
      </c>
      <c r="D43">
        <v>0</v>
      </c>
      <c r="E43">
        <v>0</v>
      </c>
      <c r="F43">
        <v>1928</v>
      </c>
    </row>
    <row r="44" spans="1:6">
      <c r="A44">
        <v>56925</v>
      </c>
      <c r="B44">
        <v>0</v>
      </c>
      <c r="C44">
        <v>0</v>
      </c>
      <c r="D44">
        <v>0</v>
      </c>
      <c r="E44">
        <v>0</v>
      </c>
      <c r="F44">
        <v>1929</v>
      </c>
    </row>
    <row r="45" spans="1:6">
      <c r="A45">
        <v>49506</v>
      </c>
      <c r="B45">
        <v>0</v>
      </c>
      <c r="C45">
        <v>0</v>
      </c>
      <c r="D45">
        <v>0</v>
      </c>
      <c r="E45">
        <v>0</v>
      </c>
      <c r="F45">
        <v>1930</v>
      </c>
    </row>
    <row r="46" spans="1:6">
      <c r="A46">
        <v>44222</v>
      </c>
      <c r="B46">
        <v>0</v>
      </c>
      <c r="C46">
        <v>0</v>
      </c>
      <c r="D46">
        <v>0</v>
      </c>
      <c r="E46">
        <v>0</v>
      </c>
      <c r="F46">
        <v>1931</v>
      </c>
    </row>
    <row r="47" spans="1:6">
      <c r="A47">
        <v>44488</v>
      </c>
      <c r="B47">
        <v>0</v>
      </c>
      <c r="C47">
        <v>0</v>
      </c>
      <c r="D47">
        <v>0</v>
      </c>
      <c r="E47">
        <v>0</v>
      </c>
      <c r="F47">
        <v>1932</v>
      </c>
    </row>
    <row r="48" spans="1:6">
      <c r="A48">
        <v>46907</v>
      </c>
      <c r="B48">
        <v>0</v>
      </c>
      <c r="C48">
        <v>0</v>
      </c>
      <c r="D48">
        <v>0</v>
      </c>
      <c r="E48">
        <v>0</v>
      </c>
      <c r="F48">
        <v>1933</v>
      </c>
    </row>
    <row r="49" spans="1:6">
      <c r="A49">
        <v>44718</v>
      </c>
      <c r="B49">
        <v>0</v>
      </c>
      <c r="C49">
        <v>0</v>
      </c>
      <c r="D49">
        <v>0</v>
      </c>
      <c r="E49">
        <v>0</v>
      </c>
      <c r="F49">
        <v>1934</v>
      </c>
    </row>
    <row r="50" spans="1:6">
      <c r="A50">
        <v>47343</v>
      </c>
      <c r="B50">
        <v>0</v>
      </c>
      <c r="C50">
        <v>0</v>
      </c>
      <c r="D50">
        <v>0</v>
      </c>
      <c r="E50">
        <v>0</v>
      </c>
      <c r="F50">
        <v>1935</v>
      </c>
    </row>
    <row r="51" spans="1:6">
      <c r="A51">
        <v>48923</v>
      </c>
      <c r="B51">
        <v>0</v>
      </c>
      <c r="C51">
        <v>0</v>
      </c>
      <c r="D51">
        <v>0</v>
      </c>
      <c r="E51">
        <v>0</v>
      </c>
      <c r="F51">
        <v>1936</v>
      </c>
    </row>
    <row r="52" spans="1:6">
      <c r="A52">
        <v>49539</v>
      </c>
      <c r="B52">
        <v>0</v>
      </c>
      <c r="C52">
        <v>0</v>
      </c>
      <c r="D52">
        <v>0</v>
      </c>
      <c r="E52">
        <v>0</v>
      </c>
      <c r="F52">
        <v>1937</v>
      </c>
    </row>
    <row r="53" spans="1:6">
      <c r="A53">
        <v>49553</v>
      </c>
      <c r="B53">
        <v>0</v>
      </c>
      <c r="C53">
        <v>0</v>
      </c>
      <c r="D53">
        <v>0</v>
      </c>
      <c r="E53">
        <v>0</v>
      </c>
      <c r="F53">
        <v>1938</v>
      </c>
    </row>
    <row r="54" spans="1:6">
      <c r="A54">
        <v>50903</v>
      </c>
      <c r="B54">
        <v>0</v>
      </c>
      <c r="C54">
        <v>0</v>
      </c>
      <c r="D54">
        <v>0</v>
      </c>
      <c r="E54">
        <v>0</v>
      </c>
      <c r="F54">
        <v>1939</v>
      </c>
    </row>
    <row r="55" spans="1:6">
      <c r="A55">
        <v>53381</v>
      </c>
      <c r="B55">
        <v>0</v>
      </c>
      <c r="C55">
        <v>0</v>
      </c>
      <c r="D55">
        <v>0</v>
      </c>
      <c r="E55">
        <v>0</v>
      </c>
      <c r="F55">
        <v>1940</v>
      </c>
    </row>
    <row r="56" spans="1:6">
      <c r="A56">
        <v>52231</v>
      </c>
      <c r="B56">
        <v>0</v>
      </c>
      <c r="C56">
        <v>0</v>
      </c>
      <c r="D56">
        <v>0</v>
      </c>
      <c r="E56">
        <v>0</v>
      </c>
      <c r="F56">
        <v>1941</v>
      </c>
    </row>
    <row r="57" spans="1:6">
      <c r="A57">
        <v>50388</v>
      </c>
      <c r="B57">
        <v>0</v>
      </c>
      <c r="C57">
        <v>0</v>
      </c>
      <c r="D57">
        <v>0</v>
      </c>
      <c r="E57">
        <v>0</v>
      </c>
      <c r="F57">
        <v>1942</v>
      </c>
    </row>
    <row r="58" spans="1:6">
      <c r="A58">
        <v>53699</v>
      </c>
      <c r="B58">
        <v>0</v>
      </c>
      <c r="C58">
        <v>0</v>
      </c>
      <c r="D58">
        <v>0</v>
      </c>
      <c r="E58">
        <v>0</v>
      </c>
      <c r="F58">
        <v>1943</v>
      </c>
    </row>
    <row r="59" spans="1:6">
      <c r="A59">
        <v>53435</v>
      </c>
      <c r="B59">
        <v>0</v>
      </c>
      <c r="C59">
        <v>0</v>
      </c>
      <c r="D59">
        <v>0</v>
      </c>
      <c r="E59">
        <v>0</v>
      </c>
      <c r="F59">
        <v>1944</v>
      </c>
    </row>
    <row r="60" spans="1:6">
      <c r="A60">
        <v>53395</v>
      </c>
      <c r="B60">
        <v>0</v>
      </c>
      <c r="C60">
        <v>0</v>
      </c>
      <c r="D60">
        <v>0</v>
      </c>
      <c r="E60">
        <v>0</v>
      </c>
      <c r="F60">
        <v>1945</v>
      </c>
    </row>
    <row r="61" spans="1:6">
      <c r="A61">
        <v>60266</v>
      </c>
      <c r="B61">
        <v>0</v>
      </c>
      <c r="C61">
        <v>0</v>
      </c>
      <c r="D61">
        <v>0</v>
      </c>
      <c r="E61">
        <v>0</v>
      </c>
      <c r="F61">
        <v>1946</v>
      </c>
    </row>
    <row r="62" spans="1:6">
      <c r="A62">
        <v>55700</v>
      </c>
      <c r="B62">
        <v>0</v>
      </c>
      <c r="C62">
        <v>0</v>
      </c>
      <c r="D62">
        <v>0</v>
      </c>
      <c r="E62">
        <v>0</v>
      </c>
      <c r="F62">
        <v>1947</v>
      </c>
    </row>
    <row r="63" spans="1:6">
      <c r="A63">
        <v>55564</v>
      </c>
      <c r="B63">
        <v>0</v>
      </c>
      <c r="C63">
        <v>0</v>
      </c>
      <c r="D63">
        <v>0</v>
      </c>
      <c r="E63">
        <v>0</v>
      </c>
      <c r="F63">
        <v>1948</v>
      </c>
    </row>
    <row r="64" spans="1:6">
      <c r="A64">
        <v>55025</v>
      </c>
      <c r="B64">
        <v>0</v>
      </c>
      <c r="C64">
        <v>0</v>
      </c>
      <c r="D64">
        <v>0</v>
      </c>
      <c r="E64">
        <v>0</v>
      </c>
      <c r="F64">
        <v>1949</v>
      </c>
    </row>
    <row r="65" spans="1:6">
      <c r="A65">
        <v>57234</v>
      </c>
      <c r="B65">
        <v>0</v>
      </c>
      <c r="C65">
        <v>0</v>
      </c>
      <c r="D65">
        <v>0</v>
      </c>
      <c r="E65">
        <v>0</v>
      </c>
      <c r="F65">
        <v>1950</v>
      </c>
    </row>
    <row r="66" spans="1:6">
      <c r="A66">
        <v>56045</v>
      </c>
      <c r="B66">
        <v>0</v>
      </c>
      <c r="C66">
        <v>0</v>
      </c>
      <c r="D66">
        <v>0</v>
      </c>
      <c r="E66">
        <v>0</v>
      </c>
      <c r="F66">
        <v>1951</v>
      </c>
    </row>
    <row r="67" spans="1:6">
      <c r="A67">
        <v>62262</v>
      </c>
      <c r="B67">
        <v>0</v>
      </c>
      <c r="C67">
        <v>0</v>
      </c>
      <c r="D67">
        <v>0</v>
      </c>
      <c r="E67">
        <v>0</v>
      </c>
      <c r="F67">
        <v>1952</v>
      </c>
    </row>
    <row r="68" spans="1:6">
      <c r="A68">
        <v>59837</v>
      </c>
      <c r="B68">
        <v>0</v>
      </c>
      <c r="C68">
        <v>0</v>
      </c>
      <c r="D68">
        <v>0</v>
      </c>
      <c r="E68">
        <v>0</v>
      </c>
      <c r="F68">
        <v>1953</v>
      </c>
    </row>
    <row r="69" spans="1:6">
      <c r="A69">
        <v>70583</v>
      </c>
      <c r="B69">
        <v>0</v>
      </c>
      <c r="C69">
        <v>0</v>
      </c>
      <c r="D69">
        <v>0</v>
      </c>
      <c r="E69">
        <v>0</v>
      </c>
      <c r="F69">
        <v>1954</v>
      </c>
    </row>
    <row r="70" spans="1:6">
      <c r="A70">
        <v>57521</v>
      </c>
      <c r="B70">
        <v>0</v>
      </c>
      <c r="C70">
        <v>0</v>
      </c>
      <c r="D70">
        <v>0</v>
      </c>
      <c r="E70">
        <v>0</v>
      </c>
      <c r="F70">
        <v>1955</v>
      </c>
    </row>
    <row r="71" spans="1:6">
      <c r="A71">
        <v>66588</v>
      </c>
      <c r="B71">
        <v>0</v>
      </c>
      <c r="C71">
        <v>0</v>
      </c>
      <c r="D71">
        <v>0</v>
      </c>
      <c r="E71">
        <v>0</v>
      </c>
      <c r="F71">
        <v>1956</v>
      </c>
    </row>
    <row r="72" spans="1:6">
      <c r="A72">
        <v>60854</v>
      </c>
      <c r="B72">
        <v>0</v>
      </c>
      <c r="C72">
        <v>0</v>
      </c>
      <c r="D72">
        <v>0</v>
      </c>
      <c r="E72">
        <v>0</v>
      </c>
      <c r="F72">
        <v>1957</v>
      </c>
    </row>
    <row r="73" spans="1:6">
      <c r="A73">
        <v>64508</v>
      </c>
      <c r="B73">
        <v>0</v>
      </c>
      <c r="C73">
        <v>0</v>
      </c>
      <c r="D73">
        <v>0</v>
      </c>
      <c r="E73">
        <v>0</v>
      </c>
      <c r="F73">
        <v>1958</v>
      </c>
    </row>
    <row r="74" spans="1:6">
      <c r="A74">
        <v>71204</v>
      </c>
      <c r="B74">
        <v>0</v>
      </c>
      <c r="C74">
        <v>0</v>
      </c>
      <c r="D74">
        <v>0</v>
      </c>
      <c r="E74">
        <v>0</v>
      </c>
      <c r="F74">
        <v>1959</v>
      </c>
    </row>
    <row r="75" spans="1:6">
      <c r="A75">
        <v>71605</v>
      </c>
      <c r="B75">
        <v>0</v>
      </c>
      <c r="C75">
        <v>0</v>
      </c>
      <c r="D75">
        <v>0</v>
      </c>
      <c r="E75">
        <v>0</v>
      </c>
      <c r="F75">
        <v>1960</v>
      </c>
    </row>
    <row r="76" spans="1:6">
      <c r="A76">
        <v>69274</v>
      </c>
      <c r="B76">
        <v>0</v>
      </c>
      <c r="C76">
        <v>0</v>
      </c>
      <c r="D76">
        <v>0</v>
      </c>
      <c r="E76">
        <v>0</v>
      </c>
      <c r="F76">
        <v>1961</v>
      </c>
    </row>
    <row r="77" spans="1:6">
      <c r="A77">
        <v>74862</v>
      </c>
      <c r="B77">
        <v>0</v>
      </c>
      <c r="C77">
        <v>8609</v>
      </c>
      <c r="D77">
        <v>0</v>
      </c>
      <c r="E77">
        <v>0</v>
      </c>
      <c r="F77">
        <v>1962</v>
      </c>
    </row>
    <row r="78" spans="1:6">
      <c r="A78">
        <v>71237</v>
      </c>
      <c r="B78">
        <v>0</v>
      </c>
      <c r="C78">
        <v>9423</v>
      </c>
      <c r="D78">
        <v>0</v>
      </c>
      <c r="E78">
        <v>0</v>
      </c>
      <c r="F78">
        <v>1963</v>
      </c>
    </row>
    <row r="79" spans="1:6">
      <c r="A79">
        <v>59784</v>
      </c>
      <c r="B79">
        <v>0</v>
      </c>
      <c r="C79">
        <v>15914</v>
      </c>
      <c r="D79">
        <v>0</v>
      </c>
      <c r="E79">
        <v>0</v>
      </c>
      <c r="F79">
        <v>1964</v>
      </c>
    </row>
    <row r="80" spans="1:6">
      <c r="A80">
        <v>63176</v>
      </c>
      <c r="B80">
        <v>0</v>
      </c>
      <c r="C80">
        <v>21361</v>
      </c>
      <c r="D80">
        <v>0</v>
      </c>
      <c r="E80">
        <v>0</v>
      </c>
      <c r="F80">
        <v>1965</v>
      </c>
    </row>
    <row r="81" spans="1:6">
      <c r="A81">
        <v>62016</v>
      </c>
      <c r="B81">
        <v>0</v>
      </c>
      <c r="C81">
        <v>17774</v>
      </c>
      <c r="D81">
        <v>0</v>
      </c>
      <c r="E81">
        <v>0</v>
      </c>
      <c r="F81">
        <v>1966</v>
      </c>
    </row>
    <row r="82" spans="1:6">
      <c r="A82">
        <v>55222</v>
      </c>
      <c r="B82">
        <v>0</v>
      </c>
      <c r="C82">
        <v>16337</v>
      </c>
      <c r="D82">
        <v>0</v>
      </c>
      <c r="E82">
        <v>0</v>
      </c>
      <c r="F82">
        <v>1967</v>
      </c>
    </row>
    <row r="83" spans="1:6">
      <c r="A83">
        <v>48594</v>
      </c>
      <c r="B83">
        <v>0</v>
      </c>
      <c r="C83">
        <v>15216</v>
      </c>
      <c r="D83">
        <v>0</v>
      </c>
      <c r="E83">
        <v>0</v>
      </c>
      <c r="F83">
        <v>1968</v>
      </c>
    </row>
    <row r="84" spans="1:6">
      <c r="A84">
        <v>58274</v>
      </c>
      <c r="B84">
        <v>0</v>
      </c>
      <c r="C84">
        <v>15230</v>
      </c>
      <c r="D84">
        <v>0</v>
      </c>
      <c r="E84">
        <v>0</v>
      </c>
      <c r="F84">
        <v>1969</v>
      </c>
    </row>
    <row r="85" spans="1:6">
      <c r="A85">
        <v>54838</v>
      </c>
      <c r="B85">
        <v>0</v>
      </c>
      <c r="C85">
        <v>16290</v>
      </c>
      <c r="D85">
        <v>0</v>
      </c>
      <c r="E85">
        <v>0</v>
      </c>
      <c r="F85">
        <v>1970</v>
      </c>
    </row>
    <row r="86" spans="1:6">
      <c r="A86">
        <v>46654</v>
      </c>
      <c r="B86">
        <v>0</v>
      </c>
      <c r="C86">
        <v>19720</v>
      </c>
      <c r="D86">
        <v>0</v>
      </c>
      <c r="E86">
        <v>0</v>
      </c>
      <c r="F86">
        <v>1971</v>
      </c>
    </row>
    <row r="87" spans="1:6">
      <c r="A87">
        <v>42884</v>
      </c>
      <c r="B87">
        <v>0</v>
      </c>
      <c r="C87">
        <v>19280</v>
      </c>
      <c r="D87">
        <v>0</v>
      </c>
      <c r="E87">
        <v>0</v>
      </c>
      <c r="F87">
        <v>1972</v>
      </c>
    </row>
    <row r="88" spans="1:6">
      <c r="A88">
        <v>31740</v>
      </c>
      <c r="B88">
        <v>0</v>
      </c>
      <c r="C88">
        <v>17533</v>
      </c>
      <c r="D88">
        <v>0</v>
      </c>
      <c r="E88">
        <v>0</v>
      </c>
      <c r="F88">
        <v>1973</v>
      </c>
    </row>
    <row r="89" spans="1:6">
      <c r="A89">
        <v>21310</v>
      </c>
      <c r="B89">
        <v>200.99999999999997</v>
      </c>
      <c r="C89">
        <v>19025</v>
      </c>
      <c r="D89">
        <v>0</v>
      </c>
      <c r="E89">
        <v>0</v>
      </c>
      <c r="F89">
        <v>1974</v>
      </c>
    </row>
    <row r="90" spans="1:6">
      <c r="A90">
        <v>27620</v>
      </c>
      <c r="B90">
        <v>309</v>
      </c>
      <c r="C90">
        <v>11906</v>
      </c>
      <c r="D90">
        <v>0</v>
      </c>
      <c r="E90">
        <v>0</v>
      </c>
      <c r="F90">
        <v>1975</v>
      </c>
    </row>
    <row r="91" spans="1:6">
      <c r="A91">
        <v>27540</v>
      </c>
      <c r="B91">
        <v>344</v>
      </c>
      <c r="C91">
        <v>13750</v>
      </c>
      <c r="D91">
        <v>0</v>
      </c>
      <c r="E91">
        <v>0</v>
      </c>
      <c r="F91">
        <v>1976</v>
      </c>
    </row>
    <row r="92" spans="1:6">
      <c r="A92">
        <v>21880</v>
      </c>
      <c r="B92">
        <v>292</v>
      </c>
      <c r="C92">
        <v>11776</v>
      </c>
      <c r="D92">
        <v>289</v>
      </c>
      <c r="E92">
        <v>0</v>
      </c>
      <c r="F92">
        <v>1977</v>
      </c>
    </row>
    <row r="93" spans="1:6">
      <c r="A93">
        <v>22000</v>
      </c>
      <c r="B93">
        <v>283</v>
      </c>
      <c r="C93">
        <v>12243</v>
      </c>
      <c r="D93">
        <v>378</v>
      </c>
      <c r="E93">
        <v>0</v>
      </c>
      <c r="F93">
        <v>1978</v>
      </c>
    </row>
    <row r="94" spans="1:6">
      <c r="A94">
        <v>22540</v>
      </c>
      <c r="B94">
        <v>297</v>
      </c>
      <c r="C94">
        <v>15284</v>
      </c>
      <c r="D94">
        <v>563</v>
      </c>
      <c r="E94">
        <v>0</v>
      </c>
      <c r="F94">
        <v>1979</v>
      </c>
    </row>
    <row r="95" spans="1:6">
      <c r="A95">
        <v>21870</v>
      </c>
      <c r="B95">
        <v>302</v>
      </c>
      <c r="C95">
        <v>18702</v>
      </c>
      <c r="D95">
        <v>845</v>
      </c>
      <c r="E95">
        <v>0</v>
      </c>
      <c r="F95">
        <v>1980</v>
      </c>
    </row>
    <row r="96" spans="1:6">
      <c r="A96">
        <v>25736</v>
      </c>
      <c r="B96">
        <v>351</v>
      </c>
      <c r="C96">
        <v>14861</v>
      </c>
      <c r="D96">
        <v>1112</v>
      </c>
      <c r="E96">
        <v>0</v>
      </c>
      <c r="F96">
        <v>1981</v>
      </c>
    </row>
    <row r="97" spans="1:27">
      <c r="A97">
        <v>29007</v>
      </c>
      <c r="B97">
        <v>401</v>
      </c>
      <c r="C97">
        <v>12372</v>
      </c>
      <c r="D97">
        <v>1299</v>
      </c>
      <c r="E97">
        <v>0</v>
      </c>
      <c r="F97">
        <v>1982</v>
      </c>
    </row>
    <row r="98" spans="1:27">
      <c r="A98">
        <v>38386</v>
      </c>
      <c r="B98">
        <v>526</v>
      </c>
      <c r="C98">
        <v>10884</v>
      </c>
      <c r="D98">
        <v>1616</v>
      </c>
      <c r="E98">
        <v>0</v>
      </c>
      <c r="F98">
        <v>1983</v>
      </c>
    </row>
    <row r="99" spans="1:27">
      <c r="A99">
        <v>44971</v>
      </c>
      <c r="B99">
        <v>724</v>
      </c>
      <c r="C99">
        <v>10190</v>
      </c>
      <c r="D99">
        <v>1840</v>
      </c>
      <c r="E99">
        <v>0</v>
      </c>
      <c r="F99">
        <v>1984</v>
      </c>
    </row>
    <row r="100" spans="1:27">
      <c r="A100">
        <v>57702</v>
      </c>
      <c r="B100">
        <v>1101</v>
      </c>
      <c r="C100">
        <v>7701</v>
      </c>
      <c r="D100">
        <v>2355</v>
      </c>
      <c r="E100">
        <v>0</v>
      </c>
      <c r="F100">
        <v>1985</v>
      </c>
    </row>
    <row r="101" spans="1:27">
      <c r="A101">
        <v>72832</v>
      </c>
      <c r="B101">
        <v>1452</v>
      </c>
      <c r="C101">
        <v>8762</v>
      </c>
      <c r="D101">
        <v>3177</v>
      </c>
      <c r="E101">
        <v>0</v>
      </c>
      <c r="F101">
        <v>1986</v>
      </c>
      <c r="U101" t="s">
        <v>18</v>
      </c>
      <c r="V101">
        <v>15</v>
      </c>
      <c r="W101">
        <v>5</v>
      </c>
      <c r="X101">
        <v>12</v>
      </c>
    </row>
    <row r="102" spans="1:27">
      <c r="A102">
        <v>72196</v>
      </c>
      <c r="B102">
        <v>1479</v>
      </c>
      <c r="C102">
        <v>11280</v>
      </c>
      <c r="D102">
        <v>3509</v>
      </c>
      <c r="E102">
        <v>0</v>
      </c>
      <c r="F102">
        <v>1987</v>
      </c>
    </row>
    <row r="103" spans="1:27">
      <c r="A103">
        <v>76340</v>
      </c>
      <c r="B103">
        <v>1540</v>
      </c>
      <c r="C103">
        <v>14662</v>
      </c>
      <c r="D103">
        <v>4877</v>
      </c>
      <c r="E103">
        <v>0</v>
      </c>
      <c r="F103">
        <v>1988</v>
      </c>
      <c r="Q103" t="s">
        <v>12</v>
      </c>
      <c r="V103" t="s">
        <v>17</v>
      </c>
      <c r="Y103" t="s">
        <v>19</v>
      </c>
    </row>
    <row r="104" spans="1:27">
      <c r="A104">
        <v>68975</v>
      </c>
      <c r="B104">
        <v>1432</v>
      </c>
      <c r="C104">
        <v>13645</v>
      </c>
      <c r="D104">
        <v>5233</v>
      </c>
      <c r="E104">
        <v>0</v>
      </c>
      <c r="F104">
        <v>1989</v>
      </c>
      <c r="L104" t="s">
        <v>7</v>
      </c>
      <c r="M104" t="s">
        <v>4</v>
      </c>
      <c r="N104" t="s">
        <v>0</v>
      </c>
      <c r="O104" t="s">
        <v>11</v>
      </c>
      <c r="P104" t="s">
        <v>1</v>
      </c>
      <c r="Q104" t="s">
        <v>7</v>
      </c>
      <c r="R104" t="s">
        <v>4</v>
      </c>
      <c r="S104" t="s">
        <v>0</v>
      </c>
      <c r="T104" t="s">
        <v>11</v>
      </c>
      <c r="V104" t="s">
        <v>7</v>
      </c>
      <c r="W104" t="s">
        <v>4</v>
      </c>
      <c r="X104" t="s">
        <v>0</v>
      </c>
      <c r="Y104" t="s">
        <v>7</v>
      </c>
      <c r="Z104" t="s">
        <v>4</v>
      </c>
      <c r="AA104" t="s">
        <v>0</v>
      </c>
    </row>
    <row r="105" spans="1:27">
      <c r="A105">
        <v>63621</v>
      </c>
      <c r="B105">
        <v>1359</v>
      </c>
      <c r="C105">
        <v>17682</v>
      </c>
      <c r="D105">
        <v>5586</v>
      </c>
      <c r="E105">
        <v>0</v>
      </c>
      <c r="F105">
        <v>1990</v>
      </c>
      <c r="L105">
        <f>SUM(A105:B105)</f>
        <v>64980</v>
      </c>
      <c r="M105" s="1">
        <f>C105</f>
        <v>17682</v>
      </c>
      <c r="N105" s="1">
        <f t="shared" ref="N105:O105" si="0">D105</f>
        <v>5586</v>
      </c>
      <c r="O105" s="1">
        <f t="shared" si="0"/>
        <v>0</v>
      </c>
      <c r="P105">
        <f>F105</f>
        <v>1990</v>
      </c>
      <c r="Q105">
        <f>(B105+A105)/SUM($A105:$E105)</f>
        <v>0.73633396790862116</v>
      </c>
      <c r="R105">
        <f t="shared" ref="R105:R129" si="1">(C105)/SUM($A105:$E105)</f>
        <v>0.20036714713081316</v>
      </c>
      <c r="S105">
        <f t="shared" ref="S105:S129" si="2">(D105)/SUM($A105:$E105)</f>
        <v>6.3298884960565682E-2</v>
      </c>
      <c r="T105">
        <f t="shared" ref="T105:T129" si="3">(E105)/SUM($A105:$E105)</f>
        <v>0</v>
      </c>
      <c r="V105">
        <f>L105/wbar</f>
        <v>4332</v>
      </c>
      <c r="W105">
        <f>M105/wbar</f>
        <v>3536.4</v>
      </c>
      <c r="X105">
        <f>N105/wbar</f>
        <v>465.5</v>
      </c>
      <c r="Y105">
        <f>V105/SUM($V105:$X105)</f>
        <v>0.51980465328357672</v>
      </c>
      <c r="Z105">
        <f t="shared" ref="Z105:AA105" si="4">W105/SUM($V105:$X105)</f>
        <v>0.42433914493814423</v>
      </c>
      <c r="AA105">
        <f t="shared" si="4"/>
        <v>5.5856201778279081E-2</v>
      </c>
    </row>
    <row r="106" spans="1:27">
      <c r="A106">
        <v>59308</v>
      </c>
      <c r="B106">
        <v>1237</v>
      </c>
      <c r="C106">
        <v>19670</v>
      </c>
      <c r="D106">
        <v>6509</v>
      </c>
      <c r="E106">
        <v>2011</v>
      </c>
      <c r="F106">
        <v>1991</v>
      </c>
      <c r="L106">
        <f t="shared" ref="L106:L129" si="5">SUM(A106:B106)</f>
        <v>60545</v>
      </c>
      <c r="M106" s="1">
        <f t="shared" ref="M106:M129" si="6">C106</f>
        <v>19670</v>
      </c>
      <c r="N106" s="1">
        <f t="shared" ref="N106:N129" si="7">D106</f>
        <v>6509</v>
      </c>
      <c r="O106" s="1">
        <f t="shared" ref="O106:O129" si="8">E106</f>
        <v>2011</v>
      </c>
      <c r="P106">
        <f t="shared" ref="P106:P129" si="9">F106</f>
        <v>1991</v>
      </c>
      <c r="Q106">
        <f t="shared" ref="Q106:Q129" si="10">(B106+A106)/SUM($A106:$E106)</f>
        <v>0.68231250352172201</v>
      </c>
      <c r="R106">
        <f t="shared" si="1"/>
        <v>0.22167126838338874</v>
      </c>
      <c r="S106">
        <f t="shared" si="2"/>
        <v>7.3353242801600271E-2</v>
      </c>
      <c r="T106">
        <f t="shared" si="3"/>
        <v>2.2662985293289008E-2</v>
      </c>
      <c r="V106">
        <f>L106/wbar</f>
        <v>4036.3333333333335</v>
      </c>
      <c r="W106">
        <f>M106/wbar</f>
        <v>3934</v>
      </c>
      <c r="X106">
        <f>N106/wbar</f>
        <v>542.41666666666663</v>
      </c>
      <c r="Y106">
        <f t="shared" ref="Y106:Y129" si="11">V106/SUM($V106:$X106)</f>
        <v>0.47415151782130727</v>
      </c>
      <c r="Z106">
        <f t="shared" ref="Z106:Z129" si="12">W106/SUM($V106:$X106)</f>
        <v>0.46213033391089836</v>
      </c>
      <c r="AA106">
        <f t="shared" ref="AA106:AA129" si="13">X106/SUM($V106:$X106)</f>
        <v>6.3718148267794386E-2</v>
      </c>
    </row>
    <row r="107" spans="1:27">
      <c r="A107">
        <v>61145</v>
      </c>
      <c r="B107">
        <v>1241</v>
      </c>
      <c r="C107">
        <v>20293</v>
      </c>
      <c r="D107">
        <v>6179</v>
      </c>
      <c r="E107">
        <v>1114</v>
      </c>
      <c r="F107">
        <v>1992</v>
      </c>
      <c r="L107">
        <f t="shared" si="5"/>
        <v>62386</v>
      </c>
      <c r="M107" s="1">
        <f t="shared" si="6"/>
        <v>20293</v>
      </c>
      <c r="N107" s="1">
        <f t="shared" si="7"/>
        <v>6179</v>
      </c>
      <c r="O107" s="1">
        <f t="shared" si="8"/>
        <v>1114</v>
      </c>
      <c r="P107">
        <f t="shared" si="9"/>
        <v>1992</v>
      </c>
      <c r="Q107">
        <f t="shared" si="10"/>
        <v>0.6933935002000623</v>
      </c>
      <c r="R107">
        <f t="shared" si="1"/>
        <v>0.22554794825056684</v>
      </c>
      <c r="S107">
        <f t="shared" si="2"/>
        <v>6.867692170897613E-2</v>
      </c>
      <c r="T107">
        <f t="shared" si="3"/>
        <v>1.238162984039479E-2</v>
      </c>
      <c r="V107">
        <f>L107/wbar</f>
        <v>4159.0666666666666</v>
      </c>
      <c r="W107">
        <f>M107/wbar</f>
        <v>4058.6</v>
      </c>
      <c r="X107">
        <f>N107/wbar</f>
        <v>514.91666666666663</v>
      </c>
      <c r="Y107">
        <f t="shared" si="11"/>
        <v>0.4762699086753634</v>
      </c>
      <c r="Z107">
        <f t="shared" si="12"/>
        <v>0.46476510387342429</v>
      </c>
      <c r="AA107">
        <f t="shared" si="13"/>
        <v>5.8964987451212418E-2</v>
      </c>
    </row>
    <row r="108" spans="1:27">
      <c r="A108">
        <v>60087</v>
      </c>
      <c r="B108">
        <v>1227</v>
      </c>
      <c r="C108">
        <v>15964</v>
      </c>
      <c r="D108">
        <v>7725</v>
      </c>
      <c r="E108">
        <v>933</v>
      </c>
      <c r="F108">
        <v>1993</v>
      </c>
      <c r="L108">
        <f t="shared" si="5"/>
        <v>61314</v>
      </c>
      <c r="M108" s="1">
        <f t="shared" si="6"/>
        <v>15964</v>
      </c>
      <c r="N108" s="1">
        <f t="shared" si="7"/>
        <v>7725</v>
      </c>
      <c r="O108" s="1">
        <f t="shared" si="8"/>
        <v>933</v>
      </c>
      <c r="P108">
        <f t="shared" si="9"/>
        <v>1993</v>
      </c>
      <c r="Q108">
        <f t="shared" si="10"/>
        <v>0.71348445354682555</v>
      </c>
      <c r="R108">
        <f>(C108)/SUM($A108:$E108)</f>
        <v>0.18576615155464532</v>
      </c>
      <c r="S108">
        <f t="shared" si="2"/>
        <v>8.9892478123254516E-2</v>
      </c>
      <c r="T108">
        <f t="shared" si="3"/>
        <v>1.0856916775274623E-2</v>
      </c>
      <c r="V108">
        <f>L108/wbar</f>
        <v>4087.6</v>
      </c>
      <c r="W108">
        <f>M108/wbar</f>
        <v>3192.8</v>
      </c>
      <c r="X108">
        <f>N108/wbar</f>
        <v>643.75</v>
      </c>
      <c r="Y108">
        <f t="shared" si="11"/>
        <v>0.51584081573417973</v>
      </c>
      <c r="Z108">
        <f t="shared" si="12"/>
        <v>0.40292018702321386</v>
      </c>
      <c r="AA108">
        <f t="shared" si="13"/>
        <v>8.123899724260647E-2</v>
      </c>
    </row>
    <row r="109" spans="1:27">
      <c r="A109">
        <v>56025</v>
      </c>
      <c r="B109">
        <v>1217</v>
      </c>
      <c r="C109">
        <v>16952</v>
      </c>
      <c r="D109">
        <v>7065</v>
      </c>
      <c r="E109">
        <v>928</v>
      </c>
      <c r="F109">
        <v>1994</v>
      </c>
      <c r="L109">
        <f t="shared" si="5"/>
        <v>57242</v>
      </c>
      <c r="M109" s="1">
        <f t="shared" si="6"/>
        <v>16952</v>
      </c>
      <c r="N109" s="1">
        <f t="shared" si="7"/>
        <v>7065</v>
      </c>
      <c r="O109" s="1">
        <f t="shared" si="8"/>
        <v>928</v>
      </c>
      <c r="P109">
        <f t="shared" si="9"/>
        <v>1994</v>
      </c>
      <c r="Q109">
        <f t="shared" si="10"/>
        <v>0.69648484553518197</v>
      </c>
      <c r="R109">
        <f t="shared" si="1"/>
        <v>0.20626133086741213</v>
      </c>
      <c r="S109">
        <f t="shared" si="2"/>
        <v>8.5962500152092183E-2</v>
      </c>
      <c r="T109">
        <f t="shared" si="3"/>
        <v>1.1291323445313736E-2</v>
      </c>
      <c r="V109">
        <f>L109/wbar</f>
        <v>3816.1333333333332</v>
      </c>
      <c r="W109">
        <f>M109/wbar</f>
        <v>3390.4</v>
      </c>
      <c r="X109">
        <f>N109/wbar</f>
        <v>588.75</v>
      </c>
      <c r="Y109">
        <f t="shared" si="11"/>
        <v>0.48954389085707811</v>
      </c>
      <c r="Z109">
        <f t="shared" si="12"/>
        <v>0.43492966900925134</v>
      </c>
      <c r="AA109">
        <f t="shared" si="13"/>
        <v>7.5526440133670575E-2</v>
      </c>
    </row>
    <row r="110" spans="1:27">
      <c r="A110">
        <v>44142</v>
      </c>
      <c r="B110">
        <v>672</v>
      </c>
      <c r="C110">
        <v>15932</v>
      </c>
      <c r="D110">
        <v>7462</v>
      </c>
      <c r="E110">
        <v>542</v>
      </c>
      <c r="F110">
        <v>1995</v>
      </c>
      <c r="I110" t="s">
        <v>10</v>
      </c>
      <c r="L110">
        <f t="shared" si="5"/>
        <v>44814</v>
      </c>
      <c r="M110" s="1">
        <f t="shared" si="6"/>
        <v>15932</v>
      </c>
      <c r="N110" s="1">
        <f t="shared" si="7"/>
        <v>7462</v>
      </c>
      <c r="O110" s="1">
        <f t="shared" si="8"/>
        <v>542</v>
      </c>
      <c r="P110">
        <f t="shared" si="9"/>
        <v>1995</v>
      </c>
      <c r="Q110">
        <f t="shared" si="10"/>
        <v>0.65183999999999997</v>
      </c>
      <c r="R110">
        <f t="shared" si="1"/>
        <v>0.23173818181818182</v>
      </c>
      <c r="S110">
        <f t="shared" si="2"/>
        <v>0.10853818181818181</v>
      </c>
      <c r="T110">
        <f t="shared" si="3"/>
        <v>7.8836363636363635E-3</v>
      </c>
      <c r="V110">
        <f>L110/wbar</f>
        <v>2987.6</v>
      </c>
      <c r="W110">
        <f>M110/wbar</f>
        <v>3186.4</v>
      </c>
      <c r="X110">
        <f>N110/wbar</f>
        <v>621.83333333333337</v>
      </c>
      <c r="Y110">
        <f t="shared" si="11"/>
        <v>0.4396223175965665</v>
      </c>
      <c r="Z110">
        <f t="shared" si="12"/>
        <v>0.46887553648068675</v>
      </c>
      <c r="AA110">
        <f t="shared" si="13"/>
        <v>9.1502145922746789E-2</v>
      </c>
    </row>
    <row r="111" spans="1:27">
      <c r="A111">
        <v>47697</v>
      </c>
      <c r="B111">
        <v>800</v>
      </c>
      <c r="C111">
        <v>14464</v>
      </c>
      <c r="D111">
        <v>8083</v>
      </c>
      <c r="E111">
        <v>543</v>
      </c>
      <c r="F111">
        <v>1996</v>
      </c>
      <c r="G111" t="s">
        <v>1</v>
      </c>
      <c r="H111" t="s">
        <v>8</v>
      </c>
      <c r="I111" t="s">
        <v>7</v>
      </c>
      <c r="J111" t="s">
        <v>4</v>
      </c>
      <c r="K111" t="s">
        <v>0</v>
      </c>
      <c r="L111">
        <f t="shared" si="5"/>
        <v>48497</v>
      </c>
      <c r="M111" s="1">
        <f t="shared" si="6"/>
        <v>14464</v>
      </c>
      <c r="N111" s="1">
        <f t="shared" si="7"/>
        <v>8083</v>
      </c>
      <c r="O111" s="1">
        <f t="shared" si="8"/>
        <v>543</v>
      </c>
      <c r="P111">
        <f t="shared" si="9"/>
        <v>1996</v>
      </c>
      <c r="Q111">
        <f t="shared" si="10"/>
        <v>0.67745540391411851</v>
      </c>
      <c r="R111">
        <f t="shared" si="1"/>
        <v>0.20204785785128584</v>
      </c>
      <c r="S111">
        <f t="shared" si="2"/>
        <v>0.11291156215513989</v>
      </c>
      <c r="T111">
        <f t="shared" si="3"/>
        <v>7.5851760794557674E-3</v>
      </c>
      <c r="V111">
        <f>L111/wbar</f>
        <v>3233.1333333333332</v>
      </c>
      <c r="W111">
        <f>M111/wbar</f>
        <v>2892.8</v>
      </c>
      <c r="X111">
        <f>N111/wbar</f>
        <v>673.58333333333337</v>
      </c>
      <c r="Y111">
        <f t="shared" si="11"/>
        <v>0.47549458172272047</v>
      </c>
      <c r="Z111">
        <f t="shared" si="12"/>
        <v>0.42544200445619912</v>
      </c>
      <c r="AA111">
        <f t="shared" si="13"/>
        <v>9.9063413821080429E-2</v>
      </c>
    </row>
    <row r="112" spans="1:27">
      <c r="A112">
        <v>65487</v>
      </c>
      <c r="B112">
        <v>1157</v>
      </c>
      <c r="C112">
        <v>13513</v>
      </c>
      <c r="D112">
        <v>9025</v>
      </c>
      <c r="E112">
        <v>543</v>
      </c>
      <c r="F112">
        <v>1997</v>
      </c>
      <c r="G112">
        <v>1997</v>
      </c>
      <c r="H112">
        <v>7.7840999999999996</v>
      </c>
      <c r="I112">
        <f t="shared" ref="I112:I129" si="14">(A112+B112)/(q*$H112)</f>
        <v>0.19968435785120159</v>
      </c>
      <c r="J112">
        <f t="shared" ref="J112:J129" si="15">C112/(q*$H112)</f>
        <v>4.0488787102264077E-2</v>
      </c>
      <c r="K112">
        <f t="shared" ref="K112:K129" si="16">D112/(q*$H112)</f>
        <v>2.7041464041880656E-2</v>
      </c>
      <c r="L112">
        <f t="shared" si="5"/>
        <v>66644</v>
      </c>
      <c r="M112" s="1">
        <f t="shared" si="6"/>
        <v>13513</v>
      </c>
      <c r="N112" s="1">
        <f t="shared" si="7"/>
        <v>9025</v>
      </c>
      <c r="O112" s="1">
        <f t="shared" si="8"/>
        <v>543</v>
      </c>
      <c r="P112">
        <f t="shared" si="9"/>
        <v>1997</v>
      </c>
      <c r="Q112">
        <f t="shared" si="10"/>
        <v>0.74275842853162444</v>
      </c>
      <c r="R112">
        <f t="shared" si="1"/>
        <v>0.1506046252438005</v>
      </c>
      <c r="S112">
        <f t="shared" si="2"/>
        <v>0.10058512120367791</v>
      </c>
      <c r="T112">
        <f t="shared" si="3"/>
        <v>6.0518250208971862E-3</v>
      </c>
      <c r="V112">
        <f>L112/wbar</f>
        <v>4442.9333333333334</v>
      </c>
      <c r="W112">
        <f>M112/wbar</f>
        <v>2702.6</v>
      </c>
      <c r="X112">
        <f>N112/wbar</f>
        <v>752.08333333333337</v>
      </c>
      <c r="Y112">
        <f t="shared" si="11"/>
        <v>0.56256634385479165</v>
      </c>
      <c r="Z112">
        <f t="shared" si="12"/>
        <v>0.34220450473455072</v>
      </c>
      <c r="AA112">
        <f t="shared" si="13"/>
        <v>9.5229151410657659E-2</v>
      </c>
    </row>
    <row r="113" spans="1:27">
      <c r="A113">
        <v>70127</v>
      </c>
      <c r="B113">
        <v>1347</v>
      </c>
      <c r="C113">
        <v>13158</v>
      </c>
      <c r="D113">
        <v>8586</v>
      </c>
      <c r="E113">
        <v>740</v>
      </c>
      <c r="F113">
        <v>1998</v>
      </c>
      <c r="G113">
        <v>1998</v>
      </c>
      <c r="H113">
        <v>6.9726999999999997</v>
      </c>
      <c r="I113">
        <f t="shared" si="14"/>
        <v>0.23907738919887081</v>
      </c>
      <c r="J113">
        <f t="shared" si="15"/>
        <v>4.4012931794481097E-2</v>
      </c>
      <c r="K113">
        <f t="shared" si="16"/>
        <v>2.8719792703101894E-2</v>
      </c>
      <c r="L113">
        <f t="shared" si="5"/>
        <v>71474</v>
      </c>
      <c r="M113" s="1">
        <f t="shared" si="6"/>
        <v>13158</v>
      </c>
      <c r="N113" s="1">
        <f t="shared" si="7"/>
        <v>8586</v>
      </c>
      <c r="O113" s="1">
        <f t="shared" si="8"/>
        <v>740</v>
      </c>
      <c r="P113">
        <f t="shared" si="9"/>
        <v>1998</v>
      </c>
      <c r="Q113">
        <f t="shared" si="10"/>
        <v>0.76070159007215987</v>
      </c>
      <c r="R113">
        <f t="shared" si="1"/>
        <v>0.140041295046723</v>
      </c>
      <c r="S113">
        <f t="shared" si="2"/>
        <v>9.1381255454564811E-2</v>
      </c>
      <c r="T113">
        <f t="shared" si="3"/>
        <v>7.875859426552289E-3</v>
      </c>
      <c r="V113">
        <f>L113/wbar</f>
        <v>4764.9333333333334</v>
      </c>
      <c r="W113">
        <f>M113/wbar</f>
        <v>2631.6</v>
      </c>
      <c r="X113">
        <f>N113/wbar</f>
        <v>715.5</v>
      </c>
      <c r="Y113">
        <f t="shared" si="11"/>
        <v>0.58739074872309038</v>
      </c>
      <c r="Z113">
        <f t="shared" si="12"/>
        <v>0.32440695099050382</v>
      </c>
      <c r="AA113">
        <f t="shared" si="13"/>
        <v>8.8202300286405799E-2</v>
      </c>
    </row>
    <row r="114" spans="1:27">
      <c r="A114">
        <v>74705</v>
      </c>
      <c r="B114">
        <v>1249</v>
      </c>
      <c r="C114">
        <v>13544</v>
      </c>
      <c r="D114">
        <v>7379</v>
      </c>
      <c r="E114">
        <v>745</v>
      </c>
      <c r="F114">
        <v>1999</v>
      </c>
      <c r="G114">
        <v>1999</v>
      </c>
      <c r="H114">
        <v>6.2648999999999999</v>
      </c>
      <c r="I114">
        <f>(A114+B114)/(q*$H114)</f>
        <v>0.28276646588142235</v>
      </c>
      <c r="J114">
        <f t="shared" si="15"/>
        <v>5.0422479578402506E-2</v>
      </c>
      <c r="K114">
        <f t="shared" si="16"/>
        <v>2.7471018665758424E-2</v>
      </c>
      <c r="L114">
        <f t="shared" si="5"/>
        <v>75954</v>
      </c>
      <c r="M114" s="1">
        <f t="shared" si="6"/>
        <v>13544</v>
      </c>
      <c r="N114" s="1">
        <f t="shared" si="7"/>
        <v>7379</v>
      </c>
      <c r="O114" s="1">
        <f t="shared" si="8"/>
        <v>745</v>
      </c>
      <c r="P114">
        <f t="shared" si="9"/>
        <v>1999</v>
      </c>
      <c r="Q114">
        <f t="shared" si="10"/>
        <v>0.77804183483231237</v>
      </c>
      <c r="R114">
        <f t="shared" si="1"/>
        <v>0.13873921861875396</v>
      </c>
      <c r="S114">
        <f t="shared" si="2"/>
        <v>7.5587470037491555E-2</v>
      </c>
      <c r="T114">
        <f t="shared" si="3"/>
        <v>7.6314765114420926E-3</v>
      </c>
      <c r="V114">
        <f>L114/wbar</f>
        <v>5063.6000000000004</v>
      </c>
      <c r="W114">
        <f>M114/wbar</f>
        <v>2708.8</v>
      </c>
      <c r="X114">
        <f>N114/wbar</f>
        <v>614.91666666666663</v>
      </c>
      <c r="Y114">
        <f t="shared" si="11"/>
        <v>0.603721094748221</v>
      </c>
      <c r="Z114">
        <f t="shared" si="12"/>
        <v>0.32296384024290642</v>
      </c>
      <c r="AA114">
        <f t="shared" si="13"/>
        <v>7.3315065008872513E-2</v>
      </c>
    </row>
    <row r="115" spans="1:27">
      <c r="A115">
        <v>68560</v>
      </c>
      <c r="B115">
        <v>1183</v>
      </c>
      <c r="C115">
        <v>13022</v>
      </c>
      <c r="D115">
        <v>9009</v>
      </c>
      <c r="E115">
        <v>757</v>
      </c>
      <c r="F115">
        <v>2000</v>
      </c>
      <c r="G115">
        <v>2000</v>
      </c>
      <c r="H115">
        <v>6.6265000000000001</v>
      </c>
      <c r="I115">
        <f t="shared" si="14"/>
        <v>0.24547531115588125</v>
      </c>
      <c r="J115">
        <f t="shared" si="15"/>
        <v>4.5833696598538719E-2</v>
      </c>
      <c r="K115">
        <f t="shared" si="16"/>
        <v>3.1709090205516453E-2</v>
      </c>
      <c r="L115">
        <f t="shared" si="5"/>
        <v>69743</v>
      </c>
      <c r="M115" s="1">
        <f t="shared" si="6"/>
        <v>13022</v>
      </c>
      <c r="N115" s="1">
        <f t="shared" si="7"/>
        <v>9009</v>
      </c>
      <c r="O115" s="1">
        <f t="shared" si="8"/>
        <v>757</v>
      </c>
      <c r="P115">
        <f t="shared" si="9"/>
        <v>2000</v>
      </c>
      <c r="Q115">
        <f t="shared" si="10"/>
        <v>0.75372577838778354</v>
      </c>
      <c r="R115">
        <f t="shared" si="1"/>
        <v>0.14073121440382141</v>
      </c>
      <c r="S115">
        <f t="shared" si="2"/>
        <v>9.7361965179237231E-2</v>
      </c>
      <c r="T115">
        <f t="shared" si="3"/>
        <v>8.1810420291577955E-3</v>
      </c>
      <c r="V115">
        <f>L115/wbar</f>
        <v>4649.5333333333338</v>
      </c>
      <c r="W115">
        <f>M115/wbar</f>
        <v>2604.4</v>
      </c>
      <c r="X115">
        <f>N115/wbar</f>
        <v>750.75</v>
      </c>
      <c r="Y115">
        <f t="shared" si="11"/>
        <v>0.58085162644368604</v>
      </c>
      <c r="Z115">
        <f t="shared" si="12"/>
        <v>0.32535952910900073</v>
      </c>
      <c r="AA115">
        <f t="shared" si="13"/>
        <v>9.3788844447313127E-2</v>
      </c>
    </row>
    <row r="116" spans="1:27">
      <c r="A116">
        <v>70980</v>
      </c>
      <c r="B116">
        <v>1407</v>
      </c>
      <c r="C116">
        <v>12875</v>
      </c>
      <c r="D116">
        <v>8104</v>
      </c>
      <c r="E116">
        <v>772</v>
      </c>
      <c r="F116">
        <v>2001</v>
      </c>
      <c r="G116">
        <v>2001</v>
      </c>
      <c r="H116">
        <v>6.3841999999999999</v>
      </c>
      <c r="I116">
        <f t="shared" si="14"/>
        <v>0.26445116900008186</v>
      </c>
      <c r="J116">
        <f t="shared" si="15"/>
        <v>4.7036191593463665E-2</v>
      </c>
      <c r="K116">
        <f t="shared" si="16"/>
        <v>2.960631430473239E-2</v>
      </c>
      <c r="L116">
        <f t="shared" si="5"/>
        <v>72387</v>
      </c>
      <c r="M116" s="1">
        <f t="shared" si="6"/>
        <v>12875</v>
      </c>
      <c r="N116" s="1">
        <f t="shared" si="7"/>
        <v>8104</v>
      </c>
      <c r="O116" s="1">
        <f t="shared" si="8"/>
        <v>772</v>
      </c>
      <c r="P116">
        <f t="shared" si="9"/>
        <v>2001</v>
      </c>
      <c r="Q116">
        <f t="shared" si="10"/>
        <v>0.76894559051605094</v>
      </c>
      <c r="R116">
        <f t="shared" si="1"/>
        <v>0.13676729907157578</v>
      </c>
      <c r="S116">
        <f t="shared" si="2"/>
        <v>8.6086383819499027E-2</v>
      </c>
      <c r="T116">
        <f t="shared" si="3"/>
        <v>8.2007265928742915E-3</v>
      </c>
      <c r="V116">
        <f>L116/wbar</f>
        <v>4825.8</v>
      </c>
      <c r="W116">
        <f>M116/wbar</f>
        <v>2575</v>
      </c>
      <c r="X116">
        <f>N116/wbar</f>
        <v>675.33333333333337</v>
      </c>
      <c r="Y116">
        <f t="shared" si="11"/>
        <v>0.59753842597942908</v>
      </c>
      <c r="Z116">
        <f t="shared" si="12"/>
        <v>0.31884069934457082</v>
      </c>
      <c r="AA116">
        <f t="shared" si="13"/>
        <v>8.3620874676000073E-2</v>
      </c>
    </row>
    <row r="117" spans="1:27">
      <c r="A117">
        <v>74957</v>
      </c>
      <c r="B117">
        <v>1423</v>
      </c>
      <c r="C117">
        <v>12329</v>
      </c>
      <c r="D117">
        <v>8012</v>
      </c>
      <c r="E117">
        <v>771</v>
      </c>
      <c r="F117">
        <v>2002</v>
      </c>
      <c r="G117">
        <v>2002</v>
      </c>
      <c r="H117">
        <v>6.3893000000000004</v>
      </c>
      <c r="I117">
        <f t="shared" si="14"/>
        <v>0.27881605025460526</v>
      </c>
      <c r="J117">
        <f t="shared" si="15"/>
        <v>4.5005539193362504E-2</v>
      </c>
      <c r="K117">
        <f t="shared" si="16"/>
        <v>2.9246847272059402E-2</v>
      </c>
      <c r="L117">
        <f t="shared" si="5"/>
        <v>76380</v>
      </c>
      <c r="M117" s="1">
        <f t="shared" si="6"/>
        <v>12329</v>
      </c>
      <c r="N117" s="1">
        <f t="shared" si="7"/>
        <v>8012</v>
      </c>
      <c r="O117" s="1">
        <f t="shared" si="8"/>
        <v>771</v>
      </c>
      <c r="P117">
        <f t="shared" si="9"/>
        <v>2002</v>
      </c>
      <c r="Q117">
        <f t="shared" si="10"/>
        <v>0.78344889837114839</v>
      </c>
      <c r="R117">
        <f t="shared" si="1"/>
        <v>0.12646165839248349</v>
      </c>
      <c r="S117">
        <f t="shared" si="2"/>
        <v>8.2181102039141668E-2</v>
      </c>
      <c r="T117">
        <f t="shared" si="3"/>
        <v>7.9083411972264393E-3</v>
      </c>
      <c r="V117">
        <f>L117/wbar</f>
        <v>5092</v>
      </c>
      <c r="W117">
        <f>M117/wbar</f>
        <v>2465.8000000000002</v>
      </c>
      <c r="X117">
        <f>N117/wbar</f>
        <v>667.66666666666663</v>
      </c>
      <c r="Y117">
        <f t="shared" si="11"/>
        <v>0.61905302232092196</v>
      </c>
      <c r="Z117">
        <f t="shared" si="12"/>
        <v>0.29977630448525716</v>
      </c>
      <c r="AA117">
        <f t="shared" si="13"/>
        <v>8.1170673193820805E-2</v>
      </c>
    </row>
    <row r="118" spans="1:27">
      <c r="A118">
        <v>73370</v>
      </c>
      <c r="B118">
        <v>1851.0000000000002</v>
      </c>
      <c r="C118">
        <v>12308</v>
      </c>
      <c r="D118">
        <v>9347</v>
      </c>
      <c r="E118">
        <v>1376</v>
      </c>
      <c r="F118">
        <v>2003</v>
      </c>
      <c r="G118">
        <v>2003</v>
      </c>
      <c r="H118">
        <v>5.7876000000000003</v>
      </c>
      <c r="I118">
        <f t="shared" si="14"/>
        <v>0.30313214426611823</v>
      </c>
      <c r="J118">
        <f t="shared" si="15"/>
        <v>4.9599851525868877E-2</v>
      </c>
      <c r="K118">
        <f t="shared" si="16"/>
        <v>3.7667355558360122E-2</v>
      </c>
      <c r="L118">
        <f t="shared" si="5"/>
        <v>75221</v>
      </c>
      <c r="M118" s="1">
        <f t="shared" si="6"/>
        <v>12308</v>
      </c>
      <c r="N118" s="1">
        <f t="shared" si="7"/>
        <v>9347</v>
      </c>
      <c r="O118" s="1">
        <f t="shared" si="8"/>
        <v>1376</v>
      </c>
      <c r="P118">
        <f t="shared" si="9"/>
        <v>2003</v>
      </c>
      <c r="Q118">
        <f t="shared" si="10"/>
        <v>0.76559255791230718</v>
      </c>
      <c r="R118">
        <f t="shared" si="1"/>
        <v>0.1252697146114074</v>
      </c>
      <c r="S118">
        <f t="shared" si="2"/>
        <v>9.5132923502829453E-2</v>
      </c>
      <c r="T118">
        <f t="shared" si="3"/>
        <v>1.4004803973456012E-2</v>
      </c>
      <c r="V118">
        <f>L118/wbar</f>
        <v>5014.7333333333336</v>
      </c>
      <c r="W118">
        <f>M118/wbar</f>
        <v>2461.6</v>
      </c>
      <c r="X118">
        <f>N118/wbar</f>
        <v>778.91666666666663</v>
      </c>
      <c r="Y118">
        <f t="shared" si="11"/>
        <v>0.60745989925602906</v>
      </c>
      <c r="Z118">
        <f t="shared" si="12"/>
        <v>0.29818600284667329</v>
      </c>
      <c r="AA118">
        <f t="shared" si="13"/>
        <v>9.4354097897297678E-2</v>
      </c>
    </row>
    <row r="119" spans="1:27">
      <c r="A119">
        <v>73314</v>
      </c>
      <c r="B119">
        <v>2100</v>
      </c>
      <c r="C119">
        <v>12290</v>
      </c>
      <c r="D119">
        <v>10703</v>
      </c>
      <c r="E119">
        <v>1548</v>
      </c>
      <c r="F119">
        <v>2004</v>
      </c>
      <c r="G119">
        <v>2004</v>
      </c>
      <c r="H119">
        <v>6.4579000000000004</v>
      </c>
      <c r="I119">
        <f t="shared" si="14"/>
        <v>0.27236547632330377</v>
      </c>
      <c r="J119">
        <f t="shared" si="15"/>
        <v>4.4386608640483244E-2</v>
      </c>
      <c r="K119">
        <f t="shared" si="16"/>
        <v>3.865499367608561E-2</v>
      </c>
      <c r="L119">
        <f t="shared" si="5"/>
        <v>75414</v>
      </c>
      <c r="M119" s="1">
        <f t="shared" si="6"/>
        <v>12290</v>
      </c>
      <c r="N119" s="1">
        <f t="shared" si="7"/>
        <v>10703</v>
      </c>
      <c r="O119" s="1">
        <f t="shared" si="8"/>
        <v>1548</v>
      </c>
      <c r="P119">
        <f t="shared" si="9"/>
        <v>2004</v>
      </c>
      <c r="Q119">
        <f t="shared" si="10"/>
        <v>0.75447951578210193</v>
      </c>
      <c r="R119">
        <f t="shared" si="1"/>
        <v>0.1229553298984543</v>
      </c>
      <c r="S119">
        <f t="shared" si="2"/>
        <v>0.10707818518333249</v>
      </c>
      <c r="T119">
        <f t="shared" si="3"/>
        <v>1.548696913611125E-2</v>
      </c>
      <c r="V119">
        <f>L119/wbar</f>
        <v>5027.6000000000004</v>
      </c>
      <c r="W119">
        <f>M119/wbar</f>
        <v>2458</v>
      </c>
      <c r="X119">
        <f>N119/wbar</f>
        <v>891.91666666666663</v>
      </c>
      <c r="Y119">
        <f t="shared" si="11"/>
        <v>0.60013011015595319</v>
      </c>
      <c r="Z119">
        <f t="shared" si="12"/>
        <v>0.29340437003010039</v>
      </c>
      <c r="AA119">
        <f t="shared" si="13"/>
        <v>0.10646551981394646</v>
      </c>
    </row>
    <row r="120" spans="1:27">
      <c r="A120">
        <v>72111</v>
      </c>
      <c r="B120">
        <v>1927</v>
      </c>
      <c r="C120">
        <v>12970</v>
      </c>
      <c r="D120">
        <v>10859</v>
      </c>
      <c r="E120">
        <v>1537</v>
      </c>
      <c r="F120">
        <v>2005</v>
      </c>
      <c r="G120">
        <v>2005</v>
      </c>
      <c r="H120">
        <v>5.9282000000000004</v>
      </c>
      <c r="I120">
        <f t="shared" si="14"/>
        <v>0.29128842573042402</v>
      </c>
      <c r="J120">
        <f t="shared" si="15"/>
        <v>5.1027997538069636E-2</v>
      </c>
      <c r="K120">
        <f t="shared" si="16"/>
        <v>4.2722669642706108E-2</v>
      </c>
      <c r="L120">
        <f t="shared" si="5"/>
        <v>74038</v>
      </c>
      <c r="M120" s="1">
        <f t="shared" si="6"/>
        <v>12970</v>
      </c>
      <c r="N120" s="1">
        <f t="shared" si="7"/>
        <v>10859</v>
      </c>
      <c r="O120" s="1">
        <f t="shared" si="8"/>
        <v>1537</v>
      </c>
      <c r="P120">
        <f t="shared" si="9"/>
        <v>2005</v>
      </c>
      <c r="Q120">
        <f t="shared" si="10"/>
        <v>0.7448191219669229</v>
      </c>
      <c r="R120">
        <f t="shared" si="1"/>
        <v>0.13047764677477766</v>
      </c>
      <c r="S120">
        <f t="shared" si="2"/>
        <v>0.10924107681783429</v>
      </c>
      <c r="T120">
        <f t="shared" si="3"/>
        <v>1.5462154440465172E-2</v>
      </c>
      <c r="V120">
        <f>L120/wbar</f>
        <v>4935.8666666666668</v>
      </c>
      <c r="W120">
        <f>M120/wbar</f>
        <v>2594</v>
      </c>
      <c r="X120">
        <f>N120/wbar</f>
        <v>904.91666666666663</v>
      </c>
      <c r="Y120">
        <f t="shared" si="11"/>
        <v>0.58518001845532497</v>
      </c>
      <c r="Z120">
        <f t="shared" si="12"/>
        <v>0.30753605605360346</v>
      </c>
      <c r="AA120">
        <f t="shared" si="13"/>
        <v>0.1072839254910717</v>
      </c>
    </row>
    <row r="121" spans="1:27">
      <c r="A121">
        <v>68125</v>
      </c>
      <c r="B121">
        <v>2318</v>
      </c>
      <c r="C121">
        <v>12793</v>
      </c>
      <c r="D121">
        <v>10191</v>
      </c>
      <c r="E121">
        <v>1481</v>
      </c>
      <c r="F121">
        <v>2006</v>
      </c>
      <c r="G121">
        <v>2006</v>
      </c>
      <c r="H121">
        <v>5.4306000000000001</v>
      </c>
      <c r="I121">
        <f t="shared" si="14"/>
        <v>0.30253904024273381</v>
      </c>
      <c r="J121">
        <f t="shared" si="15"/>
        <v>5.4943457005313424E-2</v>
      </c>
      <c r="K121">
        <f t="shared" si="16"/>
        <v>4.3768371010798807E-2</v>
      </c>
      <c r="L121">
        <f t="shared" si="5"/>
        <v>70443</v>
      </c>
      <c r="M121" s="1">
        <f t="shared" si="6"/>
        <v>12793</v>
      </c>
      <c r="N121" s="1">
        <f t="shared" si="7"/>
        <v>10191</v>
      </c>
      <c r="O121" s="1">
        <f t="shared" si="8"/>
        <v>1481</v>
      </c>
      <c r="P121">
        <f t="shared" si="9"/>
        <v>2006</v>
      </c>
      <c r="Q121">
        <f t="shared" si="10"/>
        <v>0.74222404855228219</v>
      </c>
      <c r="R121">
        <f t="shared" si="1"/>
        <v>0.13479369494668522</v>
      </c>
      <c r="S121">
        <f t="shared" si="2"/>
        <v>0.10737767100771273</v>
      </c>
      <c r="T121">
        <f t="shared" si="3"/>
        <v>1.5604585493319846E-2</v>
      </c>
      <c r="V121">
        <f>L121/wbar</f>
        <v>4696.2</v>
      </c>
      <c r="W121">
        <f>M121/wbar</f>
        <v>2558.6</v>
      </c>
      <c r="X121">
        <f>N121/wbar</f>
        <v>849.25</v>
      </c>
      <c r="Y121">
        <f t="shared" si="11"/>
        <v>0.57948803376089741</v>
      </c>
      <c r="Z121">
        <f t="shared" si="12"/>
        <v>0.31571868386794261</v>
      </c>
      <c r="AA121">
        <f t="shared" si="13"/>
        <v>0.1047932823711601</v>
      </c>
    </row>
    <row r="122" spans="1:27">
      <c r="A122">
        <v>63032</v>
      </c>
      <c r="B122">
        <v>2427</v>
      </c>
      <c r="C122">
        <v>11989</v>
      </c>
      <c r="D122">
        <v>11461</v>
      </c>
      <c r="E122">
        <v>1486</v>
      </c>
      <c r="F122">
        <v>2007</v>
      </c>
      <c r="G122">
        <v>2007</v>
      </c>
      <c r="H122">
        <v>5.7267000000000001</v>
      </c>
      <c r="I122">
        <f t="shared" si="14"/>
        <v>0.26659765841756311</v>
      </c>
      <c r="J122">
        <f t="shared" si="15"/>
        <v>4.8828111134728062E-2</v>
      </c>
      <c r="K122">
        <f t="shared" si="16"/>
        <v>4.6677703037377456E-2</v>
      </c>
      <c r="L122">
        <f t="shared" si="5"/>
        <v>65459</v>
      </c>
      <c r="M122" s="1">
        <f t="shared" si="6"/>
        <v>11989</v>
      </c>
      <c r="N122" s="1">
        <f t="shared" si="7"/>
        <v>11461</v>
      </c>
      <c r="O122" s="1">
        <f t="shared" si="8"/>
        <v>1486</v>
      </c>
      <c r="P122">
        <f t="shared" si="9"/>
        <v>2007</v>
      </c>
      <c r="Q122">
        <f t="shared" si="10"/>
        <v>0.72414403451518339</v>
      </c>
      <c r="R122">
        <f t="shared" si="1"/>
        <v>0.13262901709165331</v>
      </c>
      <c r="S122">
        <f t="shared" si="2"/>
        <v>0.12678798606117594</v>
      </c>
      <c r="T122">
        <f t="shared" si="3"/>
        <v>1.643896233198739E-2</v>
      </c>
      <c r="V122">
        <f>L122/wbar</f>
        <v>4363.9333333333334</v>
      </c>
      <c r="W122">
        <f>M122/wbar</f>
        <v>2397.8000000000002</v>
      </c>
      <c r="X122">
        <f>N122/wbar</f>
        <v>955.08333333333337</v>
      </c>
      <c r="Y122">
        <f t="shared" si="11"/>
        <v>0.56550952573276114</v>
      </c>
      <c r="Z122">
        <f t="shared" si="12"/>
        <v>0.310723981607269</v>
      </c>
      <c r="AA122">
        <f t="shared" si="13"/>
        <v>0.1237664926599699</v>
      </c>
    </row>
    <row r="123" spans="1:27">
      <c r="A123">
        <v>58706</v>
      </c>
      <c r="B123">
        <v>2622</v>
      </c>
      <c r="C123">
        <v>11602</v>
      </c>
      <c r="D123">
        <v>10673</v>
      </c>
      <c r="E123">
        <v>1344</v>
      </c>
      <c r="F123">
        <v>2008</v>
      </c>
      <c r="G123">
        <v>2008</v>
      </c>
      <c r="H123">
        <v>5.6536</v>
      </c>
      <c r="I123">
        <f t="shared" si="14"/>
        <v>0.25300267934326398</v>
      </c>
      <c r="J123">
        <f t="shared" si="15"/>
        <v>4.7862918825667698E-2</v>
      </c>
      <c r="K123">
        <f t="shared" si="16"/>
        <v>4.4030419981585189E-2</v>
      </c>
      <c r="L123">
        <f t="shared" si="5"/>
        <v>61328</v>
      </c>
      <c r="M123" s="1">
        <f t="shared" si="6"/>
        <v>11602</v>
      </c>
      <c r="N123" s="1">
        <f t="shared" si="7"/>
        <v>10673</v>
      </c>
      <c r="O123" s="1">
        <f t="shared" si="8"/>
        <v>1344</v>
      </c>
      <c r="P123">
        <f t="shared" si="9"/>
        <v>2008</v>
      </c>
      <c r="Q123">
        <f t="shared" si="10"/>
        <v>0.72195604317986506</v>
      </c>
      <c r="R123">
        <f t="shared" si="1"/>
        <v>0.13657927884445595</v>
      </c>
      <c r="S123">
        <f t="shared" si="2"/>
        <v>0.12564304801817605</v>
      </c>
      <c r="T123">
        <f t="shared" si="3"/>
        <v>1.5821629957502914E-2</v>
      </c>
      <c r="V123">
        <f>L123/wbar</f>
        <v>4088.5333333333333</v>
      </c>
      <c r="W123">
        <f>M123/wbar</f>
        <v>2320.4</v>
      </c>
      <c r="X123">
        <f>N123/wbar</f>
        <v>889.41666666666663</v>
      </c>
      <c r="Y123">
        <f t="shared" si="11"/>
        <v>0.56019967983631003</v>
      </c>
      <c r="Z123">
        <f t="shared" si="12"/>
        <v>0.31793487569108086</v>
      </c>
      <c r="AA123">
        <f t="shared" si="13"/>
        <v>0.12186544447260909</v>
      </c>
    </row>
    <row r="124" spans="1:27">
      <c r="A124">
        <v>52176</v>
      </c>
      <c r="B124">
        <v>2813</v>
      </c>
      <c r="C124">
        <v>11083</v>
      </c>
      <c r="D124">
        <v>8783</v>
      </c>
      <c r="E124">
        <v>1308</v>
      </c>
      <c r="F124">
        <v>2009</v>
      </c>
      <c r="G124">
        <v>2009</v>
      </c>
      <c r="H124">
        <v>5.4951999999999996</v>
      </c>
      <c r="I124">
        <f t="shared" si="14"/>
        <v>0.23339079072583607</v>
      </c>
      <c r="J124">
        <f t="shared" si="15"/>
        <v>4.7039774020521216E-2</v>
      </c>
      <c r="K124">
        <f t="shared" si="16"/>
        <v>3.727784311307749E-2</v>
      </c>
      <c r="L124">
        <f t="shared" si="5"/>
        <v>54989</v>
      </c>
      <c r="M124" s="1">
        <f t="shared" si="6"/>
        <v>11083</v>
      </c>
      <c r="N124" s="1">
        <f t="shared" si="7"/>
        <v>8783</v>
      </c>
      <c r="O124" s="1">
        <f t="shared" si="8"/>
        <v>1308</v>
      </c>
      <c r="P124">
        <f t="shared" si="9"/>
        <v>2009</v>
      </c>
      <c r="Q124">
        <f t="shared" si="10"/>
        <v>0.72199099300185132</v>
      </c>
      <c r="R124">
        <f t="shared" si="1"/>
        <v>0.14551685201475781</v>
      </c>
      <c r="S124">
        <f t="shared" si="2"/>
        <v>0.11531846172025786</v>
      </c>
      <c r="T124">
        <f t="shared" si="3"/>
        <v>1.7173693263133016E-2</v>
      </c>
      <c r="V124">
        <f>L124/wbar</f>
        <v>3665.9333333333334</v>
      </c>
      <c r="W124">
        <f>M124/wbar</f>
        <v>2216.6</v>
      </c>
      <c r="X124">
        <f>N124/wbar</f>
        <v>731.91666666666663</v>
      </c>
      <c r="Y124">
        <f t="shared" si="11"/>
        <v>0.5542310144204482</v>
      </c>
      <c r="Z124">
        <f t="shared" si="12"/>
        <v>0.33511478656577642</v>
      </c>
      <c r="AA124">
        <f t="shared" si="13"/>
        <v>0.11065419901377539</v>
      </c>
    </row>
    <row r="125" spans="1:27">
      <c r="A125">
        <v>49825</v>
      </c>
      <c r="B125">
        <v>3102</v>
      </c>
      <c r="C125">
        <v>10348</v>
      </c>
      <c r="D125">
        <v>7847</v>
      </c>
      <c r="E125">
        <v>1239</v>
      </c>
      <c r="F125">
        <v>2010</v>
      </c>
      <c r="G125">
        <v>2010</v>
      </c>
      <c r="H125">
        <v>5.1238999999999999</v>
      </c>
      <c r="I125">
        <f t="shared" si="14"/>
        <v>0.24091732347373335</v>
      </c>
      <c r="J125">
        <f t="shared" si="15"/>
        <v>4.7102848514107974E-2</v>
      </c>
      <c r="K125">
        <f t="shared" si="16"/>
        <v>3.5718598017994325E-2</v>
      </c>
      <c r="L125">
        <f t="shared" si="5"/>
        <v>52927</v>
      </c>
      <c r="M125" s="1">
        <f t="shared" si="6"/>
        <v>10348</v>
      </c>
      <c r="N125" s="1">
        <f t="shared" si="7"/>
        <v>7847</v>
      </c>
      <c r="O125" s="1">
        <f t="shared" si="8"/>
        <v>1239</v>
      </c>
      <c r="P125">
        <f t="shared" si="9"/>
        <v>2010</v>
      </c>
      <c r="Q125">
        <f t="shared" si="10"/>
        <v>0.73142991390389855</v>
      </c>
      <c r="R125">
        <f t="shared" si="1"/>
        <v>0.14300520998880611</v>
      </c>
      <c r="S125">
        <f t="shared" si="2"/>
        <v>0.10844239300175509</v>
      </c>
      <c r="T125">
        <f t="shared" si="3"/>
        <v>1.7122483105540279E-2</v>
      </c>
      <c r="V125">
        <f>L125/wbar</f>
        <v>3528.4666666666667</v>
      </c>
      <c r="W125">
        <f>M125/wbar</f>
        <v>2069.6</v>
      </c>
      <c r="X125">
        <f>N125/wbar</f>
        <v>653.91666666666663</v>
      </c>
      <c r="Y125">
        <f t="shared" si="11"/>
        <v>0.56437557148531536</v>
      </c>
      <c r="Z125">
        <f t="shared" si="12"/>
        <v>0.3310309528442974</v>
      </c>
      <c r="AA125">
        <f t="shared" si="13"/>
        <v>0.10459347567038725</v>
      </c>
    </row>
    <row r="126" spans="1:27">
      <c r="A126">
        <v>39615</v>
      </c>
      <c r="B126">
        <v>2359</v>
      </c>
      <c r="C126">
        <v>9416</v>
      </c>
      <c r="D126">
        <v>7103</v>
      </c>
      <c r="E126">
        <v>1144</v>
      </c>
      <c r="F126">
        <v>2011</v>
      </c>
      <c r="G126">
        <v>2011</v>
      </c>
      <c r="H126">
        <v>5.0434999999999999</v>
      </c>
      <c r="I126">
        <f t="shared" si="14"/>
        <v>0.19410634406901456</v>
      </c>
      <c r="J126">
        <f t="shared" si="15"/>
        <v>4.3543749362792226E-2</v>
      </c>
      <c r="K126">
        <f t="shared" si="16"/>
        <v>3.2847414159294097E-2</v>
      </c>
      <c r="L126">
        <f t="shared" si="5"/>
        <v>41974</v>
      </c>
      <c r="M126" s="1">
        <f t="shared" si="6"/>
        <v>9416</v>
      </c>
      <c r="N126" s="1">
        <f t="shared" si="7"/>
        <v>7103</v>
      </c>
      <c r="O126" s="1">
        <f t="shared" si="8"/>
        <v>1144</v>
      </c>
      <c r="P126">
        <f t="shared" si="9"/>
        <v>2011</v>
      </c>
      <c r="Q126">
        <f t="shared" si="10"/>
        <v>0.70382480674748893</v>
      </c>
      <c r="R126">
        <f t="shared" si="1"/>
        <v>0.15788855911598504</v>
      </c>
      <c r="S126">
        <f t="shared" si="2"/>
        <v>0.11910391200093902</v>
      </c>
      <c r="T126">
        <f t="shared" si="3"/>
        <v>1.9182722135586968E-2</v>
      </c>
      <c r="V126">
        <f>L126/wbar</f>
        <v>2798.2666666666669</v>
      </c>
      <c r="W126">
        <f>M126/wbar</f>
        <v>1883.2</v>
      </c>
      <c r="X126">
        <f>N126/wbar</f>
        <v>591.91666666666663</v>
      </c>
      <c r="Y126">
        <f t="shared" si="11"/>
        <v>0.53063972212652843</v>
      </c>
      <c r="Z126">
        <f t="shared" si="12"/>
        <v>0.35711418665436162</v>
      </c>
      <c r="AA126">
        <f t="shared" si="13"/>
        <v>0.11224609121910978</v>
      </c>
    </row>
    <row r="127" spans="1:27">
      <c r="A127">
        <v>32052</v>
      </c>
      <c r="B127">
        <v>1602</v>
      </c>
      <c r="C127">
        <v>10103</v>
      </c>
      <c r="D127">
        <v>6772</v>
      </c>
      <c r="E127">
        <v>1140</v>
      </c>
      <c r="F127">
        <v>2012</v>
      </c>
      <c r="G127">
        <v>2012</v>
      </c>
      <c r="H127">
        <v>5.5606</v>
      </c>
      <c r="I127">
        <f t="shared" si="14"/>
        <v>0.14115830405116331</v>
      </c>
      <c r="J127">
        <f t="shared" si="15"/>
        <v>4.2376013128570242E-2</v>
      </c>
      <c r="K127">
        <f t="shared" si="16"/>
        <v>2.8404470049161409E-2</v>
      </c>
      <c r="L127">
        <f t="shared" si="5"/>
        <v>33654</v>
      </c>
      <c r="M127" s="1">
        <f t="shared" si="6"/>
        <v>10103</v>
      </c>
      <c r="N127" s="1">
        <f t="shared" si="7"/>
        <v>6772</v>
      </c>
      <c r="O127" s="1">
        <f t="shared" si="8"/>
        <v>1140</v>
      </c>
      <c r="P127">
        <f t="shared" si="9"/>
        <v>2012</v>
      </c>
      <c r="Q127">
        <f t="shared" si="10"/>
        <v>0.65133832665621549</v>
      </c>
      <c r="R127">
        <f t="shared" si="1"/>
        <v>0.19553310495655035</v>
      </c>
      <c r="S127">
        <f t="shared" si="2"/>
        <v>0.13106504867522112</v>
      </c>
      <c r="T127">
        <f t="shared" si="3"/>
        <v>2.2063519712013004E-2</v>
      </c>
      <c r="V127">
        <f>L127/wbar</f>
        <v>2243.6</v>
      </c>
      <c r="W127">
        <f>M127/wbar</f>
        <v>2020.6</v>
      </c>
      <c r="X127">
        <f>N127/wbar</f>
        <v>564.33333333333337</v>
      </c>
      <c r="Y127">
        <f t="shared" si="11"/>
        <v>0.46465455348760148</v>
      </c>
      <c r="Z127">
        <f t="shared" si="12"/>
        <v>0.41847075716573701</v>
      </c>
      <c r="AA127">
        <f t="shared" si="13"/>
        <v>0.11687468934666154</v>
      </c>
    </row>
    <row r="128" spans="1:27">
      <c r="A128">
        <v>29126</v>
      </c>
      <c r="B128">
        <v>1346</v>
      </c>
      <c r="C128">
        <v>8841</v>
      </c>
      <c r="D128">
        <v>7588</v>
      </c>
      <c r="E128">
        <v>1137</v>
      </c>
      <c r="F128">
        <v>2013</v>
      </c>
      <c r="G128">
        <v>2013</v>
      </c>
      <c r="H128">
        <v>4.7301000000000002</v>
      </c>
      <c r="I128">
        <f t="shared" si="14"/>
        <v>0.15025261325319922</v>
      </c>
      <c r="J128">
        <f t="shared" si="15"/>
        <v>4.3593572911903855E-2</v>
      </c>
      <c r="K128">
        <f t="shared" si="16"/>
        <v>3.7415228057405998E-2</v>
      </c>
      <c r="L128">
        <f t="shared" si="5"/>
        <v>30472</v>
      </c>
      <c r="M128" s="1">
        <f t="shared" si="6"/>
        <v>8841</v>
      </c>
      <c r="N128" s="1">
        <f t="shared" si="7"/>
        <v>7588</v>
      </c>
      <c r="O128" s="1">
        <f t="shared" si="8"/>
        <v>1137</v>
      </c>
      <c r="P128">
        <f t="shared" si="9"/>
        <v>2013</v>
      </c>
      <c r="Q128">
        <f t="shared" si="10"/>
        <v>0.6343311545026854</v>
      </c>
      <c r="R128">
        <f t="shared" si="1"/>
        <v>0.18404180024147551</v>
      </c>
      <c r="S128">
        <f t="shared" si="2"/>
        <v>0.15795828302593781</v>
      </c>
      <c r="T128">
        <f t="shared" si="3"/>
        <v>2.3668762229901327E-2</v>
      </c>
      <c r="V128">
        <f>L128/wbar</f>
        <v>2031.4666666666667</v>
      </c>
      <c r="W128">
        <f>M128/wbar</f>
        <v>1768.2</v>
      </c>
      <c r="X128">
        <f>N128/wbar</f>
        <v>632.33333333333337</v>
      </c>
      <c r="Y128">
        <f t="shared" si="11"/>
        <v>0.45836341756919374</v>
      </c>
      <c r="Z128">
        <f t="shared" si="12"/>
        <v>0.39896209386281589</v>
      </c>
      <c r="AA128">
        <f t="shared" si="13"/>
        <v>0.14267448856799039</v>
      </c>
    </row>
    <row r="129" spans="1:27">
      <c r="A129">
        <v>23739</v>
      </c>
      <c r="B129">
        <v>1238</v>
      </c>
      <c r="C129">
        <v>9315</v>
      </c>
      <c r="D129">
        <v>7083</v>
      </c>
      <c r="E129">
        <v>1137</v>
      </c>
      <c r="F129">
        <v>2014</v>
      </c>
      <c r="G129">
        <v>2014</v>
      </c>
      <c r="H129">
        <v>5.1645000000000003</v>
      </c>
      <c r="I129">
        <f t="shared" si="14"/>
        <v>0.11279851675712529</v>
      </c>
      <c r="J129">
        <f t="shared" si="15"/>
        <v>4.2067429378733319E-2</v>
      </c>
      <c r="K129">
        <f t="shared" si="16"/>
        <v>3.1987504271558574E-2</v>
      </c>
      <c r="L129">
        <f t="shared" si="5"/>
        <v>24977</v>
      </c>
      <c r="M129" s="1">
        <f t="shared" si="6"/>
        <v>9315</v>
      </c>
      <c r="N129" s="1">
        <f t="shared" si="7"/>
        <v>7083</v>
      </c>
      <c r="O129" s="1">
        <f t="shared" si="8"/>
        <v>1137</v>
      </c>
      <c r="P129">
        <f t="shared" si="9"/>
        <v>2014</v>
      </c>
      <c r="Q129">
        <f t="shared" si="10"/>
        <v>0.58752822732404963</v>
      </c>
      <c r="R129">
        <f t="shared" si="1"/>
        <v>0.21911460293564169</v>
      </c>
      <c r="S129">
        <f>(D129)/SUM($A129:$E129)</f>
        <v>0.16661178020323672</v>
      </c>
      <c r="T129">
        <f t="shared" si="3"/>
        <v>2.6745389537071885E-2</v>
      </c>
      <c r="V129">
        <f>L129/wbar</f>
        <v>1665.1333333333334</v>
      </c>
      <c r="W129">
        <f>M129/wbar</f>
        <v>1863</v>
      </c>
      <c r="X129">
        <f>N129/wbar</f>
        <v>590.25</v>
      </c>
      <c r="Y129">
        <f t="shared" si="11"/>
        <v>0.40431722803851028</v>
      </c>
      <c r="Z129">
        <f t="shared" si="12"/>
        <v>0.45236197051431998</v>
      </c>
      <c r="AA129">
        <f t="shared" si="13"/>
        <v>0.1433208014471698</v>
      </c>
    </row>
    <row r="130" spans="1:27">
      <c r="B130" t="s">
        <v>7</v>
      </c>
      <c r="C130" t="s">
        <v>4</v>
      </c>
      <c r="D130" t="s">
        <v>0</v>
      </c>
      <c r="E130" t="s">
        <v>11</v>
      </c>
    </row>
    <row r="131" spans="1:27">
      <c r="B131">
        <f>A129+B129</f>
        <v>24977</v>
      </c>
      <c r="C131">
        <f>C129</f>
        <v>9315</v>
      </c>
      <c r="D131">
        <f>D129</f>
        <v>7083</v>
      </c>
      <c r="E131">
        <f>E129</f>
        <v>1137</v>
      </c>
      <c r="G131" t="s">
        <v>9</v>
      </c>
      <c r="H131">
        <v>42875.441305157903</v>
      </c>
      <c r="L131" s="2">
        <f>AVERAGE(L105:L129)</f>
        <v>59730.239999999998</v>
      </c>
      <c r="M131" s="2">
        <f t="shared" ref="M131:O131" si="17">AVERAGE(M105:M129)</f>
        <v>13298.24</v>
      </c>
      <c r="N131" s="2">
        <f t="shared" si="17"/>
        <v>8285.36</v>
      </c>
      <c r="O131" s="2">
        <f t="shared" si="17"/>
        <v>1051.04</v>
      </c>
      <c r="P131" t="s">
        <v>15</v>
      </c>
      <c r="Q131" s="3">
        <f>AVERAGE(Q105:Q129)</f>
        <v>0.71690342157529852</v>
      </c>
      <c r="R131" s="3">
        <f t="shared" ref="R131:T131" si="18">AVERAGE(R105:R129)</f>
        <v>0.1653820003221641</v>
      </c>
      <c r="S131" s="3">
        <f t="shared" si="18"/>
        <v>0.10422311354687325</v>
      </c>
      <c r="T131" s="3">
        <f t="shared" si="18"/>
        <v>1.3491464555664136E-2</v>
      </c>
    </row>
    <row r="132" spans="1:27">
      <c r="B132">
        <f>B131/SUM($B$131:$E$131)</f>
        <v>0.58752822732404963</v>
      </c>
      <c r="C132">
        <f t="shared" ref="C132:E132" si="19">C131/SUM($B$131:$E$131)</f>
        <v>0.21911460293564169</v>
      </c>
      <c r="D132">
        <f t="shared" si="19"/>
        <v>0.16661178020323672</v>
      </c>
      <c r="E132">
        <f t="shared" si="19"/>
        <v>2.6745389537071885E-2</v>
      </c>
      <c r="P132" t="s">
        <v>16</v>
      </c>
      <c r="Q132">
        <f>AVERAGE(Q125:Q129)</f>
        <v>0.66169048582686751</v>
      </c>
      <c r="R132">
        <f t="shared" ref="R132:T132" si="20">AVERAGE(R125:R129)</f>
        <v>0.17991665544769173</v>
      </c>
      <c r="S132">
        <f t="shared" si="20"/>
        <v>0.13663628338141795</v>
      </c>
      <c r="T132">
        <f t="shared" si="20"/>
        <v>2.1756575344022692E-2</v>
      </c>
    </row>
    <row r="133" spans="1:27">
      <c r="N133" t="s">
        <v>13</v>
      </c>
      <c r="O133" t="s">
        <v>14</v>
      </c>
      <c r="Q133" s="4">
        <f>Q132/SUM($Q$132:$T$132)</f>
        <v>0.66169048582686762</v>
      </c>
      <c r="R133" s="4">
        <f t="shared" ref="R133:T133" si="21">R132/SUM($Q$132:$T$132)</f>
        <v>0.17991665544769175</v>
      </c>
      <c r="S133" s="4">
        <f t="shared" si="21"/>
        <v>0.13663628338141798</v>
      </c>
      <c r="T133" s="4">
        <f t="shared" si="21"/>
        <v>2.1756575344022696E-2</v>
      </c>
    </row>
    <row r="134" spans="1:27">
      <c r="L134" t="s">
        <v>7</v>
      </c>
      <c r="M134" s="1">
        <v>59730.239999999998</v>
      </c>
      <c r="N134">
        <v>0.7265545875735071</v>
      </c>
      <c r="O134">
        <v>0.357678157</v>
      </c>
    </row>
    <row r="135" spans="1:27">
      <c r="L135" t="s">
        <v>4</v>
      </c>
      <c r="M135" s="1">
        <v>13298.24</v>
      </c>
      <c r="N135">
        <v>0.1653820003221641</v>
      </c>
      <c r="O135">
        <v>0.54271501099999997</v>
      </c>
    </row>
    <row r="136" spans="1:27">
      <c r="L136" t="s">
        <v>0</v>
      </c>
      <c r="M136" s="1">
        <v>8285.36</v>
      </c>
      <c r="N136">
        <v>0.10422311354687325</v>
      </c>
      <c r="O136">
        <v>9.1203046999999995E-2</v>
      </c>
    </row>
    <row r="137" spans="1:27">
      <c r="L137" t="s">
        <v>11</v>
      </c>
      <c r="M137" s="1">
        <v>1051.04</v>
      </c>
      <c r="N137">
        <v>1.3491464555664136E-2</v>
      </c>
      <c r="O137">
        <v>8.4037850000000004E-3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Stewart</dc:creator>
  <cp:lastModifiedBy>Steve Martell</cp:lastModifiedBy>
  <dcterms:created xsi:type="dcterms:W3CDTF">2015-06-18T15:38:51Z</dcterms:created>
  <dcterms:modified xsi:type="dcterms:W3CDTF">2015-09-18T14:49:23Z</dcterms:modified>
</cp:coreProperties>
</file>